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PAVIMENTAÇÃO\CALÇAMENTO_MARTELO\ESGOTO\"/>
    </mc:Choice>
  </mc:AlternateContent>
  <xr:revisionPtr revIDLastSave="0" documentId="8_{D4B9493B-B252-4030-A497-951C5E58D7F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Orçamento Sintético" sheetId="1" r:id="rId1"/>
    <sheet name="Planilha1" sheetId="2" r:id="rId2"/>
  </sheets>
  <definedNames>
    <definedName name="_xlnm.Print_Area" localSheetId="0">'Orçamento Sintético'!$A$1:$I$60</definedName>
  </definedNames>
  <calcPr calcId="181029"/>
</workbook>
</file>

<file path=xl/calcChain.xml><?xml version="1.0" encoding="utf-8"?>
<calcChain xmlns="http://schemas.openxmlformats.org/spreadsheetml/2006/main">
  <c r="I6" i="1" l="1"/>
  <c r="G58" i="1" l="1"/>
  <c r="H58" i="1" s="1"/>
  <c r="I60" i="1" s="1"/>
  <c r="C10" i="2" s="1"/>
  <c r="C9" i="2"/>
  <c r="H9" i="2" l="1"/>
  <c r="F9" i="2"/>
  <c r="C11" i="2"/>
  <c r="D10" i="2" s="1"/>
  <c r="J9" i="2"/>
  <c r="L9" i="2"/>
  <c r="H10" i="2"/>
  <c r="J10" i="2"/>
  <c r="F10" i="2"/>
  <c r="L10" i="2"/>
  <c r="E12" i="2" l="1"/>
  <c r="E13" i="2" s="1"/>
  <c r="K12" i="2"/>
  <c r="D9" i="2"/>
  <c r="D11" i="2" s="1"/>
  <c r="I12" i="2"/>
  <c r="I14" i="2" s="1"/>
  <c r="G12" i="2"/>
  <c r="G14" i="2" s="1"/>
  <c r="E14" i="2" l="1"/>
  <c r="E15" i="2" s="1"/>
  <c r="K14" i="2"/>
  <c r="G13" i="2"/>
  <c r="G15" i="2" l="1"/>
  <c r="I13" i="2"/>
  <c r="I15" i="2" l="1"/>
  <c r="K13" i="2"/>
  <c r="K15" i="2" s="1"/>
</calcChain>
</file>

<file path=xl/sharedStrings.xml><?xml version="1.0" encoding="utf-8"?>
<sst xmlns="http://schemas.openxmlformats.org/spreadsheetml/2006/main" count="225" uniqueCount="152">
  <si>
    <t>Obra</t>
  </si>
  <si>
    <t>Bancos</t>
  </si>
  <si>
    <t>B.D.I.</t>
  </si>
  <si>
    <t>Encargos Sociais</t>
  </si>
  <si>
    <t>Cruz do Espírito Santo</t>
  </si>
  <si>
    <t xml:space="preserve">SINAPI - 01/2022 - Paraíba
ORSE - 01/2022 - Sergipe
</t>
  </si>
  <si>
    <t xml:space="preserve"> 25,56%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</si>
  <si>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</si>
  <si>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</si>
  <si>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</si>
  <si>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</si>
  <si>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</si>
  <si>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</si>
  <si>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</si>
  <si>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</si>
  <si>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</si>
  <si>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</si>
  <si>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</si>
  <si>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</si>
  <si>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PRELIMINARES</t>
  </si>
  <si>
    <t xml:space="preserve"> 1.1 </t>
  </si>
  <si>
    <t xml:space="preserve"> 51 </t>
  </si>
  <si>
    <t>ORSE</t>
  </si>
  <si>
    <t>m²</t>
  </si>
  <si>
    <t xml:space="preserve"> 1.2 </t>
  </si>
  <si>
    <t xml:space="preserve"> 99063 </t>
  </si>
  <si>
    <t>SINAPI</t>
  </si>
  <si>
    <t>M</t>
  </si>
  <si>
    <t xml:space="preserve"> 2 </t>
  </si>
  <si>
    <t>SINALIZAÇÃO DE SEGURANÇA</t>
  </si>
  <si>
    <t xml:space="preserve"> 2.4 </t>
  </si>
  <si>
    <t xml:space="preserve"> 74219/001 </t>
  </si>
  <si>
    <t>PASSADICOS COM TABUAS DE MADEIRA PARA PEDESTRES</t>
  </si>
  <si>
    <t xml:space="preserve"> 2.5 </t>
  </si>
  <si>
    <t xml:space="preserve"> 74219/002 </t>
  </si>
  <si>
    <t>PASSADICOS COM TABUAS DE MADEIRA PARA VEICULOS</t>
  </si>
  <si>
    <t xml:space="preserve"> 2.6 </t>
  </si>
  <si>
    <t xml:space="preserve"> 101584 </t>
  </si>
  <si>
    <t>ESCORAMENTO DE VALA, TIPO CONTÍNUO, COM PROFUNDIDADE DE 1,5 M A 3,0 M, LARGURA MENOR QUE 1,5 M. AF_08/2020</t>
  </si>
  <si>
    <t xml:space="preserve"> 3 </t>
  </si>
  <si>
    <t>MOVIMENTOP DE TERRA</t>
  </si>
  <si>
    <t xml:space="preserve"> 3.1 </t>
  </si>
  <si>
    <t xml:space="preserve"> 101852 </t>
  </si>
  <si>
    <t xml:space="preserve"> 3.2 </t>
  </si>
  <si>
    <t xml:space="preserve"> 90102 </t>
  </si>
  <si>
    <t>m³</t>
  </si>
  <si>
    <t xml:space="preserve"> 3.3 </t>
  </si>
  <si>
    <t xml:space="preserve"> 102322 </t>
  </si>
  <si>
    <t xml:space="preserve"> 3.4 </t>
  </si>
  <si>
    <t xml:space="preserve"> 102325 </t>
  </si>
  <si>
    <t xml:space="preserve"> 3.5 </t>
  </si>
  <si>
    <t xml:space="preserve"> 101616 </t>
  </si>
  <si>
    <t xml:space="preserve"> 3.6 </t>
  </si>
  <si>
    <t xml:space="preserve"> 93382 </t>
  </si>
  <si>
    <t xml:space="preserve"> 3.7 </t>
  </si>
  <si>
    <t xml:space="preserve"> 94319 </t>
  </si>
  <si>
    <t xml:space="preserve"> 4 </t>
  </si>
  <si>
    <t>COLCHÃO DE AREIA</t>
  </si>
  <si>
    <t xml:space="preserve"> 4.1 </t>
  </si>
  <si>
    <t xml:space="preserve"> 5 </t>
  </si>
  <si>
    <t>BOTA FORA</t>
  </si>
  <si>
    <t xml:space="preserve"> 5.1 </t>
  </si>
  <si>
    <t xml:space="preserve"> 100981 </t>
  </si>
  <si>
    <t xml:space="preserve"> 6 </t>
  </si>
  <si>
    <t>TUBULAÇÃO</t>
  </si>
  <si>
    <t xml:space="preserve"> 6.2 </t>
  </si>
  <si>
    <t xml:space="preserve"> 90740 </t>
  </si>
  <si>
    <t>ASSENTAMENTO DE TUBO DE PVC CORRUGADO DE DUPLA PAREDE PARA REDE COLETORA DE ESGOTO, DN 150 MM, JUNTA ELÁSTICA (NÃO INCLUI FORNECIMENTO). AF_01/2021</t>
  </si>
  <si>
    <t xml:space="preserve"> 7 </t>
  </si>
  <si>
    <t>POÇO DE VISITA</t>
  </si>
  <si>
    <t xml:space="preserve"> 7.1 </t>
  </si>
  <si>
    <t xml:space="preserve"> 98420 </t>
  </si>
  <si>
    <t>UN</t>
  </si>
  <si>
    <t xml:space="preserve"> 7.2 </t>
  </si>
  <si>
    <t xml:space="preserve"> 98423 </t>
  </si>
  <si>
    <t>Total sem BDI</t>
  </si>
  <si>
    <t>Placa de obra em chapa aço galvanizada</t>
  </si>
  <si>
    <t>LOCAÇÃO DE REDE DE ESGOTO COM AUXÍLIO DE CAVALETE E TOPÓGRAFO</t>
  </si>
  <si>
    <t xml:space="preserve"> 2.1</t>
  </si>
  <si>
    <t xml:space="preserve"> 2.2</t>
  </si>
  <si>
    <t xml:space="preserve"> 2.3</t>
  </si>
  <si>
    <t>C.P.U. 1</t>
  </si>
  <si>
    <t>C.P.U. 2</t>
  </si>
  <si>
    <t>C.P.U. 3</t>
  </si>
  <si>
    <t>SERVIÇO</t>
  </si>
  <si>
    <t>CADASTRO DE REDE DE ESGOTO, INCLUSIVE DESENHISTA</t>
  </si>
  <si>
    <t>SINALIZAÇÃO DIURNA E NOTURNA COM TELA TAPUME EM PVC, INCLUSO ESTRONCA COM BASE DE CONCRETO - 10 USOS</t>
  </si>
  <si>
    <t>PLACA DE SINALIZAÇÃO E ADVERTÊNCIA EM MADEIRA COMPENSADA DE 8 A 10 MM NAS DIMENSÕES DE 1,00 M X 0,50 M, INCLUSIVE REMOÇÃO PARA OUTRO ESPAÇO DA OBRA</t>
  </si>
  <si>
    <t>M²</t>
  </si>
  <si>
    <t>RETIRADA E REASSENTAMENTO DE PARALELEPÍPEDOS SOBRE COLCHÃO DE AREIA ESPESSURA 10 CM, REJUNTAMENTO COM ARGAMASSA 1:3 (CIMENTO E AREIA), CONSIDERANDO O REAPROVEITAMENTO DO PARALELEPÍPEDO</t>
  </si>
  <si>
    <t>ESCAVAÇÃO MECANIZADA DE VALA COM PROF. MAIOR QUE 1,5 M ATÉ 3,0 M (MÉDIA MONTANTE E JUSANTE/UMA COMPOSIÇÃO POR TRECHO), RETROESCAV. (0,26 M3), LARGURA DE 0,8 M A 1,5 M, EM SOLO DE 1A CATEGORIA</t>
  </si>
  <si>
    <t>ESCAVAÇÃO MECANICA DE VALA COM PROF. ATÉ 2,0 M COM RETROESCAV LARG. DE 0,8 M A 1,5 M EM SOLO DE 2ª CATEGORIA</t>
  </si>
  <si>
    <t>ESCAVAÇÃO MECANICA DE VALA COM PROF. MAIOR QUE 2,0 M ATÉ 3,0M COM RETROESCAV LARG. DE 0,8 M A 1,5 M EM SOLO DE 2ª CATEGORIA</t>
  </si>
  <si>
    <t>PREPARO DE FUNDO DE VALA COM LARGURA MENOR QUE 1,5 M</t>
  </si>
  <si>
    <t>REATERRO MANUAL DE VALAS COM COMPACTAÇÃO MECANIZADA</t>
  </si>
  <si>
    <t>ATERRO MANUAL DE VALAS COM SOLO ARGILO-ARENOSO E COMPACTAÇÃO MECANIZADA</t>
  </si>
  <si>
    <t>C.P.U. 4</t>
  </si>
  <si>
    <t>COLCHÃO DE AREIA PARA ASSENTAMENTO DE TUBULAÇÃO</t>
  </si>
  <si>
    <t>CARGA, MANOBRA TRANSPORTE E DESCARGA DE SOLO (BOTA FORA) COM CAMINHÃO BASCULANTE 6M³, DMT ATÉ 3KM</t>
  </si>
  <si>
    <t>6.1</t>
  </si>
  <si>
    <t>Pesquisa de Mercado</t>
  </si>
  <si>
    <t>AQUISIÇÃO DE TUBO PVC CORRUGADO VINIFORT, PAREDE DUPLA, JE, DN 150MM, REDE COLETORA DE ESGOTO</t>
  </si>
  <si>
    <t>m</t>
  </si>
  <si>
    <t>POÇO DE VISITA CIRCULAR PARA ESGOTO, EM CONCRETO PRÉ-MOLDADO, DIÂMETRO INTERNO = 1,0 M, PROFUNDIDADE ATÉ 1,50 M, INCLUINDO TAMPÃO DE FERRO FUNDIDO, DIÂMETRO DE 60 CM. AF_04/2018</t>
  </si>
  <si>
    <t>POÇO DE VISITA CIRCULAR PARA ESGOTO, EM CONCRETO PRÉ-MOLDADO, DIÂMETRO INTERNO = 1,0 M, PROFUNDIDADE DE 2,50 A 3,00 M, INCLUINDO TAMPÃO DE FERRO FUNDIDO, DIÂMETRO DE 60 CM. AF_04/2018</t>
  </si>
  <si>
    <t>1.1</t>
  </si>
  <si>
    <t>ESCAVAÇÃO MANUAL DE VALA EM AMTERIAL DE 1ª CATEGORIA COM PROFUNDIDADE MENOR OU IGUAL ,30M</t>
  </si>
  <si>
    <t>2.1</t>
  </si>
  <si>
    <t>TUBULAÇÕES E CONEXÕES</t>
  </si>
  <si>
    <t>3.1</t>
  </si>
  <si>
    <t>3.2</t>
  </si>
  <si>
    <t>FORNECIMENTO DE TUBO COLETOR DE ESGOTO PVC VINIFORT, JEI, DN 100 MM. (NBR 7362)</t>
  </si>
  <si>
    <t>ASSENTAMENTO DE TUBO DE PVC VINIFORT PARA REDE COLETORA DE ESGOTO, JE, DN 100 MM.</t>
  </si>
  <si>
    <t>AQUISIÇÃO DE TUBO PVC CORRUGADO VINIFORT, COM TRAVA, JE, 90 GRAUS, DN 150X100MM, PARA REDE COLETORA DE ESGOTO</t>
  </si>
  <si>
    <t>UNID</t>
  </si>
  <si>
    <t>3.3</t>
  </si>
  <si>
    <t>3.4</t>
  </si>
  <si>
    <t>FORNECIMENTO DE CURVA LONGA 90 GRAUS DE PVC VINILFORT, PARA LIGAÇÃO DOMICILIAR DE ESGOTO.</t>
  </si>
  <si>
    <t>4.1</t>
  </si>
  <si>
    <t>5.1</t>
  </si>
  <si>
    <t>CAIXA DE INSPEÇÃO</t>
  </si>
  <si>
    <t>CAIXA DE INSPEÇÃO EM CONCRETO PRÉ-MOLDADO DN 60 CM COM TAMPA H= 60CM - FORNECIMENTO E INSTALAÇÃO</t>
  </si>
  <si>
    <t>REATERRO DE VALAS</t>
  </si>
  <si>
    <t>M³</t>
  </si>
  <si>
    <t>REATERRO MANUAL DE VALA COM COMPACTAÇÃO MECANIZADA</t>
  </si>
  <si>
    <t>TABELA RESUMO DOS SERVIÇOS DE LIGAÇÕES DOMICILIARES SEM CALÇAMENTO</t>
  </si>
  <si>
    <t>DESCRIÇÃO DOS SERVIÇO</t>
  </si>
  <si>
    <t>UNI</t>
  </si>
  <si>
    <t>QUANTIDADE</t>
  </si>
  <si>
    <t>PREÇO UNITÁRIO</t>
  </si>
  <si>
    <t>PREÇO TOTAL</t>
  </si>
  <si>
    <t>LIGAÇÕES DOMICILIARES</t>
  </si>
  <si>
    <t>Unid</t>
  </si>
  <si>
    <t>VALOR TOTAL DAS LIGAÇÕES DOMICILIARES</t>
  </si>
  <si>
    <t>LIGAÇÃO DOMICILIAR SEM CALÇAMENTO - 3M</t>
  </si>
  <si>
    <t>EXTENSÃO DA REDE DE ESGOTAMENTO SANITÁRIO DO CONJUNTO MARTELO</t>
  </si>
  <si>
    <t>ITEM</t>
  </si>
  <si>
    <t>SERVIÇOS</t>
  </si>
  <si>
    <t>VALORES (R$)</t>
  </si>
  <si>
    <t>%</t>
  </si>
  <si>
    <t>REDE COLETORA</t>
  </si>
  <si>
    <t>CUSTO TOTAL (R$)</t>
  </si>
  <si>
    <t>30 DIAS</t>
  </si>
  <si>
    <t>60 DIAS</t>
  </si>
  <si>
    <t>90 DIAS</t>
  </si>
  <si>
    <t>120 DIAS</t>
  </si>
  <si>
    <t>R$</t>
  </si>
  <si>
    <t>Total Mensal (R$)</t>
  </si>
  <si>
    <t>Total Acumulado (R$)</t>
  </si>
  <si>
    <t>Percentual Mensal</t>
  </si>
  <si>
    <t>Percentagem Acumulada (%)</t>
  </si>
  <si>
    <t>CRONOGRAMA FÍSICO FINANCEIRO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</si>
</sst>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1"/>
      <name val="Arial"/>
      <family val="1"/>
    </font>
    <font>
      <sz val="8"/>
      <name val="Arial"/>
      <family val="1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4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justify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center" vertical="center" wrapText="1"/>
    </xf>
    <xf numFmtId="43" fontId="1" fillId="2" borderId="0" xfId="1" applyFont="1" applyFill="1" applyAlignment="1">
      <alignment horizontal="left" vertical="center" wrapText="1"/>
    </xf>
    <xf numFmtId="43" fontId="14" fillId="4" borderId="0" xfId="1" applyFont="1" applyFill="1" applyAlignment="1">
      <alignment horizontal="left" vertical="center" wrapText="1"/>
    </xf>
    <xf numFmtId="43" fontId="5" fillId="5" borderId="1" xfId="1" applyFont="1" applyFill="1" applyBorder="1" applyAlignment="1">
      <alignment horizontal="right" vertical="center" wrapText="1"/>
    </xf>
    <xf numFmtId="43" fontId="6" fillId="5" borderId="1" xfId="1" applyFont="1" applyFill="1" applyBorder="1" applyAlignment="1">
      <alignment horizontal="left" vertical="center" wrapText="1"/>
    </xf>
    <xf numFmtId="43" fontId="8" fillId="5" borderId="1" xfId="1" applyFont="1" applyFill="1" applyBorder="1" applyAlignment="1">
      <alignment horizontal="right" vertical="center" wrapText="1"/>
    </xf>
    <xf numFmtId="43" fontId="13" fillId="5" borderId="1" xfId="1" applyFont="1" applyFill="1" applyBorder="1" applyAlignment="1">
      <alignment horizontal="right" vertical="center" wrapText="1"/>
    </xf>
    <xf numFmtId="43" fontId="18" fillId="5" borderId="1" xfId="1" applyFont="1" applyFill="1" applyBorder="1" applyAlignment="1">
      <alignment horizontal="center" vertical="center" wrapText="1"/>
    </xf>
    <xf numFmtId="43" fontId="0" fillId="0" borderId="0" xfId="1" applyFont="1" applyAlignment="1">
      <alignment vertical="center"/>
    </xf>
    <xf numFmtId="0" fontId="21" fillId="5" borderId="1" xfId="0" applyFont="1" applyFill="1" applyBorder="1" applyAlignment="1">
      <alignment horizontal="center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43" fontId="22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43" fontId="0" fillId="0" borderId="3" xfId="1" applyFont="1" applyBorder="1" applyAlignment="1">
      <alignment vertical="center"/>
    </xf>
    <xf numFmtId="43" fontId="0" fillId="0" borderId="4" xfId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43" fontId="0" fillId="0" borderId="6" xfId="1" applyFont="1" applyBorder="1" applyAlignment="1">
      <alignment vertical="center"/>
    </xf>
    <xf numFmtId="43" fontId="0" fillId="0" borderId="0" xfId="1" applyFont="1" applyBorder="1" applyAlignment="1">
      <alignment vertical="center"/>
    </xf>
    <xf numFmtId="43" fontId="0" fillId="0" borderId="0" xfId="0" applyNumberFormat="1"/>
    <xf numFmtId="43" fontId="16" fillId="5" borderId="1" xfId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43" fontId="0" fillId="0" borderId="1" xfId="0" applyNumberFormat="1" applyBorder="1"/>
    <xf numFmtId="10" fontId="0" fillId="0" borderId="1" xfId="2" applyNumberFormat="1" applyFont="1" applyBorder="1"/>
    <xf numFmtId="10" fontId="0" fillId="0" borderId="1" xfId="0" applyNumberFormat="1" applyBorder="1"/>
    <xf numFmtId="43" fontId="22" fillId="0" borderId="1" xfId="0" applyNumberFormat="1" applyFont="1" applyBorder="1"/>
    <xf numFmtId="10" fontId="22" fillId="0" borderId="1" xfId="0" applyNumberFormat="1" applyFont="1" applyBorder="1"/>
    <xf numFmtId="0" fontId="9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16" fillId="5" borderId="1" xfId="1" applyFont="1" applyFill="1" applyBorder="1" applyAlignment="1">
      <alignment horizontal="right" vertical="center" wrapText="1"/>
    </xf>
    <xf numFmtId="43" fontId="15" fillId="5" borderId="1" xfId="1" applyFont="1" applyFill="1" applyBorder="1" applyAlignment="1">
      <alignment horizontal="right" vertical="center" wrapText="1"/>
    </xf>
    <xf numFmtId="0" fontId="22" fillId="0" borderId="7" xfId="0" applyFont="1" applyBorder="1" applyAlignment="1">
      <alignment horizontal="center" vertical="center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3" fontId="1" fillId="2" borderId="0" xfId="1" applyFont="1" applyFill="1" applyAlignment="1">
      <alignment horizontal="left" vertical="center" wrapText="1"/>
    </xf>
    <xf numFmtId="43" fontId="14" fillId="4" borderId="0" xfId="1" applyFont="1" applyFill="1" applyAlignment="1">
      <alignment horizontal="left" vertical="center" wrapText="1"/>
    </xf>
    <xf numFmtId="0" fontId="23" fillId="0" borderId="0" xfId="0" applyFont="1" applyAlignment="1">
      <alignment horizontal="center"/>
    </xf>
    <xf numFmtId="10" fontId="0" fillId="0" borderId="1" xfId="2" applyNumberFormat="1" applyFont="1" applyBorder="1" applyAlignment="1">
      <alignment horizontal="right"/>
    </xf>
    <xf numFmtId="0" fontId="22" fillId="0" borderId="1" xfId="0" applyFont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showOutlineSymbols="0" view="pageBreakPreview" topLeftCell="A3" zoomScale="85" zoomScaleNormal="90" zoomScaleSheetLayoutView="85" zoomScalePageLayoutView="50" workbookViewId="0">
      <selection activeCell="O32" sqref="O32"/>
    </sheetView>
  </sheetViews>
  <sheetFormatPr defaultRowHeight="14.25" x14ac:dyDescent="0.2"/>
  <cols>
    <col min="1" max="2" width="10" style="5" bestFit="1" customWidth="1"/>
    <col min="3" max="3" width="13.25" style="5" bestFit="1" customWidth="1"/>
    <col min="4" max="4" width="62.25" customWidth="1"/>
    <col min="5" max="5" width="8" style="5" bestFit="1" customWidth="1"/>
    <col min="6" max="6" width="13" style="5" bestFit="1" customWidth="1"/>
    <col min="7" max="7" width="18.5" style="29" customWidth="1"/>
    <col min="8" max="8" width="14.625" style="29" customWidth="1"/>
    <col min="9" max="9" width="15.25" style="29" customWidth="1"/>
  </cols>
  <sheetData>
    <row r="1" spans="1:9" ht="30" hidden="1" x14ac:dyDescent="0.2">
      <c r="A1" s="3"/>
      <c r="B1" s="3"/>
      <c r="C1" s="3"/>
      <c r="D1" s="1" t="s">
        <v>0</v>
      </c>
      <c r="E1" s="66" t="s">
        <v>1</v>
      </c>
      <c r="F1" s="66"/>
      <c r="G1" s="67" t="s">
        <v>2</v>
      </c>
      <c r="H1" s="67"/>
      <c r="I1" s="22" t="s">
        <v>3</v>
      </c>
    </row>
    <row r="2" spans="1:9" ht="26.25" hidden="1" customHeight="1" x14ac:dyDescent="0.2">
      <c r="A2" s="4"/>
      <c r="B2" s="4"/>
      <c r="C2" s="4"/>
      <c r="D2" s="2" t="s">
        <v>4</v>
      </c>
      <c r="E2" s="55" t="s">
        <v>5</v>
      </c>
      <c r="F2" s="55"/>
      <c r="G2" s="68" t="s">
        <v>6</v>
      </c>
      <c r="H2" s="68"/>
      <c r="I2" s="23" t="s">
        <v>7</v>
      </c>
    </row>
    <row r="3" spans="1:9" x14ac:dyDescent="0.2">
      <c r="A3" s="54" t="s">
        <v>135</v>
      </c>
      <c r="B3" s="55"/>
      <c r="C3" s="55"/>
      <c r="D3" s="55"/>
      <c r="E3" s="55"/>
      <c r="F3" s="55"/>
      <c r="G3" s="55"/>
      <c r="H3" s="55"/>
      <c r="I3" s="55"/>
    </row>
    <row r="4" spans="1:9" ht="15" x14ac:dyDescent="0.25">
      <c r="A4" s="64" t="s">
        <v>8</v>
      </c>
      <c r="B4" s="65"/>
      <c r="C4" s="65"/>
      <c r="D4" s="65"/>
      <c r="E4" s="65"/>
      <c r="F4" s="65"/>
      <c r="G4" s="65"/>
      <c r="H4" s="65"/>
      <c r="I4" s="65"/>
    </row>
    <row r="5" spans="1:9" ht="30" customHeight="1" x14ac:dyDescent="0.2">
      <c r="A5" s="6" t="s">
        <v>9</v>
      </c>
      <c r="B5" s="7" t="s">
        <v>10</v>
      </c>
      <c r="C5" s="6" t="s">
        <v>11</v>
      </c>
      <c r="D5" s="8" t="s">
        <v>12</v>
      </c>
      <c r="E5" s="9" t="s">
        <v>13</v>
      </c>
      <c r="F5" s="7" t="s">
        <v>14</v>
      </c>
      <c r="G5" s="24" t="s">
        <v>15</v>
      </c>
      <c r="H5" s="24" t="s">
        <v>16</v>
      </c>
      <c r="I5" s="24" t="s">
        <v>17</v>
      </c>
    </row>
    <row r="6" spans="1:9" x14ac:dyDescent="0.2">
      <c r="A6" s="10" t="s">
        <v>18</v>
      </c>
      <c r="B6" s="10"/>
      <c r="C6" s="10"/>
      <c r="D6" s="11" t="s">
        <v>19</v>
      </c>
      <c r="E6" s="10"/>
      <c r="F6" s="21"/>
      <c r="G6" s="25"/>
      <c r="H6" s="25"/>
      <c r="I6" s="26">
        <f>SUM(I7:I8)</f>
        <v>9820.00290064</v>
      </c>
    </row>
    <row r="7" spans="1:9" ht="24" customHeight="1" x14ac:dyDescent="0.2">
      <c r="A7" s="12" t="s">
        <v>20</v>
      </c>
      <c r="B7" s="13" t="s">
        <v>21</v>
      </c>
      <c r="C7" s="12" t="s">
        <v>22</v>
      </c>
      <c r="D7" s="14" t="s">
        <v>76</v>
      </c>
      <c r="E7" s="15" t="s">
        <v>23</v>
      </c>
      <c r="F7" s="31">
        <v>8</v>
      </c>
      <c r="G7" s="27">
        <v>359.95</v>
      </c>
      <c r="H7" s="27">
        <v>451.95321999999999</v>
      </c>
      <c r="I7" s="27">
        <v>3615.6257599999999</v>
      </c>
    </row>
    <row r="8" spans="1:9" ht="24" customHeight="1" x14ac:dyDescent="0.2">
      <c r="A8" s="12" t="s">
        <v>24</v>
      </c>
      <c r="B8" s="13" t="s">
        <v>25</v>
      </c>
      <c r="C8" s="12" t="s">
        <v>26</v>
      </c>
      <c r="D8" s="14" t="s">
        <v>77</v>
      </c>
      <c r="E8" s="15" t="s">
        <v>27</v>
      </c>
      <c r="F8" s="31">
        <v>1223.1099999999999</v>
      </c>
      <c r="G8" s="27">
        <v>4.04</v>
      </c>
      <c r="H8" s="27">
        <v>5.0726240000000002</v>
      </c>
      <c r="I8" s="27">
        <v>6204.3771406400001</v>
      </c>
    </row>
    <row r="9" spans="1:9" ht="24" customHeight="1" x14ac:dyDescent="0.2">
      <c r="A9" s="10" t="s">
        <v>28</v>
      </c>
      <c r="B9" s="10"/>
      <c r="C9" s="10"/>
      <c r="D9" s="16" t="s">
        <v>29</v>
      </c>
      <c r="E9" s="10"/>
      <c r="F9" s="32"/>
      <c r="G9" s="27"/>
      <c r="H9" s="25"/>
      <c r="I9" s="26">
        <v>19029.676470799997</v>
      </c>
    </row>
    <row r="10" spans="1:9" ht="24" customHeight="1" x14ac:dyDescent="0.2">
      <c r="A10" s="12" t="s">
        <v>78</v>
      </c>
      <c r="B10" s="30" t="s">
        <v>81</v>
      </c>
      <c r="C10" s="30" t="s">
        <v>84</v>
      </c>
      <c r="D10" s="14" t="s">
        <v>85</v>
      </c>
      <c r="E10" s="12" t="s">
        <v>27</v>
      </c>
      <c r="F10" s="31">
        <v>1223.1099999999999</v>
      </c>
      <c r="G10" s="27">
        <v>1.1399999999999999</v>
      </c>
      <c r="H10" s="27">
        <v>1.431384</v>
      </c>
      <c r="I10" s="27">
        <v>1750.7400842399998</v>
      </c>
    </row>
    <row r="11" spans="1:9" ht="24" customHeight="1" x14ac:dyDescent="0.2">
      <c r="A11" s="12" t="s">
        <v>79</v>
      </c>
      <c r="B11" s="30" t="s">
        <v>82</v>
      </c>
      <c r="C11" s="30" t="s">
        <v>84</v>
      </c>
      <c r="D11" s="14" t="s">
        <v>86</v>
      </c>
      <c r="E11" s="12" t="s">
        <v>27</v>
      </c>
      <c r="F11" s="31">
        <v>61.16</v>
      </c>
      <c r="G11" s="27">
        <v>3.54</v>
      </c>
      <c r="H11" s="27">
        <v>4.4448240000000006</v>
      </c>
      <c r="I11" s="27">
        <v>271.84543583999999</v>
      </c>
    </row>
    <row r="12" spans="1:9" ht="24" customHeight="1" x14ac:dyDescent="0.2">
      <c r="A12" s="12" t="s">
        <v>80</v>
      </c>
      <c r="B12" s="30" t="s">
        <v>83</v>
      </c>
      <c r="C12" s="30" t="s">
        <v>84</v>
      </c>
      <c r="D12" s="14" t="s">
        <v>87</v>
      </c>
      <c r="E12" s="12" t="s">
        <v>88</v>
      </c>
      <c r="F12" s="31">
        <v>1.36</v>
      </c>
      <c r="G12" s="27">
        <v>34.590000000000003</v>
      </c>
      <c r="H12" s="27">
        <v>43.431204000000008</v>
      </c>
      <c r="I12" s="27">
        <v>59.066437440000016</v>
      </c>
    </row>
    <row r="13" spans="1:9" ht="24" customHeight="1" x14ac:dyDescent="0.2">
      <c r="A13" s="12" t="s">
        <v>30</v>
      </c>
      <c r="B13" s="13" t="s">
        <v>31</v>
      </c>
      <c r="C13" s="12" t="s">
        <v>26</v>
      </c>
      <c r="D13" s="14" t="s">
        <v>32</v>
      </c>
      <c r="E13" s="15" t="s">
        <v>23</v>
      </c>
      <c r="F13" s="31">
        <v>12.23</v>
      </c>
      <c r="G13" s="27">
        <v>49.17</v>
      </c>
      <c r="H13" s="27">
        <v>61.737852000000004</v>
      </c>
      <c r="I13" s="27">
        <v>755.05392996000012</v>
      </c>
    </row>
    <row r="14" spans="1:9" ht="24" customHeight="1" x14ac:dyDescent="0.2">
      <c r="A14" s="12" t="s">
        <v>33</v>
      </c>
      <c r="B14" s="13" t="s">
        <v>34</v>
      </c>
      <c r="C14" s="12" t="s">
        <v>26</v>
      </c>
      <c r="D14" s="14" t="s">
        <v>35</v>
      </c>
      <c r="E14" s="15" t="s">
        <v>23</v>
      </c>
      <c r="F14" s="31">
        <v>1</v>
      </c>
      <c r="G14" s="27">
        <v>44.06</v>
      </c>
      <c r="H14" s="27">
        <v>55.321736000000008</v>
      </c>
      <c r="I14" s="27">
        <v>55.321736000000008</v>
      </c>
    </row>
    <row r="15" spans="1:9" ht="36" customHeight="1" x14ac:dyDescent="0.2">
      <c r="A15" s="12" t="s">
        <v>36</v>
      </c>
      <c r="B15" s="13" t="s">
        <v>37</v>
      </c>
      <c r="C15" s="12" t="s">
        <v>26</v>
      </c>
      <c r="D15" s="14" t="s">
        <v>38</v>
      </c>
      <c r="E15" s="15" t="s">
        <v>23</v>
      </c>
      <c r="F15" s="31">
        <v>306.67</v>
      </c>
      <c r="G15" s="27">
        <v>41.91</v>
      </c>
      <c r="H15" s="27">
        <v>52.622195999999995</v>
      </c>
      <c r="I15" s="27">
        <v>16137.648847319999</v>
      </c>
    </row>
    <row r="16" spans="1:9" ht="24" customHeight="1" x14ac:dyDescent="0.2">
      <c r="A16" s="10" t="s">
        <v>39</v>
      </c>
      <c r="B16" s="10"/>
      <c r="C16" s="10"/>
      <c r="D16" s="16" t="s">
        <v>40</v>
      </c>
      <c r="E16" s="10"/>
      <c r="F16" s="32"/>
      <c r="G16" s="27"/>
      <c r="H16" s="25"/>
      <c r="I16" s="26">
        <v>77070.146200200004</v>
      </c>
    </row>
    <row r="17" spans="1:9" ht="48" customHeight="1" x14ac:dyDescent="0.2">
      <c r="A17" s="12" t="s">
        <v>41</v>
      </c>
      <c r="B17" s="13" t="s">
        <v>42</v>
      </c>
      <c r="C17" s="12" t="s">
        <v>26</v>
      </c>
      <c r="D17" s="14" t="s">
        <v>89</v>
      </c>
      <c r="E17" s="15" t="s">
        <v>23</v>
      </c>
      <c r="F17" s="31">
        <v>149.52000000000001</v>
      </c>
      <c r="G17" s="27">
        <v>56.12</v>
      </c>
      <c r="H17" s="27">
        <v>70.464271999999994</v>
      </c>
      <c r="I17" s="27">
        <v>10535.817949439999</v>
      </c>
    </row>
    <row r="18" spans="1:9" ht="60" customHeight="1" x14ac:dyDescent="0.2">
      <c r="A18" s="12" t="s">
        <v>43</v>
      </c>
      <c r="B18" s="13" t="s">
        <v>44</v>
      </c>
      <c r="C18" s="12" t="s">
        <v>26</v>
      </c>
      <c r="D18" s="14" t="s">
        <v>90</v>
      </c>
      <c r="E18" s="15" t="s">
        <v>45</v>
      </c>
      <c r="F18" s="31">
        <v>1107.6300000000001</v>
      </c>
      <c r="G18" s="27">
        <v>8.74</v>
      </c>
      <c r="H18" s="27">
        <v>10.973944000000001</v>
      </c>
      <c r="I18" s="27">
        <v>12155.069592720003</v>
      </c>
    </row>
    <row r="19" spans="1:9" ht="25.5" x14ac:dyDescent="0.2">
      <c r="A19" s="12" t="s">
        <v>46</v>
      </c>
      <c r="B19" s="13" t="s">
        <v>47</v>
      </c>
      <c r="C19" s="12" t="s">
        <v>26</v>
      </c>
      <c r="D19" s="14" t="s">
        <v>91</v>
      </c>
      <c r="E19" s="15" t="s">
        <v>45</v>
      </c>
      <c r="F19" s="31">
        <v>453.16</v>
      </c>
      <c r="G19" s="27">
        <v>14.31</v>
      </c>
      <c r="H19" s="27">
        <v>17.967636000000002</v>
      </c>
      <c r="I19" s="27">
        <v>8142.2139297600015</v>
      </c>
    </row>
    <row r="20" spans="1:9" ht="25.5" x14ac:dyDescent="0.2">
      <c r="A20" s="12" t="s">
        <v>48</v>
      </c>
      <c r="B20" s="13" t="s">
        <v>49</v>
      </c>
      <c r="C20" s="12" t="s">
        <v>26</v>
      </c>
      <c r="D20" s="14" t="s">
        <v>92</v>
      </c>
      <c r="E20" s="15" t="s">
        <v>45</v>
      </c>
      <c r="F20" s="31">
        <v>15.08</v>
      </c>
      <c r="G20" s="27">
        <v>10.91</v>
      </c>
      <c r="H20" s="27">
        <v>13.698596</v>
      </c>
      <c r="I20" s="27">
        <v>206.57482768</v>
      </c>
    </row>
    <row r="21" spans="1:9" x14ac:dyDescent="0.2">
      <c r="A21" s="12" t="s">
        <v>50</v>
      </c>
      <c r="B21" s="13" t="s">
        <v>51</v>
      </c>
      <c r="C21" s="12" t="s">
        <v>26</v>
      </c>
      <c r="D21" s="14" t="s">
        <v>93</v>
      </c>
      <c r="E21" s="15" t="s">
        <v>23</v>
      </c>
      <c r="F21" s="31">
        <v>1067.79</v>
      </c>
      <c r="G21" s="27">
        <v>4.17</v>
      </c>
      <c r="H21" s="27">
        <v>5.2358520000000004</v>
      </c>
      <c r="I21" s="27">
        <v>5590.7904070800005</v>
      </c>
    </row>
    <row r="22" spans="1:9" x14ac:dyDescent="0.2">
      <c r="A22" s="12" t="s">
        <v>52</v>
      </c>
      <c r="B22" s="13" t="s">
        <v>53</v>
      </c>
      <c r="C22" s="12" t="s">
        <v>26</v>
      </c>
      <c r="D22" s="14" t="s">
        <v>94</v>
      </c>
      <c r="E22" s="15" t="s">
        <v>45</v>
      </c>
      <c r="F22" s="31">
        <v>1076.8</v>
      </c>
      <c r="G22" s="27">
        <v>22.88</v>
      </c>
      <c r="H22" s="27">
        <v>28.728127999999998</v>
      </c>
      <c r="I22" s="27">
        <v>30934.448230399998</v>
      </c>
    </row>
    <row r="23" spans="1:9" ht="24" customHeight="1" x14ac:dyDescent="0.2">
      <c r="A23" s="12" t="s">
        <v>54</v>
      </c>
      <c r="B23" s="13" t="s">
        <v>55</v>
      </c>
      <c r="C23" s="12" t="s">
        <v>26</v>
      </c>
      <c r="D23" s="14" t="s">
        <v>95</v>
      </c>
      <c r="E23" s="15" t="s">
        <v>45</v>
      </c>
      <c r="F23" s="31">
        <v>117.06</v>
      </c>
      <c r="G23" s="27">
        <v>64.67</v>
      </c>
      <c r="H23" s="27">
        <v>81.199652</v>
      </c>
      <c r="I23" s="27">
        <v>9505.2312631200002</v>
      </c>
    </row>
    <row r="24" spans="1:9" ht="24" customHeight="1" x14ac:dyDescent="0.2">
      <c r="A24" s="10" t="s">
        <v>56</v>
      </c>
      <c r="B24" s="10"/>
      <c r="C24" s="10"/>
      <c r="D24" s="16" t="s">
        <v>57</v>
      </c>
      <c r="E24" s="10"/>
      <c r="F24" s="32"/>
      <c r="G24" s="27"/>
      <c r="H24" s="25"/>
      <c r="I24" s="26">
        <v>29054.449901920001</v>
      </c>
    </row>
    <row r="25" spans="1:9" x14ac:dyDescent="0.2">
      <c r="A25" s="12" t="s">
        <v>58</v>
      </c>
      <c r="B25" s="12" t="s">
        <v>96</v>
      </c>
      <c r="C25" s="12" t="s">
        <v>84</v>
      </c>
      <c r="D25" s="14" t="s">
        <v>97</v>
      </c>
      <c r="E25" s="15" t="s">
        <v>45</v>
      </c>
      <c r="F25" s="31">
        <v>345.32</v>
      </c>
      <c r="G25" s="27">
        <v>67.010000000000005</v>
      </c>
      <c r="H25" s="27">
        <v>84.13775600000001</v>
      </c>
      <c r="I25" s="27">
        <v>29054.449901920001</v>
      </c>
    </row>
    <row r="26" spans="1:9" ht="24" customHeight="1" x14ac:dyDescent="0.2">
      <c r="A26" s="10" t="s">
        <v>59</v>
      </c>
      <c r="B26" s="10"/>
      <c r="C26" s="10"/>
      <c r="D26" s="16" t="s">
        <v>60</v>
      </c>
      <c r="E26" s="10"/>
      <c r="F26" s="32"/>
      <c r="G26" s="27"/>
      <c r="H26" s="25"/>
      <c r="I26" s="26">
        <v>0</v>
      </c>
    </row>
    <row r="27" spans="1:9" ht="25.5" x14ac:dyDescent="0.2">
      <c r="A27" s="12" t="s">
        <v>61</v>
      </c>
      <c r="B27" s="13" t="s">
        <v>62</v>
      </c>
      <c r="C27" s="12" t="s">
        <v>26</v>
      </c>
      <c r="D27" s="14" t="s">
        <v>98</v>
      </c>
      <c r="E27" s="15" t="s">
        <v>45</v>
      </c>
      <c r="F27" s="31">
        <v>0</v>
      </c>
      <c r="G27" s="27">
        <v>7.28</v>
      </c>
      <c r="H27" s="27">
        <v>9.1407680000000013</v>
      </c>
      <c r="I27" s="27">
        <v>0</v>
      </c>
    </row>
    <row r="28" spans="1:9" ht="24" customHeight="1" x14ac:dyDescent="0.2">
      <c r="A28" s="10" t="s">
        <v>63</v>
      </c>
      <c r="B28" s="10"/>
      <c r="C28" s="10"/>
      <c r="D28" s="16" t="s">
        <v>64</v>
      </c>
      <c r="E28" s="10"/>
      <c r="F28" s="32"/>
      <c r="G28" s="27"/>
      <c r="H28" s="25"/>
      <c r="I28" s="26">
        <v>65303.819445759989</v>
      </c>
    </row>
    <row r="29" spans="1:9" ht="24" customHeight="1" x14ac:dyDescent="0.2">
      <c r="A29" s="12" t="s">
        <v>99</v>
      </c>
      <c r="B29" s="12" t="s">
        <v>100</v>
      </c>
      <c r="C29" s="12" t="s">
        <v>84</v>
      </c>
      <c r="D29" s="14" t="s">
        <v>101</v>
      </c>
      <c r="E29" s="12" t="s">
        <v>102</v>
      </c>
      <c r="F29" s="31">
        <v>1223.1099999999999</v>
      </c>
      <c r="G29" s="27">
        <v>42.53</v>
      </c>
      <c r="H29" s="27">
        <v>49.675039999999996</v>
      </c>
      <c r="I29" s="27">
        <v>60758.03817439999</v>
      </c>
    </row>
    <row r="30" spans="1:9" ht="36" customHeight="1" x14ac:dyDescent="0.2">
      <c r="A30" s="12" t="s">
        <v>65</v>
      </c>
      <c r="B30" s="13" t="s">
        <v>66</v>
      </c>
      <c r="C30" s="12" t="s">
        <v>26</v>
      </c>
      <c r="D30" s="14" t="s">
        <v>67</v>
      </c>
      <c r="E30" s="15" t="s">
        <v>27</v>
      </c>
      <c r="F30" s="31">
        <v>1223.1099999999999</v>
      </c>
      <c r="G30" s="27">
        <v>2.96</v>
      </c>
      <c r="H30" s="27">
        <v>3.7165759999999999</v>
      </c>
      <c r="I30" s="27">
        <v>4545.7812713599997</v>
      </c>
    </row>
    <row r="31" spans="1:9" ht="24" customHeight="1" x14ac:dyDescent="0.2">
      <c r="A31" s="10" t="s">
        <v>68</v>
      </c>
      <c r="B31" s="10"/>
      <c r="C31" s="10"/>
      <c r="D31" s="16" t="s">
        <v>69</v>
      </c>
      <c r="E31" s="10"/>
      <c r="F31" s="32"/>
      <c r="G31" s="27"/>
      <c r="H31" s="25"/>
      <c r="I31" s="26">
        <v>54568.564340000012</v>
      </c>
    </row>
    <row r="32" spans="1:9" ht="60" customHeight="1" x14ac:dyDescent="0.2">
      <c r="A32" s="12" t="s">
        <v>70</v>
      </c>
      <c r="B32" s="13" t="s">
        <v>71</v>
      </c>
      <c r="C32" s="12" t="s">
        <v>26</v>
      </c>
      <c r="D32" s="14" t="s">
        <v>103</v>
      </c>
      <c r="E32" s="15" t="s">
        <v>72</v>
      </c>
      <c r="F32" s="31">
        <v>13</v>
      </c>
      <c r="G32" s="27">
        <v>1653.15</v>
      </c>
      <c r="H32" s="27">
        <v>2075.6951400000003</v>
      </c>
      <c r="I32" s="27">
        <v>26984.036820000005</v>
      </c>
    </row>
    <row r="33" spans="1:9" ht="60" customHeight="1" x14ac:dyDescent="0.2">
      <c r="A33" s="12" t="s">
        <v>73</v>
      </c>
      <c r="B33" s="13" t="s">
        <v>74</v>
      </c>
      <c r="C33" s="12" t="s">
        <v>26</v>
      </c>
      <c r="D33" s="14" t="s">
        <v>104</v>
      </c>
      <c r="E33" s="15" t="s">
        <v>72</v>
      </c>
      <c r="F33" s="31">
        <v>10</v>
      </c>
      <c r="G33" s="27">
        <v>2196.92</v>
      </c>
      <c r="H33" s="27">
        <v>2758.4527520000001</v>
      </c>
      <c r="I33" s="27">
        <v>27584.527520000003</v>
      </c>
    </row>
    <row r="34" spans="1:9" x14ac:dyDescent="0.2">
      <c r="A34" s="17"/>
      <c r="B34" s="17"/>
      <c r="C34" s="17"/>
      <c r="D34" s="18"/>
      <c r="E34" s="17"/>
      <c r="F34" s="17"/>
      <c r="G34" s="28"/>
      <c r="H34" s="28"/>
      <c r="I34" s="28"/>
    </row>
    <row r="35" spans="1:9" x14ac:dyDescent="0.2">
      <c r="A35" s="56"/>
      <c r="B35" s="56"/>
      <c r="C35" s="56"/>
      <c r="D35" s="20"/>
      <c r="E35" s="19"/>
      <c r="F35" s="57" t="s">
        <v>75</v>
      </c>
      <c r="G35" s="58"/>
      <c r="I35" s="47">
        <v>254846.65925932</v>
      </c>
    </row>
    <row r="38" spans="1:9" ht="15" x14ac:dyDescent="0.2">
      <c r="A38" s="63" t="s">
        <v>134</v>
      </c>
      <c r="B38" s="63"/>
      <c r="C38" s="63"/>
      <c r="D38" s="63"/>
      <c r="E38" s="63"/>
      <c r="F38" s="63"/>
      <c r="G38" s="63"/>
      <c r="H38" s="63"/>
      <c r="I38" s="63"/>
    </row>
    <row r="39" spans="1:9" ht="30" x14ac:dyDescent="0.2">
      <c r="A39" s="6" t="s">
        <v>9</v>
      </c>
      <c r="B39" s="7" t="s">
        <v>10</v>
      </c>
      <c r="C39" s="6" t="s">
        <v>11</v>
      </c>
      <c r="D39" s="8" t="s">
        <v>12</v>
      </c>
      <c r="E39" s="9" t="s">
        <v>13</v>
      </c>
      <c r="F39" s="7" t="s">
        <v>14</v>
      </c>
      <c r="G39" s="24" t="s">
        <v>15</v>
      </c>
      <c r="H39" s="24" t="s">
        <v>16</v>
      </c>
      <c r="I39" s="24" t="s">
        <v>17</v>
      </c>
    </row>
    <row r="40" spans="1:9" x14ac:dyDescent="0.2">
      <c r="A40" s="10">
        <v>1</v>
      </c>
      <c r="B40" s="10"/>
      <c r="C40" s="10"/>
      <c r="D40" s="16" t="s">
        <v>40</v>
      </c>
      <c r="E40" s="10"/>
      <c r="F40" s="32"/>
      <c r="G40" s="27"/>
      <c r="H40" s="25"/>
      <c r="I40" s="26">
        <v>111.41290368000001</v>
      </c>
    </row>
    <row r="41" spans="1:9" ht="25.5" x14ac:dyDescent="0.2">
      <c r="A41" s="12" t="s">
        <v>105</v>
      </c>
      <c r="B41" s="13">
        <v>93358</v>
      </c>
      <c r="C41" s="12" t="s">
        <v>26</v>
      </c>
      <c r="D41" s="14" t="s">
        <v>106</v>
      </c>
      <c r="E41" s="15" t="s">
        <v>45</v>
      </c>
      <c r="F41" s="31">
        <v>1.56</v>
      </c>
      <c r="G41" s="27">
        <v>56.88</v>
      </c>
      <c r="H41" s="27">
        <v>71.418528000000009</v>
      </c>
      <c r="I41" s="27">
        <v>111.41290368000001</v>
      </c>
    </row>
    <row r="42" spans="1:9" x14ac:dyDescent="0.2">
      <c r="A42" s="10">
        <v>2</v>
      </c>
      <c r="B42" s="10"/>
      <c r="C42" s="10"/>
      <c r="D42" s="16" t="s">
        <v>57</v>
      </c>
      <c r="E42" s="10"/>
      <c r="F42" s="32"/>
      <c r="G42" s="27"/>
      <c r="H42" s="25"/>
      <c r="I42" s="26">
        <v>41.227500440000007</v>
      </c>
    </row>
    <row r="43" spans="1:9" x14ac:dyDescent="0.2">
      <c r="A43" s="12" t="s">
        <v>107</v>
      </c>
      <c r="B43" s="12" t="s">
        <v>96</v>
      </c>
      <c r="C43" s="12" t="s">
        <v>84</v>
      </c>
      <c r="D43" s="14" t="s">
        <v>97</v>
      </c>
      <c r="E43" s="15" t="s">
        <v>45</v>
      </c>
      <c r="F43" s="31">
        <v>0.49</v>
      </c>
      <c r="G43" s="27">
        <v>67.010000000000005</v>
      </c>
      <c r="H43" s="27">
        <v>84.13775600000001</v>
      </c>
      <c r="I43" s="27">
        <v>41.227500440000007</v>
      </c>
    </row>
    <row r="44" spans="1:9" x14ac:dyDescent="0.2">
      <c r="A44" s="10">
        <v>3</v>
      </c>
      <c r="B44" s="10"/>
      <c r="C44" s="10"/>
      <c r="D44" s="16" t="s">
        <v>108</v>
      </c>
      <c r="E44" s="10"/>
      <c r="F44" s="32"/>
      <c r="G44" s="27"/>
      <c r="H44" s="25"/>
      <c r="I44" s="26">
        <v>203.26704000000001</v>
      </c>
    </row>
    <row r="45" spans="1:9" ht="25.5" x14ac:dyDescent="0.2">
      <c r="A45" s="12" t="s">
        <v>109</v>
      </c>
      <c r="B45" s="12" t="s">
        <v>100</v>
      </c>
      <c r="C45" s="12" t="s">
        <v>84</v>
      </c>
      <c r="D45" s="14" t="s">
        <v>111</v>
      </c>
      <c r="E45" s="12" t="s">
        <v>27</v>
      </c>
      <c r="F45" s="31">
        <v>3</v>
      </c>
      <c r="G45" s="27">
        <v>32.479999999999997</v>
      </c>
      <c r="H45" s="27">
        <v>37.936639999999997</v>
      </c>
      <c r="I45" s="27">
        <v>113.80991999999999</v>
      </c>
    </row>
    <row r="46" spans="1:9" ht="25.5" x14ac:dyDescent="0.2">
      <c r="A46" s="12" t="s">
        <v>110</v>
      </c>
      <c r="B46" s="12">
        <v>90733</v>
      </c>
      <c r="C46" s="12" t="s">
        <v>84</v>
      </c>
      <c r="D46" s="14" t="s">
        <v>112</v>
      </c>
      <c r="E46" s="12" t="s">
        <v>27</v>
      </c>
      <c r="F46" s="31">
        <v>3</v>
      </c>
      <c r="G46" s="27">
        <v>2.2400000000000002</v>
      </c>
      <c r="H46" s="27">
        <v>2.61632</v>
      </c>
      <c r="I46" s="27">
        <v>7.8489599999999999</v>
      </c>
    </row>
    <row r="47" spans="1:9" ht="25.5" x14ac:dyDescent="0.2">
      <c r="A47" s="12" t="s">
        <v>115</v>
      </c>
      <c r="B47" s="12" t="s">
        <v>100</v>
      </c>
      <c r="C47" s="12" t="s">
        <v>84</v>
      </c>
      <c r="D47" s="14" t="s">
        <v>113</v>
      </c>
      <c r="E47" s="12" t="s">
        <v>114</v>
      </c>
      <c r="F47" s="31">
        <v>1</v>
      </c>
      <c r="G47" s="27">
        <v>27.3</v>
      </c>
      <c r="H47" s="27">
        <v>31.886399999999998</v>
      </c>
      <c r="I47" s="27">
        <v>31.886399999999998</v>
      </c>
    </row>
    <row r="48" spans="1:9" ht="25.5" x14ac:dyDescent="0.2">
      <c r="A48" s="12" t="s">
        <v>116</v>
      </c>
      <c r="B48" s="12" t="s">
        <v>100</v>
      </c>
      <c r="C48" s="12" t="s">
        <v>84</v>
      </c>
      <c r="D48" s="14" t="s">
        <v>117</v>
      </c>
      <c r="E48" s="12" t="s">
        <v>114</v>
      </c>
      <c r="F48" s="31">
        <v>1</v>
      </c>
      <c r="G48" s="27">
        <v>39.6</v>
      </c>
      <c r="H48" s="27">
        <v>49.721760000000003</v>
      </c>
      <c r="I48" s="27">
        <v>49.721760000000003</v>
      </c>
    </row>
    <row r="49" spans="1:9" x14ac:dyDescent="0.2">
      <c r="A49" s="10">
        <v>4</v>
      </c>
      <c r="B49" s="10"/>
      <c r="C49" s="10"/>
      <c r="D49" s="16" t="s">
        <v>120</v>
      </c>
      <c r="E49" s="10"/>
      <c r="F49" s="32"/>
      <c r="G49" s="27"/>
      <c r="H49" s="25"/>
      <c r="I49" s="26">
        <v>160.77958000000001</v>
      </c>
    </row>
    <row r="50" spans="1:9" ht="25.5" x14ac:dyDescent="0.2">
      <c r="A50" s="12" t="s">
        <v>118</v>
      </c>
      <c r="B50" s="12" t="s">
        <v>100</v>
      </c>
      <c r="C50" s="12" t="s">
        <v>84</v>
      </c>
      <c r="D50" s="14" t="s">
        <v>121</v>
      </c>
      <c r="E50" s="15" t="s">
        <v>72</v>
      </c>
      <c r="F50" s="31">
        <v>1</v>
      </c>
      <c r="G50" s="27">
        <v>128.05000000000001</v>
      </c>
      <c r="H50" s="27">
        <v>160.77958000000001</v>
      </c>
      <c r="I50" s="27">
        <v>160.77958000000001</v>
      </c>
    </row>
    <row r="51" spans="1:9" x14ac:dyDescent="0.2">
      <c r="A51" s="10">
        <v>5</v>
      </c>
      <c r="B51" s="10"/>
      <c r="C51" s="10"/>
      <c r="D51" s="16" t="s">
        <v>122</v>
      </c>
      <c r="E51" s="10"/>
      <c r="F51" s="32"/>
      <c r="G51" s="27"/>
      <c r="H51" s="25"/>
      <c r="I51" s="26">
        <v>37.921128959999997</v>
      </c>
    </row>
    <row r="52" spans="1:9" x14ac:dyDescent="0.2">
      <c r="A52" s="12" t="s">
        <v>119</v>
      </c>
      <c r="B52" s="12">
        <v>93382</v>
      </c>
      <c r="C52" s="12" t="s">
        <v>84</v>
      </c>
      <c r="D52" s="14" t="s">
        <v>124</v>
      </c>
      <c r="E52" s="12" t="s">
        <v>123</v>
      </c>
      <c r="F52" s="31">
        <v>1.32</v>
      </c>
      <c r="G52" s="27">
        <v>22.88</v>
      </c>
      <c r="H52" s="27">
        <v>28.728127999999998</v>
      </c>
      <c r="I52" s="27">
        <v>37.921128959999997</v>
      </c>
    </row>
    <row r="53" spans="1:9" x14ac:dyDescent="0.2">
      <c r="A53" s="17"/>
      <c r="B53" s="17"/>
      <c r="C53" s="17"/>
      <c r="D53" s="18"/>
      <c r="E53" s="17"/>
      <c r="F53" s="17"/>
      <c r="G53" s="28"/>
      <c r="H53" s="28"/>
      <c r="I53" s="28"/>
    </row>
    <row r="54" spans="1:9" x14ac:dyDescent="0.2">
      <c r="A54" s="56"/>
      <c r="B54" s="56"/>
      <c r="C54" s="56"/>
      <c r="D54" s="20"/>
      <c r="E54" s="19"/>
      <c r="F54" s="57" t="s">
        <v>75</v>
      </c>
      <c r="G54" s="58"/>
      <c r="H54" s="61">
        <v>554.60815308000008</v>
      </c>
      <c r="I54" s="62"/>
    </row>
    <row r="55" spans="1:9" x14ac:dyDescent="0.2">
      <c r="A55" s="38"/>
      <c r="B55" s="39"/>
      <c r="C55" s="39"/>
      <c r="D55" s="40"/>
      <c r="E55" s="39"/>
      <c r="F55" s="39"/>
      <c r="G55" s="41"/>
      <c r="H55" s="41"/>
      <c r="I55" s="42"/>
    </row>
    <row r="56" spans="1:9" ht="15" x14ac:dyDescent="0.2">
      <c r="A56" s="43"/>
      <c r="C56" s="59" t="s">
        <v>125</v>
      </c>
      <c r="D56" s="59"/>
      <c r="E56" s="59"/>
      <c r="F56" s="59"/>
      <c r="G56" s="59"/>
      <c r="H56" s="59"/>
      <c r="I56" s="44"/>
    </row>
    <row r="57" spans="1:9" ht="15" x14ac:dyDescent="0.2">
      <c r="A57" s="43"/>
      <c r="C57" s="59" t="s">
        <v>126</v>
      </c>
      <c r="D57" s="59"/>
      <c r="E57" s="33" t="s">
        <v>127</v>
      </c>
      <c r="F57" s="33" t="s">
        <v>128</v>
      </c>
      <c r="G57" s="34" t="s">
        <v>129</v>
      </c>
      <c r="H57" s="34" t="s">
        <v>130</v>
      </c>
      <c r="I57" s="44"/>
    </row>
    <row r="58" spans="1:9" x14ac:dyDescent="0.2">
      <c r="A58" s="43"/>
      <c r="C58" s="60" t="s">
        <v>131</v>
      </c>
      <c r="D58" s="60"/>
      <c r="E58" s="35" t="s">
        <v>132</v>
      </c>
      <c r="F58" s="35">
        <v>90</v>
      </c>
      <c r="G58" s="36">
        <f>H54</f>
        <v>554.60815308000008</v>
      </c>
      <c r="H58" s="36">
        <f>F58*G58</f>
        <v>49914.73377720001</v>
      </c>
      <c r="I58" s="44"/>
    </row>
    <row r="59" spans="1:9" x14ac:dyDescent="0.2">
      <c r="A59" s="43"/>
      <c r="G59" s="45"/>
      <c r="H59" s="45"/>
      <c r="I59" s="44"/>
    </row>
    <row r="60" spans="1:9" ht="15" x14ac:dyDescent="0.2">
      <c r="A60" s="59" t="s">
        <v>133</v>
      </c>
      <c r="B60" s="59"/>
      <c r="C60" s="59"/>
      <c r="D60" s="59"/>
      <c r="E60" s="59"/>
      <c r="F60" s="59"/>
      <c r="G60" s="59"/>
      <c r="H60" s="59"/>
      <c r="I60" s="34">
        <f>H58</f>
        <v>49914.73377720001</v>
      </c>
    </row>
  </sheetData>
  <mergeCells count="16">
    <mergeCell ref="E1:F1"/>
    <mergeCell ref="G1:H1"/>
    <mergeCell ref="E2:F2"/>
    <mergeCell ref="G2:H2"/>
    <mergeCell ref="C58:D58"/>
    <mergeCell ref="A60:H60"/>
    <mergeCell ref="H54:I54"/>
    <mergeCell ref="A38:I38"/>
    <mergeCell ref="A4:I4"/>
    <mergeCell ref="A35:C35"/>
    <mergeCell ref="F35:G35"/>
    <mergeCell ref="A3:I3"/>
    <mergeCell ref="A54:C54"/>
    <mergeCell ref="F54:G54"/>
    <mergeCell ref="C56:H56"/>
    <mergeCell ref="C57:D57"/>
  </mergeCells>
  <phoneticPr fontId="20" type="noConversion"/>
  <pageMargins left="0.5" right="0.5" top="1.9166666666666667" bottom="1.4895833333333333" header="0.5" footer="0.5"/>
  <pageSetup paperSize="9" scale="50" fitToWidth="0" fitToHeight="0" orientation="portrait" r:id="rId1"/>
  <headerFooter>
    <oddHeader>&amp;L&amp;G</oddHeader>
    <oddFooter>&amp;L &amp;C&amp;G</oddFooter>
  </headerFooter>
  <rowBreaks count="1" manualBreakCount="1">
    <brk id="36" max="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977B-6357-4F04-A42C-BD6EB7827AA6}">
  <dimension ref="A4:L19"/>
  <sheetViews>
    <sheetView view="pageBreakPreview" topLeftCell="A3" zoomScale="145" zoomScaleNormal="100" zoomScaleSheetLayoutView="145" zoomScalePageLayoutView="25" workbookViewId="0">
      <selection activeCell="E15" sqref="E15:F15"/>
    </sheetView>
  </sheetViews>
  <sheetFormatPr defaultRowHeight="14.25" x14ac:dyDescent="0.2"/>
  <cols>
    <col min="2" max="2" width="24" customWidth="1"/>
    <col min="3" max="3" width="14.875" customWidth="1"/>
    <col min="6" max="6" width="10.125" bestFit="1" customWidth="1"/>
    <col min="8" max="8" width="10.125" bestFit="1" customWidth="1"/>
    <col min="10" max="10" width="10.125" bestFit="1" customWidth="1"/>
    <col min="12" max="12" width="10.125" bestFit="1" customWidth="1"/>
  </cols>
  <sheetData>
    <row r="4" spans="1:12" ht="18" x14ac:dyDescent="0.25">
      <c r="A4" s="69" t="s">
        <v>151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7" spans="1:12" ht="15" x14ac:dyDescent="0.2">
      <c r="A7" s="59" t="s">
        <v>136</v>
      </c>
      <c r="B7" s="59" t="s">
        <v>137</v>
      </c>
      <c r="C7" s="59" t="s">
        <v>138</v>
      </c>
      <c r="D7" s="59" t="s">
        <v>139</v>
      </c>
      <c r="E7" s="59" t="s">
        <v>142</v>
      </c>
      <c r="F7" s="59"/>
      <c r="G7" s="59" t="s">
        <v>143</v>
      </c>
      <c r="H7" s="59"/>
      <c r="I7" s="59" t="s">
        <v>144</v>
      </c>
      <c r="J7" s="59"/>
      <c r="K7" s="59" t="s">
        <v>145</v>
      </c>
      <c r="L7" s="59"/>
    </row>
    <row r="8" spans="1:12" ht="15" x14ac:dyDescent="0.2">
      <c r="A8" s="59"/>
      <c r="B8" s="59"/>
      <c r="C8" s="59"/>
      <c r="D8" s="59"/>
      <c r="E8" s="33" t="s">
        <v>139</v>
      </c>
      <c r="F8" s="33" t="s">
        <v>146</v>
      </c>
      <c r="G8" s="33" t="s">
        <v>139</v>
      </c>
      <c r="H8" s="33" t="s">
        <v>146</v>
      </c>
      <c r="I8" s="33" t="s">
        <v>139</v>
      </c>
      <c r="J8" s="33" t="s">
        <v>146</v>
      </c>
      <c r="K8" s="33" t="s">
        <v>139</v>
      </c>
      <c r="L8" s="33" t="s">
        <v>146</v>
      </c>
    </row>
    <row r="9" spans="1:12" x14ac:dyDescent="0.2">
      <c r="A9" s="48">
        <v>1</v>
      </c>
      <c r="B9" s="37" t="s">
        <v>140</v>
      </c>
      <c r="C9" s="49">
        <f>'Orçamento Sintético'!I35:I35</f>
        <v>254846.65925932</v>
      </c>
      <c r="D9" s="50">
        <f>C9/C11</f>
        <v>0.83621700478571237</v>
      </c>
      <c r="E9" s="51">
        <v>0.25</v>
      </c>
      <c r="F9" s="49">
        <f>C9*E9</f>
        <v>63711.664814830001</v>
      </c>
      <c r="G9" s="51">
        <v>0.25</v>
      </c>
      <c r="H9" s="49">
        <f>C9*G9</f>
        <v>63711.664814830001</v>
      </c>
      <c r="I9" s="51">
        <v>0.25</v>
      </c>
      <c r="J9" s="49">
        <f>C9*I9</f>
        <v>63711.664814830001</v>
      </c>
      <c r="K9" s="51">
        <v>0.25</v>
      </c>
      <c r="L9" s="49">
        <f>C9*K9</f>
        <v>63711.664814830001</v>
      </c>
    </row>
    <row r="10" spans="1:12" x14ac:dyDescent="0.2">
      <c r="A10" s="48">
        <v>2</v>
      </c>
      <c r="B10" s="37" t="s">
        <v>131</v>
      </c>
      <c r="C10" s="49">
        <f>'Orçamento Sintético'!I60</f>
        <v>49914.73377720001</v>
      </c>
      <c r="D10" s="50">
        <f>C10/C11</f>
        <v>0.16378299521428771</v>
      </c>
      <c r="E10" s="51">
        <v>0.25</v>
      </c>
      <c r="F10" s="49">
        <f>C10*E10</f>
        <v>12478.683444300003</v>
      </c>
      <c r="G10" s="51">
        <v>0.25</v>
      </c>
      <c r="H10" s="49">
        <f>C10*G10</f>
        <v>12478.683444300003</v>
      </c>
      <c r="I10" s="51">
        <v>0.25</v>
      </c>
      <c r="J10" s="49">
        <f>C10*I10</f>
        <v>12478.683444300003</v>
      </c>
      <c r="K10" s="51">
        <v>0.25</v>
      </c>
      <c r="L10" s="49">
        <f>C10*K10</f>
        <v>12478.683444300003</v>
      </c>
    </row>
    <row r="11" spans="1:12" ht="15" x14ac:dyDescent="0.25">
      <c r="A11" s="71" t="s">
        <v>141</v>
      </c>
      <c r="B11" s="71"/>
      <c r="C11" s="52">
        <f>SUM(C9:C10)</f>
        <v>304761.39303651999</v>
      </c>
      <c r="D11" s="53">
        <f>SUM(D9:D10)</f>
        <v>1</v>
      </c>
      <c r="E11" s="37"/>
      <c r="F11" s="37"/>
      <c r="G11" s="37"/>
      <c r="H11" s="37"/>
      <c r="I11" s="37"/>
      <c r="J11" s="37"/>
      <c r="K11" s="37"/>
      <c r="L11" s="37"/>
    </row>
    <row r="12" spans="1:12" ht="15" x14ac:dyDescent="0.25">
      <c r="A12" s="71" t="s">
        <v>147</v>
      </c>
      <c r="B12" s="71"/>
      <c r="C12" s="71"/>
      <c r="D12" s="71"/>
      <c r="E12" s="72">
        <f>SUM(F9:F10)</f>
        <v>76190.348259129998</v>
      </c>
      <c r="F12" s="73"/>
      <c r="G12" s="72">
        <f>SUM(H9:H10)</f>
        <v>76190.348259129998</v>
      </c>
      <c r="H12" s="73"/>
      <c r="I12" s="72">
        <f>SUM(J9:J10)</f>
        <v>76190.348259129998</v>
      </c>
      <c r="J12" s="73"/>
      <c r="K12" s="72">
        <f>SUM(L9:L10)</f>
        <v>76190.348259129998</v>
      </c>
      <c r="L12" s="73"/>
    </row>
    <row r="13" spans="1:12" ht="15" x14ac:dyDescent="0.25">
      <c r="A13" s="71" t="s">
        <v>148</v>
      </c>
      <c r="B13" s="71"/>
      <c r="C13" s="71"/>
      <c r="D13" s="71"/>
      <c r="E13" s="72">
        <f>E12</f>
        <v>76190.348259129998</v>
      </c>
      <c r="F13" s="73"/>
      <c r="G13" s="72">
        <f>E13+G12</f>
        <v>152380.69651826</v>
      </c>
      <c r="H13" s="73"/>
      <c r="I13" s="72">
        <f>G13+I12</f>
        <v>228571.04477738999</v>
      </c>
      <c r="J13" s="73"/>
      <c r="K13" s="72">
        <f>I13+K12</f>
        <v>304761.39303651999</v>
      </c>
      <c r="L13" s="73"/>
    </row>
    <row r="14" spans="1:12" ht="15" x14ac:dyDescent="0.25">
      <c r="A14" s="71" t="s">
        <v>149</v>
      </c>
      <c r="B14" s="71"/>
      <c r="C14" s="71"/>
      <c r="D14" s="71"/>
      <c r="E14" s="70">
        <f>E12/C11</f>
        <v>0.25</v>
      </c>
      <c r="F14" s="70"/>
      <c r="G14" s="70">
        <f>G12/C11</f>
        <v>0.25</v>
      </c>
      <c r="H14" s="70"/>
      <c r="I14" s="70">
        <f>I12/C11</f>
        <v>0.25</v>
      </c>
      <c r="J14" s="70"/>
      <c r="K14" s="70">
        <f>K12/C11</f>
        <v>0.25</v>
      </c>
      <c r="L14" s="70"/>
    </row>
    <row r="15" spans="1:12" ht="15" x14ac:dyDescent="0.25">
      <c r="A15" s="71" t="s">
        <v>150</v>
      </c>
      <c r="B15" s="71"/>
      <c r="C15" s="71"/>
      <c r="D15" s="71"/>
      <c r="E15" s="70">
        <f>E14</f>
        <v>0.25</v>
      </c>
      <c r="F15" s="70"/>
      <c r="G15" s="70">
        <f>G13/C11</f>
        <v>0.5</v>
      </c>
      <c r="H15" s="70"/>
      <c r="I15" s="70">
        <f>I13/C11</f>
        <v>0.75</v>
      </c>
      <c r="J15" s="70"/>
      <c r="K15" s="70">
        <f>K13/C11</f>
        <v>1</v>
      </c>
      <c r="L15" s="70"/>
    </row>
    <row r="19" spans="2:2" x14ac:dyDescent="0.2">
      <c r="B19" s="46"/>
    </row>
  </sheetData>
  <mergeCells count="30">
    <mergeCell ref="E12:F12"/>
    <mergeCell ref="E13:F13"/>
    <mergeCell ref="E14:F14"/>
    <mergeCell ref="A7:A8"/>
    <mergeCell ref="B7:B8"/>
    <mergeCell ref="C7:C8"/>
    <mergeCell ref="D7:D8"/>
    <mergeCell ref="A11:B11"/>
    <mergeCell ref="E7:F7"/>
    <mergeCell ref="I14:J14"/>
    <mergeCell ref="K14:L14"/>
    <mergeCell ref="G7:H7"/>
    <mergeCell ref="I7:J7"/>
    <mergeCell ref="K7:L7"/>
    <mergeCell ref="A4:L4"/>
    <mergeCell ref="G15:H15"/>
    <mergeCell ref="I15:J15"/>
    <mergeCell ref="K15:L15"/>
    <mergeCell ref="A12:D12"/>
    <mergeCell ref="A13:D13"/>
    <mergeCell ref="A14:D14"/>
    <mergeCell ref="A15:D15"/>
    <mergeCell ref="E15:F15"/>
    <mergeCell ref="G12:H12"/>
    <mergeCell ref="I12:J12"/>
    <mergeCell ref="K12:L12"/>
    <mergeCell ref="G13:H13"/>
    <mergeCell ref="I13:J13"/>
    <mergeCell ref="K13:L13"/>
    <mergeCell ref="G14:H14"/>
  </mergeCells>
  <phoneticPr fontId="20" type="noConversion"/>
  <pageMargins left="0.511811024" right="0.511811024" top="2.6919642857142856" bottom="1.8080357142857142" header="0.31496062000000002" footer="0.31496062000000002"/>
  <pageSetup paperSize="9" scale="90" orientation="landscape" horizontalDpi="0" verticalDpi="0" r:id="rId1"/>
  <headerFooter>
    <oddHeader>&amp;L&amp;G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Orçamento Sintético</vt:lpstr>
      <vt:lpstr>Planilha1</vt:lpstr>
      <vt:lpstr>'Orçamento Sintético'!Area_de_impressao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Sec. Infraestrutura</cp:lastModifiedBy>
  <cp:revision>0</cp:revision>
  <cp:lastPrinted>2022-05-28T19:13:01Z</cp:lastPrinted>
  <dcterms:created xsi:type="dcterms:W3CDTF">2022-05-28T18:08:27Z</dcterms:created>
  <dcterms:modified xsi:type="dcterms:W3CDTF">2025-01-28T12:42:37Z</dcterms:modified>
</cp:coreProperties>
</file>