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PRAÇA MASSANGANA 3\"/>
    </mc:Choice>
  </mc:AlternateContent>
  <xr:revisionPtr revIDLastSave="0" documentId="13_ncr:1_{12A5BCFB-4EA3-48F7-B8A1-C0774FF680F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praça rural 2" sheetId="1" r:id="rId1"/>
  </sheets>
  <definedNames>
    <definedName name="_Fill" localSheetId="0">#REF!</definedName>
    <definedName name="_Fill">#REF!</definedName>
    <definedName name="_Key1" localSheetId="0">#REF!</definedName>
    <definedName name="_Key1">#REF!</definedName>
    <definedName name="_Key2" localSheetId="0">#REF!</definedName>
    <definedName name="_Key2">#REF!</definedName>
    <definedName name="_Order1">255</definedName>
    <definedName name="_Order2">255</definedName>
    <definedName name="_Sort" localSheetId="0">#REF!</definedName>
    <definedName name="_Sort">#REF!</definedName>
    <definedName name="ACRE" localSheetId="0">#REF!</definedName>
    <definedName name="ACRE">#REF!</definedName>
    <definedName name="ademir">"{#N/A;#N/A;FALSE;""Cronograma""|#N/A;#N/A;FALSE;""Cronogr. 2""}"</definedName>
    <definedName name="_xlnm.Print_Area" localSheetId="0">'praça rural 2'!$C$1:$N$56</definedName>
    <definedName name="bosta">"{#N/A;#N/A;FALSE;""Cronograma""|#N/A;#N/A;FALSE;""Cronogr. 2""}"</definedName>
    <definedName name="CA´L">"{#N/A;#N/A;FALSE;""Cronograma""|#N/A;#N/A;FALSE;""Cronogr. 2""}"</definedName>
    <definedName name="concorrentes">"{#N/A;#N/A;FALSE;""Cronograma""|#N/A;#N/A;FALSE;""Cronogr. 2""}"</definedName>
    <definedName name="Popular">"{#N/A;#N/A;FALSE;""Cronograma""|#N/A;#N/A;FALSE;""Cronogr. 2""}"</definedName>
    <definedName name="rio">"{#N/A;#N/A;FALSE;""Cronograma""|#N/A;#N/A;FALSE;""Cronogr. 2""}"</definedName>
    <definedName name="SINAPI_AC" localSheetId="0">#REF!</definedName>
    <definedName name="SINAPI_AC">#REF!</definedName>
    <definedName name="ss">"{#N/A;#N/A;FALSE;""Cronograma""|#N/A;#N/A;FALSE;""Cronogr. 2""}"</definedName>
    <definedName name="wrn.Cronograma.">"{#N/A;#N/A;FALSE;""Cronograma""|#N/A;#N/A;FALSE;""Cronogr. 2""}"</definedName>
    <definedName name="wrn.GERAL.">"{#N/A;#N/A;FALSE;""ET-CAPA""|#N/A;#N/A;FALSE;""ET-PAG1""|#N/A;#N/A;FALSE;""ET-PAG2""|#N/A;#N/A;FALSE;""ET-PAG3""|#N/A;#N/A;FALSE;""ET-PAG4""|#N/A;#N/A;FALSE;""ET-PAG5""}"</definedName>
    <definedName name="wrn.PENDENCIAS.">"{#N/A;#N/A;FALSE;""GERAL""|#N/A;#N/A;FALSE;""012-96""|#N/A;#N/A;FALSE;""018-96""|#N/A;#N/A;FALSE;""027-96""|#N/A;#N/A;FALSE;""059-96""|#N/A;#N/A;FALSE;""076-96""|#N/A;#N/A;FALSE;""019-97""|#N/A;#N/A;FALSE;""021-97""|#N/A;#N/A;FALSE;""022-97""|#N/A;#N/A;FALSE;""028-97""}"</definedName>
  </definedNames>
  <calcPr calcId="191029" iterateDelta="1E-4"/>
</workbook>
</file>

<file path=xl/calcChain.xml><?xml version="1.0" encoding="utf-8"?>
<calcChain xmlns="http://schemas.openxmlformats.org/spreadsheetml/2006/main">
  <c r="N56" i="1" l="1"/>
  <c r="K31" i="1"/>
  <c r="L31" i="1" s="1"/>
  <c r="N31" i="1" s="1"/>
  <c r="N50" i="1"/>
  <c r="N54" i="1"/>
  <c r="K20" i="1"/>
  <c r="L20" i="1" s="1"/>
  <c r="N20" i="1" s="1"/>
  <c r="K21" i="1"/>
  <c r="K49" i="1"/>
  <c r="L49" i="1" s="1"/>
  <c r="N49" i="1" s="1"/>
  <c r="L21" i="1"/>
  <c r="N21" i="1" s="1"/>
  <c r="K16" i="1"/>
  <c r="L16" i="1" s="1"/>
  <c r="N16" i="1" s="1"/>
  <c r="L30" i="1"/>
  <c r="N30" i="1" s="1"/>
  <c r="K53" i="1"/>
  <c r="L53" i="1" s="1"/>
  <c r="N53" i="1" s="1"/>
  <c r="K44" i="1"/>
  <c r="L44" i="1" s="1"/>
  <c r="N44" i="1" s="1"/>
  <c r="K43" i="1"/>
  <c r="L43" i="1" s="1"/>
  <c r="N43" i="1" s="1"/>
  <c r="K39" i="1"/>
  <c r="L39" i="1" s="1"/>
  <c r="N39" i="1" s="1"/>
  <c r="N40" i="1" s="1"/>
  <c r="K35" i="1"/>
  <c r="L35" i="1" s="1"/>
  <c r="N35" i="1" s="1"/>
  <c r="N36" i="1" s="1"/>
  <c r="L29" i="1"/>
  <c r="N29" i="1" s="1"/>
  <c r="L28" i="1"/>
  <c r="N28" i="1" s="1"/>
  <c r="L27" i="1"/>
  <c r="N27" i="1" s="1"/>
  <c r="L26" i="1"/>
  <c r="N26" i="1" s="1"/>
  <c r="L22" i="1"/>
  <c r="N22" i="1" s="1"/>
  <c r="N17" i="1" l="1"/>
  <c r="N32" i="1"/>
  <c r="N23" i="1"/>
  <c r="N45" i="1"/>
</calcChain>
</file>

<file path=xl/sharedStrings.xml><?xml version="1.0" encoding="utf-8"?>
<sst xmlns="http://schemas.openxmlformats.org/spreadsheetml/2006/main" count="98" uniqueCount="65">
  <si>
    <t>Obra: Construção de Praça Rural, localizada na comunidade Massangana 3.</t>
  </si>
  <si>
    <t xml:space="preserve">Data de preço: Março/2023 com desoneração - </t>
  </si>
  <si>
    <t>ITEM</t>
  </si>
  <si>
    <t>CÓDIGO</t>
  </si>
  <si>
    <t>FONTE</t>
  </si>
  <si>
    <t>DESCRIÇÃO DOS SERVIÇOS</t>
  </si>
  <si>
    <t>UN.</t>
  </si>
  <si>
    <t>CUSTO (R$)</t>
  </si>
  <si>
    <t>PREÇO (R$)</t>
  </si>
  <si>
    <t>VALOR (R$)</t>
  </si>
  <si>
    <t>SERVIÇOS PRELIMINARES</t>
  </si>
  <si>
    <t>1.1</t>
  </si>
  <si>
    <t>SINAPI</t>
  </si>
  <si>
    <t>Limpeza manual de terreno com remoção de camada vegetal</t>
  </si>
  <si>
    <t>m²</t>
  </si>
  <si>
    <t>Subtotal</t>
  </si>
  <si>
    <t>MOVIMENTO DE TERRA</t>
  </si>
  <si>
    <t>2.1</t>
  </si>
  <si>
    <t>ESCAVAÇÃO MECANIZADA DE VALA COM PROF. ATÉ 1,5 M, LARG. MENOR QUE 0,8 M, EM SOLO MOLE, LOCAIS COM BAIXO NÍVEL DE INTERFERÊNCIA. AF_02/2021</t>
  </si>
  <si>
    <t>m³</t>
  </si>
  <si>
    <t>2.2</t>
  </si>
  <si>
    <t>Regularização e compactação do fundo de valas</t>
  </si>
  <si>
    <t>2.3</t>
  </si>
  <si>
    <t>CARGA, MANOBRA E DESCARGA DE SOLOS E MATERIAIS GRANULARES EM CAMINHÃOBASCULANTE 10 M³ - CARGA COM PÁ CARREGADEIRA (CAÇAMBA DE 1,7 A 2,8 M³ /128 HP) E DESCARGA LIVRE (UNIDADE: M3). AF_07/2020</t>
  </si>
  <si>
    <t>FUNDAÇÕES</t>
  </si>
  <si>
    <t>3.1</t>
  </si>
  <si>
    <t>COMPACTAÇÃO MECÂNICA DE SOLO PARA EXECUÇÃO DE RADIER, PISO DE OU LAJE SOBRE SOLO, COM COMPACTADOR DE SOLOS TIPO PLACA VIBRATÓRIA. AF_09/2021</t>
  </si>
  <si>
    <t>3.2</t>
  </si>
  <si>
    <t>FABRICAÇÃO, MONTAGEM E DESMONTAGEM DE FORMA PARA RADIER, PISO DE CONCRETO OU LAJE SOBRE SOLO, EM MADEIRA SERRADA, 4 UTILIZAÇÕES. AF_09/2021</t>
  </si>
  <si>
    <t>3.3</t>
  </si>
  <si>
    <t>ARMAÇÃO PARA EXECUÇÃO DE RADIER, PISO DE CONCRETO OU LAJE SOBRE SOLO,COM USO DE TELA Q-92. AF_09/2021</t>
  </si>
  <si>
    <t>kg</t>
  </si>
  <si>
    <t>3.4</t>
  </si>
  <si>
    <t>CAMADA SEPARADORA PARA EXECUÇÃO DE RADIER, PISO DE CONCRETO OU LAJE SOBRE SOLO, EM LONA PLÁSTICA. AF_09/2021</t>
  </si>
  <si>
    <t>3.5</t>
  </si>
  <si>
    <t>CONCRETO FCK = 20MPA, TRAÇO 1:2,7:3 (EM MASSA SECA DE CIMENTO/ AREIA MÉDIA/ BRITA 1) - PREPARO MECÂNICO COM BETONEIRA 400 L. AF_05/2021</t>
  </si>
  <si>
    <t>3.6</t>
  </si>
  <si>
    <t>ALVENARIA DE EMBASAMENTO COM BLOCO ESTRUTURAL DE CERÂMICA, DE 14X19X29CM E ARGAMASSA DE ASSENTAMENTO COM PREPARO EM BETONEIRA. AF_05/2020</t>
  </si>
  <si>
    <t>SISTEMAS DE VEDAÇÃO VERTICAL</t>
  </si>
  <si>
    <t>4.1</t>
  </si>
  <si>
    <t>ALVENARIA-BANCOS</t>
  </si>
  <si>
    <t>4.1.1</t>
  </si>
  <si>
    <t>ALVENARIA DE VEDAÇÃO DE BLOCOS CERÂMICOS FURADOS NA HORIZONTAL DE 9X19X19 CM (ESPESSURA 9 CM) E ARGAMASSA DE ASSENTAMENTO COM PREPARO EM BETONEIRA. AF_12/2021</t>
  </si>
  <si>
    <t>IMPERMEABILIZAÇÃO</t>
  </si>
  <si>
    <t>5.1</t>
  </si>
  <si>
    <t>Impermeabilização de superfície com tinta betuminosa em fundações, 2 demãos</t>
  </si>
  <si>
    <t>REVESTIMENTOS INTERNO E EXTERNO</t>
  </si>
  <si>
    <t>6.1</t>
  </si>
  <si>
    <t>Chapisco aplicado em alvenaria com argamassa traço 1:3 (cimento e areia)</t>
  </si>
  <si>
    <t>6.2</t>
  </si>
  <si>
    <t>MASSA ÚNICA, EM ARGAMASSA TRAÇO 1:2:8,PREPARO MANUAL, APLICADA MANUALMENTE EM FACES DE PAREDES, ESPESSURA DE 10MM. AF_06/2014</t>
  </si>
  <si>
    <t>PINTURAS</t>
  </si>
  <si>
    <t>7.1</t>
  </si>
  <si>
    <t>APLICAÇÃO MANUAL DE PINTURA COM TINTA LÁTEX ACRÍLICA EM PAREDES, DUAS DEMÃOS. AF_06/2014</t>
  </si>
  <si>
    <t>SERVIÇOS FINAIS</t>
  </si>
  <si>
    <t>8.1</t>
  </si>
  <si>
    <t>02450/ORSE</t>
  </si>
  <si>
    <t>ORSE</t>
  </si>
  <si>
    <t>Limpeza geral</t>
  </si>
  <si>
    <t>MEDIÇÃO - Praça Rural com Quadra Poliesportiva</t>
  </si>
  <si>
    <t>QUANT. ORÇADA</t>
  </si>
  <si>
    <t>QUANTIDADE EXECUTADA</t>
  </si>
  <si>
    <t>% EXECUTADA</t>
  </si>
  <si>
    <t>VALOR EXECUTADO(R$)</t>
  </si>
  <si>
    <t>VALOR TOTAL MEDIÇÃO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</si>
</sst>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&quot;BDI = &quot;#.00&quot; &quot;%"/>
    <numFmt numFmtId="165" formatCode="&quot; &quot;#,##0.00&quot; &quot;;&quot;-&quot;#,##0.00&quot; &quot;;&quot; &quot;&quot;-&quot;#&quot; &quot;;&quot; &quot;@&quot; &quot;"/>
    <numFmt numFmtId="166" formatCode="&quot; &quot;#,##0.00&quot;    &quot;;&quot;-&quot;#,##0.00&quot;    &quot;;&quot; &quot;&quot;-&quot;#&quot;    &quot;;&quot; &quot;@&quot; &quot;"/>
    <numFmt numFmtId="167" formatCode="#&quot;,&quot;##0&quot;,&quot;"/>
    <numFmt numFmtId="168" formatCode="&quot; $&quot;#,##0&quot; &quot;;&quot; $&quot;&quot;(&quot;#,##0&quot;)&quot;;&quot; $&quot;&quot;- &quot;;&quot; &quot;@&quot; &quot;"/>
    <numFmt numFmtId="169" formatCode="&quot; $&quot;#,##0.00&quot; &quot;;&quot; $&quot;&quot;(&quot;#,##0.00&quot;)&quot;;&quot; $&quot;&quot;-&quot;#&quot; &quot;;&quot; &quot;@&quot; &quot;"/>
    <numFmt numFmtId="170" formatCode="&quot;$&quot;#&quot;,&quot;"/>
    <numFmt numFmtId="171" formatCode="&quot; &quot;#,##0.00&quot; &quot;;&quot; &quot;&quot;(&quot;#,##0.00&quot;)&quot;;&quot; &quot;&quot;-&quot;#&quot; &quot;;&quot; &quot;@&quot; &quot;"/>
    <numFmt numFmtId="172" formatCode="#.00"/>
    <numFmt numFmtId="173" formatCode="&quot; R$ &quot;#,##0.00&quot; &quot;;&quot;-R$ &quot;#,##0.00&quot; &quot;;&quot; R$ &quot;&quot;-&quot;#&quot; &quot;;&quot; &quot;@&quot; &quot;"/>
    <numFmt numFmtId="174" formatCode="0.00&quot; &quot;"/>
    <numFmt numFmtId="175" formatCode="%#.00"/>
    <numFmt numFmtId="176" formatCode="#&quot;,&quot;##0.00"/>
    <numFmt numFmtId="177" formatCode="[$R$-416]&quot; &quot;#,##0.00;[Red]&quot;-&quot;[$R$-416]&quot; &quot;#,##0.00"/>
    <numFmt numFmtId="178" formatCode="#,##0&quot; &quot;;[Red]&quot;(&quot;#,##0&quot;)&quot;"/>
    <numFmt numFmtId="179" formatCode="#,"/>
    <numFmt numFmtId="180" formatCode="#,##0.00&quot; &quot;;&quot; (&quot;#,##0.00&quot;)&quot;;&quot; -&quot;#&quot; &quot;;@&quot; &quot;"/>
    <numFmt numFmtId="181" formatCode="&quot; &quot;#,##0&quot; &quot;;&quot; &quot;&quot;(&quot;#,##0&quot;)&quot;;&quot; &quot;&quot;- &quot;;&quot; &quot;@&quot; &quot;"/>
  </numFmts>
  <fonts count="46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11"/>
    </font>
    <font>
      <sz val="10"/>
      <color rgb="FF000000"/>
      <name val="MS Sans Serif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sz val="10"/>
      <color theme="1"/>
      <name val="Arial"/>
      <family val="2"/>
    </font>
    <font>
      <sz val="1"/>
      <color rgb="FF000000"/>
      <name val="Courier New"/>
      <family val="3"/>
    </font>
    <font>
      <sz val="11"/>
      <color rgb="FFFFFFFF"/>
      <name val="Arial"/>
      <family val="2"/>
    </font>
    <font>
      <b/>
      <sz val="10"/>
      <color theme="1"/>
      <name val="Arial1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</font>
    <font>
      <u/>
      <sz val="6"/>
      <color rgb="FF800080"/>
      <name val="MS Sans Serif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sz val="8"/>
      <color theme="1"/>
      <name val="Arial1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b/>
      <i/>
      <sz val="16"/>
      <color rgb="FF000000"/>
      <name val="Arial1"/>
      <family val="2"/>
    </font>
    <font>
      <u/>
      <sz val="11"/>
      <color rgb="FF0000FF"/>
      <name val="Arial1"/>
      <family val="2"/>
    </font>
    <font>
      <u/>
      <sz val="10"/>
      <color rgb="FF0000EE"/>
      <name val="Arial"/>
      <family val="2"/>
    </font>
    <font>
      <sz val="10"/>
      <color theme="1"/>
      <name val="Courier New"/>
      <family val="3"/>
    </font>
    <font>
      <sz val="10"/>
      <color theme="1"/>
      <name val="Arial1"/>
      <family val="2"/>
    </font>
    <font>
      <sz val="12"/>
      <color theme="1"/>
      <name val="Times New Roman"/>
      <family val="1"/>
    </font>
    <font>
      <sz val="10"/>
      <color rgb="FF996600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Times New Roman"/>
      <family val="1"/>
    </font>
    <font>
      <sz val="11"/>
      <color rgb="FF000000"/>
      <name val="Arial1"/>
      <family val="2"/>
    </font>
    <font>
      <sz val="12"/>
      <color theme="1"/>
      <name val="Arial1"/>
      <family val="2"/>
    </font>
    <font>
      <sz val="12"/>
      <color rgb="FF000000"/>
      <name val="Verdana"/>
      <family val="2"/>
    </font>
    <font>
      <sz val="10"/>
      <color rgb="FF000000"/>
      <name val="Arial1"/>
      <family val="2"/>
    </font>
    <font>
      <b/>
      <sz val="14"/>
      <color theme="1"/>
      <name val="Arial1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i/>
      <u/>
      <sz val="11"/>
      <color rgb="FF000000"/>
      <name val="Arial1"/>
      <family val="2"/>
    </font>
    <font>
      <sz val="1"/>
      <color rgb="FF000080"/>
      <name val="Courier New"/>
      <family val="3"/>
    </font>
    <font>
      <sz val="10"/>
      <color theme="1"/>
      <name val="MS Sans Serif"/>
      <family val="2"/>
    </font>
    <font>
      <b/>
      <sz val="1"/>
      <color rgb="FF000000"/>
      <name val="Courier New"/>
      <family val="3"/>
    </font>
    <font>
      <sz val="10"/>
      <color theme="1"/>
      <name val="Arial1"/>
    </font>
    <font>
      <b/>
      <sz val="16"/>
      <color theme="1"/>
      <name val="Arial1"/>
    </font>
    <font>
      <b/>
      <sz val="10"/>
      <color theme="1"/>
      <name val="Arial1"/>
    </font>
    <font>
      <b/>
      <sz val="12"/>
      <color theme="1"/>
      <name val="Arial1"/>
    </font>
    <font>
      <sz val="11"/>
      <color rgb="FF000000"/>
      <name val="Arial2"/>
    </font>
    <font>
      <b/>
      <sz val="10"/>
      <name val="Arial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rgb="FFFFFFCC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30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2" borderId="0"/>
    <xf numFmtId="0" fontId="5" fillId="3" borderId="0"/>
    <xf numFmtId="0" fontId="4" fillId="4" borderId="0"/>
    <xf numFmtId="0" fontId="6" fillId="5" borderId="0"/>
    <xf numFmtId="166" fontId="7" fillId="0" borderId="0"/>
    <xf numFmtId="167" fontId="8" fillId="0" borderId="0">
      <protection locked="0"/>
    </xf>
    <xf numFmtId="0" fontId="9" fillId="0" borderId="0"/>
    <xf numFmtId="0" fontId="10" fillId="0" borderId="0"/>
    <xf numFmtId="168" fontId="7" fillId="0" borderId="0"/>
    <xf numFmtId="169" fontId="7" fillId="0" borderId="0"/>
    <xf numFmtId="17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6" borderId="0"/>
    <xf numFmtId="171" fontId="7" fillId="0" borderId="0"/>
    <xf numFmtId="0" fontId="12" fillId="0" borderId="0"/>
    <xf numFmtId="172" fontId="8" fillId="0" borderId="0">
      <protection locked="0"/>
    </xf>
    <xf numFmtId="172" fontId="8" fillId="0" borderId="0">
      <protection locked="0"/>
    </xf>
    <xf numFmtId="0" fontId="13" fillId="0" borderId="0"/>
    <xf numFmtId="0" fontId="14" fillId="0" borderId="0"/>
    <xf numFmtId="0" fontId="15" fillId="7" borderId="0"/>
    <xf numFmtId="0" fontId="16" fillId="8" borderId="0"/>
    <xf numFmtId="0" fontId="17" fillId="0" borderId="0"/>
    <xf numFmtId="0" fontId="18" fillId="0" borderId="0"/>
    <xf numFmtId="0" fontId="8" fillId="0" borderId="0">
      <protection locked="0"/>
    </xf>
    <xf numFmtId="0" fontId="19" fillId="0" borderId="0"/>
    <xf numFmtId="0" fontId="8" fillId="0" borderId="0">
      <protection locked="0"/>
    </xf>
    <xf numFmtId="0" fontId="20" fillId="0" borderId="0">
      <alignment horizontal="center" textRotation="90"/>
    </xf>
    <xf numFmtId="0" fontId="21" fillId="0" borderId="0"/>
    <xf numFmtId="0" fontId="22" fillId="0" borderId="0"/>
    <xf numFmtId="0" fontId="23" fillId="0" borderId="0"/>
    <xf numFmtId="0" fontId="16" fillId="9" borderId="0"/>
    <xf numFmtId="0" fontId="24" fillId="0" borderId="0">
      <alignment horizontal="center" wrapText="1"/>
    </xf>
    <xf numFmtId="0" fontId="24" fillId="0" borderId="0">
      <alignment horizontal="center" wrapText="1"/>
    </xf>
    <xf numFmtId="0" fontId="25" fillId="0" borderId="0"/>
    <xf numFmtId="173" fontId="7" fillId="0" borderId="0"/>
    <xf numFmtId="173" fontId="7" fillId="0" borderId="0"/>
    <xf numFmtId="173" fontId="7" fillId="0" borderId="0"/>
    <xf numFmtId="0" fontId="26" fillId="9" borderId="0"/>
    <xf numFmtId="174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>
      <alignment horizontal="left" vertical="center" indent="22"/>
    </xf>
    <xf numFmtId="0" fontId="16" fillId="0" borderId="0">
      <alignment horizontal="left" vertical="center" wrapText="1" indent="4"/>
      <protection locked="0"/>
    </xf>
    <xf numFmtId="0" fontId="16" fillId="0" borderId="0">
      <alignment horizontal="left" vertical="center" wrapText="1" indent="6"/>
      <protection locked="0"/>
    </xf>
    <xf numFmtId="0" fontId="34" fillId="9" borderId="1"/>
    <xf numFmtId="10" fontId="7" fillId="0" borderId="0"/>
    <xf numFmtId="10" fontId="7" fillId="0" borderId="0"/>
    <xf numFmtId="175" fontId="8" fillId="0" borderId="0">
      <protection locked="0"/>
    </xf>
    <xf numFmtId="175" fontId="8" fillId="0" borderId="0">
      <protection locked="0"/>
    </xf>
    <xf numFmtId="176" fontId="8" fillId="0" borderId="0">
      <protection locked="0"/>
    </xf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9" fontId="7" fillId="0" borderId="0"/>
    <xf numFmtId="0" fontId="35" fillId="0" borderId="0"/>
    <xf numFmtId="177" fontId="36" fillId="0" borderId="0"/>
    <xf numFmtId="178" fontId="7" fillId="0" borderId="0"/>
    <xf numFmtId="179" fontId="37" fillId="0" borderId="0">
      <protection locked="0"/>
    </xf>
    <xf numFmtId="171" fontId="7" fillId="0" borderId="0"/>
    <xf numFmtId="171" fontId="7" fillId="0" borderId="0"/>
    <xf numFmtId="171" fontId="7" fillId="0" borderId="0"/>
    <xf numFmtId="165" fontId="7" fillId="0" borderId="0"/>
    <xf numFmtId="171" fontId="7" fillId="0" borderId="0"/>
    <xf numFmtId="165" fontId="7" fillId="0" borderId="0"/>
    <xf numFmtId="171" fontId="7" fillId="0" borderId="0"/>
    <xf numFmtId="180" fontId="2" fillId="0" borderId="0"/>
    <xf numFmtId="181" fontId="7" fillId="0" borderId="0"/>
    <xf numFmtId="0" fontId="38" fillId="0" borderId="0"/>
    <xf numFmtId="0" fontId="1" fillId="0" borderId="0"/>
    <xf numFmtId="0" fontId="1" fillId="0" borderId="0"/>
    <xf numFmtId="0" fontId="39" fillId="0" borderId="0">
      <protection locked="0"/>
    </xf>
    <xf numFmtId="0" fontId="39" fillId="0" borderId="0">
      <protection locked="0"/>
    </xf>
    <xf numFmtId="165" fontId="7" fillId="0" borderId="0"/>
    <xf numFmtId="165" fontId="7" fillId="0" borderId="0"/>
    <xf numFmtId="165" fontId="7" fillId="0" borderId="0"/>
    <xf numFmtId="165" fontId="7" fillId="0" borderId="0"/>
    <xf numFmtId="169" fontId="7" fillId="0" borderId="0"/>
    <xf numFmtId="169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71" fontId="7" fillId="0" borderId="0"/>
    <xf numFmtId="165" fontId="7" fillId="0" borderId="0"/>
    <xf numFmtId="171" fontId="7" fillId="0" borderId="0"/>
    <xf numFmtId="171" fontId="7" fillId="0" borderId="0"/>
    <xf numFmtId="171" fontId="7" fillId="0" borderId="0"/>
    <xf numFmtId="165" fontId="7" fillId="0" borderId="0"/>
    <xf numFmtId="165" fontId="7" fillId="0" borderId="0"/>
    <xf numFmtId="171" fontId="7" fillId="0" borderId="0"/>
    <xf numFmtId="171" fontId="7" fillId="0" borderId="0"/>
    <xf numFmtId="165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71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71" fontId="7" fillId="0" borderId="0"/>
    <xf numFmtId="0" fontId="6" fillId="0" borderId="0"/>
  </cellStyleXfs>
  <cellXfs count="99">
    <xf numFmtId="0" fontId="0" fillId="0" borderId="0" xfId="0"/>
    <xf numFmtId="0" fontId="40" fillId="0" borderId="0" xfId="0" applyFont="1" applyAlignment="1">
      <alignment vertical="center"/>
    </xf>
    <xf numFmtId="0" fontId="41" fillId="0" borderId="0" xfId="78" applyFont="1" applyAlignment="1">
      <alignment vertical="center" wrapText="1"/>
    </xf>
    <xf numFmtId="0" fontId="41" fillId="0" borderId="2" xfId="78" applyFont="1" applyBorder="1" applyAlignment="1">
      <alignment vertical="center" wrapText="1"/>
    </xf>
    <xf numFmtId="0" fontId="41" fillId="0" borderId="3" xfId="78" applyFont="1" applyBorder="1" applyAlignment="1">
      <alignment vertical="center" wrapText="1"/>
    </xf>
    <xf numFmtId="0" fontId="41" fillId="0" borderId="4" xfId="78" applyFont="1" applyBorder="1" applyAlignment="1">
      <alignment vertical="center" wrapText="1"/>
    </xf>
    <xf numFmtId="0" fontId="42" fillId="0" borderId="0" xfId="78" applyFont="1" applyAlignment="1">
      <alignment vertical="center" wrapText="1"/>
    </xf>
    <xf numFmtId="0" fontId="41" fillId="0" borderId="5" xfId="78" applyFont="1" applyBorder="1" applyAlignment="1">
      <alignment vertical="center" wrapText="1"/>
    </xf>
    <xf numFmtId="0" fontId="41" fillId="0" borderId="8" xfId="78" applyFont="1" applyBorder="1" applyAlignment="1">
      <alignment vertical="center" wrapText="1"/>
    </xf>
    <xf numFmtId="0" fontId="41" fillId="0" borderId="9" xfId="78" applyFont="1" applyBorder="1" applyAlignment="1">
      <alignment vertical="center" wrapText="1"/>
    </xf>
    <xf numFmtId="0" fontId="42" fillId="0" borderId="0" xfId="78" applyFont="1" applyAlignment="1">
      <alignment horizontal="center" vertical="center" wrapText="1"/>
    </xf>
    <xf numFmtId="171" fontId="42" fillId="0" borderId="0" xfId="19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171" fontId="42" fillId="0" borderId="2" xfId="304" applyFont="1" applyBorder="1" applyAlignment="1">
      <alignment vertical="center"/>
    </xf>
    <xf numFmtId="171" fontId="40" fillId="0" borderId="3" xfId="304" applyFont="1" applyBorder="1" applyAlignment="1">
      <alignment vertical="center"/>
    </xf>
    <xf numFmtId="171" fontId="40" fillId="0" borderId="3" xfId="19" applyFont="1" applyBorder="1" applyAlignment="1">
      <alignment vertical="center"/>
    </xf>
    <xf numFmtId="171" fontId="40" fillId="0" borderId="4" xfId="19" applyFont="1" applyBorder="1" applyAlignment="1">
      <alignment vertical="center"/>
    </xf>
    <xf numFmtId="171" fontId="42" fillId="0" borderId="5" xfId="304" applyFont="1" applyBorder="1" applyAlignment="1">
      <alignment vertical="center"/>
    </xf>
    <xf numFmtId="171" fontId="40" fillId="0" borderId="0" xfId="304" applyFont="1" applyAlignment="1">
      <alignment vertical="center"/>
    </xf>
    <xf numFmtId="171" fontId="40" fillId="0" borderId="0" xfId="305" applyFont="1" applyAlignment="1">
      <alignment horizontal="left" vertical="center"/>
    </xf>
    <xf numFmtId="171" fontId="40" fillId="0" borderId="0" xfId="19" applyFont="1" applyAlignment="1">
      <alignment vertical="center"/>
    </xf>
    <xf numFmtId="171" fontId="40" fillId="0" borderId="6" xfId="19" applyFont="1" applyBorder="1" applyAlignment="1">
      <alignment vertical="center"/>
    </xf>
    <xf numFmtId="171" fontId="40" fillId="0" borderId="9" xfId="304" applyFont="1" applyBorder="1" applyAlignment="1">
      <alignment vertical="center"/>
    </xf>
    <xf numFmtId="171" fontId="40" fillId="0" borderId="9" xfId="19" applyFont="1" applyBorder="1" applyAlignment="1">
      <alignment vertical="center"/>
    </xf>
    <xf numFmtId="164" fontId="42" fillId="0" borderId="7" xfId="80" applyNumberFormat="1" applyFont="1" applyBorder="1" applyAlignment="1">
      <alignment horizontal="right" vertical="center"/>
    </xf>
    <xf numFmtId="0" fontId="42" fillId="0" borderId="0" xfId="78" applyFont="1" applyAlignment="1">
      <alignment horizontal="center" vertical="center"/>
    </xf>
    <xf numFmtId="0" fontId="42" fillId="0" borderId="0" xfId="78" applyFont="1" applyAlignment="1">
      <alignment horizontal="center"/>
    </xf>
    <xf numFmtId="0" fontId="42" fillId="0" borderId="0" xfId="78" applyFont="1" applyAlignment="1">
      <alignment horizontal="left" vertical="center"/>
    </xf>
    <xf numFmtId="171" fontId="42" fillId="0" borderId="0" xfId="305" applyFont="1" applyAlignment="1">
      <alignment horizontal="center" vertical="center"/>
    </xf>
    <xf numFmtId="171" fontId="42" fillId="0" borderId="0" xfId="19" applyFont="1" applyAlignment="1">
      <alignment horizontal="right" vertical="center"/>
    </xf>
    <xf numFmtId="171" fontId="42" fillId="0" borderId="0" xfId="19" applyFont="1" applyAlignment="1">
      <alignment vertical="center"/>
    </xf>
    <xf numFmtId="0" fontId="40" fillId="0" borderId="0" xfId="78" applyFont="1" applyAlignment="1">
      <alignment horizontal="center" vertical="center"/>
    </xf>
    <xf numFmtId="49" fontId="42" fillId="10" borderId="10" xfId="78" applyNumberFormat="1" applyFont="1" applyFill="1" applyBorder="1" applyAlignment="1">
      <alignment horizontal="center" vertical="center"/>
    </xf>
    <xf numFmtId="171" fontId="42" fillId="10" borderId="10" xfId="305" applyFont="1" applyFill="1" applyBorder="1" applyAlignment="1">
      <alignment horizontal="center" vertical="center"/>
    </xf>
    <xf numFmtId="171" fontId="42" fillId="10" borderId="10" xfId="19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171" fontId="40" fillId="0" borderId="0" xfId="305" applyFont="1" applyAlignment="1">
      <alignment horizontal="center" vertical="center"/>
    </xf>
    <xf numFmtId="171" fontId="40" fillId="0" borderId="0" xfId="19" applyFont="1" applyAlignment="1">
      <alignment horizontal="right" vertical="center"/>
    </xf>
    <xf numFmtId="0" fontId="42" fillId="8" borderId="10" xfId="78" applyFont="1" applyFill="1" applyBorder="1" applyAlignment="1">
      <alignment horizontal="center" vertical="center"/>
    </xf>
    <xf numFmtId="0" fontId="42" fillId="8" borderId="10" xfId="78" applyFont="1" applyFill="1" applyBorder="1" applyAlignment="1">
      <alignment horizontal="center"/>
    </xf>
    <xf numFmtId="0" fontId="42" fillId="8" borderId="10" xfId="80" applyFont="1" applyFill="1" applyBorder="1" applyAlignment="1">
      <alignment vertical="center"/>
    </xf>
    <xf numFmtId="0" fontId="42" fillId="8" borderId="10" xfId="78" applyFont="1" applyFill="1" applyBorder="1" applyAlignment="1">
      <alignment vertical="center"/>
    </xf>
    <xf numFmtId="171" fontId="42" fillId="8" borderId="10" xfId="305" applyFont="1" applyFill="1" applyBorder="1" applyAlignment="1">
      <alignment vertical="center"/>
    </xf>
    <xf numFmtId="171" fontId="42" fillId="8" borderId="10" xfId="19" applyFont="1" applyFill="1" applyBorder="1" applyAlignment="1">
      <alignment horizontal="right" vertical="center"/>
    </xf>
    <xf numFmtId="171" fontId="42" fillId="8" borderId="10" xfId="19" applyFont="1" applyFill="1" applyBorder="1" applyAlignment="1">
      <alignment vertical="center"/>
    </xf>
    <xf numFmtId="0" fontId="40" fillId="11" borderId="10" xfId="0" applyFont="1" applyFill="1" applyBorder="1" applyAlignment="1">
      <alignment horizontal="center" vertical="center"/>
    </xf>
    <xf numFmtId="0" fontId="2" fillId="11" borderId="11" xfId="20" applyFont="1" applyFill="1" applyBorder="1" applyAlignment="1">
      <alignment horizontal="center" vertical="center" wrapText="1"/>
    </xf>
    <xf numFmtId="0" fontId="40" fillId="0" borderId="10" xfId="0" applyFont="1" applyBorder="1" applyAlignment="1">
      <alignment horizontal="left" vertical="center"/>
    </xf>
    <xf numFmtId="0" fontId="40" fillId="0" borderId="10" xfId="0" applyFont="1" applyBorder="1" applyAlignment="1">
      <alignment horizontal="center" vertical="center"/>
    </xf>
    <xf numFmtId="171" fontId="40" fillId="0" borderId="10" xfId="19" applyFont="1" applyBorder="1" applyAlignment="1">
      <alignment horizontal="right" vertical="center"/>
    </xf>
    <xf numFmtId="0" fontId="42" fillId="0" borderId="12" xfId="0" applyFont="1" applyBorder="1" applyAlignment="1">
      <alignment vertical="center" wrapText="1"/>
    </xf>
    <xf numFmtId="0" fontId="42" fillId="0" borderId="13" xfId="0" applyFont="1" applyBorder="1" applyAlignment="1">
      <alignment vertical="center" wrapText="1"/>
    </xf>
    <xf numFmtId="0" fontId="42" fillId="0" borderId="14" xfId="0" applyFont="1" applyBorder="1" applyAlignment="1">
      <alignment horizontal="right" vertical="center"/>
    </xf>
    <xf numFmtId="171" fontId="42" fillId="0" borderId="10" xfId="19" applyFont="1" applyBorder="1" applyAlignment="1">
      <alignment horizontal="right" vertical="center" wrapText="1"/>
    </xf>
    <xf numFmtId="171" fontId="42" fillId="0" borderId="10" xfId="19" applyFont="1" applyBorder="1" applyAlignment="1">
      <alignment vertical="center" wrapText="1"/>
    </xf>
    <xf numFmtId="0" fontId="40" fillId="11" borderId="10" xfId="78" applyFont="1" applyFill="1" applyBorder="1" applyAlignment="1">
      <alignment horizontal="center" vertical="center" wrapText="1"/>
    </xf>
    <xf numFmtId="0" fontId="40" fillId="0" borderId="10" xfId="80" applyFont="1" applyBorder="1" applyAlignment="1">
      <alignment horizontal="left" vertical="center" wrapText="1"/>
    </xf>
    <xf numFmtId="0" fontId="40" fillId="0" borderId="10" xfId="78" applyFont="1" applyBorder="1" applyAlignment="1">
      <alignment horizontal="center" vertical="center" wrapText="1"/>
    </xf>
    <xf numFmtId="0" fontId="40" fillId="11" borderId="10" xfId="78" applyFont="1" applyFill="1" applyBorder="1" applyAlignment="1">
      <alignment horizontal="center" vertical="center"/>
    </xf>
    <xf numFmtId="0" fontId="24" fillId="11" borderId="10" xfId="80" applyFill="1" applyBorder="1" applyAlignment="1">
      <alignment horizontal="center" vertical="center"/>
    </xf>
    <xf numFmtId="0" fontId="40" fillId="11" borderId="10" xfId="80" applyFont="1" applyFill="1" applyBorder="1" applyAlignment="1">
      <alignment horizontal="center" vertical="center" wrapText="1"/>
    </xf>
    <xf numFmtId="0" fontId="44" fillId="12" borderId="10" xfId="0" applyFont="1" applyFill="1" applyBorder="1" applyAlignment="1">
      <alignment horizontal="left" vertical="center" wrapText="1"/>
    </xf>
    <xf numFmtId="0" fontId="40" fillId="0" borderId="10" xfId="78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2" fillId="11" borderId="11" xfId="0" applyFont="1" applyFill="1" applyBorder="1" applyAlignment="1">
      <alignment horizontal="center" vertical="center" wrapText="1"/>
    </xf>
    <xf numFmtId="0" fontId="42" fillId="0" borderId="10" xfId="80" applyFont="1" applyBorder="1" applyAlignment="1">
      <alignment vertical="center"/>
    </xf>
    <xf numFmtId="0" fontId="40" fillId="11" borderId="11" xfId="0" applyFont="1" applyFill="1" applyBorder="1" applyAlignment="1">
      <alignment horizontal="center" vertical="center" wrapText="1"/>
    </xf>
    <xf numFmtId="171" fontId="42" fillId="0" borderId="15" xfId="19" applyFont="1" applyBorder="1" applyAlignment="1">
      <alignment horizontal="right" vertical="center" wrapText="1"/>
    </xf>
    <xf numFmtId="0" fontId="40" fillId="0" borderId="16" xfId="0" applyFont="1" applyBorder="1" applyAlignment="1">
      <alignment horizontal="center" vertical="center"/>
    </xf>
    <xf numFmtId="0" fontId="24" fillId="0" borderId="10" xfId="80" applyBorder="1" applyAlignment="1">
      <alignment horizontal="center" vertical="center" wrapText="1"/>
    </xf>
    <xf numFmtId="0" fontId="40" fillId="11" borderId="10" xfId="0" applyFont="1" applyFill="1" applyBorder="1" applyAlignment="1">
      <alignment horizontal="center" vertical="center" wrapText="1"/>
    </xf>
    <xf numFmtId="0" fontId="40" fillId="11" borderId="15" xfId="0" applyFont="1" applyFill="1" applyBorder="1" applyAlignment="1">
      <alignment horizontal="center" vertical="center" wrapText="1"/>
    </xf>
    <xf numFmtId="0" fontId="40" fillId="0" borderId="15" xfId="0" applyFont="1" applyBorder="1" applyAlignment="1">
      <alignment horizontal="left" vertical="center" wrapText="1"/>
    </xf>
    <xf numFmtId="0" fontId="40" fillId="0" borderId="15" xfId="0" applyFont="1" applyBorder="1" applyAlignment="1">
      <alignment horizontal="center" vertical="center"/>
    </xf>
    <xf numFmtId="0" fontId="40" fillId="0" borderId="10" xfId="0" applyFont="1" applyBorder="1" applyAlignment="1">
      <alignment horizontal="left" vertical="center" wrapText="1"/>
    </xf>
    <xf numFmtId="0" fontId="40" fillId="11" borderId="13" xfId="80" applyFont="1" applyFill="1" applyBorder="1" applyAlignment="1">
      <alignment horizontal="center" vertical="center" wrapText="1"/>
    </xf>
    <xf numFmtId="0" fontId="40" fillId="0" borderId="16" xfId="0" applyFont="1" applyBorder="1" applyAlignment="1">
      <alignment horizontal="left" vertical="center" wrapText="1"/>
    </xf>
    <xf numFmtId="49" fontId="24" fillId="0" borderId="13" xfId="80" applyNumberFormat="1" applyBorder="1" applyAlignment="1">
      <alignment vertical="center" wrapText="1"/>
    </xf>
    <xf numFmtId="49" fontId="42" fillId="10" borderId="12" xfId="0" applyNumberFormat="1" applyFont="1" applyFill="1" applyBorder="1" applyAlignment="1">
      <alignment vertical="center"/>
    </xf>
    <xf numFmtId="49" fontId="42" fillId="10" borderId="13" xfId="0" applyNumberFormat="1" applyFont="1" applyFill="1" applyBorder="1" applyAlignment="1">
      <alignment vertical="center"/>
    </xf>
    <xf numFmtId="0" fontId="40" fillId="10" borderId="13" xfId="0" applyFont="1" applyFill="1" applyBorder="1" applyAlignment="1">
      <alignment vertical="center"/>
    </xf>
    <xf numFmtId="0" fontId="42" fillId="10" borderId="14" xfId="0" applyFont="1" applyFill="1" applyBorder="1" applyAlignment="1">
      <alignment horizontal="right" vertical="center"/>
    </xf>
    <xf numFmtId="171" fontId="40" fillId="10" borderId="10" xfId="19" applyFont="1" applyFill="1" applyBorder="1" applyAlignment="1">
      <alignment horizontal="right" vertical="center"/>
    </xf>
    <xf numFmtId="171" fontId="42" fillId="10" borderId="10" xfId="19" applyFont="1" applyFill="1" applyBorder="1" applyAlignment="1">
      <alignment horizontal="right" vertical="center"/>
    </xf>
    <xf numFmtId="0" fontId="42" fillId="0" borderId="0" xfId="0" applyFont="1" applyAlignment="1">
      <alignment horizontal="left" vertical="center" wrapText="1"/>
    </xf>
    <xf numFmtId="171" fontId="40" fillId="0" borderId="0" xfId="305" applyFont="1" applyAlignment="1">
      <alignment horizontal="right" vertical="center"/>
    </xf>
    <xf numFmtId="0" fontId="40" fillId="0" borderId="0" xfId="0" applyFont="1" applyAlignment="1">
      <alignment horizontal="left" vertical="center" wrapText="1"/>
    </xf>
    <xf numFmtId="0" fontId="42" fillId="0" borderId="7" xfId="0" applyFont="1" applyBorder="1" applyAlignment="1">
      <alignment horizontal="right" vertical="center"/>
    </xf>
    <xf numFmtId="171" fontId="45" fillId="10" borderId="10" xfId="305" applyFont="1" applyFill="1" applyBorder="1" applyAlignment="1">
      <alignment horizontal="center" vertical="center"/>
    </xf>
    <xf numFmtId="171" fontId="45" fillId="10" borderId="10" xfId="19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0" fillId="0" borderId="0" xfId="0"/>
    <xf numFmtId="0" fontId="0" fillId="0" borderId="5" xfId="0" applyBorder="1"/>
    <xf numFmtId="0" fontId="43" fillId="0" borderId="10" xfId="78" applyFont="1" applyBorder="1" applyAlignment="1">
      <alignment horizontal="center" vertical="center"/>
    </xf>
    <xf numFmtId="164" fontId="42" fillId="0" borderId="8" xfId="80" applyNumberFormat="1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</cellXfs>
  <cellStyles count="330">
    <cellStyle name="_x000d__x000a_JournalTemplate=C:\COMFO\CTALK\JOURSTD.TPL_x000d__x000a_LbStateAddress=3 3 0 251 1 89 2 311_x000d__x000a_LbStateJou" xfId="3" xr:uid="{00000000-0005-0000-0000-000000000000}"/>
    <cellStyle name="20% - Ênfase1 100" xfId="1" xr:uid="{00000000-0005-0000-0000-000001000000}"/>
    <cellStyle name="60% - Ênfase6 37" xfId="2" xr:uid="{00000000-0005-0000-0000-000002000000}"/>
    <cellStyle name="Accent" xfId="4" xr:uid="{00000000-0005-0000-0000-000003000000}"/>
    <cellStyle name="Accent 1" xfId="5" xr:uid="{00000000-0005-0000-0000-000004000000}"/>
    <cellStyle name="Accent 2" xfId="6" xr:uid="{00000000-0005-0000-0000-000005000000}"/>
    <cellStyle name="Accent 3" xfId="7" xr:uid="{00000000-0005-0000-0000-000006000000}"/>
    <cellStyle name="Bad" xfId="8" xr:uid="{00000000-0005-0000-0000-000007000000}"/>
    <cellStyle name="Comma_Arauco Piping list" xfId="9" xr:uid="{00000000-0005-0000-0000-000008000000}"/>
    <cellStyle name="Comma0" xfId="10" xr:uid="{00000000-0005-0000-0000-000009000000}"/>
    <cellStyle name="ConditionalStyle_1" xfId="11" xr:uid="{00000000-0005-0000-0000-00000A000000}"/>
    <cellStyle name="CORES" xfId="12" xr:uid="{00000000-0005-0000-0000-00000B000000}"/>
    <cellStyle name="Currency [0]_Arauco Piping list" xfId="13" xr:uid="{00000000-0005-0000-0000-00000C000000}"/>
    <cellStyle name="Currency_Arauco Piping list" xfId="14" xr:uid="{00000000-0005-0000-0000-00000D000000}"/>
    <cellStyle name="Currency0" xfId="15" xr:uid="{00000000-0005-0000-0000-00000E000000}"/>
    <cellStyle name="Data" xfId="16" xr:uid="{00000000-0005-0000-0000-00000F000000}"/>
    <cellStyle name="Date" xfId="17" xr:uid="{00000000-0005-0000-0000-000010000000}"/>
    <cellStyle name="Error" xfId="18" xr:uid="{00000000-0005-0000-0000-000011000000}"/>
    <cellStyle name="Excel Built-in Comma" xfId="19" xr:uid="{00000000-0005-0000-0000-000012000000}"/>
    <cellStyle name="Excel Built-in Normal 2" xfId="20" xr:uid="{00000000-0005-0000-0000-000013000000}"/>
    <cellStyle name="Fixed" xfId="21" xr:uid="{00000000-0005-0000-0000-000014000000}"/>
    <cellStyle name="Fixo" xfId="22" xr:uid="{00000000-0005-0000-0000-000015000000}"/>
    <cellStyle name="Followed Hyperlink" xfId="23" xr:uid="{00000000-0005-0000-0000-000016000000}"/>
    <cellStyle name="Footnote" xfId="24" xr:uid="{00000000-0005-0000-0000-000017000000}"/>
    <cellStyle name="Good" xfId="25" xr:uid="{00000000-0005-0000-0000-000018000000}"/>
    <cellStyle name="Grey" xfId="26" xr:uid="{00000000-0005-0000-0000-000019000000}"/>
    <cellStyle name="Heading (user)" xfId="27" xr:uid="{00000000-0005-0000-0000-00001A000000}"/>
    <cellStyle name="Heading 1" xfId="28" xr:uid="{00000000-0005-0000-0000-00001B000000}"/>
    <cellStyle name="Heading 1 1" xfId="29" xr:uid="{00000000-0005-0000-0000-00001C000000}"/>
    <cellStyle name="Heading 2" xfId="30" xr:uid="{00000000-0005-0000-0000-00001D000000}"/>
    <cellStyle name="Heading 2 2" xfId="31" xr:uid="{00000000-0005-0000-0000-00001E000000}"/>
    <cellStyle name="Heading1 (user)" xfId="32" xr:uid="{00000000-0005-0000-0000-00001F000000}"/>
    <cellStyle name="Hiperlink 2" xfId="33" xr:uid="{00000000-0005-0000-0000-000020000000}"/>
    <cellStyle name="Hyperlink" xfId="34" xr:uid="{00000000-0005-0000-0000-000021000000}"/>
    <cellStyle name="Indefinido" xfId="35" xr:uid="{00000000-0005-0000-0000-000022000000}"/>
    <cellStyle name="Input [yellow]" xfId="36" xr:uid="{00000000-0005-0000-0000-000023000000}"/>
    <cellStyle name="material" xfId="37" xr:uid="{00000000-0005-0000-0000-000024000000}"/>
    <cellStyle name="material 2" xfId="38" xr:uid="{00000000-0005-0000-0000-000025000000}"/>
    <cellStyle name="MINIPG" xfId="39" xr:uid="{00000000-0005-0000-0000-000026000000}"/>
    <cellStyle name="Moeda 2" xfId="40" xr:uid="{00000000-0005-0000-0000-000027000000}"/>
    <cellStyle name="Moeda 2 2" xfId="41" xr:uid="{00000000-0005-0000-0000-000028000000}"/>
    <cellStyle name="Moeda 3" xfId="42" xr:uid="{00000000-0005-0000-0000-000029000000}"/>
    <cellStyle name="Neutral" xfId="43" xr:uid="{00000000-0005-0000-0000-00002A000000}"/>
    <cellStyle name="Normal" xfId="0" builtinId="0" customBuiltin="1"/>
    <cellStyle name="Normal - Style1" xfId="44" xr:uid="{00000000-0005-0000-0000-00002C000000}"/>
    <cellStyle name="Normal 10" xfId="45" xr:uid="{00000000-0005-0000-0000-00002D000000}"/>
    <cellStyle name="Normal 10 2" xfId="46" xr:uid="{00000000-0005-0000-0000-00002E000000}"/>
    <cellStyle name="Normal 11" xfId="47" xr:uid="{00000000-0005-0000-0000-00002F000000}"/>
    <cellStyle name="Normal 11 2" xfId="48" xr:uid="{00000000-0005-0000-0000-000030000000}"/>
    <cellStyle name="Normal 12" xfId="49" xr:uid="{00000000-0005-0000-0000-000031000000}"/>
    <cellStyle name="Normal 12 2" xfId="50" xr:uid="{00000000-0005-0000-0000-000032000000}"/>
    <cellStyle name="Normal 13" xfId="51" xr:uid="{00000000-0005-0000-0000-000033000000}"/>
    <cellStyle name="Normal 13 2" xfId="52" xr:uid="{00000000-0005-0000-0000-000034000000}"/>
    <cellStyle name="Normal 13 2 2" xfId="53" xr:uid="{00000000-0005-0000-0000-000035000000}"/>
    <cellStyle name="Normal 13 3" xfId="54" xr:uid="{00000000-0005-0000-0000-000036000000}"/>
    <cellStyle name="Normal 13 3 2" xfId="55" xr:uid="{00000000-0005-0000-0000-000037000000}"/>
    <cellStyle name="Normal 13 4" xfId="56" xr:uid="{00000000-0005-0000-0000-000038000000}"/>
    <cellStyle name="Normal 13 5" xfId="57" xr:uid="{00000000-0005-0000-0000-000039000000}"/>
    <cellStyle name="Normal 14" xfId="58" xr:uid="{00000000-0005-0000-0000-00003A000000}"/>
    <cellStyle name="Normal 14 2" xfId="59" xr:uid="{00000000-0005-0000-0000-00003B000000}"/>
    <cellStyle name="Normal 14 2 2" xfId="60" xr:uid="{00000000-0005-0000-0000-00003C000000}"/>
    <cellStyle name="Normal 14 3" xfId="61" xr:uid="{00000000-0005-0000-0000-00003D000000}"/>
    <cellStyle name="Normal 14 3 2" xfId="62" xr:uid="{00000000-0005-0000-0000-00003E000000}"/>
    <cellStyle name="Normal 14 4" xfId="63" xr:uid="{00000000-0005-0000-0000-00003F000000}"/>
    <cellStyle name="Normal 15" xfId="64" xr:uid="{00000000-0005-0000-0000-000040000000}"/>
    <cellStyle name="Normal 15 2" xfId="65" xr:uid="{00000000-0005-0000-0000-000041000000}"/>
    <cellStyle name="Normal 16" xfId="66" xr:uid="{00000000-0005-0000-0000-000042000000}"/>
    <cellStyle name="Normal 16 2" xfId="67" xr:uid="{00000000-0005-0000-0000-000043000000}"/>
    <cellStyle name="Normal 16 2 2" xfId="68" xr:uid="{00000000-0005-0000-0000-000044000000}"/>
    <cellStyle name="Normal 16 3" xfId="69" xr:uid="{00000000-0005-0000-0000-000045000000}"/>
    <cellStyle name="Normal 16 3 2" xfId="70" xr:uid="{00000000-0005-0000-0000-000046000000}"/>
    <cellStyle name="Normal 16 4" xfId="71" xr:uid="{00000000-0005-0000-0000-000047000000}"/>
    <cellStyle name="Normal 17" xfId="72" xr:uid="{00000000-0005-0000-0000-000048000000}"/>
    <cellStyle name="Normal 17 2" xfId="73" xr:uid="{00000000-0005-0000-0000-000049000000}"/>
    <cellStyle name="Normal 18" xfId="74" xr:uid="{00000000-0005-0000-0000-00004A000000}"/>
    <cellStyle name="Normal 18 2" xfId="75" xr:uid="{00000000-0005-0000-0000-00004B000000}"/>
    <cellStyle name="Normal 19" xfId="76" xr:uid="{00000000-0005-0000-0000-00004C000000}"/>
    <cellStyle name="Normal 19 2" xfId="77" xr:uid="{00000000-0005-0000-0000-00004D000000}"/>
    <cellStyle name="Normal 2" xfId="78" xr:uid="{00000000-0005-0000-0000-00004E000000}"/>
    <cellStyle name="Normal 2 2" xfId="79" xr:uid="{00000000-0005-0000-0000-00004F000000}"/>
    <cellStyle name="Normal 2 2 2" xfId="80" xr:uid="{00000000-0005-0000-0000-000050000000}"/>
    <cellStyle name="Normal 2 3" xfId="81" xr:uid="{00000000-0005-0000-0000-000051000000}"/>
    <cellStyle name="Normal 2 3 2" xfId="82" xr:uid="{00000000-0005-0000-0000-000052000000}"/>
    <cellStyle name="Normal 20" xfId="83" xr:uid="{00000000-0005-0000-0000-000053000000}"/>
    <cellStyle name="Normal 20 2" xfId="84" xr:uid="{00000000-0005-0000-0000-000054000000}"/>
    <cellStyle name="Normal 21" xfId="85" xr:uid="{00000000-0005-0000-0000-000055000000}"/>
    <cellStyle name="Normal 21 2" xfId="86" xr:uid="{00000000-0005-0000-0000-000056000000}"/>
    <cellStyle name="Normal 22" xfId="87" xr:uid="{00000000-0005-0000-0000-000057000000}"/>
    <cellStyle name="Normal 22 2" xfId="88" xr:uid="{00000000-0005-0000-0000-000058000000}"/>
    <cellStyle name="Normal 23" xfId="89" xr:uid="{00000000-0005-0000-0000-000059000000}"/>
    <cellStyle name="Normal 23 2" xfId="90" xr:uid="{00000000-0005-0000-0000-00005A000000}"/>
    <cellStyle name="Normal 24" xfId="91" xr:uid="{00000000-0005-0000-0000-00005B000000}"/>
    <cellStyle name="Normal 24 2" xfId="92" xr:uid="{00000000-0005-0000-0000-00005C000000}"/>
    <cellStyle name="Normal 25" xfId="93" xr:uid="{00000000-0005-0000-0000-00005D000000}"/>
    <cellStyle name="Normal 25 2" xfId="94" xr:uid="{00000000-0005-0000-0000-00005E000000}"/>
    <cellStyle name="Normal 26" xfId="95" xr:uid="{00000000-0005-0000-0000-00005F000000}"/>
    <cellStyle name="Normal 26 2" xfId="96" xr:uid="{00000000-0005-0000-0000-000060000000}"/>
    <cellStyle name="Normal 27" xfId="97" xr:uid="{00000000-0005-0000-0000-000061000000}"/>
    <cellStyle name="Normal 27 2" xfId="98" xr:uid="{00000000-0005-0000-0000-000062000000}"/>
    <cellStyle name="Normal 28" xfId="99" xr:uid="{00000000-0005-0000-0000-000063000000}"/>
    <cellStyle name="Normal 28 2" xfId="100" xr:uid="{00000000-0005-0000-0000-000064000000}"/>
    <cellStyle name="Normal 29" xfId="101" xr:uid="{00000000-0005-0000-0000-000065000000}"/>
    <cellStyle name="Normal 29 2" xfId="102" xr:uid="{00000000-0005-0000-0000-000066000000}"/>
    <cellStyle name="Normal 3" xfId="103" xr:uid="{00000000-0005-0000-0000-000067000000}"/>
    <cellStyle name="Normal 3 2" xfId="104" xr:uid="{00000000-0005-0000-0000-000068000000}"/>
    <cellStyle name="Normal 3 2 2" xfId="105" xr:uid="{00000000-0005-0000-0000-000069000000}"/>
    <cellStyle name="Normal 3 3" xfId="106" xr:uid="{00000000-0005-0000-0000-00006A000000}"/>
    <cellStyle name="Normal 3 4" xfId="107" xr:uid="{00000000-0005-0000-0000-00006B000000}"/>
    <cellStyle name="Normal 30" xfId="108" xr:uid="{00000000-0005-0000-0000-00006C000000}"/>
    <cellStyle name="Normal 30 2" xfId="109" xr:uid="{00000000-0005-0000-0000-00006D000000}"/>
    <cellStyle name="Normal 31" xfId="110" xr:uid="{00000000-0005-0000-0000-00006E000000}"/>
    <cellStyle name="Normal 31 2" xfId="111" xr:uid="{00000000-0005-0000-0000-00006F000000}"/>
    <cellStyle name="Normal 32" xfId="112" xr:uid="{00000000-0005-0000-0000-000070000000}"/>
    <cellStyle name="Normal 32 2" xfId="113" xr:uid="{00000000-0005-0000-0000-000071000000}"/>
    <cellStyle name="Normal 33" xfId="114" xr:uid="{00000000-0005-0000-0000-000072000000}"/>
    <cellStyle name="Normal 33 2" xfId="115" xr:uid="{00000000-0005-0000-0000-000073000000}"/>
    <cellStyle name="Normal 34" xfId="116" xr:uid="{00000000-0005-0000-0000-000074000000}"/>
    <cellStyle name="Normal 34 2" xfId="117" xr:uid="{00000000-0005-0000-0000-000075000000}"/>
    <cellStyle name="Normal 35" xfId="118" xr:uid="{00000000-0005-0000-0000-000076000000}"/>
    <cellStyle name="Normal 35 2" xfId="119" xr:uid="{00000000-0005-0000-0000-000077000000}"/>
    <cellStyle name="Normal 36" xfId="120" xr:uid="{00000000-0005-0000-0000-000078000000}"/>
    <cellStyle name="Normal 36 2" xfId="121" xr:uid="{00000000-0005-0000-0000-000079000000}"/>
    <cellStyle name="Normal 37" xfId="122" xr:uid="{00000000-0005-0000-0000-00007A000000}"/>
    <cellStyle name="Normal 37 2" xfId="123" xr:uid="{00000000-0005-0000-0000-00007B000000}"/>
    <cellStyle name="Normal 37 2 2" xfId="124" xr:uid="{00000000-0005-0000-0000-00007C000000}"/>
    <cellStyle name="Normal 37 3" xfId="125" xr:uid="{00000000-0005-0000-0000-00007D000000}"/>
    <cellStyle name="Normal 38" xfId="126" xr:uid="{00000000-0005-0000-0000-00007E000000}"/>
    <cellStyle name="Normal 38 2" xfId="127" xr:uid="{00000000-0005-0000-0000-00007F000000}"/>
    <cellStyle name="Normal 38 3" xfId="128" xr:uid="{00000000-0005-0000-0000-000080000000}"/>
    <cellStyle name="Normal 39" xfId="129" xr:uid="{00000000-0005-0000-0000-000081000000}"/>
    <cellStyle name="Normal 39 2" xfId="130" xr:uid="{00000000-0005-0000-0000-000082000000}"/>
    <cellStyle name="Normal 4" xfId="131" xr:uid="{00000000-0005-0000-0000-000083000000}"/>
    <cellStyle name="Normal 4 2" xfId="132" xr:uid="{00000000-0005-0000-0000-000084000000}"/>
    <cellStyle name="Normal 4 3" xfId="133" xr:uid="{00000000-0005-0000-0000-000085000000}"/>
    <cellStyle name="Normal 4 4" xfId="134" xr:uid="{00000000-0005-0000-0000-000086000000}"/>
    <cellStyle name="Normal 40" xfId="135" xr:uid="{00000000-0005-0000-0000-000087000000}"/>
    <cellStyle name="Normal 40 2" xfId="136" xr:uid="{00000000-0005-0000-0000-000088000000}"/>
    <cellStyle name="Normal 41" xfId="137" xr:uid="{00000000-0005-0000-0000-000089000000}"/>
    <cellStyle name="Normal 41 2" xfId="138" xr:uid="{00000000-0005-0000-0000-00008A000000}"/>
    <cellStyle name="Normal 42" xfId="139" xr:uid="{00000000-0005-0000-0000-00008B000000}"/>
    <cellStyle name="Normal 42 2" xfId="140" xr:uid="{00000000-0005-0000-0000-00008C000000}"/>
    <cellStyle name="Normal 43" xfId="141" xr:uid="{00000000-0005-0000-0000-00008D000000}"/>
    <cellStyle name="Normal 43 2" xfId="142" xr:uid="{00000000-0005-0000-0000-00008E000000}"/>
    <cellStyle name="Normal 44" xfId="143" xr:uid="{00000000-0005-0000-0000-00008F000000}"/>
    <cellStyle name="Normal 44 2" xfId="144" xr:uid="{00000000-0005-0000-0000-000090000000}"/>
    <cellStyle name="Normal 45" xfId="145" xr:uid="{00000000-0005-0000-0000-000091000000}"/>
    <cellStyle name="Normal 45 2" xfId="146" xr:uid="{00000000-0005-0000-0000-000092000000}"/>
    <cellStyle name="Normal 46" xfId="147" xr:uid="{00000000-0005-0000-0000-000093000000}"/>
    <cellStyle name="Normal 46 2" xfId="148" xr:uid="{00000000-0005-0000-0000-000094000000}"/>
    <cellStyle name="Normal 47" xfId="149" xr:uid="{00000000-0005-0000-0000-000095000000}"/>
    <cellStyle name="Normal 47 2" xfId="150" xr:uid="{00000000-0005-0000-0000-000096000000}"/>
    <cellStyle name="Normal 48" xfId="151" xr:uid="{00000000-0005-0000-0000-000097000000}"/>
    <cellStyle name="Normal 48 2" xfId="152" xr:uid="{00000000-0005-0000-0000-000098000000}"/>
    <cellStyle name="Normal 49" xfId="153" xr:uid="{00000000-0005-0000-0000-000099000000}"/>
    <cellStyle name="Normal 49 2" xfId="154" xr:uid="{00000000-0005-0000-0000-00009A000000}"/>
    <cellStyle name="Normal 5" xfId="155" xr:uid="{00000000-0005-0000-0000-00009B000000}"/>
    <cellStyle name="Normal 5 2" xfId="156" xr:uid="{00000000-0005-0000-0000-00009C000000}"/>
    <cellStyle name="Normal 5 2 2" xfId="157" xr:uid="{00000000-0005-0000-0000-00009D000000}"/>
    <cellStyle name="Normal 5 2 2 2" xfId="158" xr:uid="{00000000-0005-0000-0000-00009E000000}"/>
    <cellStyle name="Normal 5 2 3" xfId="159" xr:uid="{00000000-0005-0000-0000-00009F000000}"/>
    <cellStyle name="Normal 5 2 3 2" xfId="160" xr:uid="{00000000-0005-0000-0000-0000A0000000}"/>
    <cellStyle name="Normal 5 2 4" xfId="161" xr:uid="{00000000-0005-0000-0000-0000A1000000}"/>
    <cellStyle name="Normal 5 3" xfId="162" xr:uid="{00000000-0005-0000-0000-0000A2000000}"/>
    <cellStyle name="Normal 5 3 2" xfId="163" xr:uid="{00000000-0005-0000-0000-0000A3000000}"/>
    <cellStyle name="Normal 5 4" xfId="164" xr:uid="{00000000-0005-0000-0000-0000A4000000}"/>
    <cellStyle name="Normal 5 4 2" xfId="165" xr:uid="{00000000-0005-0000-0000-0000A5000000}"/>
    <cellStyle name="Normal 5 5" xfId="166" xr:uid="{00000000-0005-0000-0000-0000A6000000}"/>
    <cellStyle name="Normal 50" xfId="167" xr:uid="{00000000-0005-0000-0000-0000A7000000}"/>
    <cellStyle name="Normal 50 2" xfId="168" xr:uid="{00000000-0005-0000-0000-0000A8000000}"/>
    <cellStyle name="Normal 51" xfId="169" xr:uid="{00000000-0005-0000-0000-0000A9000000}"/>
    <cellStyle name="Normal 51 2" xfId="170" xr:uid="{00000000-0005-0000-0000-0000AA000000}"/>
    <cellStyle name="Normal 52" xfId="171" xr:uid="{00000000-0005-0000-0000-0000AB000000}"/>
    <cellStyle name="Normal 52 2" xfId="172" xr:uid="{00000000-0005-0000-0000-0000AC000000}"/>
    <cellStyle name="Normal 53" xfId="173" xr:uid="{00000000-0005-0000-0000-0000AD000000}"/>
    <cellStyle name="Normal 53 2" xfId="174" xr:uid="{00000000-0005-0000-0000-0000AE000000}"/>
    <cellStyle name="Normal 54" xfId="175" xr:uid="{00000000-0005-0000-0000-0000AF000000}"/>
    <cellStyle name="Normal 54 2" xfId="176" xr:uid="{00000000-0005-0000-0000-0000B0000000}"/>
    <cellStyle name="Normal 55" xfId="177" xr:uid="{00000000-0005-0000-0000-0000B1000000}"/>
    <cellStyle name="Normal 55 2" xfId="178" xr:uid="{00000000-0005-0000-0000-0000B2000000}"/>
    <cellStyle name="Normal 56" xfId="179" xr:uid="{00000000-0005-0000-0000-0000B3000000}"/>
    <cellStyle name="Normal 56 2" xfId="180" xr:uid="{00000000-0005-0000-0000-0000B4000000}"/>
    <cellStyle name="Normal 57" xfId="181" xr:uid="{00000000-0005-0000-0000-0000B5000000}"/>
    <cellStyle name="Normal 57 2" xfId="182" xr:uid="{00000000-0005-0000-0000-0000B6000000}"/>
    <cellStyle name="Normal 58" xfId="183" xr:uid="{00000000-0005-0000-0000-0000B7000000}"/>
    <cellStyle name="Normal 58 2" xfId="184" xr:uid="{00000000-0005-0000-0000-0000B8000000}"/>
    <cellStyle name="Normal 59" xfId="185" xr:uid="{00000000-0005-0000-0000-0000B9000000}"/>
    <cellStyle name="Normal 59 2" xfId="186" xr:uid="{00000000-0005-0000-0000-0000BA000000}"/>
    <cellStyle name="Normal 6" xfId="187" xr:uid="{00000000-0005-0000-0000-0000BB000000}"/>
    <cellStyle name="Normal 6 2" xfId="188" xr:uid="{00000000-0005-0000-0000-0000BC000000}"/>
    <cellStyle name="Normal 6 2 2" xfId="189" xr:uid="{00000000-0005-0000-0000-0000BD000000}"/>
    <cellStyle name="Normal 6 2 2 2" xfId="190" xr:uid="{00000000-0005-0000-0000-0000BE000000}"/>
    <cellStyle name="Normal 6 2 2 2 2" xfId="191" xr:uid="{00000000-0005-0000-0000-0000BF000000}"/>
    <cellStyle name="Normal 6 2 2 3" xfId="192" xr:uid="{00000000-0005-0000-0000-0000C0000000}"/>
    <cellStyle name="Normal 6 2 2 3 2" xfId="193" xr:uid="{00000000-0005-0000-0000-0000C1000000}"/>
    <cellStyle name="Normal 6 2 2 4" xfId="194" xr:uid="{00000000-0005-0000-0000-0000C2000000}"/>
    <cellStyle name="Normal 6 2 3" xfId="195" xr:uid="{00000000-0005-0000-0000-0000C3000000}"/>
    <cellStyle name="Normal 6 2 3 2" xfId="196" xr:uid="{00000000-0005-0000-0000-0000C4000000}"/>
    <cellStyle name="Normal 6 2 4" xfId="197" xr:uid="{00000000-0005-0000-0000-0000C5000000}"/>
    <cellStyle name="Normal 6 2 4 2" xfId="198" xr:uid="{00000000-0005-0000-0000-0000C6000000}"/>
    <cellStyle name="Normal 6 2 5" xfId="199" xr:uid="{00000000-0005-0000-0000-0000C7000000}"/>
    <cellStyle name="Normal 6 3" xfId="200" xr:uid="{00000000-0005-0000-0000-0000C8000000}"/>
    <cellStyle name="Normal 6 3 2" xfId="201" xr:uid="{00000000-0005-0000-0000-0000C9000000}"/>
    <cellStyle name="Normal 6 3 2 2" xfId="202" xr:uid="{00000000-0005-0000-0000-0000CA000000}"/>
    <cellStyle name="Normal 6 3 3" xfId="203" xr:uid="{00000000-0005-0000-0000-0000CB000000}"/>
    <cellStyle name="Normal 6 3 3 2" xfId="204" xr:uid="{00000000-0005-0000-0000-0000CC000000}"/>
    <cellStyle name="Normal 6 3 4" xfId="205" xr:uid="{00000000-0005-0000-0000-0000CD000000}"/>
    <cellStyle name="Normal 6 4" xfId="206" xr:uid="{00000000-0005-0000-0000-0000CE000000}"/>
    <cellStyle name="Normal 6 4 2" xfId="207" xr:uid="{00000000-0005-0000-0000-0000CF000000}"/>
    <cellStyle name="Normal 6 5" xfId="208" xr:uid="{00000000-0005-0000-0000-0000D0000000}"/>
    <cellStyle name="Normal 6 5 2" xfId="209" xr:uid="{00000000-0005-0000-0000-0000D1000000}"/>
    <cellStyle name="Normal 6 6" xfId="210" xr:uid="{00000000-0005-0000-0000-0000D2000000}"/>
    <cellStyle name="Normal 60" xfId="211" xr:uid="{00000000-0005-0000-0000-0000D3000000}"/>
    <cellStyle name="Normal 60 2" xfId="212" xr:uid="{00000000-0005-0000-0000-0000D4000000}"/>
    <cellStyle name="Normal 61" xfId="213" xr:uid="{00000000-0005-0000-0000-0000D5000000}"/>
    <cellStyle name="Normal 61 2" xfId="214" xr:uid="{00000000-0005-0000-0000-0000D6000000}"/>
    <cellStyle name="Normal 62" xfId="215" xr:uid="{00000000-0005-0000-0000-0000D7000000}"/>
    <cellStyle name="Normal 62 2" xfId="216" xr:uid="{00000000-0005-0000-0000-0000D8000000}"/>
    <cellStyle name="Normal 63" xfId="217" xr:uid="{00000000-0005-0000-0000-0000D9000000}"/>
    <cellStyle name="Normal 63 2" xfId="218" xr:uid="{00000000-0005-0000-0000-0000DA000000}"/>
    <cellStyle name="Normal 64" xfId="219" xr:uid="{00000000-0005-0000-0000-0000DB000000}"/>
    <cellStyle name="Normal 64 2" xfId="220" xr:uid="{00000000-0005-0000-0000-0000DC000000}"/>
    <cellStyle name="Normal 65" xfId="221" xr:uid="{00000000-0005-0000-0000-0000DD000000}"/>
    <cellStyle name="Normal 66" xfId="222" xr:uid="{00000000-0005-0000-0000-0000DE000000}"/>
    <cellStyle name="Normal 67" xfId="223" xr:uid="{00000000-0005-0000-0000-0000DF000000}"/>
    <cellStyle name="Normal 68" xfId="224" xr:uid="{00000000-0005-0000-0000-0000E0000000}"/>
    <cellStyle name="Normal 7" xfId="225" xr:uid="{00000000-0005-0000-0000-0000E1000000}"/>
    <cellStyle name="Normal 7 2" xfId="226" xr:uid="{00000000-0005-0000-0000-0000E2000000}"/>
    <cellStyle name="Normal 7 2 2" xfId="227" xr:uid="{00000000-0005-0000-0000-0000E3000000}"/>
    <cellStyle name="Normal 7 3" xfId="228" xr:uid="{00000000-0005-0000-0000-0000E4000000}"/>
    <cellStyle name="Normal 8" xfId="229" xr:uid="{00000000-0005-0000-0000-0000E5000000}"/>
    <cellStyle name="Normal 8 2" xfId="230" xr:uid="{00000000-0005-0000-0000-0000E6000000}"/>
    <cellStyle name="Normal 8 2 2" xfId="231" xr:uid="{00000000-0005-0000-0000-0000E7000000}"/>
    <cellStyle name="Normal 8 3" xfId="232" xr:uid="{00000000-0005-0000-0000-0000E8000000}"/>
    <cellStyle name="Normal 9" xfId="233" xr:uid="{00000000-0005-0000-0000-0000E9000000}"/>
    <cellStyle name="Normal 9 2" xfId="234" xr:uid="{00000000-0005-0000-0000-0000EA000000}"/>
    <cellStyle name="Normal1" xfId="235" xr:uid="{00000000-0005-0000-0000-0000EB000000}"/>
    <cellStyle name="Normal2" xfId="236" xr:uid="{00000000-0005-0000-0000-0000EC000000}"/>
    <cellStyle name="Normal3" xfId="237" xr:uid="{00000000-0005-0000-0000-0000ED000000}"/>
    <cellStyle name="Note" xfId="238" xr:uid="{00000000-0005-0000-0000-0000EE000000}"/>
    <cellStyle name="Percent [2]" xfId="239" xr:uid="{00000000-0005-0000-0000-0000EF000000}"/>
    <cellStyle name="Percent [2] 2" xfId="240" xr:uid="{00000000-0005-0000-0000-0000F0000000}"/>
    <cellStyle name="Percent_Sheet1" xfId="241" xr:uid="{00000000-0005-0000-0000-0000F1000000}"/>
    <cellStyle name="Percentual" xfId="242" xr:uid="{00000000-0005-0000-0000-0000F2000000}"/>
    <cellStyle name="Ponto" xfId="243" xr:uid="{00000000-0005-0000-0000-0000F3000000}"/>
    <cellStyle name="Porcentagem 2" xfId="244" xr:uid="{00000000-0005-0000-0000-0000F4000000}"/>
    <cellStyle name="Porcentagem 2 2" xfId="245" xr:uid="{00000000-0005-0000-0000-0000F5000000}"/>
    <cellStyle name="Porcentagem 2 2 2" xfId="246" xr:uid="{00000000-0005-0000-0000-0000F6000000}"/>
    <cellStyle name="Porcentagem 2 3" xfId="247" xr:uid="{00000000-0005-0000-0000-0000F7000000}"/>
    <cellStyle name="Porcentagem 3" xfId="248" xr:uid="{00000000-0005-0000-0000-0000F8000000}"/>
    <cellStyle name="Porcentagem 3 2" xfId="249" xr:uid="{00000000-0005-0000-0000-0000F9000000}"/>
    <cellStyle name="Porcentagem 3 3" xfId="250" xr:uid="{00000000-0005-0000-0000-0000FA000000}"/>
    <cellStyle name="Porcentagem 3 4" xfId="251" xr:uid="{00000000-0005-0000-0000-0000FB000000}"/>
    <cellStyle name="Porcentagem 4" xfId="252" xr:uid="{00000000-0005-0000-0000-0000FC000000}"/>
    <cellStyle name="Porcentagem 4 2" xfId="253" xr:uid="{00000000-0005-0000-0000-0000FD000000}"/>
    <cellStyle name="Porcentagem 4 2 2" xfId="254" xr:uid="{00000000-0005-0000-0000-0000FE000000}"/>
    <cellStyle name="Porcentagem 5" xfId="255" xr:uid="{00000000-0005-0000-0000-0000FF000000}"/>
    <cellStyle name="Porcentagem 6" xfId="256" xr:uid="{00000000-0005-0000-0000-000000010000}"/>
    <cellStyle name="Porcentagem 6 2" xfId="257" xr:uid="{00000000-0005-0000-0000-000001010000}"/>
    <cellStyle name="Porcentagem 6 2 2" xfId="258" xr:uid="{00000000-0005-0000-0000-000002010000}"/>
    <cellStyle name="Porcentagem 6 3" xfId="259" xr:uid="{00000000-0005-0000-0000-000003010000}"/>
    <cellStyle name="Porcentagem 7" xfId="260" xr:uid="{00000000-0005-0000-0000-000004010000}"/>
    <cellStyle name="Porcentagem 8" xfId="261" xr:uid="{00000000-0005-0000-0000-000005010000}"/>
    <cellStyle name="Result (user)" xfId="262" xr:uid="{00000000-0005-0000-0000-000006010000}"/>
    <cellStyle name="Result2 (user)" xfId="263" xr:uid="{00000000-0005-0000-0000-000007010000}"/>
    <cellStyle name="Sep. milhar [0]" xfId="264" xr:uid="{00000000-0005-0000-0000-000008010000}"/>
    <cellStyle name="Separador de m" xfId="265" xr:uid="{00000000-0005-0000-0000-000009010000}"/>
    <cellStyle name="Separador de milhares 2" xfId="266" xr:uid="{00000000-0005-0000-0000-00000A010000}"/>
    <cellStyle name="Separador de milhares 2 2" xfId="267" xr:uid="{00000000-0005-0000-0000-00000B010000}"/>
    <cellStyle name="Separador de milhares 2 2 2" xfId="268" xr:uid="{00000000-0005-0000-0000-00000C010000}"/>
    <cellStyle name="Separador de milhares 2 2 3" xfId="269" xr:uid="{00000000-0005-0000-0000-00000D010000}"/>
    <cellStyle name="Separador de milhares 2 3" xfId="270" xr:uid="{00000000-0005-0000-0000-00000E010000}"/>
    <cellStyle name="Separador de milhares 2 4" xfId="271" xr:uid="{00000000-0005-0000-0000-00000F010000}"/>
    <cellStyle name="Separador de milhares 3" xfId="272" xr:uid="{00000000-0005-0000-0000-000010010000}"/>
    <cellStyle name="Separador de milhares 4" xfId="273" xr:uid="{00000000-0005-0000-0000-000011010000}"/>
    <cellStyle name="Sepavador de milhares [0]_Pasta2" xfId="274" xr:uid="{00000000-0005-0000-0000-000012010000}"/>
    <cellStyle name="Standard_RP100_01 (metr.)" xfId="275" xr:uid="{00000000-0005-0000-0000-000013010000}"/>
    <cellStyle name="Status" xfId="276" xr:uid="{00000000-0005-0000-0000-000014010000}"/>
    <cellStyle name="Text" xfId="277" xr:uid="{00000000-0005-0000-0000-000015010000}"/>
    <cellStyle name="Titulo1" xfId="278" xr:uid="{00000000-0005-0000-0000-000016010000}"/>
    <cellStyle name="Titulo2" xfId="279" xr:uid="{00000000-0005-0000-0000-000017010000}"/>
    <cellStyle name="Vírgula 10" xfId="280" xr:uid="{00000000-0005-0000-0000-000018010000}"/>
    <cellStyle name="Vírgula 10 2" xfId="281" xr:uid="{00000000-0005-0000-0000-000019010000}"/>
    <cellStyle name="Vírgula 10 2 2" xfId="282" xr:uid="{00000000-0005-0000-0000-00001A010000}"/>
    <cellStyle name="Vírgula 10 3" xfId="283" xr:uid="{00000000-0005-0000-0000-00001B010000}"/>
    <cellStyle name="Vírgula 11" xfId="284" xr:uid="{00000000-0005-0000-0000-00001C010000}"/>
    <cellStyle name="Vírgula 11 2" xfId="285" xr:uid="{00000000-0005-0000-0000-00001D010000}"/>
    <cellStyle name="Vírgula 12" xfId="286" xr:uid="{00000000-0005-0000-0000-00001E010000}"/>
    <cellStyle name="Vírgula 12 2" xfId="287" xr:uid="{00000000-0005-0000-0000-00001F010000}"/>
    <cellStyle name="Vírgula 12 3" xfId="288" xr:uid="{00000000-0005-0000-0000-000020010000}"/>
    <cellStyle name="Vírgula 12 3 2" xfId="289" xr:uid="{00000000-0005-0000-0000-000021010000}"/>
    <cellStyle name="Vírgula 13" xfId="290" xr:uid="{00000000-0005-0000-0000-000022010000}"/>
    <cellStyle name="Vírgula 14" xfId="291" xr:uid="{00000000-0005-0000-0000-000023010000}"/>
    <cellStyle name="Vírgula 2" xfId="292" xr:uid="{00000000-0005-0000-0000-000024010000}"/>
    <cellStyle name="Vírgula 2 2" xfId="293" xr:uid="{00000000-0005-0000-0000-000025010000}"/>
    <cellStyle name="Vírgula 2 2 2" xfId="294" xr:uid="{00000000-0005-0000-0000-000026010000}"/>
    <cellStyle name="Vírgula 2 2 2 2" xfId="295" xr:uid="{00000000-0005-0000-0000-000027010000}"/>
    <cellStyle name="Vírgula 2 2 3" xfId="296" xr:uid="{00000000-0005-0000-0000-000028010000}"/>
    <cellStyle name="Vírgula 2 3" xfId="297" xr:uid="{00000000-0005-0000-0000-000029010000}"/>
    <cellStyle name="Vírgula 2 4" xfId="298" xr:uid="{00000000-0005-0000-0000-00002A010000}"/>
    <cellStyle name="Vírgula 2 5" xfId="299" xr:uid="{00000000-0005-0000-0000-00002B010000}"/>
    <cellStyle name="Vírgula 3" xfId="300" xr:uid="{00000000-0005-0000-0000-00002C010000}"/>
    <cellStyle name="Vírgula 3 2" xfId="301" xr:uid="{00000000-0005-0000-0000-00002D010000}"/>
    <cellStyle name="Vírgula 3 2 2" xfId="302" xr:uid="{00000000-0005-0000-0000-00002E010000}"/>
    <cellStyle name="Vírgula 3 3" xfId="303" xr:uid="{00000000-0005-0000-0000-00002F010000}"/>
    <cellStyle name="Vírgula 4" xfId="304" xr:uid="{00000000-0005-0000-0000-000030010000}"/>
    <cellStyle name="Vírgula 5" xfId="305" xr:uid="{00000000-0005-0000-0000-000031010000}"/>
    <cellStyle name="Vírgula 5 2" xfId="306" xr:uid="{00000000-0005-0000-0000-000032010000}"/>
    <cellStyle name="Vírgula 5 2 2" xfId="307" xr:uid="{00000000-0005-0000-0000-000033010000}"/>
    <cellStyle name="Vírgula 6" xfId="308" xr:uid="{00000000-0005-0000-0000-000034010000}"/>
    <cellStyle name="Vírgula 6 2" xfId="309" xr:uid="{00000000-0005-0000-0000-000035010000}"/>
    <cellStyle name="Vírgula 6 2 2" xfId="310" xr:uid="{00000000-0005-0000-0000-000036010000}"/>
    <cellStyle name="Vírgula 6 3" xfId="311" xr:uid="{00000000-0005-0000-0000-000037010000}"/>
    <cellStyle name="Vírgula 6 3 2" xfId="312" xr:uid="{00000000-0005-0000-0000-000038010000}"/>
    <cellStyle name="Vírgula 6 4" xfId="313" xr:uid="{00000000-0005-0000-0000-000039010000}"/>
    <cellStyle name="Vírgula 7" xfId="314" xr:uid="{00000000-0005-0000-0000-00003A010000}"/>
    <cellStyle name="Vírgula 7 2" xfId="315" xr:uid="{00000000-0005-0000-0000-00003B010000}"/>
    <cellStyle name="Vírgula 7 2 2" xfId="316" xr:uid="{00000000-0005-0000-0000-00003C010000}"/>
    <cellStyle name="Vírgula 7 3" xfId="317" xr:uid="{00000000-0005-0000-0000-00003D010000}"/>
    <cellStyle name="Vírgula 7 3 2" xfId="318" xr:uid="{00000000-0005-0000-0000-00003E010000}"/>
    <cellStyle name="Vírgula 7 4" xfId="319" xr:uid="{00000000-0005-0000-0000-00003F010000}"/>
    <cellStyle name="Vírgula 7 4 2" xfId="320" xr:uid="{00000000-0005-0000-0000-000040010000}"/>
    <cellStyle name="Vírgula 7 5" xfId="321" xr:uid="{00000000-0005-0000-0000-000041010000}"/>
    <cellStyle name="Vírgula 8" xfId="322" xr:uid="{00000000-0005-0000-0000-000042010000}"/>
    <cellStyle name="Vírgula 8 2" xfId="323" xr:uid="{00000000-0005-0000-0000-000043010000}"/>
    <cellStyle name="Vírgula 8 2 2" xfId="324" xr:uid="{00000000-0005-0000-0000-000044010000}"/>
    <cellStyle name="Vírgula 8 3" xfId="325" xr:uid="{00000000-0005-0000-0000-000045010000}"/>
    <cellStyle name="Vírgula 8 3 2" xfId="326" xr:uid="{00000000-0005-0000-0000-000046010000}"/>
    <cellStyle name="Vírgula 8 4" xfId="327" xr:uid="{00000000-0005-0000-0000-000047010000}"/>
    <cellStyle name="Vírgula 9" xfId="328" xr:uid="{00000000-0005-0000-0000-000048010000}"/>
    <cellStyle name="Warning" xfId="329" xr:uid="{00000000-0005-0000-0000-000049010000}"/>
  </cellStyles>
  <dxfs count="9"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  <dxf>
      <font>
        <color rgb="FFFFFFFF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4136570</xdr:colOff>
      <xdr:row>0</xdr:row>
      <xdr:rowOff>54429</xdr:rowOff>
    </xdr:from>
    <xdr:to>
      <xdr:col>8</xdr:col>
      <xdr:colOff>945</xdr:colOff>
      <xdr:row>8</xdr:row>
      <xdr:rowOff>185057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A727111-DDE3-D5AE-7959-7F66563D3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056" y="54429"/>
          <a:ext cx="3526971" cy="1785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8"/>
  <sheetViews>
    <sheetView tabSelected="1" view="pageBreakPreview" topLeftCell="D33" zoomScale="85" zoomScaleNormal="100" zoomScaleSheetLayoutView="85" workbookViewId="0">
      <selection activeCell="H40" sqref="H40"/>
    </sheetView>
  </sheetViews>
  <sheetFormatPr defaultRowHeight="14.25" outlineLevelRow="1"/>
  <cols>
    <col min="1" max="1" width="8.5" style="1" customWidth="1"/>
    <col min="2" max="2" width="1.75" style="1" customWidth="1"/>
    <col min="3" max="3" width="9" style="36" customWidth="1"/>
    <col min="4" max="5" width="11.75" style="36" customWidth="1"/>
    <col min="6" max="6" width="74.25" style="87" customWidth="1"/>
    <col min="7" max="7" width="7.125" style="36" customWidth="1"/>
    <col min="8" max="8" width="19.125" style="86" customWidth="1"/>
    <col min="9" max="9" width="22.75" style="86" customWidth="1"/>
    <col min="10" max="10" width="11.75" style="86" customWidth="1"/>
    <col min="11" max="13" width="14.5" style="38" customWidth="1"/>
    <col min="14" max="14" width="16.375" style="38" customWidth="1"/>
    <col min="15" max="15" width="8.125" style="1" customWidth="1"/>
    <col min="16" max="16" width="7.75" style="1" customWidth="1"/>
    <col min="17" max="17" width="8.75" style="1" customWidth="1"/>
    <col min="18" max="1027" width="8.5" style="1" customWidth="1"/>
  </cols>
  <sheetData>
    <row r="1" spans="2:16" ht="15" customHeight="1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2:16" ht="15" customHeight="1">
      <c r="B2" s="6"/>
      <c r="C2" s="7"/>
      <c r="D2" s="2"/>
      <c r="E2" s="2"/>
      <c r="F2" s="97"/>
      <c r="G2" s="97"/>
      <c r="H2" s="97"/>
      <c r="I2" s="97"/>
      <c r="J2" s="97"/>
      <c r="K2" s="97"/>
      <c r="L2" s="97"/>
      <c r="M2" s="97"/>
      <c r="N2" s="97"/>
    </row>
    <row r="3" spans="2:16" ht="15" customHeight="1">
      <c r="B3" s="6"/>
      <c r="C3" s="7"/>
      <c r="E3" s="2"/>
      <c r="F3" s="97"/>
      <c r="G3" s="97"/>
      <c r="H3" s="97"/>
      <c r="I3" s="97"/>
      <c r="J3" s="97"/>
      <c r="K3" s="97"/>
      <c r="L3" s="97"/>
      <c r="M3" s="97"/>
      <c r="N3" s="97"/>
    </row>
    <row r="4" spans="2:16" ht="15" customHeight="1">
      <c r="B4" s="6"/>
      <c r="C4" s="7"/>
      <c r="D4" s="2"/>
      <c r="E4" s="2"/>
      <c r="F4" s="98"/>
      <c r="G4" s="98"/>
      <c r="H4" s="98"/>
      <c r="I4" s="98"/>
      <c r="J4" s="98"/>
      <c r="K4" s="98"/>
      <c r="L4" s="98"/>
      <c r="M4" s="98"/>
      <c r="N4" s="98"/>
    </row>
    <row r="5" spans="2:16" ht="15" customHeight="1">
      <c r="B5" s="6"/>
      <c r="C5" s="8"/>
      <c r="D5" s="9"/>
      <c r="E5" s="9"/>
      <c r="F5" s="98"/>
      <c r="G5" s="98"/>
      <c r="H5" s="98"/>
      <c r="I5" s="98"/>
      <c r="J5" s="98"/>
      <c r="K5" s="98"/>
      <c r="L5" s="98"/>
      <c r="M5" s="98"/>
      <c r="N5" s="98"/>
    </row>
    <row r="6" spans="2:16">
      <c r="B6" s="6"/>
      <c r="C6" s="10"/>
      <c r="D6" s="10"/>
      <c r="E6" s="10"/>
      <c r="F6" s="10"/>
      <c r="G6" s="10"/>
      <c r="H6" s="10"/>
      <c r="I6" s="10"/>
      <c r="J6" s="10"/>
      <c r="K6" s="11"/>
      <c r="L6" s="11"/>
      <c r="M6" s="11"/>
      <c r="N6" s="11"/>
      <c r="O6" s="94"/>
      <c r="P6" s="94"/>
    </row>
    <row r="7" spans="2:16" ht="20.100000000000001" customHeight="1">
      <c r="C7" s="13" t="s">
        <v>0</v>
      </c>
      <c r="D7" s="2"/>
      <c r="E7" s="14"/>
      <c r="F7" s="14"/>
      <c r="G7" s="14"/>
      <c r="H7" s="14"/>
      <c r="I7" s="14"/>
      <c r="J7" s="14"/>
      <c r="K7" s="15"/>
      <c r="L7" s="15"/>
      <c r="M7" s="15"/>
      <c r="N7" s="16"/>
      <c r="O7" s="94"/>
      <c r="P7" s="94"/>
    </row>
    <row r="8" spans="2:16" ht="20.100000000000001" customHeight="1">
      <c r="C8" s="17" t="s">
        <v>1</v>
      </c>
      <c r="D8" s="18"/>
      <c r="E8" s="18"/>
      <c r="F8" s="18"/>
      <c r="G8" s="18"/>
      <c r="H8" s="19"/>
      <c r="I8" s="19"/>
      <c r="J8" s="19"/>
      <c r="K8" s="20"/>
      <c r="L8" s="20"/>
      <c r="M8" s="20"/>
      <c r="N8" s="21"/>
      <c r="O8" s="94"/>
      <c r="P8" s="94"/>
    </row>
    <row r="9" spans="2:16" ht="20.100000000000001" customHeight="1">
      <c r="C9" s="96">
        <v>0.25</v>
      </c>
      <c r="D9" s="96"/>
      <c r="E9" s="22"/>
      <c r="F9" s="22"/>
      <c r="G9" s="22"/>
      <c r="H9" s="22"/>
      <c r="I9" s="22"/>
      <c r="J9" s="22"/>
      <c r="K9" s="23"/>
      <c r="L9" s="23"/>
      <c r="M9" s="23"/>
      <c r="N9" s="24"/>
      <c r="O9" s="94"/>
      <c r="P9" s="94"/>
    </row>
    <row r="10" spans="2:16">
      <c r="C10" s="18"/>
      <c r="D10" s="18"/>
      <c r="E10" s="18"/>
      <c r="F10" s="18"/>
      <c r="G10" s="18"/>
      <c r="H10" s="18"/>
      <c r="I10" s="18"/>
      <c r="J10" s="18"/>
      <c r="K10" s="20"/>
      <c r="L10" s="20"/>
      <c r="M10" s="20"/>
      <c r="N10" s="20"/>
      <c r="O10" s="94"/>
      <c r="P10" s="94"/>
    </row>
    <row r="11" spans="2:16" ht="20.100000000000001" customHeight="1">
      <c r="C11" s="95" t="s">
        <v>59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4"/>
      <c r="P11" s="94"/>
    </row>
    <row r="12" spans="2:16">
      <c r="B12" s="25"/>
      <c r="C12" s="26"/>
      <c r="D12" s="26"/>
      <c r="E12" s="26"/>
      <c r="F12" s="27"/>
      <c r="G12" s="25"/>
      <c r="H12" s="28"/>
      <c r="I12" s="28"/>
      <c r="J12" s="28"/>
      <c r="K12" s="29"/>
      <c r="L12" s="29"/>
      <c r="M12" s="29"/>
      <c r="N12" s="30"/>
      <c r="O12" s="94"/>
      <c r="P12" s="94"/>
    </row>
    <row r="13" spans="2:16" ht="30.75" customHeight="1">
      <c r="B13" s="31"/>
      <c r="C13" s="32" t="s">
        <v>2</v>
      </c>
      <c r="D13" s="32" t="s">
        <v>3</v>
      </c>
      <c r="E13" s="32" t="s">
        <v>4</v>
      </c>
      <c r="F13" s="32" t="s">
        <v>5</v>
      </c>
      <c r="G13" s="32" t="s">
        <v>6</v>
      </c>
      <c r="H13" s="33" t="s">
        <v>60</v>
      </c>
      <c r="I13" s="89" t="s">
        <v>61</v>
      </c>
      <c r="J13" s="89" t="s">
        <v>62</v>
      </c>
      <c r="K13" s="34" t="s">
        <v>7</v>
      </c>
      <c r="L13" s="34" t="s">
        <v>8</v>
      </c>
      <c r="M13" s="90" t="s">
        <v>63</v>
      </c>
      <c r="N13" s="34" t="s">
        <v>9</v>
      </c>
      <c r="O13" s="94"/>
      <c r="P13" s="94"/>
    </row>
    <row r="14" spans="2:16">
      <c r="C14" s="1"/>
      <c r="D14" s="1"/>
      <c r="E14" s="1"/>
      <c r="F14" s="35"/>
      <c r="H14" s="37"/>
      <c r="I14" s="37"/>
      <c r="J14" s="37"/>
      <c r="N14" s="20"/>
      <c r="O14" s="94"/>
      <c r="P14" s="94"/>
    </row>
    <row r="15" spans="2:16" ht="20.100000000000001" customHeight="1">
      <c r="B15" s="31"/>
      <c r="C15" s="39">
        <v>1</v>
      </c>
      <c r="D15" s="40"/>
      <c r="E15" s="40"/>
      <c r="F15" s="41" t="s">
        <v>10</v>
      </c>
      <c r="G15" s="42"/>
      <c r="H15" s="43"/>
      <c r="I15" s="43"/>
      <c r="J15" s="43"/>
      <c r="K15" s="44"/>
      <c r="L15" s="44"/>
      <c r="M15" s="44"/>
      <c r="N15" s="45"/>
      <c r="O15" s="94"/>
      <c r="P15" s="94"/>
    </row>
    <row r="16" spans="2:16" outlineLevel="1">
      <c r="C16" s="46" t="s">
        <v>11</v>
      </c>
      <c r="D16" s="47">
        <v>98524</v>
      </c>
      <c r="E16" s="46" t="s">
        <v>12</v>
      </c>
      <c r="F16" s="48" t="s">
        <v>13</v>
      </c>
      <c r="G16" s="49" t="s">
        <v>14</v>
      </c>
      <c r="H16" s="50">
        <v>1633.25</v>
      </c>
      <c r="I16" s="50">
        <v>1633.25</v>
      </c>
      <c r="J16" s="50">
        <v>100</v>
      </c>
      <c r="K16" s="50">
        <f>2.19 * 0.9365</f>
        <v>2.050935</v>
      </c>
      <c r="L16" s="50">
        <f>ROUND(K16*1.25,2)</f>
        <v>2.56</v>
      </c>
      <c r="M16" s="50">
        <v>4181.12</v>
      </c>
      <c r="N16" s="50">
        <f>ROUND(H16*L16,2)</f>
        <v>4181.12</v>
      </c>
      <c r="O16" s="94"/>
      <c r="P16" s="94"/>
    </row>
    <row r="17" spans="3:1027 16381:16384" ht="20.100000000000001" customHeight="1" outlineLevel="1">
      <c r="C17" s="51"/>
      <c r="D17" s="52"/>
      <c r="E17" s="52"/>
      <c r="F17" s="52"/>
      <c r="G17" s="52"/>
      <c r="H17" s="53" t="s">
        <v>15</v>
      </c>
      <c r="I17" s="53"/>
      <c r="J17" s="53"/>
      <c r="K17" s="54"/>
      <c r="L17" s="50"/>
      <c r="M17" s="50"/>
      <c r="N17" s="55">
        <f>SUM(N16:N16)</f>
        <v>4181.12</v>
      </c>
      <c r="O17" s="94"/>
      <c r="P17" s="94"/>
    </row>
    <row r="18" spans="3:1027 16381:16384"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4"/>
      <c r="P18" s="94"/>
    </row>
    <row r="19" spans="3:1027 16381:16384" ht="20.100000000000001" customHeight="1">
      <c r="C19" s="39">
        <v>2</v>
      </c>
      <c r="D19" s="40"/>
      <c r="E19" s="40"/>
      <c r="F19" s="41" t="s">
        <v>16</v>
      </c>
      <c r="G19" s="42"/>
      <c r="H19" s="43"/>
      <c r="I19" s="43"/>
      <c r="J19" s="43"/>
      <c r="K19" s="44"/>
      <c r="L19" s="44"/>
      <c r="M19" s="44"/>
      <c r="N19" s="45"/>
      <c r="O19" s="94"/>
      <c r="P19" s="94"/>
    </row>
    <row r="20" spans="3:1027 16381:16384" ht="25.5" outlineLevel="1">
      <c r="C20" s="46" t="s">
        <v>17</v>
      </c>
      <c r="D20" s="56">
        <v>102302</v>
      </c>
      <c r="E20" s="56" t="s">
        <v>12</v>
      </c>
      <c r="F20" s="57" t="s">
        <v>18</v>
      </c>
      <c r="G20" s="58" t="s">
        <v>19</v>
      </c>
      <c r="H20" s="50">
        <v>30.65</v>
      </c>
      <c r="I20" s="50">
        <v>30.65</v>
      </c>
      <c r="J20" s="50">
        <v>100</v>
      </c>
      <c r="K20" s="50">
        <f>8.29 * 0.948</f>
        <v>7.8589199999999986</v>
      </c>
      <c r="L20" s="50">
        <f>ROUND(K20*1.25,2)</f>
        <v>9.82</v>
      </c>
      <c r="M20" s="50">
        <v>300.98</v>
      </c>
      <c r="N20" s="50">
        <f>ROUND(H20*L20,2)</f>
        <v>300.98</v>
      </c>
      <c r="O20" s="94"/>
      <c r="P20" s="94"/>
    </row>
    <row r="21" spans="3:1027 16381:16384" ht="24.75" customHeight="1" outlineLevel="1">
      <c r="C21" s="46" t="s">
        <v>20</v>
      </c>
      <c r="D21" s="56">
        <v>101616</v>
      </c>
      <c r="E21" s="56" t="s">
        <v>12</v>
      </c>
      <c r="F21" s="57" t="s">
        <v>21</v>
      </c>
      <c r="G21" s="58" t="s">
        <v>14</v>
      </c>
      <c r="H21" s="50">
        <v>76.62</v>
      </c>
      <c r="I21" s="50">
        <v>76.62</v>
      </c>
      <c r="J21" s="50">
        <v>100</v>
      </c>
      <c r="K21" s="50">
        <f>4.5 * 0.95</f>
        <v>4.2749999999999995</v>
      </c>
      <c r="L21" s="50">
        <f>ROUND(K21*1.25,2)</f>
        <v>5.34</v>
      </c>
      <c r="M21" s="50">
        <v>409.15</v>
      </c>
      <c r="N21" s="50">
        <f>ROUND(H21*L21,2)</f>
        <v>409.15</v>
      </c>
      <c r="O21" s="94"/>
      <c r="P21" s="94"/>
    </row>
    <row r="22" spans="3:1027 16381:16384" ht="44.25" customHeight="1" outlineLevel="1">
      <c r="C22" s="46" t="s">
        <v>22</v>
      </c>
      <c r="D22" s="56">
        <v>100974</v>
      </c>
      <c r="E22" s="56" t="s">
        <v>12</v>
      </c>
      <c r="F22" s="57" t="s">
        <v>23</v>
      </c>
      <c r="G22" s="58" t="s">
        <v>19</v>
      </c>
      <c r="H22" s="50">
        <v>3012.95</v>
      </c>
      <c r="I22" s="50">
        <v>3012.95</v>
      </c>
      <c r="J22" s="50">
        <v>100</v>
      </c>
      <c r="K22" s="50">
        <v>7.78</v>
      </c>
      <c r="L22" s="50">
        <f>ROUND(K22*1.25,2)</f>
        <v>9.73</v>
      </c>
      <c r="M22" s="50">
        <v>29316</v>
      </c>
      <c r="N22" s="50">
        <f>ROUND(H22*L22,2)</f>
        <v>29316</v>
      </c>
      <c r="O22" s="94"/>
      <c r="P22" s="94"/>
    </row>
    <row r="23" spans="3:1027 16381:16384" ht="20.100000000000001" customHeight="1" outlineLevel="1">
      <c r="C23" s="51"/>
      <c r="D23" s="52"/>
      <c r="E23" s="52"/>
      <c r="F23" s="52"/>
      <c r="G23" s="52"/>
      <c r="H23" s="53" t="s">
        <v>15</v>
      </c>
      <c r="I23" s="53"/>
      <c r="J23" s="53"/>
      <c r="K23" s="54"/>
      <c r="L23" s="50"/>
      <c r="M23" s="50"/>
      <c r="N23" s="55">
        <f>SUM(N20:N22)</f>
        <v>30026.13</v>
      </c>
      <c r="O23" s="94"/>
      <c r="P23" s="94"/>
    </row>
    <row r="24" spans="3:1027 16381:16384"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4"/>
      <c r="P24" s="94"/>
    </row>
    <row r="25" spans="3:1027 16381:16384" ht="20.100000000000001" customHeight="1">
      <c r="C25" s="39">
        <v>3</v>
      </c>
      <c r="D25" s="40"/>
      <c r="E25" s="40"/>
      <c r="F25" s="41" t="s">
        <v>24</v>
      </c>
      <c r="G25" s="42"/>
      <c r="H25" s="43"/>
      <c r="I25" s="43"/>
      <c r="J25" s="43"/>
      <c r="K25" s="44"/>
      <c r="L25" s="44"/>
      <c r="M25" s="44"/>
      <c r="N25" s="44"/>
      <c r="O25" s="94"/>
      <c r="P25" s="94"/>
    </row>
    <row r="26" spans="3:1027 16381:16384" ht="62.25" customHeight="1" outlineLevel="1">
      <c r="C26" s="59" t="s">
        <v>25</v>
      </c>
      <c r="D26" s="60">
        <v>97084</v>
      </c>
      <c r="E26" s="61" t="s">
        <v>12</v>
      </c>
      <c r="F26" s="62" t="s">
        <v>26</v>
      </c>
      <c r="G26" s="58" t="s">
        <v>14</v>
      </c>
      <c r="H26" s="50">
        <v>432</v>
      </c>
      <c r="I26" s="50">
        <v>432</v>
      </c>
      <c r="J26" s="50">
        <v>100</v>
      </c>
      <c r="K26" s="50">
        <v>2.5499999999999998</v>
      </c>
      <c r="L26" s="50">
        <f t="shared" ref="L26:L31" si="0">ROUND(K26*1.25,2)</f>
        <v>3.19</v>
      </c>
      <c r="M26" s="50">
        <v>1378.08</v>
      </c>
      <c r="N26" s="50">
        <f t="shared" ref="N26:N31" si="1">ROUND(H26*L26,2)</f>
        <v>1378.08</v>
      </c>
      <c r="O26" s="94"/>
      <c r="P26" s="94"/>
    </row>
    <row r="27" spans="3:1027 16381:16384" ht="54" customHeight="1" outlineLevel="1">
      <c r="C27" s="59" t="s">
        <v>27</v>
      </c>
      <c r="D27" s="60">
        <v>97086</v>
      </c>
      <c r="E27" s="61" t="s">
        <v>12</v>
      </c>
      <c r="F27" s="62" t="s">
        <v>28</v>
      </c>
      <c r="G27" s="58" t="s">
        <v>14</v>
      </c>
      <c r="H27" s="50">
        <v>17.64</v>
      </c>
      <c r="I27" s="50">
        <v>17.64</v>
      </c>
      <c r="J27" s="50">
        <v>100</v>
      </c>
      <c r="K27" s="50">
        <v>100.3</v>
      </c>
      <c r="L27" s="50">
        <f t="shared" si="0"/>
        <v>125.38</v>
      </c>
      <c r="M27" s="50">
        <v>2211.6999999999998</v>
      </c>
      <c r="N27" s="50">
        <f t="shared" si="1"/>
        <v>2211.6999999999998</v>
      </c>
      <c r="O27" s="94"/>
      <c r="P27" s="94"/>
    </row>
    <row r="28" spans="3:1027 16381:16384" ht="28.5" outlineLevel="1">
      <c r="C28" s="59" t="s">
        <v>29</v>
      </c>
      <c r="D28" s="60">
        <v>97088</v>
      </c>
      <c r="E28" s="61" t="s">
        <v>12</v>
      </c>
      <c r="F28" s="62" t="s">
        <v>30</v>
      </c>
      <c r="G28" s="63" t="s">
        <v>31</v>
      </c>
      <c r="H28" s="50">
        <v>639.36</v>
      </c>
      <c r="I28" s="50">
        <v>639.36</v>
      </c>
      <c r="J28" s="50">
        <v>100</v>
      </c>
      <c r="K28" s="50">
        <v>13.31</v>
      </c>
      <c r="L28" s="50">
        <f t="shared" si="0"/>
        <v>16.64</v>
      </c>
      <c r="M28" s="50">
        <v>10638.95</v>
      </c>
      <c r="N28" s="50">
        <f t="shared" si="1"/>
        <v>10638.95</v>
      </c>
      <c r="O28" s="94"/>
      <c r="P28" s="94"/>
    </row>
    <row r="29" spans="3:1027 16381:16384" ht="28.5" outlineLevel="1">
      <c r="C29" s="59" t="s">
        <v>32</v>
      </c>
      <c r="D29" s="60">
        <v>97087</v>
      </c>
      <c r="E29" s="61" t="s">
        <v>12</v>
      </c>
      <c r="F29" s="62" t="s">
        <v>33</v>
      </c>
      <c r="G29" s="63" t="s">
        <v>14</v>
      </c>
      <c r="H29" s="50">
        <v>432</v>
      </c>
      <c r="I29" s="50">
        <v>432</v>
      </c>
      <c r="J29" s="50">
        <v>100</v>
      </c>
      <c r="K29" s="50">
        <v>2.74</v>
      </c>
      <c r="L29" s="50">
        <f t="shared" si="0"/>
        <v>3.43</v>
      </c>
      <c r="M29" s="50">
        <v>1481.76</v>
      </c>
      <c r="N29" s="50">
        <f t="shared" si="1"/>
        <v>1481.76</v>
      </c>
      <c r="O29" s="12"/>
      <c r="P29" s="64"/>
    </row>
    <row r="30" spans="3:1027 16381:16384" ht="28.5" outlineLevel="1">
      <c r="C30" s="59" t="s">
        <v>34</v>
      </c>
      <c r="D30" s="60">
        <v>94964</v>
      </c>
      <c r="E30" s="61" t="s">
        <v>12</v>
      </c>
      <c r="F30" s="62" t="s">
        <v>35</v>
      </c>
      <c r="G30" s="63" t="s">
        <v>19</v>
      </c>
      <c r="H30" s="50">
        <v>64.8</v>
      </c>
      <c r="I30" s="50">
        <v>64.8</v>
      </c>
      <c r="J30" s="50">
        <v>100</v>
      </c>
      <c r="K30" s="50">
        <v>411.05</v>
      </c>
      <c r="L30" s="50">
        <f>ROUND(K30*1.25,2)</f>
        <v>513.80999999999995</v>
      </c>
      <c r="M30" s="50">
        <v>33294.89</v>
      </c>
      <c r="N30" s="50">
        <f t="shared" si="1"/>
        <v>33294.89</v>
      </c>
      <c r="O30" s="94"/>
      <c r="P30" s="94"/>
    </row>
    <row r="31" spans="3:1027 16381:16384" ht="42.75" outlineLevel="1">
      <c r="C31" s="59" t="s">
        <v>36</v>
      </c>
      <c r="D31" s="60">
        <v>101166</v>
      </c>
      <c r="E31" s="61" t="s">
        <v>12</v>
      </c>
      <c r="F31" s="62" t="s">
        <v>37</v>
      </c>
      <c r="G31" s="63" t="s">
        <v>19</v>
      </c>
      <c r="H31" s="50">
        <v>9.7100000000000009</v>
      </c>
      <c r="I31" s="50">
        <v>9.7100000000000009</v>
      </c>
      <c r="J31" s="50">
        <v>100</v>
      </c>
      <c r="K31" s="50">
        <f>530.27 * 0.94</f>
        <v>498.45379999999994</v>
      </c>
      <c r="L31" s="50">
        <f t="shared" si="0"/>
        <v>623.07000000000005</v>
      </c>
      <c r="M31" s="50">
        <v>6050.01</v>
      </c>
      <c r="N31" s="50">
        <f t="shared" si="1"/>
        <v>6050.01</v>
      </c>
      <c r="O31" s="12"/>
      <c r="P31" s="64"/>
    </row>
    <row r="32" spans="3:1027 16381:16384" ht="19.5" customHeight="1">
      <c r="C32" s="51"/>
      <c r="D32" s="52"/>
      <c r="E32" s="52"/>
      <c r="F32" s="52"/>
      <c r="G32" s="52"/>
      <c r="H32" s="53" t="s">
        <v>15</v>
      </c>
      <c r="I32" s="53"/>
      <c r="J32" s="53"/>
      <c r="K32" s="54"/>
      <c r="L32" s="50"/>
      <c r="M32" s="50"/>
      <c r="N32" s="55">
        <f>SUM(N26:N31)</f>
        <v>55055.39</v>
      </c>
      <c r="AMJ32"/>
      <c r="AMK32"/>
      <c r="AML32"/>
      <c r="AMM32"/>
      <c r="XFA32" s="1"/>
      <c r="XFB32" s="1"/>
      <c r="XFC32" s="1"/>
      <c r="XFD32" s="1"/>
    </row>
    <row r="33" spans="3:1027 16375:16384" ht="21" customHeight="1" outlineLevel="1">
      <c r="C33" s="39">
        <v>4</v>
      </c>
      <c r="D33" s="40"/>
      <c r="E33" s="40"/>
      <c r="F33" s="42" t="s">
        <v>38</v>
      </c>
      <c r="G33" s="42"/>
      <c r="H33" s="43"/>
      <c r="I33" s="43"/>
      <c r="J33" s="43"/>
      <c r="K33" s="44"/>
      <c r="L33" s="44"/>
      <c r="M33" s="44"/>
      <c r="N33" s="44"/>
      <c r="AMD33"/>
      <c r="AME33"/>
      <c r="AMF33"/>
      <c r="AMG33"/>
      <c r="AMH33"/>
      <c r="AMI33"/>
      <c r="AMJ33"/>
      <c r="AMK33"/>
      <c r="AML33"/>
      <c r="AMM33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pans="3:1027 16375:16384" ht="20.100000000000001" customHeight="1" outlineLevel="1">
      <c r="C34" s="65" t="s">
        <v>39</v>
      </c>
      <c r="D34" s="56"/>
      <c r="E34" s="56"/>
      <c r="F34" s="66" t="s">
        <v>40</v>
      </c>
      <c r="G34" s="49"/>
      <c r="H34" s="50"/>
      <c r="I34" s="50"/>
      <c r="J34" s="50"/>
      <c r="K34" s="50"/>
      <c r="L34" s="50"/>
      <c r="M34" s="50"/>
      <c r="N34" s="50"/>
      <c r="AMD34"/>
      <c r="AME34"/>
      <c r="AMF34"/>
      <c r="AMG34"/>
      <c r="AMH34"/>
      <c r="AMI34"/>
      <c r="AMJ34"/>
      <c r="AMK34"/>
      <c r="AML34"/>
      <c r="AMM34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  <row r="35" spans="3:1027 16375:16384" ht="39" customHeight="1">
      <c r="C35" s="67" t="s">
        <v>41</v>
      </c>
      <c r="D35" s="61">
        <v>103328</v>
      </c>
      <c r="E35" s="56" t="s">
        <v>12</v>
      </c>
      <c r="F35" s="57" t="s">
        <v>42</v>
      </c>
      <c r="G35" s="49" t="s">
        <v>14</v>
      </c>
      <c r="H35" s="50">
        <v>33.340000000000003</v>
      </c>
      <c r="I35" s="50">
        <v>33.340000000000003</v>
      </c>
      <c r="J35" s="50">
        <v>100</v>
      </c>
      <c r="K35" s="50">
        <f>69.34</f>
        <v>69.34</v>
      </c>
      <c r="L35" s="50">
        <f>ROUND(K35*1.25,2)</f>
        <v>86.68</v>
      </c>
      <c r="M35" s="50">
        <v>2889.91</v>
      </c>
      <c r="N35" s="50">
        <f>ROUND(H35*L35,2)</f>
        <v>2889.91</v>
      </c>
      <c r="AMD35"/>
      <c r="AME35"/>
      <c r="AMF35"/>
      <c r="AMG35"/>
      <c r="AMH35"/>
      <c r="AMI35"/>
      <c r="AMJ35"/>
      <c r="AMK35"/>
      <c r="AML35"/>
      <c r="AMM35"/>
      <c r="XEU35" s="1"/>
      <c r="XEV35" s="1"/>
      <c r="XEW35" s="1"/>
      <c r="XEX35" s="1"/>
      <c r="XEY35" s="1"/>
      <c r="XEZ35" s="1"/>
      <c r="XFA35" s="1"/>
      <c r="XFB35" s="1"/>
      <c r="XFC35" s="1"/>
      <c r="XFD35" s="1"/>
    </row>
    <row r="36" spans="3:1027 16375:16384" ht="20.100000000000001" customHeight="1">
      <c r="C36" s="51"/>
      <c r="D36" s="52"/>
      <c r="E36" s="52"/>
      <c r="F36" s="52"/>
      <c r="G36" s="52"/>
      <c r="H36" s="53" t="s">
        <v>15</v>
      </c>
      <c r="I36" s="88"/>
      <c r="J36" s="88"/>
      <c r="K36" s="68"/>
      <c r="L36" s="50"/>
      <c r="M36" s="50"/>
      <c r="N36" s="55">
        <f>SUM(N35)</f>
        <v>2889.91</v>
      </c>
      <c r="AMD36"/>
      <c r="AME36"/>
      <c r="AMF36"/>
      <c r="AMG36"/>
      <c r="AMH36"/>
      <c r="AMI36"/>
      <c r="AMJ36"/>
      <c r="AMK36"/>
      <c r="AML36"/>
      <c r="AMM36"/>
      <c r="XEU36" s="1"/>
      <c r="XEV36" s="1"/>
      <c r="XEW36" s="1"/>
      <c r="XEX36" s="1"/>
      <c r="XEY36" s="1"/>
      <c r="XEZ36" s="1"/>
      <c r="XFA36" s="1"/>
      <c r="XFB36" s="1"/>
      <c r="XFC36" s="1"/>
      <c r="XFD36" s="1"/>
    </row>
    <row r="37" spans="3:1027 16375:16384" ht="17.25" customHeight="1" outlineLevel="1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AMD37"/>
      <c r="AME37"/>
      <c r="AMF37"/>
      <c r="AMG37"/>
      <c r="AMH37"/>
      <c r="AMI37"/>
      <c r="AMJ37"/>
      <c r="AMK37"/>
      <c r="AML37"/>
      <c r="AMM37"/>
      <c r="XEU37" s="1"/>
      <c r="XEV37" s="1"/>
      <c r="XEW37" s="1"/>
      <c r="XEX37" s="1"/>
      <c r="XEY37" s="1"/>
      <c r="XEZ37" s="1"/>
      <c r="XFA37" s="1"/>
      <c r="XFB37" s="1"/>
      <c r="XFC37" s="1"/>
      <c r="XFD37" s="1"/>
    </row>
    <row r="38" spans="3:1027 16375:16384" ht="30.75" customHeight="1" outlineLevel="1">
      <c r="C38" s="39">
        <v>5</v>
      </c>
      <c r="D38" s="40"/>
      <c r="E38" s="40"/>
      <c r="F38" s="42" t="s">
        <v>43</v>
      </c>
      <c r="G38" s="42"/>
      <c r="H38" s="43"/>
      <c r="I38" s="43"/>
      <c r="J38" s="43"/>
      <c r="K38" s="44"/>
      <c r="L38" s="44"/>
      <c r="M38" s="44"/>
      <c r="N38" s="44"/>
      <c r="AMD38"/>
      <c r="AME38"/>
      <c r="AMF38"/>
      <c r="AMG38"/>
      <c r="AMH38"/>
      <c r="AMI38"/>
      <c r="AMJ38"/>
      <c r="AMK38"/>
      <c r="AML38"/>
      <c r="AMM38"/>
      <c r="XEU38" s="1"/>
      <c r="XEV38" s="1"/>
      <c r="XEW38" s="1"/>
      <c r="XEX38" s="1"/>
      <c r="XEY38" s="1"/>
      <c r="XEZ38" s="1"/>
      <c r="XFA38" s="1"/>
      <c r="XFB38" s="1"/>
      <c r="XFC38" s="1"/>
      <c r="XFD38" s="1"/>
    </row>
    <row r="39" spans="3:1027 16375:16384" ht="19.5" customHeight="1" outlineLevel="1">
      <c r="C39" s="67" t="s">
        <v>44</v>
      </c>
      <c r="D39" s="61">
        <v>98557</v>
      </c>
      <c r="E39" s="61" t="s">
        <v>12</v>
      </c>
      <c r="F39" s="57" t="s">
        <v>45</v>
      </c>
      <c r="G39" s="69" t="s">
        <v>14</v>
      </c>
      <c r="H39" s="50">
        <v>34.4</v>
      </c>
      <c r="I39" s="50">
        <v>34.4</v>
      </c>
      <c r="J39" s="50">
        <v>100</v>
      </c>
      <c r="K39" s="50">
        <f>45.5* 0.94</f>
        <v>42.769999999999996</v>
      </c>
      <c r="L39" s="50">
        <f>ROUND(K39*1.25,2)</f>
        <v>53.46</v>
      </c>
      <c r="M39" s="50">
        <v>1839.02</v>
      </c>
      <c r="N39" s="50">
        <f>ROUND(H39*L39,2)</f>
        <v>1839.02</v>
      </c>
      <c r="AMD39"/>
      <c r="AME39"/>
      <c r="AMF39"/>
      <c r="AMG39"/>
      <c r="AMH39"/>
      <c r="AMI39"/>
      <c r="AMJ39"/>
      <c r="AMK39"/>
      <c r="AML39"/>
      <c r="AMM39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pans="3:1027 16375:16384" ht="16.5" customHeight="1">
      <c r="C40" s="51"/>
      <c r="D40" s="70"/>
      <c r="E40" s="52"/>
      <c r="F40" s="52"/>
      <c r="G40" s="52"/>
      <c r="H40" s="53" t="s">
        <v>15</v>
      </c>
      <c r="I40" s="53"/>
      <c r="J40" s="53"/>
      <c r="K40" s="54"/>
      <c r="L40" s="50"/>
      <c r="M40" s="50"/>
      <c r="N40" s="55">
        <f>SUM(N39:N39)</f>
        <v>1839.02</v>
      </c>
      <c r="AMD40"/>
      <c r="AME40"/>
      <c r="AMF40"/>
      <c r="AMG40"/>
      <c r="AMH40"/>
      <c r="AMI40"/>
      <c r="AMJ40"/>
      <c r="AMK40"/>
      <c r="AML40"/>
      <c r="AMM40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pans="3:1027 16375:16384" ht="20.100000000000001" customHeight="1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AMD41"/>
      <c r="AME41"/>
      <c r="AMF41"/>
      <c r="AMG41"/>
      <c r="AMH41"/>
      <c r="AMI41"/>
      <c r="AMJ41"/>
      <c r="AMK41"/>
      <c r="AML41"/>
      <c r="AMM4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spans="3:1027 16375:16384" ht="15" customHeight="1" outlineLevel="1">
      <c r="C42" s="39">
        <v>6</v>
      </c>
      <c r="D42" s="40"/>
      <c r="E42" s="40"/>
      <c r="F42" s="42" t="s">
        <v>46</v>
      </c>
      <c r="G42" s="42"/>
      <c r="H42" s="43"/>
      <c r="I42" s="43"/>
      <c r="J42" s="43"/>
      <c r="K42" s="44"/>
      <c r="L42" s="44"/>
      <c r="M42" s="44"/>
      <c r="N42" s="44"/>
      <c r="AMD42"/>
      <c r="AME42"/>
      <c r="AMF42"/>
      <c r="AMG42"/>
      <c r="AMH42"/>
      <c r="AMI42"/>
      <c r="AMJ42"/>
      <c r="AMK42"/>
      <c r="AML42"/>
      <c r="AMM42"/>
      <c r="XEU42" s="1"/>
      <c r="XEV42" s="1"/>
      <c r="XEW42" s="1"/>
      <c r="XEX42" s="1"/>
      <c r="XEY42" s="1"/>
      <c r="XEZ42" s="1"/>
      <c r="XFA42" s="1"/>
      <c r="XFB42" s="1"/>
      <c r="XFC42" s="1"/>
      <c r="XFD42" s="1"/>
    </row>
    <row r="43" spans="3:1027 16375:16384" outlineLevel="1">
      <c r="C43" s="71" t="s">
        <v>47</v>
      </c>
      <c r="D43" s="72">
        <v>87905</v>
      </c>
      <c r="E43" s="59" t="s">
        <v>12</v>
      </c>
      <c r="F43" s="73" t="s">
        <v>48</v>
      </c>
      <c r="G43" s="74" t="s">
        <v>14</v>
      </c>
      <c r="H43" s="50">
        <v>33.340000000000003</v>
      </c>
      <c r="I43" s="50">
        <v>33.340000000000003</v>
      </c>
      <c r="J43" s="50">
        <v>100</v>
      </c>
      <c r="K43" s="50">
        <f>6.02 * 0.94</f>
        <v>5.6587999999999994</v>
      </c>
      <c r="L43" s="50">
        <f>ROUND(K43*1.25,2)</f>
        <v>7.07</v>
      </c>
      <c r="M43" s="50">
        <v>235.71</v>
      </c>
      <c r="N43" s="50">
        <f>ROUND(H43*L43,2)</f>
        <v>235.71</v>
      </c>
      <c r="AMD43"/>
      <c r="AME43"/>
      <c r="AMF43"/>
      <c r="AMG43"/>
      <c r="AMH43"/>
      <c r="AMI43"/>
      <c r="AMJ43"/>
      <c r="AMK43"/>
      <c r="AML43"/>
      <c r="AMM43"/>
      <c r="XEU43" s="1"/>
      <c r="XEV43" s="1"/>
      <c r="XEW43" s="1"/>
      <c r="XEX43" s="1"/>
      <c r="XEY43" s="1"/>
      <c r="XEZ43" s="1"/>
      <c r="XFA43" s="1"/>
      <c r="XFB43" s="1"/>
      <c r="XFC43" s="1"/>
      <c r="XFD43" s="1"/>
    </row>
    <row r="44" spans="3:1027 16375:16384" ht="39" customHeight="1" outlineLevel="1">
      <c r="C44" s="71" t="s">
        <v>49</v>
      </c>
      <c r="D44" s="71">
        <v>87548</v>
      </c>
      <c r="E44" s="59" t="s">
        <v>12</v>
      </c>
      <c r="F44" s="75" t="s">
        <v>50</v>
      </c>
      <c r="G44" s="49" t="s">
        <v>14</v>
      </c>
      <c r="H44" s="50">
        <v>33.340000000000003</v>
      </c>
      <c r="I44" s="50">
        <v>33.340000000000003</v>
      </c>
      <c r="J44" s="50">
        <v>100</v>
      </c>
      <c r="K44" s="50">
        <f>21.05 * 0.94</f>
        <v>19.786999999999999</v>
      </c>
      <c r="L44" s="50">
        <f>ROUND(K44*1.25,2)</f>
        <v>24.73</v>
      </c>
      <c r="M44" s="50">
        <v>824.5</v>
      </c>
      <c r="N44" s="50">
        <f>ROUND(H44*L44,2)</f>
        <v>824.5</v>
      </c>
      <c r="AMD44"/>
      <c r="AME44"/>
      <c r="AMF44"/>
      <c r="AMG44"/>
      <c r="AMH44"/>
      <c r="AMI44"/>
      <c r="AMJ44"/>
      <c r="AMK44"/>
      <c r="AML44"/>
      <c r="AMM44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spans="3:1027 16375:16384" ht="16.5" customHeight="1">
      <c r="C45" s="51"/>
      <c r="D45" s="52"/>
      <c r="E45" s="52"/>
      <c r="F45" s="52"/>
      <c r="G45" s="52"/>
      <c r="H45" s="53" t="s">
        <v>15</v>
      </c>
      <c r="I45" s="53"/>
      <c r="J45" s="53"/>
      <c r="K45" s="54"/>
      <c r="L45" s="50"/>
      <c r="M45" s="50"/>
      <c r="N45" s="55">
        <f>SUM(N43:N44)</f>
        <v>1060.21</v>
      </c>
      <c r="AMD45"/>
      <c r="AME45"/>
      <c r="AMF45"/>
      <c r="AMG45"/>
      <c r="AMH45"/>
      <c r="AMI45"/>
      <c r="AMJ45"/>
      <c r="AMK45"/>
      <c r="AML45"/>
      <c r="AMM45"/>
      <c r="XEU45" s="1"/>
      <c r="XEV45" s="1"/>
      <c r="XEW45" s="1"/>
      <c r="XEX45" s="1"/>
      <c r="XEY45" s="1"/>
      <c r="XEZ45" s="1"/>
      <c r="XFA45" s="1"/>
      <c r="XFB45" s="1"/>
      <c r="XFC45" s="1"/>
      <c r="XFD45" s="1"/>
    </row>
    <row r="46" spans="3:1027 16375:16384" ht="20.100000000000001" customHeight="1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AMD46"/>
      <c r="AME46"/>
      <c r="AMF46"/>
      <c r="AMG46"/>
      <c r="AMH46"/>
      <c r="AMI46"/>
      <c r="AMJ46"/>
      <c r="AMK46"/>
      <c r="AML46"/>
      <c r="AMM46"/>
      <c r="XEU46" s="1"/>
      <c r="XEV46" s="1"/>
      <c r="XEW46" s="1"/>
      <c r="XEX46" s="1"/>
      <c r="XEY46" s="1"/>
      <c r="XEZ46" s="1"/>
      <c r="XFA46" s="1"/>
      <c r="XFB46" s="1"/>
      <c r="XFC46" s="1"/>
      <c r="XFD46" s="1"/>
    </row>
    <row r="47" spans="3:1027 16375:16384" outlineLevel="1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AMD47"/>
      <c r="AME47"/>
      <c r="AMF47"/>
      <c r="AMG47"/>
      <c r="AMH47"/>
      <c r="AMI47"/>
      <c r="AMJ47"/>
      <c r="AMK47"/>
      <c r="AML47"/>
      <c r="AMM47"/>
      <c r="XEU47" s="1"/>
      <c r="XEV47" s="1"/>
      <c r="XEW47" s="1"/>
      <c r="XEX47" s="1"/>
      <c r="XEY47" s="1"/>
      <c r="XEZ47" s="1"/>
      <c r="XFA47" s="1"/>
      <c r="XFB47" s="1"/>
      <c r="XFC47" s="1"/>
      <c r="XFD47" s="1"/>
    </row>
    <row r="48" spans="3:1027 16375:16384" outlineLevel="1">
      <c r="C48" s="39">
        <v>7</v>
      </c>
      <c r="D48" s="40"/>
      <c r="E48" s="40"/>
      <c r="F48" s="42" t="s">
        <v>51</v>
      </c>
      <c r="G48" s="42"/>
      <c r="H48" s="43"/>
      <c r="I48" s="43"/>
      <c r="J48" s="43"/>
      <c r="K48" s="44"/>
      <c r="L48" s="44"/>
      <c r="M48" s="44"/>
      <c r="N48" s="44"/>
      <c r="AMD48"/>
      <c r="AME48"/>
      <c r="AMF48"/>
      <c r="AMG48"/>
      <c r="AMH48"/>
      <c r="AMI48"/>
      <c r="AMJ48"/>
      <c r="AMK48"/>
      <c r="AML48"/>
      <c r="AMM48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spans="3:14" ht="48" customHeight="1" outlineLevel="1">
      <c r="C49" s="71" t="s">
        <v>52</v>
      </c>
      <c r="D49" s="56">
        <v>88489</v>
      </c>
      <c r="E49" s="59" t="s">
        <v>12</v>
      </c>
      <c r="F49" s="57" t="s">
        <v>53</v>
      </c>
      <c r="G49" s="49" t="s">
        <v>14</v>
      </c>
      <c r="H49" s="50">
        <v>30.08</v>
      </c>
      <c r="I49" s="50">
        <v>30.08</v>
      </c>
      <c r="J49" s="50">
        <v>100</v>
      </c>
      <c r="K49" s="50">
        <f>11.58  * 0.939</f>
        <v>10.873619999999999</v>
      </c>
      <c r="L49" s="50">
        <f>ROUND(K49*1.25,2)</f>
        <v>13.59</v>
      </c>
      <c r="M49" s="50">
        <v>408.79</v>
      </c>
      <c r="N49" s="50">
        <f>ROUND(H49*L49,2)</f>
        <v>408.79</v>
      </c>
    </row>
    <row r="50" spans="3:14" ht="20.100000000000001" customHeight="1">
      <c r="C50" s="51"/>
      <c r="D50" s="52"/>
      <c r="E50" s="52"/>
      <c r="F50" s="52"/>
      <c r="G50" s="52"/>
      <c r="H50" s="53"/>
      <c r="I50" s="53"/>
      <c r="J50" s="53"/>
      <c r="K50" s="54"/>
      <c r="L50" s="50"/>
      <c r="M50" s="50"/>
      <c r="N50" s="55">
        <f>SUM(N49:N49)</f>
        <v>408.79</v>
      </c>
    </row>
    <row r="51" spans="3:14"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</row>
    <row r="52" spans="3:14">
      <c r="C52" s="39">
        <v>8</v>
      </c>
      <c r="D52" s="40"/>
      <c r="E52" s="40"/>
      <c r="F52" s="42" t="s">
        <v>54</v>
      </c>
      <c r="G52" s="42"/>
      <c r="H52" s="43"/>
      <c r="I52" s="43"/>
      <c r="J52" s="43"/>
      <c r="K52" s="44"/>
      <c r="L52" s="44"/>
      <c r="M52" s="44"/>
      <c r="N52" s="45"/>
    </row>
    <row r="53" spans="3:14">
      <c r="C53" s="61" t="s">
        <v>55</v>
      </c>
      <c r="D53" s="76" t="s">
        <v>56</v>
      </c>
      <c r="E53" s="67" t="s">
        <v>57</v>
      </c>
      <c r="F53" s="77" t="s">
        <v>58</v>
      </c>
      <c r="G53" s="69" t="s">
        <v>14</v>
      </c>
      <c r="H53" s="50">
        <v>1633.25</v>
      </c>
      <c r="I53" s="50">
        <v>1633.25</v>
      </c>
      <c r="J53" s="50">
        <v>100</v>
      </c>
      <c r="K53" s="50">
        <f>2.25 * 0.94</f>
        <v>2.1149999999999998</v>
      </c>
      <c r="L53" s="50">
        <f>ROUND(K53*1.25,2)</f>
        <v>2.64</v>
      </c>
      <c r="M53" s="50">
        <v>4311.78</v>
      </c>
      <c r="N53" s="50">
        <f>ROUND(H53*L53,2)</f>
        <v>4311.78</v>
      </c>
    </row>
    <row r="54" spans="3:14">
      <c r="C54" s="51"/>
      <c r="D54" s="52"/>
      <c r="E54" s="52"/>
      <c r="F54" s="78"/>
      <c r="G54" s="52"/>
      <c r="H54" s="53" t="s">
        <v>15</v>
      </c>
      <c r="I54" s="53"/>
      <c r="J54" s="53"/>
      <c r="K54" s="54"/>
      <c r="L54" s="50"/>
      <c r="M54" s="50"/>
      <c r="N54" s="55">
        <f>SUM(N53:N53)</f>
        <v>4311.78</v>
      </c>
    </row>
    <row r="55" spans="3:14"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</row>
    <row r="56" spans="3:14">
      <c r="C56" s="79"/>
      <c r="D56" s="80"/>
      <c r="E56" s="80"/>
      <c r="F56" s="81"/>
      <c r="G56" s="81"/>
      <c r="H56" s="82" t="s">
        <v>64</v>
      </c>
      <c r="I56" s="82"/>
      <c r="J56" s="82"/>
      <c r="K56" s="83"/>
      <c r="L56" s="83"/>
      <c r="M56" s="83"/>
      <c r="N56" s="84">
        <f>N54+N50+N45+N40+N36+N32+N17+N23</f>
        <v>99772.35</v>
      </c>
    </row>
    <row r="57" spans="3:14">
      <c r="F57" s="85"/>
      <c r="N57" s="29"/>
    </row>
    <row r="58" spans="3:14"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</row>
  </sheetData>
  <mergeCells count="37">
    <mergeCell ref="C9:D9"/>
    <mergeCell ref="O9:P9"/>
    <mergeCell ref="F2:N3"/>
    <mergeCell ref="F4:N5"/>
    <mergeCell ref="O6:P6"/>
    <mergeCell ref="O7:P7"/>
    <mergeCell ref="O8:P8"/>
    <mergeCell ref="O19:P19"/>
    <mergeCell ref="O10:P10"/>
    <mergeCell ref="C11:N11"/>
    <mergeCell ref="O11:P11"/>
    <mergeCell ref="O12:P12"/>
    <mergeCell ref="O13:P13"/>
    <mergeCell ref="O14:P14"/>
    <mergeCell ref="O15:P15"/>
    <mergeCell ref="O16:P16"/>
    <mergeCell ref="O17:P17"/>
    <mergeCell ref="C18:N18"/>
    <mergeCell ref="O18:P18"/>
    <mergeCell ref="O20:P20"/>
    <mergeCell ref="O21:P21"/>
    <mergeCell ref="O22:P22"/>
    <mergeCell ref="O23:P23"/>
    <mergeCell ref="C24:N24"/>
    <mergeCell ref="O24:P24"/>
    <mergeCell ref="C41:N41"/>
    <mergeCell ref="C37:N37"/>
    <mergeCell ref="O25:P25"/>
    <mergeCell ref="O26:P26"/>
    <mergeCell ref="O27:P27"/>
    <mergeCell ref="O28:P28"/>
    <mergeCell ref="O30:P30"/>
    <mergeCell ref="C51:N51"/>
    <mergeCell ref="C55:N55"/>
    <mergeCell ref="C58:N58"/>
    <mergeCell ref="C46:N46"/>
    <mergeCell ref="C47:N47"/>
  </mergeCells>
  <conditionalFormatting sqref="H36:J36">
    <cfRule type="cellIs" dxfId="8" priority="5" stopIfTrue="1" operator="equal">
      <formula>0</formula>
    </cfRule>
  </conditionalFormatting>
  <conditionalFormatting sqref="H40:J40">
    <cfRule type="cellIs" dxfId="7" priority="6" stopIfTrue="1" operator="equal">
      <formula>0</formula>
    </cfRule>
  </conditionalFormatting>
  <conditionalFormatting sqref="H45:J45">
    <cfRule type="cellIs" dxfId="6" priority="7" stopIfTrue="1" operator="equal">
      <formula>0</formula>
    </cfRule>
  </conditionalFormatting>
  <conditionalFormatting sqref="H50:J50">
    <cfRule type="cellIs" dxfId="5" priority="8" stopIfTrue="1" operator="equal">
      <formula>0</formula>
    </cfRule>
  </conditionalFormatting>
  <conditionalFormatting sqref="H17:K17">
    <cfRule type="cellIs" dxfId="4" priority="2" stopIfTrue="1" operator="equal">
      <formula>0</formula>
    </cfRule>
  </conditionalFormatting>
  <conditionalFormatting sqref="H23:K23">
    <cfRule type="cellIs" dxfId="3" priority="3" stopIfTrue="1" operator="equal">
      <formula>0</formula>
    </cfRule>
  </conditionalFormatting>
  <conditionalFormatting sqref="H32:K32">
    <cfRule type="cellIs" dxfId="2" priority="4" stopIfTrue="1" operator="equal">
      <formula>0</formula>
    </cfRule>
  </conditionalFormatting>
  <conditionalFormatting sqref="H54:K54">
    <cfRule type="cellIs" dxfId="1" priority="9" stopIfTrue="1" operator="equal">
      <formula>0</formula>
    </cfRule>
  </conditionalFormatting>
  <conditionalFormatting sqref="H13:M13">
    <cfRule type="cellIs" dxfId="0" priority="1" stopIfTrue="1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headerFooter alignWithMargins="0">
    <oddFooter>&amp;C&amp;"Arial3,Regular"&amp;10CNPJ: 51.578.554/0001-01
construcaolcb@gmail.com
Av. Cabo Branco – N 1780 – sala 12 – Cabo Branco – JOAO PESSOA/PB, (83) 98827-1766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praça rural 2</vt:lpstr>
      <vt:lpstr>'praça rural 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willamy.dias</dc:creator>
  <cp:lastModifiedBy>Sec. Infraestrutura</cp:lastModifiedBy>
  <cp:revision>2</cp:revision>
  <cp:lastPrinted>2024-04-18T16:34:04Z</cp:lastPrinted>
  <dcterms:created xsi:type="dcterms:W3CDTF">2005-05-06T14:48:20Z</dcterms:created>
  <dcterms:modified xsi:type="dcterms:W3CDTF">2024-06-10T15:47:11Z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PNUD/BRA/00/027</vt:lpwstr>
  </property>
</Properties>
</file>