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embeddings/oleObject1.bin" ContentType="application/vnd.openxmlformats-officedocument.oleObject"/>
  <Override PartName="/xl/drawings/drawing5.xml" ContentType="application/vnd.openxmlformats-officedocument.drawing+xml"/>
  <Override PartName="/xl/embeddings/oleObject2.bin" ContentType="application/vnd.openxmlformats-officedocument.oleObject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8611bd1333be1ac/Área de Trabalho/EDITAL DE SOUSA - PB/"/>
    </mc:Choice>
  </mc:AlternateContent>
  <xr:revisionPtr revIDLastSave="96" documentId="8_{69EB5804-5925-411C-A943-660956170F06}" xr6:coauthVersionLast="47" xr6:coauthVersionMax="47" xr10:uidLastSave="{EE2AE61E-DE22-4C0A-8FF5-57E108F14659}"/>
  <bookViews>
    <workbookView xWindow="-108" yWindow="-108" windowWidth="23256" windowHeight="12456" activeTab="1" xr2:uid="{00000000-000D-0000-FFFF-FFFF00000000}"/>
  </bookViews>
  <sheets>
    <sheet name="PLANILHA ORÇAMENTÁRIA" sheetId="1" r:id="rId1"/>
    <sheet name="CPU" sheetId="2" r:id="rId2"/>
    <sheet name="CRONOGRAMA" sheetId="7" r:id="rId3"/>
    <sheet name="BDI 28,29%" sheetId="4" r:id="rId4"/>
    <sheet name="BDI 16,80%" sheetId="5" r:id="rId5"/>
    <sheet name="ENCARGOS" sheetId="6" r:id="rId6"/>
  </sheets>
  <definedNames>
    <definedName name="_xlnm.Print_Area" localSheetId="4">'BDI 16,80%'!$A$1:$V$39</definedName>
    <definedName name="_xlnm.Print_Area" localSheetId="3">'BDI 28,29%'!$A$1:$V$39</definedName>
    <definedName name="_xlnm.Print_Area" localSheetId="1">CPU!$A$1:$K$303</definedName>
    <definedName name="_xlnm.Print_Area" localSheetId="2">CRONOGRAMA!$A$1:$M$26</definedName>
    <definedName name="_xlnm.Print_Area" localSheetId="5">ENCARGOS!$A$1:$G$45</definedName>
    <definedName name="_xlnm.Print_Area" localSheetId="0">'PLANILHA ORÇAMENTÁRIA'!$A$1:$J$50</definedName>
  </definedNames>
  <calcPr calcId="191029"/>
</workbook>
</file>

<file path=xl/calcChain.xml><?xml version="1.0" encoding="utf-8"?>
<calcChain xmlns="http://schemas.openxmlformats.org/spreadsheetml/2006/main">
  <c r="I6" i="1" l="1"/>
  <c r="K15" i="7"/>
  <c r="J15" i="7"/>
  <c r="I15" i="7"/>
  <c r="H15" i="7"/>
  <c r="G15" i="7"/>
  <c r="F15" i="7"/>
  <c r="E15" i="7"/>
  <c r="L47" i="1"/>
  <c r="M47" i="1"/>
  <c r="L39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8" i="1"/>
  <c r="N39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8" i="1"/>
  <c r="D15" i="7"/>
  <c r="J192" i="2"/>
  <c r="I29" i="1"/>
  <c r="J93" i="2"/>
  <c r="I16" i="1"/>
  <c r="J37" i="2"/>
  <c r="J6" i="2"/>
  <c r="M57" i="2"/>
  <c r="F61" i="2" s="1"/>
  <c r="J61" i="2" s="1"/>
  <c r="J62" i="2" s="1"/>
  <c r="I24" i="1"/>
  <c r="I11" i="1"/>
  <c r="I7" i="1"/>
  <c r="L6" i="1"/>
  <c r="J53" i="2"/>
  <c r="J54" i="2"/>
  <c r="J55" i="2"/>
  <c r="J56" i="2"/>
  <c r="J57" i="2"/>
  <c r="J58" i="2"/>
  <c r="J59" i="2"/>
  <c r="J52" i="2"/>
  <c r="I30" i="1"/>
  <c r="J198" i="2"/>
  <c r="N194" i="2"/>
  <c r="F197" i="2" s="1"/>
  <c r="J197" i="2" s="1"/>
  <c r="I194" i="2"/>
  <c r="I23" i="1"/>
  <c r="J168" i="2"/>
  <c r="F160" i="2"/>
  <c r="J160" i="2" s="1"/>
  <c r="J161" i="2" s="1"/>
  <c r="I21" i="1"/>
  <c r="J146" i="2"/>
  <c r="F145" i="2"/>
  <c r="J145" i="2" s="1"/>
  <c r="M144" i="2"/>
  <c r="I9" i="1"/>
  <c r="J23" i="2"/>
  <c r="J20" i="2" s="1"/>
  <c r="F26" i="2" s="1"/>
  <c r="P42" i="1" l="1"/>
  <c r="N6" i="1"/>
  <c r="N58" i="2"/>
  <c r="H38" i="1"/>
  <c r="P39" i="1"/>
  <c r="J51" i="2"/>
  <c r="I51" i="2" s="1"/>
  <c r="J26" i="2"/>
  <c r="L42" i="1" l="1"/>
  <c r="H40" i="1"/>
  <c r="H293" i="2"/>
  <c r="H295" i="2"/>
  <c r="M6" i="2" s="1"/>
  <c r="O58" i="2" s="1"/>
  <c r="H294" i="2"/>
  <c r="P59" i="2" l="1"/>
  <c r="O61" i="2"/>
</calcChain>
</file>

<file path=xl/sharedStrings.xml><?xml version="1.0" encoding="utf-8"?>
<sst xmlns="http://schemas.openxmlformats.org/spreadsheetml/2006/main" count="1706" uniqueCount="431">
  <si>
    <t>Obra</t>
  </si>
  <si>
    <t>Bancos</t>
  </si>
  <si>
    <t>B.D.I.</t>
  </si>
  <si>
    <t>Encargos Sociais</t>
  </si>
  <si>
    <t>Não Desonerado: embutido nos preços unitário dos insumos de mão de obra, de acordo com as bases.</t>
  </si>
  <si>
    <t>Orçamento Sintético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</si>
  <si>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</si>
  <si>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</si>
  <si>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</si>
  <si>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</si>
  <si>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</si>
  <si>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</si>
  <si>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</si>
  <si>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</si>
  <si>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</si>
  <si>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 xml:space="preserve"> 1 </t>
  </si>
  <si>
    <t xml:space="preserve"> 1.1 </t>
  </si>
  <si>
    <t xml:space="preserve"> 1.1.1 </t>
  </si>
  <si>
    <t>Próprio</t>
  </si>
  <si>
    <t>M²</t>
  </si>
  <si>
    <t xml:space="preserve"> 1.2 </t>
  </si>
  <si>
    <t xml:space="preserve"> 1.2.1 </t>
  </si>
  <si>
    <t>SICRO3</t>
  </si>
  <si>
    <t>m²</t>
  </si>
  <si>
    <t xml:space="preserve"> 1.2.2 </t>
  </si>
  <si>
    <t>SINAPI</t>
  </si>
  <si>
    <t>m³</t>
  </si>
  <si>
    <t xml:space="preserve"> 1.2.3 </t>
  </si>
  <si>
    <t xml:space="preserve"> 1.2.4 </t>
  </si>
  <si>
    <t xml:space="preserve"> 1.3 </t>
  </si>
  <si>
    <t>SINALIZAÇÃO VIÁRIA</t>
  </si>
  <si>
    <t xml:space="preserve"> 1.3.1 </t>
  </si>
  <si>
    <t xml:space="preserve"> 1.3.2 </t>
  </si>
  <si>
    <t xml:space="preserve"> 1.3.3 </t>
  </si>
  <si>
    <t xml:space="preserve"> 1.3.4 </t>
  </si>
  <si>
    <t>M</t>
  </si>
  <si>
    <t>m</t>
  </si>
  <si>
    <t>Total sem BDI</t>
  </si>
  <si>
    <t>Total do BDI</t>
  </si>
  <si>
    <t>Total Geral</t>
  </si>
  <si>
    <t>EUMAR CARVALHO MAIA</t>
  </si>
  <si>
    <t xml:space="preserve">IGOR GOUVEIA SOUTO MAIA </t>
  </si>
  <si>
    <t>CPF nº 256.317.328-07</t>
  </si>
  <si>
    <t>ENG.CIVIL: CREA nº 2116491762</t>
  </si>
  <si>
    <t>NIEMAIA CONSTRUCOES LTDA</t>
  </si>
  <si>
    <t>CNPJ. 10.641.065/0001-70</t>
  </si>
  <si>
    <t>Planilha Orçamentária Analítica</t>
  </si>
  <si>
    <t>Tipo</t>
  </si>
  <si>
    <t>Composição</t>
  </si>
  <si>
    <t>PAVI - PAVIMENTAÇÃO</t>
  </si>
  <si>
    <t>Composição Auxiliar</t>
  </si>
  <si>
    <t>SEDI - SERVIÇOS DIVERSOS</t>
  </si>
  <si>
    <t>H</t>
  </si>
  <si>
    <t xml:space="preserve"> 88316 </t>
  </si>
  <si>
    <t>SERVENTE COM ENCARGOS COMPLEMENTARES</t>
  </si>
  <si>
    <t>Insumo</t>
  </si>
  <si>
    <t>Material</t>
  </si>
  <si>
    <t>KG</t>
  </si>
  <si>
    <t>MO sem LS =&gt;</t>
  </si>
  <si>
    <t>LS =&gt;</t>
  </si>
  <si>
    <t>MO com LS =&gt;</t>
  </si>
  <si>
    <t>Valor do BDI =&gt;</t>
  </si>
  <si>
    <t>Valor com BDI =&gt;</t>
  </si>
  <si>
    <t>Quant. =&gt;</t>
  </si>
  <si>
    <t>Preço Total =&gt;</t>
  </si>
  <si>
    <t/>
  </si>
  <si>
    <t>A</t>
  </si>
  <si>
    <t>Equipamentos</t>
  </si>
  <si>
    <t>Quantidade</t>
  </si>
  <si>
    <t>Utilização</t>
  </si>
  <si>
    <t>Custo Operacional</t>
  </si>
  <si>
    <t>Custo Horário</t>
  </si>
  <si>
    <t>Operativa</t>
  </si>
  <si>
    <t>Improdutiva</t>
  </si>
  <si>
    <t>Custo Horário de Equipamentos =&gt;</t>
  </si>
  <si>
    <t>B</t>
  </si>
  <si>
    <t>Mão de Obra</t>
  </si>
  <si>
    <t>Salário Hora</t>
  </si>
  <si>
    <t>P9824</t>
  </si>
  <si>
    <t>Servente</t>
  </si>
  <si>
    <t>Custo Horário da Mão de Obra =&gt;</t>
  </si>
  <si>
    <t>Adc.M.O. - Ferramentas (0,0%) =&gt;</t>
  </si>
  <si>
    <t>Custo Horário de Execução =&gt;</t>
  </si>
  <si>
    <t>Fator de Influencia da Chuva - FIC =&gt;</t>
  </si>
  <si>
    <t>Custo do FIC =&gt;</t>
  </si>
  <si>
    <t>Produção de Equipe =&gt;</t>
  </si>
  <si>
    <t>Custo Unitário de Execução =&gt;</t>
  </si>
  <si>
    <t>C</t>
  </si>
  <si>
    <t>Unidade</t>
  </si>
  <si>
    <t>Preço Unitário</t>
  </si>
  <si>
    <t>t</t>
  </si>
  <si>
    <t>Custo Total do Material =&gt;</t>
  </si>
  <si>
    <t>CHOR - CUSTOS HORÁRIOS DE MÁQUINAS E EQUIPAMENTOS</t>
  </si>
  <si>
    <t>CHP</t>
  </si>
  <si>
    <t>CHI</t>
  </si>
  <si>
    <t xml:space="preserve"> 91386 </t>
  </si>
  <si>
    <t>CAMINHÃO BASCULANTE 10 M3, TRUCADO CABINE SIMPLES, PESO BRUTO TOTAL 23.000 KG, CARGA ÚTIL MÁXIMA 15.935 KG, DISTÂNCIA ENTRE EIXOS 4,80 M, POTÊNCIA 230 CV INCLUSIVE CAÇAMBA METÁLICA - CHP DIURNO. AF_06/2014</t>
  </si>
  <si>
    <t xml:space="preserve"> 96463 </t>
  </si>
  <si>
    <t>ROLO COMPACTADOR DE PNEUS, ESTATICO, PRESSAO VARIAVEL, POTENCIA 110 HP, PESO SEM/COM LASTRO 10,8/27 T, LARGURA DE ROLAGEM 2,30 M - CHP DIURNO. AF_06/2017</t>
  </si>
  <si>
    <t xml:space="preserve"> 96464 </t>
  </si>
  <si>
    <t>ROLO COMPACTADOR DE PNEUS, ESTATICO, PRESSAO VARIAVEL, POTENCIA 110 HP, PESO SEM/COM LASTRO 10,8/27 T, LARGURA DE ROLAGEM 2,30 M - CHI DIURNO. AF_06/2017</t>
  </si>
  <si>
    <t>Equipamento</t>
  </si>
  <si>
    <t>TRAN - TRANSPORTES, CARGAS E DESCARGAS</t>
  </si>
  <si>
    <t>UN</t>
  </si>
  <si>
    <t xml:space="preserve"> 88309 </t>
  </si>
  <si>
    <t>PEDREIRO COM ENCARGOS COMPLEMENTARES</t>
  </si>
  <si>
    <t xml:space="preserve"> 00004509 </t>
  </si>
  <si>
    <t>SARRAFO *2,5 X 10* CM EM PINUS, MISTA OU EQUIVALENTE DA REGIAO - BRUTA</t>
  </si>
  <si>
    <t>MOVT - MOVIMENTO DE TERRA</t>
  </si>
  <si>
    <t xml:space="preserve"> 5901 </t>
  </si>
  <si>
    <t>CAMINHÃO PIPA 10.000 L TRUCADO, PESO BRUTO TOTAL 23.000 KG, CARGA ÚTIL MÁXIMA 15.935 KG, DISTÂNCIA ENTRE EIXOS 4,8 M, POTÊNCIA 230 CV, INCLUSIVE TANQUE DE AÇO PARA TRANSPORTE DE ÁGUA - CHP DIURNO. AF_06/2014</t>
  </si>
  <si>
    <t xml:space="preserve"> 5903 </t>
  </si>
  <si>
    <t>CAMINHÃO PIPA 10.000 L TRUCADO, PESO BRUTO TOTAL 23.000 KG, CARGA ÚTIL MÁXIMA 15.935 KG, DISTÂNCIA ENTRE EIXOS 4,8 M, POTÊNCIA 230 CV, INCLUSIVE TANQUE DE AÇO PARA TRANSPORTE DE ÁGUA - CHI DIURNO. AF_06/2014</t>
  </si>
  <si>
    <t xml:space="preserve"> 5932 </t>
  </si>
  <si>
    <t>MOTONIVELADORA POTÊNCIA BÁSICA LÍQUIDA (PRIMEIRA MARCHA) 125 HP, PESO BRUTO 13032 KG, LARGURA DA LÂMINA DE 3,7 M - CHP DIURNO. AF_06/2014</t>
  </si>
  <si>
    <t xml:space="preserve"> 5934 </t>
  </si>
  <si>
    <t>MOTONIVELADORA POTÊNCIA BÁSICA LÍQUIDA (PRIMEIRA MARCHA) 125 HP, PESO BRUTO 13032 KG, LARGURA DA LÂMINA DE 3,7 M - CHI DIURNO. AF_06/2014</t>
  </si>
  <si>
    <t>Cronograma Físico e Financeiro</t>
  </si>
  <si>
    <t>Total Por Etapa</t>
  </si>
  <si>
    <t>30 DIAS</t>
  </si>
  <si>
    <t>60 DIAS</t>
  </si>
  <si>
    <t>Porcentagem</t>
  </si>
  <si>
    <t>Custo</t>
  </si>
  <si>
    <t>Porcentagem Acumulado</t>
  </si>
  <si>
    <t>100,0%</t>
  </si>
  <si>
    <t>Custo Acumulado</t>
  </si>
  <si>
    <t>(*)</t>
  </si>
  <si>
    <t>OBRA:</t>
  </si>
  <si>
    <t>REF. PREÇOS:</t>
  </si>
  <si>
    <t>CÁLCULO DA BONIFICAÇÃO E DESPESAS INDIRETAS</t>
  </si>
  <si>
    <t>CÁLCULO DE BDI</t>
  </si>
  <si>
    <t>1 - Edificações</t>
  </si>
  <si>
    <t>2 - Rodovias, Ferrovias, Pistas de Aeroportos, Infra Viária Urbana</t>
  </si>
  <si>
    <t>3 - Abastecimento de Água, Coleta de Esgoto</t>
  </si>
  <si>
    <t>4 - Estações e Redes de Distribuição de Energia Elétrica</t>
  </si>
  <si>
    <t>5 - Portuárias, Marítimas e Fluviais</t>
  </si>
  <si>
    <t>6 - Fornecimento de Materiais e Equipamentos</t>
  </si>
  <si>
    <t>Item componente do BDI</t>
  </si>
  <si>
    <t>% Info</t>
  </si>
  <si>
    <t>1ºQ</t>
  </si>
  <si>
    <t>Médio</t>
  </si>
  <si>
    <t>3º Q</t>
  </si>
  <si>
    <t>Administração Central ( AC )</t>
  </si>
  <si>
    <t>7.85</t>
  </si>
  <si>
    <t>Seguro e Garantia (G)</t>
  </si>
  <si>
    <t>Risco (R)</t>
  </si>
  <si>
    <t>Despesas Financeiras (DF)</t>
  </si>
  <si>
    <t>Lucro (L)</t>
  </si>
  <si>
    <t>Impostos (I) - PIS, COFINS, CPRB, ISSQN</t>
  </si>
  <si>
    <t>Conforme Legislação Específica</t>
  </si>
  <si>
    <t>Observações</t>
  </si>
  <si>
    <t>VALORES DE BDI POR TIPO DE OBRA</t>
  </si>
  <si>
    <t>1) Preencher apenas a coluna % Informado (Coluna C)</t>
  </si>
  <si>
    <t>TRANSPORTE DE EMULSÃO RR-2C (PINTURA DE LIGAÇÃO), EM RODOVIA PAVIMENTADA (REFINARIA → OBRA) [BDI diferenciado (fornecimento de materiais): 16,80%]</t>
  </si>
  <si>
    <t>3) O cálculo do BDI se baseia na fórmula abaixo utilizada pelo Acórdão 2622/13 do TCU, conforme CE GEPAD 354/2013 de 17/10/2013.</t>
  </si>
  <si>
    <t>3 - Abastecimento de Água, Coleta de Esgotos</t>
  </si>
  <si>
    <t>Fórmula Utilizada:</t>
  </si>
  <si>
    <t>B.D.I  =</t>
  </si>
  <si>
    <t>Observações sobre os % informados no cálculo do BDI, neste caso:</t>
  </si>
  <si>
    <r>
      <t xml:space="preserve">Os valores % informados se enquadram nos limites do Acordão 2622/2013-TCU-Plenário </t>
    </r>
    <r>
      <rPr>
        <u/>
        <sz val="11"/>
        <rFont val="Calibri"/>
        <family val="2"/>
        <scheme val="minor"/>
      </rPr>
      <t>(CPRB desconsiderado)</t>
    </r>
  </si>
  <si>
    <t>CÁLCULO DA BONIFICAÇÃO E DESPESAS INDIRETAS - FORNECIMENTO</t>
  </si>
  <si>
    <t>Impostos (I) - PIS, COFINS</t>
  </si>
  <si>
    <r>
      <t>2) Os impostos (I) normalmente aplicáveis são: PIS (0,65%), COFINS (3,00%)</t>
    </r>
    <r>
      <rPr>
        <sz val="10"/>
        <rFont val="Calibri"/>
        <family val="2"/>
        <scheme val="minor"/>
      </rPr>
      <t>.</t>
    </r>
  </si>
  <si>
    <t>ENCARGOS SOCIAIS</t>
  </si>
  <si>
    <t>Discriminação</t>
  </si>
  <si>
    <t>Horista</t>
  </si>
  <si>
    <t>Mensalista</t>
  </si>
  <si>
    <t>ENCARGOS SOCIAIS BÁSICOS</t>
  </si>
  <si>
    <t>A-1</t>
  </si>
  <si>
    <t>INSS</t>
  </si>
  <si>
    <t>A-2</t>
  </si>
  <si>
    <t>SESI</t>
  </si>
  <si>
    <t>A-3</t>
  </si>
  <si>
    <t>SENAI</t>
  </si>
  <si>
    <t>A-4</t>
  </si>
  <si>
    <t>INCRA</t>
  </si>
  <si>
    <t>A-5</t>
  </si>
  <si>
    <t>SEBRAE</t>
  </si>
  <si>
    <t>A-6</t>
  </si>
  <si>
    <t>SALÁRIO EDUCAÇÃO</t>
  </si>
  <si>
    <t>A-7</t>
  </si>
  <si>
    <t>SEGURO CONTRA ACIDENTES DE TRABALHO</t>
  </si>
  <si>
    <t>A-8</t>
  </si>
  <si>
    <t>FGTS</t>
  </si>
  <si>
    <t>A-9</t>
  </si>
  <si>
    <t>SECONCI</t>
  </si>
  <si>
    <t>ENCARGOS SOCIAIS QUE RECEBEM AS INCIDÊNCIAS DE "A"</t>
  </si>
  <si>
    <t>B-1</t>
  </si>
  <si>
    <t>REPOUSO SEMANAL REMUNERADO</t>
  </si>
  <si>
    <t>B-2</t>
  </si>
  <si>
    <t>FERIADOS</t>
  </si>
  <si>
    <t>B-3</t>
  </si>
  <si>
    <t>AUXILIO - ENFERMIDADE</t>
  </si>
  <si>
    <t>B-4</t>
  </si>
  <si>
    <t>13º SALARIO</t>
  </si>
  <si>
    <t>B-5</t>
  </si>
  <si>
    <t>LICENÇA PATERNIDADE</t>
  </si>
  <si>
    <t>B-6</t>
  </si>
  <si>
    <t>FALTAS JUSTIFICADAS</t>
  </si>
  <si>
    <t>B-7</t>
  </si>
  <si>
    <t>DIAS DE CHUVAS</t>
  </si>
  <si>
    <t>-</t>
  </si>
  <si>
    <t>B-8</t>
  </si>
  <si>
    <t>AUXILIO ACIDENTE DE TRABALHO</t>
  </si>
  <si>
    <t>B-9</t>
  </si>
  <si>
    <t>FÉRIAS GOZADAS</t>
  </si>
  <si>
    <t>B-10</t>
  </si>
  <si>
    <t>SALÁRIO MATERNIDADE</t>
  </si>
  <si>
    <t>ENCARGOS SOCIAIS QUE NÃO RECEBEM AS INCIDÊNCIAS DE "A"</t>
  </si>
  <si>
    <t>C-1</t>
  </si>
  <si>
    <t>AVISO PRÉVIO INDENIZADO</t>
  </si>
  <si>
    <t>C-2</t>
  </si>
  <si>
    <t>AVISO PRÉVIO TRABALHADO</t>
  </si>
  <si>
    <t>C-3</t>
  </si>
  <si>
    <t>FÉRIAS INDENIZADAS</t>
  </si>
  <si>
    <t>C-4</t>
  </si>
  <si>
    <t>DEPÓSITO RECISÃO SEM JUSTA CAUSA</t>
  </si>
  <si>
    <t>C-5</t>
  </si>
  <si>
    <t>INDENIZAÇÃO ADICIONAL</t>
  </si>
  <si>
    <t>D</t>
  </si>
  <si>
    <t>TAXAS DE REINCIDÊNCIAS DE UM GRUPO SOBRE O OUTRO</t>
  </si>
  <si>
    <t>D-1</t>
  </si>
  <si>
    <t>REINCIDENCIA DE GRUPO A SOBRE GRUPO B</t>
  </si>
  <si>
    <t>D-2</t>
  </si>
  <si>
    <t>REINCIDENCIA DE GRUPO A SOBRE AVISO PRÉVIO TRABALHADO E REINCIDENCIA DO FGTS SOBRE AVISO PRÉVIO INDENIZADO</t>
  </si>
  <si>
    <t>TOTAL GERAL</t>
  </si>
  <si>
    <t>PAVIMENTAÇÃO ASFÁLTICA NO MUNICÍPIO DE SOUSA - PB</t>
  </si>
  <si>
    <t xml:space="preserve">SINAPI - 07/2023 - Paraíba
SICRO3 - 04/2023 - Paraíba
SEINFRA - 027 - Ceará
DERPR - 02/2023 - Paraná
</t>
  </si>
  <si>
    <t xml:space="preserve">Padrão - 0,0%
Equipamento - 28,29%
Equipamento para Aquisição Permanente - 28,29%
Mão de Obra - 28,29%
Material - 16,8%
Serviços - 28,29%
Taxas - 28,29%
Administração - 28,29%
Aluguel - 28,29%
Verba - 28,29%
Outros - 28,29%
</t>
  </si>
  <si>
    <t>90 DIAS</t>
  </si>
  <si>
    <t>120 DIAS</t>
  </si>
  <si>
    <t>150 DIAS</t>
  </si>
  <si>
    <t>180 DIAS</t>
  </si>
  <si>
    <t>210 DIAS</t>
  </si>
  <si>
    <t>240 DIAS</t>
  </si>
  <si>
    <t>270 DIAS</t>
  </si>
  <si>
    <t>REQUALIFICAÇÃO E AMPLIAÇÃO DA AV MOSENHOR VICENTE FREITAS: TRECHO 1 - (CONSTRUÇÃO DE 1 NOVA FAIXA DE ROLAGEM) - COMPRIMENTO 2300 M - TSD</t>
  </si>
  <si>
    <t>SINAPI PB - 07/2023</t>
  </si>
  <si>
    <t>2) Os impostos (I) normalmente aplicáveis são: PIS (0,65%), COFINS (3,00%), CPRB (4,5%), ISS (2,5% Município de Sousa - PB).</t>
  </si>
  <si>
    <t>SERVIÇOS PRELIMINARES</t>
  </si>
  <si>
    <t xml:space="preserve"> COMP01 SOUSA-PB </t>
  </si>
  <si>
    <t>SERVIÇOS TOPOGRÁFICOS PARA PAVIMENTAÇÃO, INCLUSIVE NOTA DE SERVIÇOS, ACOMPANHAMENTO E GREIDE (ADAPTADO DO SINAPI 78472)</t>
  </si>
  <si>
    <t xml:space="preserve"> 1.1.2 </t>
  </si>
  <si>
    <t xml:space="preserve"> 98525 </t>
  </si>
  <si>
    <t>LIMPEZA MECANIZADA DE CAMADA VEGETAL, VEGETAÇÃO E PEQUENAS ÁRVORES (DIÂMETRO DE TRONCO MENOR QUE 0,20 M), COM TRATOR DE ESTEIRAS.AF_05/2018</t>
  </si>
  <si>
    <t xml:space="preserve"> 1.1.3 </t>
  </si>
  <si>
    <t xml:space="preserve"> 93596 </t>
  </si>
  <si>
    <t>TRANSPORTE COM CAMINHÃO BASCULANTE DE 10 M³, EM VIA URBANA PAVIMENTADA, ADICIONAL PARA DMT EXCEDENTE A 30 KM (UNIDADE: TXKM). AF_07/2020</t>
  </si>
  <si>
    <t>TXKM</t>
  </si>
  <si>
    <t>MOVIMENTAÇÃO DE TERRA</t>
  </si>
  <si>
    <t xml:space="preserve"> COMP04 SOUSA-PB </t>
  </si>
  <si>
    <t>ATERRO MECANIZADO DE VALA COM ESCAVADEIRA HIDRÁULICA (CAPACIDADE DA CAÇAMBA: 0,8M³ / POTÊNCIA: 111HP), LARGURA MAIOR QUE 1,5M, PROFUNDIDADE DE 1,5 A 3,0M, COM AREIA PARA ATERRO. ADAPTADOR DO SINAPI 94305</t>
  </si>
  <si>
    <t>M³</t>
  </si>
  <si>
    <t xml:space="preserve"> 5501880 </t>
  </si>
  <si>
    <t>Escavação, carga e transporte de material de 1ª categoria - DMT de 1.000 a 1.200 m - caminho de serviço em leito natural -com carregadeira e caminhão basculante de 14 m³</t>
  </si>
  <si>
    <t>PAVIMENTAÇÃO ASFÁLTICA - TSD</t>
  </si>
  <si>
    <t xml:space="preserve"> 100577 </t>
  </si>
  <si>
    <t>REGULARIZAÇÃO E COMPACTAÇÃO DE SUBLEITO DE SOLO PREDOMINANTEMENTE ARENOSO. AF_11/2019</t>
  </si>
  <si>
    <t xml:space="preserve"> 96388 </t>
  </si>
  <si>
    <t>EXECUÇÃO E COMPACTAÇÃO DE BASE E OU SUB BASE PARA PAVIMENTAÇÃO DE SOLOS DE COMPORTAMENTO LATERÍTICO (ARENOSO) - EXCLUSIVE SOLO, ESCAVAÇÃO, CARGA E TRANSPORTE. AF_11/2019</t>
  </si>
  <si>
    <t xml:space="preserve"> 1.3.5 </t>
  </si>
  <si>
    <t xml:space="preserve"> 589530 </t>
  </si>
  <si>
    <t>DERPR</t>
  </si>
  <si>
    <t>Fornecimento de emulsão asfáltica RR-2C-E com polímero</t>
  </si>
  <si>
    <t xml:space="preserve"> 1.3.6 </t>
  </si>
  <si>
    <t xml:space="preserve"> INS Q0 </t>
  </si>
  <si>
    <t>ASFALTO DILUIDO CM-30 EXCLUSIVE TRANSPORTE</t>
  </si>
  <si>
    <t>t.km</t>
  </si>
  <si>
    <t xml:space="preserve"> 1.3.7 </t>
  </si>
  <si>
    <t xml:space="preserve"> 583100 </t>
  </si>
  <si>
    <t>TSD exclusive fornecimento da emulsão</t>
  </si>
  <si>
    <t xml:space="preserve"> 1.4 </t>
  </si>
  <si>
    <t xml:space="preserve"> 1.4.1 </t>
  </si>
  <si>
    <t xml:space="preserve"> 822350 </t>
  </si>
  <si>
    <t>Faixa de sinalização horizontal - termoplástico por aspersão - e=1,5mm</t>
  </si>
  <si>
    <t xml:space="preserve"> 1.4.2 </t>
  </si>
  <si>
    <t xml:space="preserve"> INS P7 </t>
  </si>
  <si>
    <t>FORN. E COLOCAÇÃO DE TACHA REFLET. MONODIRECIONAL</t>
  </si>
  <si>
    <t>un</t>
  </si>
  <si>
    <t xml:space="preserve"> 1.4.3 </t>
  </si>
  <si>
    <t xml:space="preserve"> CPU 002 </t>
  </si>
  <si>
    <t>FORNECIMENTO E INSTALAÇÃO DE PLACA DE SINALIZAÇÃO EM CHAPA DE AÇO EM SUPORTE DE MADEIRA.</t>
  </si>
  <si>
    <t xml:space="preserve"> 1.4.4 </t>
  </si>
  <si>
    <t xml:space="preserve"> INS Q1 </t>
  </si>
  <si>
    <t>PLACA DE SINAL.RETANGULAR (2,50X1,00M) , C CHAPAS PLANAS DE AÇO ZINCADO Nº16 CONFORMIDADE C NORMA ABNT NBR 11904:2015, SUPORTE DE FIXAÇÃO EM SECÇÃO QUADRADA DE 3" MADEIRA DE LEI, PINTADO DUAS DEMÃOS, TINTA A BASE DE BORRACHA CLORADA OU ESMALTE SINTÉTICO BRANCO, COM FIXAÇÃO, PARAFUSOS, ARRUELAS, PORCAS E ELEMENTOS METALICOS GALVANIZADOS, PELICULAS RETO REFLETIVA TIPO III A, EM ACORDO NORMA NBR 14644/2013</t>
  </si>
  <si>
    <t xml:space="preserve"> 1.5 </t>
  </si>
  <si>
    <t>DRENAGEM E SANEAMENTO</t>
  </si>
  <si>
    <t xml:space="preserve"> 1.5.1 </t>
  </si>
  <si>
    <t xml:space="preserve"> 99063 </t>
  </si>
  <si>
    <t>LOCAÇÃO DE REDE DE ÁGUA OU ESGOTO. AF_10/2018</t>
  </si>
  <si>
    <t xml:space="preserve"> 1.5.2 </t>
  </si>
  <si>
    <t xml:space="preserve"> C3169 </t>
  </si>
  <si>
    <t>SEINFRA</t>
  </si>
  <si>
    <t>ESCAVACAO CARGA TRANSP. 1-CAT 601 A 800M</t>
  </si>
  <si>
    <t xml:space="preserve"> 1.5.3 </t>
  </si>
  <si>
    <t xml:space="preserve"> COMP02 SOUSA-PB </t>
  </si>
  <si>
    <t>LASTRO DE VALA COM PREPARO DE FUNDO, LARGURA MENOR QUE 1,5M, COM CAMADA DE AREIA, LANÇAMENTO MANUAL, EM LOCAL COM NÍVEL BAIXO DE INTERFERÊNCIA. AF_06/2016 (ADAPTADO DE SINAPI 94102)</t>
  </si>
  <si>
    <t xml:space="preserve"> 1.5.4 </t>
  </si>
  <si>
    <t xml:space="preserve"> 2003387 </t>
  </si>
  <si>
    <t>Entrada para descida d’água - EDA 02 - areia e brita comerciais</t>
  </si>
  <si>
    <t xml:space="preserve"> 1.5.5 </t>
  </si>
  <si>
    <t xml:space="preserve"> 2003391 </t>
  </si>
  <si>
    <t>Descida d’água de aterros tipo rápido - DAR 02 - areia e brita comerciais</t>
  </si>
  <si>
    <t xml:space="preserve"> 1.5.6 </t>
  </si>
  <si>
    <t xml:space="preserve"> 2003475 </t>
  </si>
  <si>
    <t>Dissipador de energia - DED 01 - areia e brita comerciais</t>
  </si>
  <si>
    <t xml:space="preserve"> 1.5.7 </t>
  </si>
  <si>
    <t xml:space="preserve"> 93361 </t>
  </si>
  <si>
    <t>REATERRO MECANIZADO DE VALA COM ESCAVADEIRA HIDRÁULICA (CAPACIDADE DA CAÇAMBA: 0,8 M³ / POTÊNCIA: 111 HP), LARGURA ATÉ 1,5 M, PROFUNDIDADE DE 1,5 A 3,0 M, COM SOLO DE 1ª CATEGORIA EM LOCAIS COM ALTO NÍVEL DE INTERFERÊNCIA. AF_04/2016</t>
  </si>
  <si>
    <t xml:space="preserve">PAVIMENTAÇÃO ASFÁLTICA NO MUNICÍPIO DE SOUSA - PB </t>
  </si>
  <si>
    <t xml:space="preserve"> 88253 </t>
  </si>
  <si>
    <t>AUXILIAR DE TOPÓGRAFO COM ENCARGOS COMPLEMENTARES</t>
  </si>
  <si>
    <t xml:space="preserve"> 88288 </t>
  </si>
  <si>
    <t>NIVELADOR COM ENCARGOS COMPLEMENTARES</t>
  </si>
  <si>
    <t xml:space="preserve"> 88597 </t>
  </si>
  <si>
    <t>DESENHISTA DETALHISTA COM ENCARGOS COMPLEMENTARES</t>
  </si>
  <si>
    <t xml:space="preserve"> 92145 </t>
  </si>
  <si>
    <t>CAMINHONETE CABINE SIMPLES COM MOTOR 1.6 FLEX, CÂMBIO MANUAL, POTÊNCIA 101/104 CV, 2 PORTAS - CHP DIURNO. AF_11/2015</t>
  </si>
  <si>
    <t>URBA - URBANIZAÇÃO</t>
  </si>
  <si>
    <t xml:space="preserve"> 88441 </t>
  </si>
  <si>
    <t>JARDINEIRO COM ENCARGOS COMPLEMENTARES</t>
  </si>
  <si>
    <t xml:space="preserve"> 89031 </t>
  </si>
  <si>
    <t>TRATOR DE ESTEIRAS, POTÊNCIA 100 HP, PESO OPERACIONAL 9,4 T, COM LÂMINA 2,19 M3 - CHI DIURNO. AF_06/2014</t>
  </si>
  <si>
    <t xml:space="preserve"> 89032 </t>
  </si>
  <si>
    <t>TRATOR DE ESTEIRAS, POTÊNCIA 100 HP, PESO OPERACIONAL 9,4 T, COM LÂMINA 2,19 M3 - CHP DIURNO. AF_06/2014</t>
  </si>
  <si>
    <t xml:space="preserve"> 91387 </t>
  </si>
  <si>
    <t>CAMINHÃO BASCULANTE 10 M3, TRUCADO CABINE SIMPLES, PESO BRUTO TOTAL 23.000 KG, CARGA ÚTIL MÁXIMA 15.935 KG, DISTÂNCIA ENTRE EIXOS 4,80 M, POTÊNCIA 230 CV INCLUSIVE CAÇAMBA METÁLICA - CHI DIURNO. AF_06/2014</t>
  </si>
  <si>
    <t xml:space="preserve"> 5631 </t>
  </si>
  <si>
    <t>ESCAVADEIRA HIDRÁULICA SOBRE ESTEIRAS, CAÇAMBA 0,80 M3, PESO OPERACIONAL 17 T, POTENCIA BRUTA 111 HP - CHP DIURNO. AF_06/2014</t>
  </si>
  <si>
    <t xml:space="preserve"> 5632 </t>
  </si>
  <si>
    <t>ESCAVADEIRA HIDRÁULICA SOBRE ESTEIRAS, CAÇAMBA 0,80 M3, PESO OPERACIONAL 17 T, POTENCIA BRUTA 111 HP - CHI DIURNO. AF_06/2014</t>
  </si>
  <si>
    <t xml:space="preserve"> 5869 </t>
  </si>
  <si>
    <t>ROLO COMPACTADOR VIBRATÓRIO TANDEM AÇO LISO, POTÊNCIA 58 HP, PESO SEM/COM LASTRO 6,5 / 9,4 T, LARGURA DE TRABALHO 1,2 M - CHI DIURNO. AF_06/2014</t>
  </si>
  <si>
    <t xml:space="preserve"> 5867 </t>
  </si>
  <si>
    <t>ROLO COMPACTADOR VIBRATÓRIO TANDEM AÇO LISO, POTÊNCIA 58 HP, PESO SEM/COM LASTRO 6,5 / 9,4 T, LARGURA DE TRABALHO 1,2 M - CHP DIURNO. AF_06/2014</t>
  </si>
  <si>
    <t xml:space="preserve"> 00006079 </t>
  </si>
  <si>
    <t>ARGILA, ARGILA VERMELHA OU ARGILA ARENOSA (RETIRADA NA JAZIDA, SEM TRANSPORTE)</t>
  </si>
  <si>
    <t>E9667</t>
  </si>
  <si>
    <t>Caminhão basculante com capacidade de 14 m³ - 188 kW</t>
  </si>
  <si>
    <t>E9511</t>
  </si>
  <si>
    <t>Carregadeira de pneus com capacidade de 3,40 m³ - 195 kW</t>
  </si>
  <si>
    <t>E9541</t>
  </si>
  <si>
    <t>Trator sobre esteiras com lâmina - 259 kW</t>
  </si>
  <si>
    <t xml:space="preserve"> 5684 </t>
  </si>
  <si>
    <t>ROLO COMPACTADOR VIBRATÓRIO DE UM CILINDRO AÇO LISO, POTÊNCIA 80 HP, PESO OPERACIONAL MÁXIMO 8,1 T, IMPACTO DINÂMICO 16,15 / 9,5 T, LARGURA DE TRABALHO 1,68 M - CHP DIURNO. AF_06/2014</t>
  </si>
  <si>
    <t xml:space="preserve"> 5685 </t>
  </si>
  <si>
    <t>ROLO COMPACTADOR VIBRATÓRIO DE UM CILINDRO AÇO LISO, POTÊNCIA 80 HP, PESO OPERACIONAL MÁXIMO 8,1 T, IMPACTO DINÂMICO 16,15 / 9,5 T, LARGURA DE TRABALHO 1,68 M - CHI DIURNO. AF_06/2014</t>
  </si>
  <si>
    <t>Itens de Transporte</t>
  </si>
  <si>
    <t>Fórmulas</t>
  </si>
  <si>
    <t>X, X1 e X2</t>
  </si>
  <si>
    <t>Resultado</t>
  </si>
  <si>
    <t>Consumo</t>
  </si>
  <si>
    <t>Emulsão (Trecho)</t>
  </si>
  <si>
    <t>0,82x + 40,31</t>
  </si>
  <si>
    <t>X = 0,0000 
X1 = 0,0000 
X2 = 0,0000</t>
  </si>
  <si>
    <t>40,3100</t>
  </si>
  <si>
    <t>0,0035</t>
  </si>
  <si>
    <t>0,14</t>
  </si>
  <si>
    <t>Pedra britada (Trecho)</t>
  </si>
  <si>
    <t>1,00x1 + 1,21x2</t>
  </si>
  <si>
    <t>0,0000</t>
  </si>
  <si>
    <t>0,0375</t>
  </si>
  <si>
    <t>0,00</t>
  </si>
  <si>
    <t>CANT - CANTEIRO DE OBRAS</t>
  </si>
  <si>
    <t xml:space="preserve"> 00005069 </t>
  </si>
  <si>
    <t>PREGO DE ACO POLIDO COM CABECA 17 X 27 (2 1/2 X 11)</t>
  </si>
  <si>
    <t xml:space="preserve"> 00034723 </t>
  </si>
  <si>
    <t>PLACA DE SINALIZACAO EM CHAPA DE ACO NUM 16 COM PINTURA REFLETIVA</t>
  </si>
  <si>
    <t>Serviços</t>
  </si>
  <si>
    <t>SERT - SERVIÇOS TÉCNICOS</t>
  </si>
  <si>
    <t xml:space="preserve"> 99061 </t>
  </si>
  <si>
    <t>LOCAÇÃO COM CAVALETE COM ALTURA DE 0,50 M - 2 UTILIZAÇÕES. AF_10/2018</t>
  </si>
  <si>
    <t>ESCAVAÇÃO, CARGA, TRANSPORTE E DESCARGA DE MATERIAL</t>
  </si>
  <si>
    <t xml:space="preserve"> I0576 </t>
  </si>
  <si>
    <t>CAMINHÃO BASCULANTE 12 M3 (CHI)</t>
  </si>
  <si>
    <t xml:space="preserve"> I0596 </t>
  </si>
  <si>
    <t>CARREGADEIRA DE PNEUS HP 180 (CHI)</t>
  </si>
  <si>
    <t xml:space="preserve"> I0666 </t>
  </si>
  <si>
    <t>TRATOR DE ESTEIRAS C/LÂMINA E ESC. HP 155 (CHI)</t>
  </si>
  <si>
    <t xml:space="preserve"> I0688 </t>
  </si>
  <si>
    <t>CAMINHÃO BASCULANTE 12 M3 (CHP)</t>
  </si>
  <si>
    <t xml:space="preserve"> I0710 </t>
  </si>
  <si>
    <t>CARREGADEIRA DE PNEUS HP 180 (CHP)</t>
  </si>
  <si>
    <t xml:space="preserve"> I0779 </t>
  </si>
  <si>
    <t>TRATOR DE ESTEIRAS C/LÂMINA E ESC. HP 155 (CHP)</t>
  </si>
  <si>
    <t xml:space="preserve"> I2543 </t>
  </si>
  <si>
    <t>SERVENTE</t>
  </si>
  <si>
    <t xml:space="preserve"> 91533 </t>
  </si>
  <si>
    <t>COMPACTADOR DE SOLOS DE PERCUSSÃO (SOQUETE) COM MOTOR A GASOLINA 4 TEMPOS, POTÊNCIA 4 CV - CHP DIURNO. AF_08/2015</t>
  </si>
  <si>
    <t xml:space="preserve"> 91534 </t>
  </si>
  <si>
    <t>COMPACTADOR DE SOLOS DE PERCUSSÃO (SOQUETE) COM MOTOR A GASOLINA 4 TEMPOS, POTÊNCIA 4 CV - CHI DIURNO. AF_08/2015</t>
  </si>
  <si>
    <t xml:space="preserve"> 00000370 </t>
  </si>
  <si>
    <t>AREIA MEDIA - POSTO JAZIDA/FORNECEDOR (RETIRADO NA JAZIDA, SEM TRANSPORTE)</t>
  </si>
  <si>
    <t>Atividades Auxiliares</t>
  </si>
  <si>
    <t>Atividade Auxiliar</t>
  </si>
  <si>
    <t>Concreto fck = 20 MPa - confecção em betoneira e lançamento manual - areia e brita comerciais</t>
  </si>
  <si>
    <t>Fôrmas de tábuas de pinho para dispositivos de drenagem - utilização de 3 vezes - confecção, instalação e retirada</t>
  </si>
  <si>
    <t>Custo Total das Atividades =&gt;</t>
  </si>
  <si>
    <t>M1943</t>
  </si>
  <si>
    <t>Cimento asfáltico de petróleo - CAP 50/70</t>
  </si>
  <si>
    <t>Apiloamento manual</t>
  </si>
  <si>
    <t>Escavação manual em material de 1ª categoria na profundidade de até 1 m</t>
  </si>
  <si>
    <t xml:space="preserve"> 95606 </t>
  </si>
  <si>
    <t>UMIDIFICAÇÃO DE MATERIAL PARA VALAS COM CAMINHÃO PIPA 10000L. AF_11/2016</t>
  </si>
  <si>
    <t>100,00%
2.537.781,76</t>
  </si>
  <si>
    <t>100,00%
138.697,46</t>
  </si>
  <si>
    <t>10,00%
13.869,75</t>
  </si>
  <si>
    <t>15,00%
20.804,62</t>
  </si>
  <si>
    <t>10,45%</t>
  </si>
  <si>
    <t>9,95%</t>
  </si>
  <si>
    <t>14,92%</t>
  </si>
  <si>
    <t>20,4%</t>
  </si>
  <si>
    <t>30,35%</t>
  </si>
  <si>
    <t>40,3%</t>
  </si>
  <si>
    <t>50,25%</t>
  </si>
  <si>
    <t>60,2%</t>
  </si>
  <si>
    <t>70,15%</t>
  </si>
  <si>
    <t>85,08%</t>
  </si>
  <si>
    <t>100,00%
12.459,15</t>
  </si>
  <si>
    <t>100,00%
1.763.761,56</t>
  </si>
  <si>
    <t>100,00%
603.910,76</t>
  </si>
  <si>
    <t>100,00%
18.955,86</t>
  </si>
  <si>
    <t>10,00%
1.895,58</t>
  </si>
  <si>
    <t>15,00%
2.843,38</t>
  </si>
  <si>
    <t>15,00%
90.586,61</t>
  </si>
  <si>
    <t>10,00%
60.391,08</t>
  </si>
  <si>
    <t>15,00%
264.564,23</t>
  </si>
  <si>
    <t>10,00%
176.376,16</t>
  </si>
  <si>
    <t>9,95%
252.509,29</t>
  </si>
  <si>
    <t>14,92%
378.637,04</t>
  </si>
  <si>
    <t>10,45%
265.198,19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</si>
</sst>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00"/>
    <numFmt numFmtId="165" formatCode="#,##0.0000000"/>
    <numFmt numFmtId="166" formatCode="&quot;R$ &quot;#,##0_);[Red]\(&quot;R$ &quot;#,##0\)"/>
    <numFmt numFmtId="167" formatCode="_(* #,##0.00_);_(* \(#,##0.00\);_(* \-??_);_(@_)"/>
  </numFmts>
  <fonts count="20" x14ac:knownFonts="1">
    <font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0"/>
      <name val="Arial Narrow"/>
      <family val="2"/>
    </font>
    <font>
      <b/>
      <sz val="10"/>
      <color theme="0"/>
      <name val="Arial Narrow"/>
      <family val="2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u/>
      <sz val="11"/>
      <name val="Calibri"/>
      <family val="2"/>
      <scheme val="minor"/>
    </font>
    <font>
      <sz val="10"/>
      <name val="Times New Roman"/>
      <family val="1"/>
    </font>
    <font>
      <b/>
      <sz val="10"/>
      <name val="Arial"/>
      <family val="2"/>
    </font>
    <font>
      <sz val="11"/>
      <name val="Arial"/>
      <family val="1"/>
    </font>
    <font>
      <sz val="23"/>
      <color rgb="FF33333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/>
        <bgColor indexed="64"/>
      </patternFill>
    </fill>
  </fills>
  <borders count="31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 style="thick">
        <color rgb="FFFF55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rgb="FF0092F6"/>
      </bottom>
      <diagonal/>
    </border>
  </borders>
  <cellStyleXfs count="6">
    <xf numFmtId="0" fontId="0" fillId="0" borderId="0"/>
    <xf numFmtId="0" fontId="9" fillId="0" borderId="0"/>
    <xf numFmtId="166" fontId="9" fillId="0" borderId="0" applyFill="0" applyBorder="0" applyAlignment="0" applyProtection="0"/>
    <xf numFmtId="0" fontId="16" fillId="0" borderId="0"/>
    <xf numFmtId="43" fontId="9" fillId="0" borderId="0" applyFont="0" applyFill="0" applyBorder="0" applyAlignment="0" applyProtection="0"/>
    <xf numFmtId="44" fontId="18" fillId="0" borderId="0" applyFont="0" applyFill="0" applyBorder="0" applyAlignment="0" applyProtection="0"/>
  </cellStyleXfs>
  <cellXfs count="171">
    <xf numFmtId="0" fontId="0" fillId="0" borderId="0" xfId="0"/>
    <xf numFmtId="0" fontId="1" fillId="2" borderId="2" xfId="0" applyFont="1" applyFill="1" applyBorder="1" applyAlignment="1">
      <alignment horizontal="right" vertical="top" wrapText="1"/>
    </xf>
    <xf numFmtId="0" fontId="0" fillId="2" borderId="0" xfId="0" applyFill="1"/>
    <xf numFmtId="0" fontId="1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2" fontId="8" fillId="2" borderId="0" xfId="0" applyNumberFormat="1" applyFont="1" applyFill="1" applyAlignment="1">
      <alignment vertical="center" wrapText="1"/>
    </xf>
    <xf numFmtId="0" fontId="8" fillId="2" borderId="0" xfId="0" applyFont="1" applyFill="1" applyAlignment="1">
      <alignment vertical="center"/>
    </xf>
    <xf numFmtId="2" fontId="8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horizontal="right" vertical="top" wrapText="1"/>
    </xf>
    <xf numFmtId="4" fontId="2" fillId="2" borderId="2" xfId="0" applyNumberFormat="1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right" vertical="top" wrapText="1"/>
    </xf>
    <xf numFmtId="0" fontId="4" fillId="2" borderId="2" xfId="0" applyFont="1" applyFill="1" applyBorder="1" applyAlignment="1">
      <alignment horizontal="center" vertical="top" wrapText="1"/>
    </xf>
    <xf numFmtId="165" fontId="4" fillId="2" borderId="2" xfId="0" applyNumberFormat="1" applyFont="1" applyFill="1" applyBorder="1" applyAlignment="1">
      <alignment horizontal="right" vertical="top" wrapText="1"/>
    </xf>
    <xf numFmtId="4" fontId="4" fillId="2" borderId="2" xfId="0" applyNumberFormat="1" applyFont="1" applyFill="1" applyBorder="1" applyAlignment="1">
      <alignment horizontal="right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right" vertical="top" wrapText="1"/>
    </xf>
    <xf numFmtId="0" fontId="5" fillId="2" borderId="2" xfId="0" applyFont="1" applyFill="1" applyBorder="1" applyAlignment="1">
      <alignment horizontal="center" vertical="top" wrapText="1"/>
    </xf>
    <xf numFmtId="165" fontId="5" fillId="2" borderId="2" xfId="0" applyNumberFormat="1" applyFont="1" applyFill="1" applyBorder="1" applyAlignment="1">
      <alignment horizontal="right" vertical="top" wrapText="1"/>
    </xf>
    <xf numFmtId="4" fontId="5" fillId="2" borderId="2" xfId="0" applyNumberFormat="1" applyFont="1" applyFill="1" applyBorder="1" applyAlignment="1">
      <alignment horizontal="right" vertical="top" wrapText="1"/>
    </xf>
    <xf numFmtId="0" fontId="5" fillId="2" borderId="0" xfId="0" applyFont="1" applyFill="1" applyAlignment="1">
      <alignment horizontal="right" vertical="top" wrapText="1"/>
    </xf>
    <xf numFmtId="4" fontId="5" fillId="2" borderId="0" xfId="0" applyNumberFormat="1" applyFont="1" applyFill="1" applyAlignment="1">
      <alignment horizontal="right" vertical="top" wrapText="1"/>
    </xf>
    <xf numFmtId="0" fontId="3" fillId="2" borderId="0" xfId="0" applyFont="1" applyFill="1" applyAlignment="1">
      <alignment horizontal="right" vertical="top" wrapText="1"/>
    </xf>
    <xf numFmtId="165" fontId="3" fillId="2" borderId="0" xfId="0" applyNumberFormat="1" applyFont="1" applyFill="1" applyAlignment="1">
      <alignment horizontal="right" vertical="top" wrapText="1"/>
    </xf>
    <xf numFmtId="4" fontId="3" fillId="2" borderId="0" xfId="0" applyNumberFormat="1" applyFont="1" applyFill="1" applyAlignment="1">
      <alignment horizontal="right" vertical="top" wrapText="1"/>
    </xf>
    <xf numFmtId="0" fontId="4" fillId="2" borderId="1" xfId="0" applyFont="1" applyFill="1" applyBorder="1" applyAlignment="1">
      <alignment horizontal="left" vertical="top" wrapText="1"/>
    </xf>
    <xf numFmtId="164" fontId="5" fillId="2" borderId="2" xfId="0" applyNumberFormat="1" applyFont="1" applyFill="1" applyBorder="1" applyAlignment="1">
      <alignment horizontal="right" vertical="top" wrapText="1"/>
    </xf>
    <xf numFmtId="164" fontId="3" fillId="2" borderId="0" xfId="0" applyNumberFormat="1" applyFont="1" applyFill="1" applyAlignment="1">
      <alignment horizontal="right" vertical="top" wrapText="1"/>
    </xf>
    <xf numFmtId="0" fontId="5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top" wrapText="1"/>
    </xf>
    <xf numFmtId="0" fontId="4" fillId="2" borderId="3" xfId="0" applyFont="1" applyFill="1" applyBorder="1" applyAlignment="1">
      <alignment horizontal="right" vertical="top" wrapText="1"/>
    </xf>
    <xf numFmtId="0" fontId="10" fillId="0" borderId="0" xfId="1" applyFont="1"/>
    <xf numFmtId="0" fontId="10" fillId="2" borderId="0" xfId="1" applyFont="1" applyFill="1"/>
    <xf numFmtId="0" fontId="10" fillId="2" borderId="0" xfId="1" applyFont="1" applyFill="1" applyAlignment="1" applyProtection="1">
      <alignment horizontal="center"/>
      <protection locked="0"/>
    </xf>
    <xf numFmtId="0" fontId="10" fillId="2" borderId="0" xfId="1" applyFont="1" applyFill="1" applyAlignment="1" applyProtection="1">
      <alignment horizontal="left"/>
      <protection locked="0"/>
    </xf>
    <xf numFmtId="2" fontId="10" fillId="2" borderId="0" xfId="1" applyNumberFormat="1" applyFont="1" applyFill="1" applyAlignment="1" applyProtection="1">
      <alignment horizontal="right"/>
      <protection locked="0"/>
    </xf>
    <xf numFmtId="0" fontId="10" fillId="0" borderId="0" xfId="1" applyFont="1" applyProtection="1">
      <protection locked="0"/>
    </xf>
    <xf numFmtId="0" fontId="11" fillId="0" borderId="0" xfId="1" applyFont="1"/>
    <xf numFmtId="0" fontId="12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10" fillId="2" borderId="5" xfId="1" applyFont="1" applyFill="1" applyBorder="1" applyAlignment="1" applyProtection="1">
      <alignment horizontal="left" vertical="center"/>
      <protection locked="0"/>
    </xf>
    <xf numFmtId="0" fontId="10" fillId="2" borderId="5" xfId="1" applyFont="1" applyFill="1" applyBorder="1" applyAlignment="1" applyProtection="1">
      <alignment horizontal="center" vertical="center"/>
      <protection locked="0"/>
    </xf>
    <xf numFmtId="2" fontId="10" fillId="2" borderId="5" xfId="1" applyNumberFormat="1" applyFont="1" applyFill="1" applyBorder="1" applyAlignment="1" applyProtection="1">
      <alignment horizontal="right" vertical="center"/>
      <protection locked="0"/>
    </xf>
    <xf numFmtId="0" fontId="10" fillId="2" borderId="5" xfId="1" applyFont="1" applyFill="1" applyBorder="1" applyAlignment="1">
      <alignment vertical="center"/>
    </xf>
    <xf numFmtId="0" fontId="10" fillId="0" borderId="5" xfId="1" applyFont="1" applyBorder="1" applyAlignment="1">
      <alignment vertical="center"/>
    </xf>
    <xf numFmtId="0" fontId="10" fillId="0" borderId="5" xfId="1" applyFont="1" applyBorder="1" applyAlignment="1" applyProtection="1">
      <alignment vertical="center"/>
      <protection locked="0"/>
    </xf>
    <xf numFmtId="0" fontId="10" fillId="0" borderId="6" xfId="1" applyFont="1" applyBorder="1" applyAlignment="1">
      <alignment vertical="center"/>
    </xf>
    <xf numFmtId="0" fontId="10" fillId="2" borderId="0" xfId="1" applyFont="1" applyFill="1" applyAlignment="1" applyProtection="1">
      <alignment horizontal="left" vertical="center"/>
      <protection locked="0"/>
    </xf>
    <xf numFmtId="0" fontId="10" fillId="2" borderId="0" xfId="1" applyFont="1" applyFill="1" applyAlignment="1" applyProtection="1">
      <alignment horizontal="center" vertical="center"/>
      <protection locked="0"/>
    </xf>
    <xf numFmtId="2" fontId="10" fillId="2" borderId="0" xfId="1" applyNumberFormat="1" applyFont="1" applyFill="1" applyAlignment="1" applyProtection="1">
      <alignment horizontal="right" vertical="center"/>
      <protection locked="0"/>
    </xf>
    <xf numFmtId="0" fontId="10" fillId="2" borderId="0" xfId="1" applyFont="1" applyFill="1" applyAlignment="1">
      <alignment vertical="center"/>
    </xf>
    <xf numFmtId="0" fontId="10" fillId="0" borderId="0" xfId="1" applyFont="1" applyAlignment="1">
      <alignment vertical="center"/>
    </xf>
    <xf numFmtId="0" fontId="10" fillId="0" borderId="0" xfId="1" applyFont="1" applyAlignment="1" applyProtection="1">
      <alignment vertical="center"/>
      <protection locked="0"/>
    </xf>
    <xf numFmtId="0" fontId="10" fillId="0" borderId="8" xfId="1" applyFont="1" applyBorder="1" applyAlignment="1">
      <alignment vertical="center"/>
    </xf>
    <xf numFmtId="0" fontId="0" fillId="0" borderId="7" xfId="0" applyBorder="1" applyAlignment="1">
      <alignment horizontal="left" vertical="center"/>
    </xf>
    <xf numFmtId="0" fontId="7" fillId="0" borderId="0" xfId="0" applyFont="1" applyAlignment="1">
      <alignment vertical="center"/>
    </xf>
    <xf numFmtId="0" fontId="0" fillId="0" borderId="7" xfId="0" applyBorder="1" applyAlignment="1">
      <alignment vertical="center"/>
    </xf>
    <xf numFmtId="0" fontId="13" fillId="0" borderId="7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 wrapText="1"/>
    </xf>
    <xf numFmtId="0" fontId="8" fillId="0" borderId="16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8" fillId="0" borderId="15" xfId="1" applyFont="1" applyBorder="1" applyAlignment="1">
      <alignment horizontal="center" vertical="center"/>
    </xf>
    <xf numFmtId="0" fontId="12" fillId="0" borderId="12" xfId="1" applyFont="1" applyBorder="1" applyAlignment="1">
      <alignment vertical="center"/>
    </xf>
    <xf numFmtId="39" fontId="12" fillId="0" borderId="13" xfId="2" applyNumberFormat="1" applyFont="1" applyFill="1" applyBorder="1" applyAlignment="1" applyProtection="1">
      <alignment horizontal="center" vertical="center"/>
    </xf>
    <xf numFmtId="2" fontId="12" fillId="0" borderId="16" xfId="1" applyNumberFormat="1" applyFont="1" applyBorder="1" applyAlignment="1">
      <alignment horizontal="center" vertical="center"/>
    </xf>
    <xf numFmtId="2" fontId="12" fillId="0" borderId="13" xfId="1" applyNumberFormat="1" applyFont="1" applyBorder="1" applyAlignment="1">
      <alignment horizontal="center" vertical="center"/>
    </xf>
    <xf numFmtId="2" fontId="12" fillId="0" borderId="14" xfId="1" applyNumberFormat="1" applyFont="1" applyBorder="1" applyAlignment="1">
      <alignment horizontal="center" vertical="center"/>
    </xf>
    <xf numFmtId="2" fontId="12" fillId="0" borderId="15" xfId="1" applyNumberFormat="1" applyFont="1" applyBorder="1" applyAlignment="1">
      <alignment horizontal="center" vertical="center"/>
    </xf>
    <xf numFmtId="0" fontId="12" fillId="0" borderId="17" xfId="1" applyFont="1" applyBorder="1" applyAlignment="1">
      <alignment vertical="center" shrinkToFit="1"/>
    </xf>
    <xf numFmtId="2" fontId="12" fillId="0" borderId="0" xfId="1" applyNumberFormat="1" applyFont="1" applyAlignment="1">
      <alignment vertical="center"/>
    </xf>
    <xf numFmtId="0" fontId="8" fillId="0" borderId="18" xfId="1" applyFont="1" applyBorder="1" applyAlignment="1">
      <alignment horizontal="center" vertical="center"/>
    </xf>
    <xf numFmtId="0" fontId="12" fillId="0" borderId="0" xfId="1" applyFont="1" applyAlignment="1">
      <alignment vertical="center"/>
    </xf>
    <xf numFmtId="0" fontId="12" fillId="0" borderId="8" xfId="1" applyFont="1" applyBorder="1" applyAlignment="1">
      <alignment vertical="center"/>
    </xf>
    <xf numFmtId="0" fontId="12" fillId="0" borderId="7" xfId="1" applyFont="1" applyBorder="1" applyAlignment="1">
      <alignment vertical="center"/>
    </xf>
    <xf numFmtId="4" fontId="12" fillId="0" borderId="18" xfId="2" applyNumberFormat="1" applyFont="1" applyFill="1" applyBorder="1" applyAlignment="1">
      <alignment horizontal="center" vertical="center"/>
    </xf>
    <xf numFmtId="0" fontId="10" fillId="0" borderId="7" xfId="1" applyFont="1" applyBorder="1"/>
    <xf numFmtId="167" fontId="8" fillId="0" borderId="23" xfId="2" applyNumberFormat="1" applyFont="1" applyFill="1" applyBorder="1" applyAlignment="1" applyProtection="1">
      <alignment vertical="center"/>
    </xf>
    <xf numFmtId="0" fontId="8" fillId="0" borderId="17" xfId="1" applyFont="1" applyBorder="1" applyAlignment="1">
      <alignment horizontal="right" vertical="center"/>
    </xf>
    <xf numFmtId="10" fontId="8" fillId="0" borderId="18" xfId="2" applyNumberFormat="1" applyFont="1" applyFill="1" applyBorder="1" applyAlignment="1" applyProtection="1">
      <alignment horizontal="center" vertical="center"/>
    </xf>
    <xf numFmtId="0" fontId="12" fillId="0" borderId="21" xfId="1" applyFont="1" applyBorder="1" applyAlignment="1">
      <alignment vertical="center"/>
    </xf>
    <xf numFmtId="0" fontId="8" fillId="0" borderId="7" xfId="1" applyFont="1" applyBorder="1" applyAlignment="1">
      <alignment vertical="center"/>
    </xf>
    <xf numFmtId="0" fontId="12" fillId="0" borderId="24" xfId="1" applyFont="1" applyBorder="1" applyAlignment="1">
      <alignment vertical="center"/>
    </xf>
    <xf numFmtId="0" fontId="12" fillId="0" borderId="25" xfId="1" applyFont="1" applyBorder="1" applyAlignment="1">
      <alignment vertical="center"/>
    </xf>
    <xf numFmtId="0" fontId="10" fillId="0" borderId="26" xfId="1" applyFont="1" applyBorder="1" applyAlignment="1">
      <alignment horizontal="right" vertical="center"/>
    </xf>
    <xf numFmtId="0" fontId="8" fillId="4" borderId="13" xfId="1" applyFont="1" applyFill="1" applyBorder="1" applyAlignment="1">
      <alignment horizontal="center" vertical="center"/>
    </xf>
    <xf numFmtId="0" fontId="8" fillId="4" borderId="15" xfId="1" applyFont="1" applyFill="1" applyBorder="1" applyAlignment="1">
      <alignment horizontal="center" vertical="center"/>
    </xf>
    <xf numFmtId="2" fontId="12" fillId="4" borderId="13" xfId="1" applyNumberFormat="1" applyFont="1" applyFill="1" applyBorder="1" applyAlignment="1">
      <alignment horizontal="center" vertical="center"/>
    </xf>
    <xf numFmtId="2" fontId="12" fillId="4" borderId="15" xfId="1" applyNumberFormat="1" applyFont="1" applyFill="1" applyBorder="1" applyAlignment="1">
      <alignment horizontal="center" vertical="center"/>
    </xf>
    <xf numFmtId="4" fontId="12" fillId="4" borderId="18" xfId="2" applyNumberFormat="1" applyFont="1" applyFill="1" applyBorder="1" applyAlignment="1">
      <alignment horizontal="center" vertical="center"/>
    </xf>
    <xf numFmtId="0" fontId="17" fillId="2" borderId="0" xfId="3" applyFont="1" applyFill="1" applyAlignment="1">
      <alignment horizontal="center" vertical="center"/>
    </xf>
    <xf numFmtId="0" fontId="9" fillId="2" borderId="0" xfId="3" applyFont="1" applyFill="1" applyAlignment="1">
      <alignment vertical="center"/>
    </xf>
    <xf numFmtId="43" fontId="9" fillId="2" borderId="0" xfId="4" applyFont="1" applyFill="1" applyBorder="1" applyAlignment="1">
      <alignment vertical="center"/>
    </xf>
    <xf numFmtId="4" fontId="17" fillId="5" borderId="27" xfId="3" applyNumberFormat="1" applyFont="1" applyFill="1" applyBorder="1" applyAlignment="1">
      <alignment horizontal="center" vertical="center"/>
    </xf>
    <xf numFmtId="0" fontId="17" fillId="5" borderId="27" xfId="3" applyFont="1" applyFill="1" applyBorder="1" applyAlignment="1">
      <alignment horizontal="center" vertical="center"/>
    </xf>
    <xf numFmtId="43" fontId="17" fillId="5" borderId="27" xfId="4" applyFont="1" applyFill="1" applyBorder="1" applyAlignment="1">
      <alignment horizontal="center"/>
    </xf>
    <xf numFmtId="0" fontId="17" fillId="5" borderId="28" xfId="3" applyFont="1" applyFill="1" applyBorder="1" applyAlignment="1">
      <alignment horizontal="center"/>
    </xf>
    <xf numFmtId="0" fontId="17" fillId="5" borderId="28" xfId="3" applyFont="1" applyFill="1" applyBorder="1" applyAlignment="1">
      <alignment horizontal="left"/>
    </xf>
    <xf numFmtId="43" fontId="17" fillId="5" borderId="28" xfId="4" applyFont="1" applyFill="1" applyBorder="1" applyAlignment="1">
      <alignment horizontal="center"/>
    </xf>
    <xf numFmtId="0" fontId="9" fillId="2" borderId="29" xfId="3" applyFont="1" applyFill="1" applyBorder="1" applyAlignment="1">
      <alignment horizontal="center"/>
    </xf>
    <xf numFmtId="0" fontId="9" fillId="2" borderId="29" xfId="3" applyFont="1" applyFill="1" applyBorder="1"/>
    <xf numFmtId="43" fontId="9" fillId="2" borderId="29" xfId="4" applyFont="1" applyFill="1" applyBorder="1" applyAlignment="1">
      <alignment horizontal="center"/>
    </xf>
    <xf numFmtId="43" fontId="9" fillId="2" borderId="29" xfId="4" applyFont="1" applyFill="1" applyBorder="1" applyAlignment="1"/>
    <xf numFmtId="0" fontId="9" fillId="2" borderId="29" xfId="3" applyFont="1" applyFill="1" applyBorder="1" applyAlignment="1">
      <alignment wrapText="1"/>
    </xf>
    <xf numFmtId="0" fontId="17" fillId="5" borderId="28" xfId="3" applyFont="1" applyFill="1" applyBorder="1" applyAlignment="1">
      <alignment horizontal="left" wrapText="1"/>
    </xf>
    <xf numFmtId="0" fontId="9" fillId="2" borderId="29" xfId="3" applyFont="1" applyFill="1" applyBorder="1" applyAlignment="1">
      <alignment horizontal="center" wrapText="1"/>
    </xf>
    <xf numFmtId="0" fontId="3" fillId="2" borderId="0" xfId="0" applyFont="1" applyFill="1" applyAlignment="1">
      <alignment vertical="top"/>
    </xf>
    <xf numFmtId="0" fontId="17" fillId="5" borderId="0" xfId="3" applyFont="1" applyFill="1" applyAlignment="1">
      <alignment horizontal="center"/>
    </xf>
    <xf numFmtId="0" fontId="17" fillId="5" borderId="0" xfId="3" applyFont="1" applyFill="1" applyAlignment="1">
      <alignment horizontal="left"/>
    </xf>
    <xf numFmtId="43" fontId="17" fillId="5" borderId="0" xfId="4" applyFont="1" applyFill="1" applyBorder="1" applyAlignment="1">
      <alignment horizontal="center"/>
    </xf>
    <xf numFmtId="0" fontId="4" fillId="2" borderId="30" xfId="0" applyFont="1" applyFill="1" applyBorder="1" applyAlignment="1">
      <alignment horizontal="right" vertical="top" wrapText="1"/>
    </xf>
    <xf numFmtId="10" fontId="0" fillId="2" borderId="0" xfId="0" applyNumberFormat="1" applyFill="1"/>
    <xf numFmtId="4" fontId="0" fillId="0" borderId="0" xfId="0" applyNumberFormat="1"/>
    <xf numFmtId="44" fontId="0" fillId="0" borderId="0" xfId="5" applyFont="1"/>
    <xf numFmtId="44" fontId="0" fillId="2" borderId="0" xfId="5" applyFont="1" applyFill="1"/>
    <xf numFmtId="44" fontId="0" fillId="2" borderId="0" xfId="0" applyNumberFormat="1" applyFill="1"/>
    <xf numFmtId="4" fontId="19" fillId="0" borderId="0" xfId="0" applyNumberFormat="1" applyFont="1"/>
    <xf numFmtId="4" fontId="0" fillId="2" borderId="0" xfId="0" applyNumberFormat="1" applyFill="1"/>
    <xf numFmtId="4" fontId="0" fillId="6" borderId="0" xfId="0" applyNumberFormat="1" applyFill="1"/>
    <xf numFmtId="10" fontId="3" fillId="2" borderId="0" xfId="0" applyNumberFormat="1" applyFont="1" applyFill="1" applyAlignment="1">
      <alignment horizontal="right" vertical="top" wrapText="1"/>
    </xf>
    <xf numFmtId="0" fontId="3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center" vertical="top" wrapText="1"/>
    </xf>
    <xf numFmtId="0" fontId="0" fillId="2" borderId="0" xfId="0" applyFill="1"/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right" vertical="top" wrapText="1"/>
    </xf>
    <xf numFmtId="4" fontId="3" fillId="2" borderId="0" xfId="0" applyNumberFormat="1" applyFont="1" applyFill="1" applyAlignment="1">
      <alignment horizontal="right" vertical="top" wrapText="1"/>
    </xf>
    <xf numFmtId="0" fontId="1" fillId="2" borderId="2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right" vertical="top" wrapText="1"/>
    </xf>
    <xf numFmtId="0" fontId="2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horizontal="center" vertical="top" wrapText="1"/>
    </xf>
    <xf numFmtId="164" fontId="5" fillId="2" borderId="2" xfId="0" applyNumberFormat="1" applyFont="1" applyFill="1" applyBorder="1" applyAlignment="1">
      <alignment horizontal="right" vertical="top" wrapText="1"/>
    </xf>
    <xf numFmtId="39" fontId="10" fillId="0" borderId="0" xfId="1" applyNumberFormat="1" applyFont="1" applyAlignment="1">
      <alignment horizontal="center" vertical="center"/>
    </xf>
    <xf numFmtId="0" fontId="12" fillId="0" borderId="7" xfId="1" applyFont="1" applyBorder="1" applyAlignment="1">
      <alignment vertical="center" wrapText="1"/>
    </xf>
    <xf numFmtId="0" fontId="12" fillId="0" borderId="0" xfId="1" applyFont="1" applyAlignment="1">
      <alignment vertical="center" wrapText="1"/>
    </xf>
    <xf numFmtId="0" fontId="12" fillId="0" borderId="20" xfId="1" applyFont="1" applyBorder="1" applyAlignment="1">
      <alignment vertical="center" wrapText="1"/>
    </xf>
    <xf numFmtId="0" fontId="12" fillId="0" borderId="21" xfId="1" applyFont="1" applyBorder="1" applyAlignment="1">
      <alignment vertical="center" wrapText="1"/>
    </xf>
    <xf numFmtId="0" fontId="12" fillId="0" borderId="18" xfId="1" applyFont="1" applyBorder="1" applyAlignment="1">
      <alignment horizontal="left" vertical="center"/>
    </xf>
    <xf numFmtId="0" fontId="12" fillId="0" borderId="22" xfId="1" applyFont="1" applyBorder="1" applyAlignment="1">
      <alignment horizontal="center" vertical="center"/>
    </xf>
    <xf numFmtId="0" fontId="12" fillId="0" borderId="23" xfId="1" applyFont="1" applyBorder="1" applyAlignment="1">
      <alignment horizontal="center" vertical="center"/>
    </xf>
    <xf numFmtId="0" fontId="14" fillId="0" borderId="7" xfId="1" applyFont="1" applyBorder="1" applyAlignment="1">
      <alignment vertical="center" wrapText="1"/>
    </xf>
    <xf numFmtId="0" fontId="14" fillId="0" borderId="0" xfId="1" applyFont="1" applyAlignment="1">
      <alignment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2" fontId="12" fillId="0" borderId="18" xfId="1" applyNumberFormat="1" applyFont="1" applyBorder="1" applyAlignment="1">
      <alignment horizontal="center" vertical="center"/>
    </xf>
    <xf numFmtId="2" fontId="12" fillId="0" borderId="19" xfId="1" applyNumberFormat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18" xfId="1" applyFont="1" applyBorder="1" applyAlignment="1">
      <alignment horizontal="center" vertical="center"/>
    </xf>
    <xf numFmtId="0" fontId="12" fillId="0" borderId="7" xfId="1" applyFont="1" applyBorder="1" applyAlignment="1">
      <alignment vertical="center"/>
    </xf>
    <xf numFmtId="0" fontId="12" fillId="0" borderId="0" xfId="1" applyFont="1" applyAlignment="1">
      <alignment vertical="center"/>
    </xf>
    <xf numFmtId="0" fontId="12" fillId="4" borderId="18" xfId="1" applyFont="1" applyFill="1" applyBorder="1" applyAlignment="1">
      <alignment horizontal="left" vertical="center"/>
    </xf>
    <xf numFmtId="0" fontId="8" fillId="4" borderId="13" xfId="1" applyFont="1" applyFill="1" applyBorder="1" applyAlignment="1">
      <alignment horizontal="center" vertical="center" wrapText="1"/>
    </xf>
    <xf numFmtId="0" fontId="8" fillId="4" borderId="15" xfId="1" applyFont="1" applyFill="1" applyBorder="1" applyAlignment="1">
      <alignment horizontal="center" vertical="center" wrapText="1"/>
    </xf>
    <xf numFmtId="0" fontId="17" fillId="2" borderId="0" xfId="3" applyFont="1" applyFill="1" applyAlignment="1">
      <alignment horizontal="center" wrapText="1"/>
    </xf>
  </cellXfs>
  <cellStyles count="6">
    <cellStyle name="Moeda" xfId="5" builtinId="4"/>
    <cellStyle name="Normal" xfId="0" builtinId="0"/>
    <cellStyle name="Normal 2" xfId="1" xr:uid="{F966A83D-4791-4ED3-8F17-F31149B1CA93}"/>
    <cellStyle name="Normal 2 3" xfId="3" xr:uid="{BC0C729F-2106-45F5-8529-87351C02A2BE}"/>
    <cellStyle name="Separador de milhares 10" xfId="4" xr:uid="{35B57E8A-F7AC-468B-AD73-40A513818BD8}"/>
    <cellStyle name="Separador de milhares 2_ORÇAMENTO matureia corrigido (DEZ 2009)" xfId="2" xr:uid="{097107BA-F274-4BF5-A7A6-9D9CA785D99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1854200</xdr:colOff>
      <xdr:row>0</xdr:row>
      <xdr:rowOff>0</xdr:rowOff>
    </xdr:from>
    <xdr:to>
      <xdr:col>6</xdr:col>
      <xdr:colOff>342900</xdr:colOff>
      <xdr:row>0</xdr:row>
      <xdr:rowOff>1803400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0" y="0"/>
          <a:ext cx="4660900" cy="1803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1109980</xdr:colOff>
      <xdr:row>0</xdr:row>
      <xdr:rowOff>101600</xdr:rowOff>
    </xdr:from>
    <xdr:to>
      <xdr:col>7</xdr:col>
      <xdr:colOff>386080</xdr:colOff>
      <xdr:row>0</xdr:row>
      <xdr:rowOff>1701800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48580" y="101600"/>
          <a:ext cx="4660900" cy="16002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4483100</xdr:colOff>
      <xdr:row>0</xdr:row>
      <xdr:rowOff>0</xdr:rowOff>
    </xdr:from>
    <xdr:to>
      <xdr:col>6</xdr:col>
      <xdr:colOff>304800</xdr:colOff>
      <xdr:row>0</xdr:row>
      <xdr:rowOff>1600200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07100" y="0"/>
          <a:ext cx="4660900" cy="1600200"/>
        </a:xfrm>
        <a:prstGeom prst="rect">
          <a:avLst/>
        </a:prstGeom>
      </xdr:spPr>
    </xdr:pic>
    <xdr:clientData/>
  </xdr:twoCellAnchor>
  <xdr:twoCellAnchor editAs="oneCell">
    <xdr:from>
      <xdr:col>1</xdr:col>
      <xdr:colOff>4483100</xdr:colOff>
      <xdr:row>0</xdr:row>
      <xdr:rowOff>0</xdr:rowOff>
    </xdr:from>
    <xdr:to>
      <xdr:col>6</xdr:col>
      <xdr:colOff>304800</xdr:colOff>
      <xdr:row>0</xdr:row>
      <xdr:rowOff>1600200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07100" y="0"/>
          <a:ext cx="4660900" cy="16002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487680</xdr:colOff>
          <xdr:row>24</xdr:row>
          <xdr:rowOff>144780</xdr:rowOff>
        </xdr:from>
        <xdr:to>
          <xdr:col>3</xdr:col>
          <xdr:colOff>365760</xdr:colOff>
          <xdr:row>26</xdr:row>
          <xdr:rowOff>68580</xdr:rowOff>
        </xdr:to>
        <xdr:sp macro="" textlink="">
          <xdr:nvSpPr>
            <xdr:cNvPr id="5121" name="Picture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3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25400</xdr:colOff>
      <xdr:row>0</xdr:row>
      <xdr:rowOff>76200</xdr:rowOff>
    </xdr:from>
    <xdr:to>
      <xdr:col>12</xdr:col>
      <xdr:colOff>269240</xdr:colOff>
      <xdr:row>1</xdr:row>
      <xdr:rowOff>457200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0900" y="76200"/>
          <a:ext cx="3545840" cy="15875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487680</xdr:colOff>
          <xdr:row>24</xdr:row>
          <xdr:rowOff>144780</xdr:rowOff>
        </xdr:from>
        <xdr:to>
          <xdr:col>3</xdr:col>
          <xdr:colOff>365760</xdr:colOff>
          <xdr:row>27</xdr:row>
          <xdr:rowOff>0</xdr:rowOff>
        </xdr:to>
        <xdr:sp macro="" textlink="">
          <xdr:nvSpPr>
            <xdr:cNvPr id="6145" name="Picture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4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4</xdr:col>
      <xdr:colOff>381000</xdr:colOff>
      <xdr:row>0</xdr:row>
      <xdr:rowOff>139700</xdr:rowOff>
    </xdr:from>
    <xdr:to>
      <xdr:col>13</xdr:col>
      <xdr:colOff>368300</xdr:colOff>
      <xdr:row>1</xdr:row>
      <xdr:rowOff>1485900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0" y="139700"/>
          <a:ext cx="4851400" cy="1524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990600</xdr:colOff>
      <xdr:row>0</xdr:row>
      <xdr:rowOff>88900</xdr:rowOff>
    </xdr:from>
    <xdr:to>
      <xdr:col>3</xdr:col>
      <xdr:colOff>279400</xdr:colOff>
      <xdr:row>0</xdr:row>
      <xdr:rowOff>881380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20900" y="88900"/>
          <a:ext cx="2705100" cy="792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9"/>
  <sheetViews>
    <sheetView showOutlineSymbols="0" showWhiteSpace="0" view="pageBreakPreview" topLeftCell="A34" zoomScale="70" zoomScaleNormal="100" zoomScaleSheetLayoutView="70" workbookViewId="0">
      <selection activeCell="I7" sqref="I7"/>
    </sheetView>
  </sheetViews>
  <sheetFormatPr defaultRowHeight="13.8" x14ac:dyDescent="0.25"/>
  <cols>
    <col min="1" max="2" width="10" style="2" bestFit="1" customWidth="1"/>
    <col min="3" max="3" width="13.19921875" style="2" bestFit="1" customWidth="1"/>
    <col min="4" max="4" width="60" style="2" bestFit="1" customWidth="1"/>
    <col min="5" max="5" width="8" style="2" bestFit="1" customWidth="1"/>
    <col min="6" max="8" width="13" style="2" bestFit="1" customWidth="1"/>
    <col min="9" max="9" width="18.796875" style="2" customWidth="1"/>
    <col min="10" max="11" width="8.796875" style="2"/>
    <col min="12" max="12" width="19.5" style="2" customWidth="1"/>
    <col min="13" max="13" width="14.19921875" style="2" bestFit="1" customWidth="1"/>
    <col min="14" max="14" width="15.796875" style="2" bestFit="1" customWidth="1"/>
    <col min="15" max="15" width="8.796875" style="2"/>
    <col min="16" max="16" width="14.19921875" style="2" bestFit="1" customWidth="1"/>
    <col min="17" max="16384" width="8.796875" style="2"/>
  </cols>
  <sheetData>
    <row r="1" spans="1:14" ht="151.19999999999999" customHeight="1" x14ac:dyDescent="0.25"/>
    <row r="2" spans="1:14" x14ac:dyDescent="0.25">
      <c r="A2" s="3"/>
      <c r="B2" s="3"/>
      <c r="C2" s="3"/>
      <c r="D2" s="3" t="s">
        <v>0</v>
      </c>
      <c r="E2" s="130" t="s">
        <v>1</v>
      </c>
      <c r="F2" s="130"/>
      <c r="G2" s="130" t="s">
        <v>2</v>
      </c>
      <c r="H2" s="130"/>
      <c r="I2" s="3" t="s">
        <v>3</v>
      </c>
    </row>
    <row r="3" spans="1:14" ht="79.95" customHeight="1" x14ac:dyDescent="0.25">
      <c r="A3" s="4"/>
      <c r="B3" s="4"/>
      <c r="C3" s="4"/>
      <c r="D3" s="4" t="s">
        <v>309</v>
      </c>
      <c r="E3" s="127" t="s">
        <v>227</v>
      </c>
      <c r="F3" s="127"/>
      <c r="G3" s="127" t="s">
        <v>228</v>
      </c>
      <c r="H3" s="127"/>
      <c r="I3" s="4" t="s">
        <v>4</v>
      </c>
    </row>
    <row r="4" spans="1:14" x14ac:dyDescent="0.25">
      <c r="A4" s="131" t="s">
        <v>5</v>
      </c>
      <c r="B4" s="129"/>
      <c r="C4" s="129"/>
      <c r="D4" s="129"/>
      <c r="E4" s="129"/>
      <c r="F4" s="129"/>
      <c r="G4" s="129"/>
      <c r="H4" s="129"/>
      <c r="I4" s="129"/>
    </row>
    <row r="5" spans="1:14" ht="30" customHeight="1" x14ac:dyDescent="0.25">
      <c r="A5" s="11" t="s">
        <v>6</v>
      </c>
      <c r="B5" s="1" t="s">
        <v>7</v>
      </c>
      <c r="C5" s="11" t="s">
        <v>8</v>
      </c>
      <c r="D5" s="11" t="s">
        <v>9</v>
      </c>
      <c r="E5" s="12" t="s">
        <v>10</v>
      </c>
      <c r="F5" s="1" t="s">
        <v>11</v>
      </c>
      <c r="G5" s="1" t="s">
        <v>12</v>
      </c>
      <c r="H5" s="1" t="s">
        <v>13</v>
      </c>
      <c r="I5" s="1" t="s">
        <v>14</v>
      </c>
    </row>
    <row r="6" spans="1:14" ht="39" customHeight="1" x14ac:dyDescent="0.25">
      <c r="A6" s="5" t="s">
        <v>15</v>
      </c>
      <c r="B6" s="5"/>
      <c r="C6" s="5"/>
      <c r="D6" s="5" t="s">
        <v>236</v>
      </c>
      <c r="E6" s="5"/>
      <c r="F6" s="9"/>
      <c r="G6" s="5"/>
      <c r="H6" s="5"/>
      <c r="I6" s="10">
        <f>L6</f>
        <v>2537781.7599999998</v>
      </c>
      <c r="L6" s="122">
        <f>L45</f>
        <v>2537781.7599999998</v>
      </c>
      <c r="N6" s="122">
        <f>I6-L6</f>
        <v>0</v>
      </c>
    </row>
    <row r="7" spans="1:14" ht="24" customHeight="1" x14ac:dyDescent="0.25">
      <c r="A7" s="5" t="s">
        <v>16</v>
      </c>
      <c r="B7" s="5"/>
      <c r="C7" s="5"/>
      <c r="D7" s="5" t="s">
        <v>239</v>
      </c>
      <c r="E7" s="5"/>
      <c r="F7" s="9"/>
      <c r="G7" s="5"/>
      <c r="H7" s="5"/>
      <c r="I7" s="10">
        <f>SUM(I8:I10)</f>
        <v>12459.146400000001</v>
      </c>
    </row>
    <row r="8" spans="1:14" ht="39" customHeight="1" x14ac:dyDescent="0.25">
      <c r="A8" s="13" t="s">
        <v>17</v>
      </c>
      <c r="B8" s="14" t="s">
        <v>240</v>
      </c>
      <c r="C8" s="13" t="s">
        <v>18</v>
      </c>
      <c r="D8" s="13" t="s">
        <v>241</v>
      </c>
      <c r="E8" s="15" t="s">
        <v>19</v>
      </c>
      <c r="F8" s="14">
        <v>14222.78</v>
      </c>
      <c r="G8" s="17">
        <v>0.33</v>
      </c>
      <c r="H8" s="17">
        <v>0.43</v>
      </c>
      <c r="I8" s="17">
        <v>6115.79</v>
      </c>
      <c r="L8" s="2">
        <f>F8*G8</f>
        <v>4693.5174000000006</v>
      </c>
      <c r="N8" s="2">
        <f>F8*H8</f>
        <v>6115.7954</v>
      </c>
    </row>
    <row r="9" spans="1:14" ht="39" customHeight="1" x14ac:dyDescent="0.25">
      <c r="A9" s="13" t="s">
        <v>242</v>
      </c>
      <c r="B9" s="14" t="s">
        <v>243</v>
      </c>
      <c r="C9" s="13" t="s">
        <v>25</v>
      </c>
      <c r="D9" s="13" t="s">
        <v>244</v>
      </c>
      <c r="E9" s="15" t="s">
        <v>23</v>
      </c>
      <c r="F9" s="14">
        <v>14222.78</v>
      </c>
      <c r="G9" s="17">
        <v>0.3</v>
      </c>
      <c r="H9" s="17">
        <v>0.38</v>
      </c>
      <c r="I9" s="17">
        <f>F9*H9</f>
        <v>5404.6564000000008</v>
      </c>
      <c r="L9" s="2">
        <f t="shared" ref="L9:L37" si="0">F9*G9</f>
        <v>4266.8339999999998</v>
      </c>
      <c r="N9" s="2">
        <f t="shared" ref="N9:N37" si="1">F9*H9</f>
        <v>5404.6564000000008</v>
      </c>
    </row>
    <row r="10" spans="1:14" ht="39" customHeight="1" x14ac:dyDescent="0.25">
      <c r="A10" s="13" t="s">
        <v>245</v>
      </c>
      <c r="B10" s="14" t="s">
        <v>246</v>
      </c>
      <c r="C10" s="13" t="s">
        <v>25</v>
      </c>
      <c r="D10" s="13" t="s">
        <v>247</v>
      </c>
      <c r="E10" s="15" t="s">
        <v>248</v>
      </c>
      <c r="F10" s="14">
        <v>1422.28</v>
      </c>
      <c r="G10" s="17">
        <v>0.54</v>
      </c>
      <c r="H10" s="17">
        <v>0.66</v>
      </c>
      <c r="I10" s="17">
        <v>938.7</v>
      </c>
      <c r="L10" s="2">
        <f t="shared" si="0"/>
        <v>768.03120000000001</v>
      </c>
      <c r="N10" s="2">
        <f t="shared" si="1"/>
        <v>938.70479999999998</v>
      </c>
    </row>
    <row r="11" spans="1:14" ht="24" customHeight="1" x14ac:dyDescent="0.25">
      <c r="A11" s="5" t="s">
        <v>20</v>
      </c>
      <c r="B11" s="5"/>
      <c r="C11" s="5"/>
      <c r="D11" s="5" t="s">
        <v>249</v>
      </c>
      <c r="E11" s="5"/>
      <c r="F11" s="9"/>
      <c r="G11" s="5"/>
      <c r="H11" s="5"/>
      <c r="I11" s="10">
        <f>SUM(I12:I15)</f>
        <v>1763761.5599999998</v>
      </c>
      <c r="L11" s="2">
        <f t="shared" si="0"/>
        <v>0</v>
      </c>
      <c r="N11" s="2">
        <f t="shared" si="1"/>
        <v>0</v>
      </c>
    </row>
    <row r="12" spans="1:14" ht="39" customHeight="1" x14ac:dyDescent="0.25">
      <c r="A12" s="13" t="s">
        <v>21</v>
      </c>
      <c r="B12" s="14" t="s">
        <v>240</v>
      </c>
      <c r="C12" s="13" t="s">
        <v>18</v>
      </c>
      <c r="D12" s="13" t="s">
        <v>241</v>
      </c>
      <c r="E12" s="15" t="s">
        <v>19</v>
      </c>
      <c r="F12" s="14">
        <v>2188.12</v>
      </c>
      <c r="G12" s="17">
        <v>0.33</v>
      </c>
      <c r="H12" s="17">
        <v>0.43</v>
      </c>
      <c r="I12" s="17">
        <v>940.89</v>
      </c>
      <c r="L12" s="2">
        <f t="shared" si="0"/>
        <v>722.07960000000003</v>
      </c>
      <c r="N12" s="2">
        <f t="shared" si="1"/>
        <v>940.89159999999993</v>
      </c>
    </row>
    <row r="13" spans="1:14" ht="64.95" customHeight="1" x14ac:dyDescent="0.25">
      <c r="A13" s="13" t="s">
        <v>24</v>
      </c>
      <c r="B13" s="14" t="s">
        <v>250</v>
      </c>
      <c r="C13" s="13" t="s">
        <v>18</v>
      </c>
      <c r="D13" s="13" t="s">
        <v>251</v>
      </c>
      <c r="E13" s="15" t="s">
        <v>252</v>
      </c>
      <c r="F13" s="14">
        <v>18505.169999999998</v>
      </c>
      <c r="G13" s="17">
        <v>66.540000000000006</v>
      </c>
      <c r="H13" s="17">
        <v>86.98</v>
      </c>
      <c r="I13" s="17">
        <v>1609642.79</v>
      </c>
      <c r="L13" s="2">
        <f t="shared" si="0"/>
        <v>1231334.0118</v>
      </c>
      <c r="N13" s="2">
        <f t="shared" si="1"/>
        <v>1609579.6865999999</v>
      </c>
    </row>
    <row r="14" spans="1:14" ht="52.05" customHeight="1" x14ac:dyDescent="0.25">
      <c r="A14" s="13" t="s">
        <v>27</v>
      </c>
      <c r="B14" s="14" t="s">
        <v>253</v>
      </c>
      <c r="C14" s="13" t="s">
        <v>22</v>
      </c>
      <c r="D14" s="13" t="s">
        <v>254</v>
      </c>
      <c r="E14" s="15" t="s">
        <v>26</v>
      </c>
      <c r="F14" s="14">
        <v>8003.96</v>
      </c>
      <c r="G14" s="17">
        <v>11.22</v>
      </c>
      <c r="H14" s="17">
        <v>14.56</v>
      </c>
      <c r="I14" s="17">
        <v>116537.65</v>
      </c>
      <c r="L14" s="2">
        <f t="shared" si="0"/>
        <v>89804.431200000006</v>
      </c>
      <c r="N14" s="2">
        <f t="shared" si="1"/>
        <v>116537.65760000001</v>
      </c>
    </row>
    <row r="15" spans="1:14" ht="39" customHeight="1" x14ac:dyDescent="0.25">
      <c r="A15" s="13" t="s">
        <v>28</v>
      </c>
      <c r="B15" s="14" t="s">
        <v>246</v>
      </c>
      <c r="C15" s="13" t="s">
        <v>25</v>
      </c>
      <c r="D15" s="13" t="s">
        <v>247</v>
      </c>
      <c r="E15" s="15" t="s">
        <v>248</v>
      </c>
      <c r="F15" s="14">
        <v>55515.51</v>
      </c>
      <c r="G15" s="17">
        <v>0.54</v>
      </c>
      <c r="H15" s="17">
        <v>0.66</v>
      </c>
      <c r="I15" s="17">
        <v>36640.230000000003</v>
      </c>
      <c r="L15" s="2">
        <f t="shared" si="0"/>
        <v>29978.375400000004</v>
      </c>
      <c r="N15" s="2">
        <f t="shared" si="1"/>
        <v>36640.236600000004</v>
      </c>
    </row>
    <row r="16" spans="1:14" ht="24" customHeight="1" x14ac:dyDescent="0.25">
      <c r="A16" s="5" t="s">
        <v>29</v>
      </c>
      <c r="B16" s="5"/>
      <c r="C16" s="5"/>
      <c r="D16" s="5" t="s">
        <v>255</v>
      </c>
      <c r="E16" s="5"/>
      <c r="F16" s="9"/>
      <c r="G16" s="5"/>
      <c r="H16" s="5"/>
      <c r="I16" s="10">
        <f>SUM(I17:I23)</f>
        <v>603910.76240000001</v>
      </c>
      <c r="L16" s="2">
        <f t="shared" si="0"/>
        <v>0</v>
      </c>
      <c r="N16" s="2">
        <f t="shared" si="1"/>
        <v>0</v>
      </c>
    </row>
    <row r="17" spans="1:14" ht="39" customHeight="1" x14ac:dyDescent="0.25">
      <c r="A17" s="13" t="s">
        <v>31</v>
      </c>
      <c r="B17" s="14" t="s">
        <v>246</v>
      </c>
      <c r="C17" s="13" t="s">
        <v>25</v>
      </c>
      <c r="D17" s="13" t="s">
        <v>247</v>
      </c>
      <c r="E17" s="15" t="s">
        <v>248</v>
      </c>
      <c r="F17" s="14">
        <v>360974.66</v>
      </c>
      <c r="G17" s="17">
        <v>0.54</v>
      </c>
      <c r="H17" s="17">
        <v>0.66</v>
      </c>
      <c r="I17" s="17">
        <v>238243.27</v>
      </c>
      <c r="L17" s="2">
        <f t="shared" si="0"/>
        <v>194926.31640000001</v>
      </c>
      <c r="N17" s="2">
        <f t="shared" si="1"/>
        <v>238243.27559999999</v>
      </c>
    </row>
    <row r="18" spans="1:14" ht="39" customHeight="1" x14ac:dyDescent="0.25">
      <c r="A18" s="13" t="s">
        <v>32</v>
      </c>
      <c r="B18" s="14" t="s">
        <v>240</v>
      </c>
      <c r="C18" s="13" t="s">
        <v>18</v>
      </c>
      <c r="D18" s="13" t="s">
        <v>241</v>
      </c>
      <c r="E18" s="15" t="s">
        <v>19</v>
      </c>
      <c r="F18" s="14">
        <v>14222.78</v>
      </c>
      <c r="G18" s="17">
        <v>0.33</v>
      </c>
      <c r="H18" s="17">
        <v>0.43</v>
      </c>
      <c r="I18" s="17">
        <v>6115.79</v>
      </c>
      <c r="L18" s="2">
        <f t="shared" si="0"/>
        <v>4693.5174000000006</v>
      </c>
      <c r="N18" s="2">
        <f t="shared" si="1"/>
        <v>6115.7954</v>
      </c>
    </row>
    <row r="19" spans="1:14" ht="25.95" customHeight="1" x14ac:dyDescent="0.25">
      <c r="A19" s="13" t="s">
        <v>33</v>
      </c>
      <c r="B19" s="14" t="s">
        <v>256</v>
      </c>
      <c r="C19" s="13" t="s">
        <v>25</v>
      </c>
      <c r="D19" s="13" t="s">
        <v>257</v>
      </c>
      <c r="E19" s="15" t="s">
        <v>23</v>
      </c>
      <c r="F19" s="14">
        <v>14222.78</v>
      </c>
      <c r="G19" s="17">
        <v>0.99</v>
      </c>
      <c r="H19" s="17">
        <v>1.25</v>
      </c>
      <c r="I19" s="17">
        <v>17778.47</v>
      </c>
      <c r="L19" s="2">
        <f t="shared" si="0"/>
        <v>14080.5522</v>
      </c>
      <c r="N19" s="2">
        <f t="shared" si="1"/>
        <v>17778.475000000002</v>
      </c>
    </row>
    <row r="20" spans="1:14" ht="52.05" customHeight="1" x14ac:dyDescent="0.25">
      <c r="A20" s="13" t="s">
        <v>34</v>
      </c>
      <c r="B20" s="14" t="s">
        <v>258</v>
      </c>
      <c r="C20" s="13" t="s">
        <v>25</v>
      </c>
      <c r="D20" s="13" t="s">
        <v>259</v>
      </c>
      <c r="E20" s="15" t="s">
        <v>26</v>
      </c>
      <c r="F20" s="14">
        <v>8533.67</v>
      </c>
      <c r="G20" s="17">
        <v>10.07</v>
      </c>
      <c r="H20" s="17">
        <v>12.74</v>
      </c>
      <c r="I20" s="17">
        <v>108718.95</v>
      </c>
      <c r="L20" s="2">
        <f t="shared" si="0"/>
        <v>85934.056899999996</v>
      </c>
      <c r="N20" s="2">
        <f t="shared" si="1"/>
        <v>108718.9558</v>
      </c>
    </row>
    <row r="21" spans="1:14" ht="25.95" customHeight="1" x14ac:dyDescent="0.25">
      <c r="A21" s="13" t="s">
        <v>260</v>
      </c>
      <c r="B21" s="14" t="s">
        <v>261</v>
      </c>
      <c r="C21" s="13" t="s">
        <v>262</v>
      </c>
      <c r="D21" s="13" t="s">
        <v>263</v>
      </c>
      <c r="E21" s="15" t="s">
        <v>90</v>
      </c>
      <c r="F21" s="14">
        <v>7.11</v>
      </c>
      <c r="G21" s="17">
        <v>4264.71</v>
      </c>
      <c r="H21" s="17">
        <v>4981.18</v>
      </c>
      <c r="I21" s="17">
        <f>F21*H21</f>
        <v>35416.1898</v>
      </c>
      <c r="L21" s="2">
        <f t="shared" si="0"/>
        <v>30322.088100000001</v>
      </c>
      <c r="N21" s="2">
        <f t="shared" si="1"/>
        <v>35416.1898</v>
      </c>
    </row>
    <row r="22" spans="1:14" ht="24" customHeight="1" x14ac:dyDescent="0.25">
      <c r="A22" s="13" t="s">
        <v>264</v>
      </c>
      <c r="B22" s="14" t="s">
        <v>265</v>
      </c>
      <c r="C22" s="13" t="s">
        <v>18</v>
      </c>
      <c r="D22" s="13" t="s">
        <v>266</v>
      </c>
      <c r="E22" s="15" t="s">
        <v>267</v>
      </c>
      <c r="F22" s="14">
        <v>11.38</v>
      </c>
      <c r="G22" s="17">
        <v>6661.94</v>
      </c>
      <c r="H22" s="17">
        <v>7781.14</v>
      </c>
      <c r="I22" s="17">
        <v>88549.37</v>
      </c>
      <c r="L22" s="2">
        <f t="shared" si="0"/>
        <v>75812.877200000003</v>
      </c>
      <c r="N22" s="2">
        <f t="shared" si="1"/>
        <v>88549.373200000016</v>
      </c>
    </row>
    <row r="23" spans="1:14" ht="24" customHeight="1" x14ac:dyDescent="0.25">
      <c r="A23" s="13" t="s">
        <v>268</v>
      </c>
      <c r="B23" s="14" t="s">
        <v>269</v>
      </c>
      <c r="C23" s="13" t="s">
        <v>262</v>
      </c>
      <c r="D23" s="13" t="s">
        <v>270</v>
      </c>
      <c r="E23" s="15" t="s">
        <v>23</v>
      </c>
      <c r="F23" s="14">
        <v>14222.78</v>
      </c>
      <c r="G23" s="17">
        <v>6.57</v>
      </c>
      <c r="H23" s="17">
        <v>7.67</v>
      </c>
      <c r="I23" s="17">
        <f>F23*H23</f>
        <v>109088.72260000001</v>
      </c>
      <c r="L23" s="2">
        <f t="shared" si="0"/>
        <v>93443.664600000004</v>
      </c>
      <c r="N23" s="2">
        <f t="shared" si="1"/>
        <v>109088.72260000001</v>
      </c>
    </row>
    <row r="24" spans="1:14" ht="24" customHeight="1" x14ac:dyDescent="0.25">
      <c r="A24" s="5" t="s">
        <v>271</v>
      </c>
      <c r="B24" s="5"/>
      <c r="C24" s="5"/>
      <c r="D24" s="5" t="s">
        <v>30</v>
      </c>
      <c r="E24" s="5"/>
      <c r="F24" s="9"/>
      <c r="G24" s="5"/>
      <c r="H24" s="5"/>
      <c r="I24" s="10">
        <f>SUM(I25:I28)</f>
        <v>138697.46</v>
      </c>
      <c r="L24" s="2">
        <f t="shared" si="0"/>
        <v>0</v>
      </c>
      <c r="N24" s="2">
        <f t="shared" si="1"/>
        <v>0</v>
      </c>
    </row>
    <row r="25" spans="1:14" ht="25.95" customHeight="1" x14ac:dyDescent="0.25">
      <c r="A25" s="13" t="s">
        <v>272</v>
      </c>
      <c r="B25" s="14" t="s">
        <v>273</v>
      </c>
      <c r="C25" s="13" t="s">
        <v>262</v>
      </c>
      <c r="D25" s="13" t="s">
        <v>274</v>
      </c>
      <c r="E25" s="15" t="s">
        <v>23</v>
      </c>
      <c r="F25" s="14">
        <v>656.44</v>
      </c>
      <c r="G25" s="17">
        <v>53.38</v>
      </c>
      <c r="H25" s="17">
        <v>64.569999999999993</v>
      </c>
      <c r="I25" s="17">
        <v>42386.33</v>
      </c>
      <c r="L25" s="2">
        <f t="shared" si="0"/>
        <v>35040.767200000002</v>
      </c>
      <c r="N25" s="2">
        <f t="shared" si="1"/>
        <v>42386.330799999996</v>
      </c>
    </row>
    <row r="26" spans="1:14" ht="24" customHeight="1" x14ac:dyDescent="0.25">
      <c r="A26" s="13" t="s">
        <v>275</v>
      </c>
      <c r="B26" s="14" t="s">
        <v>276</v>
      </c>
      <c r="C26" s="13" t="s">
        <v>18</v>
      </c>
      <c r="D26" s="13" t="s">
        <v>277</v>
      </c>
      <c r="E26" s="15" t="s">
        <v>278</v>
      </c>
      <c r="F26" s="14">
        <v>3282.18</v>
      </c>
      <c r="G26" s="17">
        <v>23.4</v>
      </c>
      <c r="H26" s="17">
        <v>27.33</v>
      </c>
      <c r="I26" s="17">
        <v>89701.97</v>
      </c>
      <c r="L26" s="2">
        <f t="shared" si="0"/>
        <v>76803.011999999988</v>
      </c>
      <c r="N26" s="2">
        <f t="shared" si="1"/>
        <v>89701.979399999997</v>
      </c>
    </row>
    <row r="27" spans="1:14" ht="25.95" customHeight="1" x14ac:dyDescent="0.25">
      <c r="A27" s="13" t="s">
        <v>279</v>
      </c>
      <c r="B27" s="14" t="s">
        <v>280</v>
      </c>
      <c r="C27" s="13" t="s">
        <v>18</v>
      </c>
      <c r="D27" s="13" t="s">
        <v>281</v>
      </c>
      <c r="E27" s="15" t="s">
        <v>19</v>
      </c>
      <c r="F27" s="14">
        <v>5.5</v>
      </c>
      <c r="G27" s="17">
        <v>571.07000000000005</v>
      </c>
      <c r="H27" s="17">
        <v>669.44</v>
      </c>
      <c r="I27" s="17">
        <v>3681.92</v>
      </c>
      <c r="L27" s="2">
        <f t="shared" si="0"/>
        <v>3140.8850000000002</v>
      </c>
      <c r="N27" s="2">
        <f t="shared" si="1"/>
        <v>3681.92</v>
      </c>
    </row>
    <row r="28" spans="1:14" ht="117" customHeight="1" x14ac:dyDescent="0.25">
      <c r="A28" s="13" t="s">
        <v>282</v>
      </c>
      <c r="B28" s="14" t="s">
        <v>283</v>
      </c>
      <c r="C28" s="13" t="s">
        <v>18</v>
      </c>
      <c r="D28" s="13" t="s">
        <v>284</v>
      </c>
      <c r="E28" s="15" t="s">
        <v>103</v>
      </c>
      <c r="F28" s="14">
        <v>2</v>
      </c>
      <c r="G28" s="17">
        <v>1140.8699999999999</v>
      </c>
      <c r="H28" s="17">
        <v>1463.62</v>
      </c>
      <c r="I28" s="17">
        <v>2927.24</v>
      </c>
      <c r="L28" s="2">
        <f t="shared" si="0"/>
        <v>2281.7399999999998</v>
      </c>
      <c r="N28" s="2">
        <f t="shared" si="1"/>
        <v>2927.24</v>
      </c>
    </row>
    <row r="29" spans="1:14" ht="24" customHeight="1" x14ac:dyDescent="0.25">
      <c r="A29" s="5" t="s">
        <v>285</v>
      </c>
      <c r="B29" s="5"/>
      <c r="C29" s="5"/>
      <c r="D29" s="5" t="s">
        <v>286</v>
      </c>
      <c r="E29" s="5"/>
      <c r="F29" s="9"/>
      <c r="G29" s="5"/>
      <c r="H29" s="5"/>
      <c r="I29" s="10">
        <f>SUM(I30:I36)</f>
        <v>18955.859999999997</v>
      </c>
      <c r="L29" s="2">
        <f t="shared" si="0"/>
        <v>0</v>
      </c>
      <c r="N29" s="2">
        <f t="shared" si="1"/>
        <v>0</v>
      </c>
    </row>
    <row r="30" spans="1:14" ht="24" customHeight="1" x14ac:dyDescent="0.25">
      <c r="A30" s="13" t="s">
        <v>287</v>
      </c>
      <c r="B30" s="14" t="s">
        <v>288</v>
      </c>
      <c r="C30" s="13" t="s">
        <v>25</v>
      </c>
      <c r="D30" s="13" t="s">
        <v>289</v>
      </c>
      <c r="E30" s="15" t="s">
        <v>35</v>
      </c>
      <c r="F30" s="14">
        <v>80</v>
      </c>
      <c r="G30" s="17">
        <v>4.3099999999999996</v>
      </c>
      <c r="H30" s="17">
        <v>5.53</v>
      </c>
      <c r="I30" s="17">
        <f>F30*H30</f>
        <v>442.40000000000003</v>
      </c>
      <c r="L30" s="2">
        <f t="shared" si="0"/>
        <v>344.79999999999995</v>
      </c>
      <c r="N30" s="2">
        <f t="shared" si="1"/>
        <v>442.40000000000003</v>
      </c>
    </row>
    <row r="31" spans="1:14" ht="24" customHeight="1" x14ac:dyDescent="0.25">
      <c r="A31" s="13" t="s">
        <v>290</v>
      </c>
      <c r="B31" s="14" t="s">
        <v>291</v>
      </c>
      <c r="C31" s="13" t="s">
        <v>292</v>
      </c>
      <c r="D31" s="13" t="s">
        <v>293</v>
      </c>
      <c r="E31" s="15" t="s">
        <v>26</v>
      </c>
      <c r="F31" s="14">
        <v>400</v>
      </c>
      <c r="G31" s="17">
        <v>10.34</v>
      </c>
      <c r="H31" s="17">
        <v>13.27</v>
      </c>
      <c r="I31" s="17">
        <v>5308</v>
      </c>
      <c r="L31" s="2">
        <f t="shared" si="0"/>
        <v>4136</v>
      </c>
      <c r="N31" s="2">
        <f t="shared" si="1"/>
        <v>5308</v>
      </c>
    </row>
    <row r="32" spans="1:14" ht="52.05" customHeight="1" x14ac:dyDescent="0.25">
      <c r="A32" s="13" t="s">
        <v>294</v>
      </c>
      <c r="B32" s="14" t="s">
        <v>295</v>
      </c>
      <c r="C32" s="13" t="s">
        <v>18</v>
      </c>
      <c r="D32" s="13" t="s">
        <v>296</v>
      </c>
      <c r="E32" s="15" t="s">
        <v>252</v>
      </c>
      <c r="F32" s="14">
        <v>16</v>
      </c>
      <c r="G32" s="17">
        <v>226.99</v>
      </c>
      <c r="H32" s="17">
        <v>277.17</v>
      </c>
      <c r="I32" s="17">
        <v>4434.72</v>
      </c>
      <c r="L32" s="2">
        <f t="shared" si="0"/>
        <v>3631.84</v>
      </c>
      <c r="N32" s="2">
        <f t="shared" si="1"/>
        <v>4434.72</v>
      </c>
    </row>
    <row r="33" spans="1:16" ht="25.95" customHeight="1" x14ac:dyDescent="0.25">
      <c r="A33" s="13" t="s">
        <v>297</v>
      </c>
      <c r="B33" s="14" t="s">
        <v>298</v>
      </c>
      <c r="C33" s="13" t="s">
        <v>22</v>
      </c>
      <c r="D33" s="13" t="s">
        <v>299</v>
      </c>
      <c r="E33" s="15" t="s">
        <v>278</v>
      </c>
      <c r="F33" s="14">
        <v>1</v>
      </c>
      <c r="G33" s="17">
        <v>65.12</v>
      </c>
      <c r="H33" s="17">
        <v>77.38</v>
      </c>
      <c r="I33" s="17">
        <v>77.38</v>
      </c>
      <c r="L33" s="2">
        <f t="shared" si="0"/>
        <v>65.12</v>
      </c>
      <c r="N33" s="2">
        <f t="shared" si="1"/>
        <v>77.38</v>
      </c>
    </row>
    <row r="34" spans="1:16" ht="25.95" customHeight="1" x14ac:dyDescent="0.25">
      <c r="A34" s="13" t="s">
        <v>300</v>
      </c>
      <c r="B34" s="14" t="s">
        <v>301</v>
      </c>
      <c r="C34" s="13" t="s">
        <v>22</v>
      </c>
      <c r="D34" s="13" t="s">
        <v>302</v>
      </c>
      <c r="E34" s="15" t="s">
        <v>36</v>
      </c>
      <c r="F34" s="14">
        <v>11</v>
      </c>
      <c r="G34" s="17">
        <v>145.82</v>
      </c>
      <c r="H34" s="17">
        <v>177.79</v>
      </c>
      <c r="I34" s="17">
        <v>1955.69</v>
      </c>
      <c r="L34" s="2">
        <f t="shared" si="0"/>
        <v>1604.02</v>
      </c>
      <c r="N34" s="2">
        <f t="shared" si="1"/>
        <v>1955.6899999999998</v>
      </c>
    </row>
    <row r="35" spans="1:16" ht="25.95" customHeight="1" x14ac:dyDescent="0.25">
      <c r="A35" s="13" t="s">
        <v>303</v>
      </c>
      <c r="B35" s="14" t="s">
        <v>304</v>
      </c>
      <c r="C35" s="13" t="s">
        <v>22</v>
      </c>
      <c r="D35" s="13" t="s">
        <v>305</v>
      </c>
      <c r="E35" s="15" t="s">
        <v>278</v>
      </c>
      <c r="F35" s="14">
        <v>11</v>
      </c>
      <c r="G35" s="17">
        <v>485.86</v>
      </c>
      <c r="H35" s="17">
        <v>594.66999999999996</v>
      </c>
      <c r="I35" s="17">
        <v>6541.37</v>
      </c>
      <c r="L35" s="2">
        <f t="shared" si="0"/>
        <v>5344.46</v>
      </c>
      <c r="N35" s="2">
        <f t="shared" si="1"/>
        <v>6541.37</v>
      </c>
    </row>
    <row r="36" spans="1:16" ht="64.95" customHeight="1" x14ac:dyDescent="0.25">
      <c r="A36" s="13" t="s">
        <v>306</v>
      </c>
      <c r="B36" s="14" t="s">
        <v>307</v>
      </c>
      <c r="C36" s="13" t="s">
        <v>25</v>
      </c>
      <c r="D36" s="13" t="s">
        <v>308</v>
      </c>
      <c r="E36" s="15" t="s">
        <v>26</v>
      </c>
      <c r="F36" s="14">
        <v>10</v>
      </c>
      <c r="G36" s="17">
        <v>15.58</v>
      </c>
      <c r="H36" s="17">
        <v>19.63</v>
      </c>
      <c r="I36" s="17">
        <v>196.3</v>
      </c>
      <c r="L36" s="2">
        <f t="shared" si="0"/>
        <v>155.80000000000001</v>
      </c>
      <c r="N36" s="2">
        <f t="shared" si="1"/>
        <v>196.29999999999998</v>
      </c>
    </row>
    <row r="37" spans="1:16" x14ac:dyDescent="0.25">
      <c r="A37" s="31"/>
      <c r="B37" s="31"/>
      <c r="C37" s="31"/>
      <c r="D37" s="31"/>
      <c r="E37" s="31"/>
      <c r="F37" s="31"/>
      <c r="G37" s="31"/>
      <c r="H37" s="31"/>
      <c r="I37" s="31"/>
      <c r="L37" s="2">
        <f t="shared" si="0"/>
        <v>0</v>
      </c>
      <c r="N37" s="2">
        <f t="shared" si="1"/>
        <v>0</v>
      </c>
    </row>
    <row r="38" spans="1:16" x14ac:dyDescent="0.25">
      <c r="A38" s="132"/>
      <c r="B38" s="132"/>
      <c r="C38" s="132"/>
      <c r="D38" s="32"/>
      <c r="E38" s="25"/>
      <c r="F38" s="127" t="s">
        <v>37</v>
      </c>
      <c r="G38" s="132"/>
      <c r="H38" s="133">
        <f>L39</f>
        <v>1993328.7976000004</v>
      </c>
      <c r="I38" s="132"/>
    </row>
    <row r="39" spans="1:16" x14ac:dyDescent="0.25">
      <c r="A39" s="132"/>
      <c r="B39" s="132"/>
      <c r="C39" s="132"/>
      <c r="D39" s="32"/>
      <c r="E39" s="25"/>
      <c r="F39" s="127" t="s">
        <v>38</v>
      </c>
      <c r="G39" s="132"/>
      <c r="H39" s="133">
        <v>544452.96</v>
      </c>
      <c r="I39" s="132"/>
      <c r="L39" s="121">
        <f>SUM(L8:L37)</f>
        <v>1993328.7976000004</v>
      </c>
      <c r="N39" s="121">
        <f>SUM(N8:N37)</f>
        <v>2537721.7465999997</v>
      </c>
      <c r="P39" s="122">
        <f>N39-L39</f>
        <v>544392.94899999932</v>
      </c>
    </row>
    <row r="40" spans="1:16" x14ac:dyDescent="0.25">
      <c r="A40" s="132"/>
      <c r="B40" s="132"/>
      <c r="C40" s="132"/>
      <c r="D40" s="32"/>
      <c r="E40" s="25"/>
      <c r="F40" s="127" t="s">
        <v>39</v>
      </c>
      <c r="G40" s="132"/>
      <c r="H40" s="133">
        <f>H38+H39</f>
        <v>2537781.7576000001</v>
      </c>
      <c r="I40" s="132"/>
    </row>
    <row r="41" spans="1:16" ht="16.8" customHeight="1" x14ac:dyDescent="0.25">
      <c r="A41" s="33"/>
      <c r="B41" s="33"/>
      <c r="C41" s="33"/>
      <c r="D41" s="33"/>
      <c r="E41" s="33"/>
      <c r="F41" s="33"/>
      <c r="G41" s="33"/>
      <c r="H41" s="33"/>
      <c r="I41" s="33"/>
    </row>
    <row r="42" spans="1:16" ht="20.399999999999999" customHeight="1" x14ac:dyDescent="0.25">
      <c r="A42" s="128"/>
      <c r="B42" s="129"/>
      <c r="C42" s="129"/>
      <c r="D42" s="129"/>
      <c r="E42" s="129"/>
      <c r="F42" s="129"/>
      <c r="G42" s="129"/>
      <c r="H42" s="129"/>
      <c r="I42" s="129"/>
      <c r="L42" s="124">
        <f>H38+H39</f>
        <v>2537781.7576000001</v>
      </c>
      <c r="P42" s="122">
        <f>L45-L39</f>
        <v>544452.96239999938</v>
      </c>
    </row>
    <row r="43" spans="1:16" ht="14.4" customHeight="1" x14ac:dyDescent="0.25">
      <c r="A43" s="6"/>
      <c r="B43" s="7" t="s">
        <v>40</v>
      </c>
      <c r="E43" s="8" t="s">
        <v>41</v>
      </c>
      <c r="F43" s="7"/>
      <c r="G43" s="6"/>
      <c r="H43" s="6"/>
      <c r="I43" s="6"/>
    </row>
    <row r="44" spans="1:16" ht="14.4" x14ac:dyDescent="0.25">
      <c r="A44" s="6"/>
      <c r="B44" s="7" t="s">
        <v>42</v>
      </c>
      <c r="E44" s="8" t="s">
        <v>43</v>
      </c>
      <c r="F44" s="7"/>
      <c r="G44" s="6"/>
      <c r="H44" s="6"/>
      <c r="I44" s="6"/>
    </row>
    <row r="45" spans="1:16" ht="14.4" x14ac:dyDescent="0.25">
      <c r="A45" s="6"/>
      <c r="B45" s="7" t="s">
        <v>44</v>
      </c>
      <c r="E45" s="7" t="s">
        <v>44</v>
      </c>
      <c r="F45" s="7"/>
      <c r="G45" s="6"/>
      <c r="H45" s="6"/>
      <c r="I45" s="6"/>
      <c r="L45" s="121">
        <v>2537781.7599999998</v>
      </c>
    </row>
    <row r="46" spans="1:16" ht="14.4" x14ac:dyDescent="0.25">
      <c r="A46" s="6"/>
      <c r="B46" s="7" t="s">
        <v>45</v>
      </c>
      <c r="E46" s="7" t="s">
        <v>45</v>
      </c>
      <c r="F46" s="7"/>
      <c r="G46" s="6"/>
      <c r="H46" s="6"/>
      <c r="I46" s="6"/>
    </row>
    <row r="47" spans="1:16" x14ac:dyDescent="0.25">
      <c r="L47" s="122">
        <f>L45-I6</f>
        <v>0</v>
      </c>
      <c r="M47" s="122">
        <f>L39-I6</f>
        <v>-544452.96239999938</v>
      </c>
    </row>
    <row r="48" spans="1:16" x14ac:dyDescent="0.25">
      <c r="L48" s="122"/>
    </row>
    <row r="49" spans="12:12" x14ac:dyDescent="0.25">
      <c r="L49" s="122"/>
    </row>
  </sheetData>
  <mergeCells count="15">
    <mergeCell ref="G3:H3"/>
    <mergeCell ref="A42:I42"/>
    <mergeCell ref="E2:F2"/>
    <mergeCell ref="G2:H2"/>
    <mergeCell ref="A4:I4"/>
    <mergeCell ref="A39:C39"/>
    <mergeCell ref="F39:G39"/>
    <mergeCell ref="A40:C40"/>
    <mergeCell ref="F40:G40"/>
    <mergeCell ref="A38:C38"/>
    <mergeCell ref="F38:G38"/>
    <mergeCell ref="H38:I38"/>
    <mergeCell ref="H39:I39"/>
    <mergeCell ref="H40:I40"/>
    <mergeCell ref="E3:F3"/>
  </mergeCells>
  <pageMargins left="0.51181102362204722" right="0.51181102362204722" top="0.98425196850393704" bottom="0.98425196850393704" header="0.51181102362204722" footer="0.51181102362204722"/>
  <pageSetup paperSize="9" scale="73" fitToHeight="0" orientation="landscape" r:id="rId1"/>
  <rowBreaks count="1" manualBreakCount="1">
    <brk id="13" max="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90F03-EBF2-4C3E-B81F-338F9F672F72}">
  <dimension ref="A1:P301"/>
  <sheetViews>
    <sheetView tabSelected="1" view="pageBreakPreview" zoomScale="60" zoomScaleNormal="100" workbookViewId="0">
      <selection activeCell="J193" sqref="J193"/>
    </sheetView>
  </sheetViews>
  <sheetFormatPr defaultColWidth="17.69921875" defaultRowHeight="13.8" x14ac:dyDescent="0.25"/>
  <cols>
    <col min="1" max="12" width="17.69921875" style="2"/>
    <col min="13" max="13" width="26.8984375" style="2" customWidth="1"/>
    <col min="14" max="16384" width="17.69921875" style="2"/>
  </cols>
  <sheetData>
    <row r="1" spans="1:13" ht="144.6" customHeight="1" x14ac:dyDescent="0.25"/>
    <row r="2" spans="1:13" x14ac:dyDescent="0.25">
      <c r="A2" s="3"/>
      <c r="B2" s="3"/>
      <c r="C2" s="130" t="s">
        <v>0</v>
      </c>
      <c r="D2" s="130"/>
      <c r="E2" s="130" t="s">
        <v>1</v>
      </c>
      <c r="F2" s="130"/>
      <c r="G2" s="130" t="s">
        <v>2</v>
      </c>
      <c r="H2" s="130"/>
      <c r="I2" s="130" t="s">
        <v>3</v>
      </c>
      <c r="J2" s="130"/>
    </row>
    <row r="3" spans="1:13" ht="79.95" customHeight="1" x14ac:dyDescent="0.25">
      <c r="A3" s="4"/>
      <c r="B3" s="4"/>
      <c r="C3" s="127" t="s">
        <v>309</v>
      </c>
      <c r="D3" s="127"/>
      <c r="E3" s="127" t="s">
        <v>227</v>
      </c>
      <c r="F3" s="127"/>
      <c r="G3" s="127" t="s">
        <v>228</v>
      </c>
      <c r="H3" s="127"/>
      <c r="I3" s="127" t="s">
        <v>4</v>
      </c>
      <c r="J3" s="127"/>
    </row>
    <row r="4" spans="1:13" x14ac:dyDescent="0.25">
      <c r="A4" s="131" t="s">
        <v>46</v>
      </c>
      <c r="B4" s="129"/>
      <c r="C4" s="129"/>
      <c r="D4" s="129"/>
      <c r="E4" s="129"/>
      <c r="F4" s="129"/>
      <c r="G4" s="129"/>
      <c r="H4" s="129"/>
      <c r="I4" s="129"/>
      <c r="J4" s="129"/>
    </row>
    <row r="5" spans="1:13" ht="39" customHeight="1" x14ac:dyDescent="0.5">
      <c r="A5" s="5" t="s">
        <v>15</v>
      </c>
      <c r="B5" s="5"/>
      <c r="C5" s="5"/>
      <c r="D5" s="5" t="s">
        <v>236</v>
      </c>
      <c r="E5" s="5"/>
      <c r="F5" s="138"/>
      <c r="G5" s="138"/>
      <c r="H5" s="9"/>
      <c r="I5" s="5"/>
      <c r="J5" s="10">
        <v>2537781.7599999998</v>
      </c>
      <c r="M5" s="123">
        <v>2537781.7599999998</v>
      </c>
    </row>
    <row r="6" spans="1:13" ht="24" customHeight="1" x14ac:dyDescent="0.25">
      <c r="A6" s="5" t="s">
        <v>16</v>
      </c>
      <c r="B6" s="5"/>
      <c r="C6" s="5"/>
      <c r="D6" s="5" t="s">
        <v>239</v>
      </c>
      <c r="E6" s="5"/>
      <c r="F6" s="138"/>
      <c r="G6" s="138"/>
      <c r="H6" s="9"/>
      <c r="I6" s="5"/>
      <c r="J6" s="10">
        <f>SUM(J17,J27,J35)</f>
        <v>12459.150000000001</v>
      </c>
      <c r="M6" s="124">
        <f>M5-H295</f>
        <v>2.3999996483325958E-3</v>
      </c>
    </row>
    <row r="7" spans="1:13" ht="18" customHeight="1" x14ac:dyDescent="0.25">
      <c r="A7" s="11" t="s">
        <v>17</v>
      </c>
      <c r="B7" s="1" t="s">
        <v>7</v>
      </c>
      <c r="C7" s="11" t="s">
        <v>8</v>
      </c>
      <c r="D7" s="11" t="s">
        <v>9</v>
      </c>
      <c r="E7" s="134" t="s">
        <v>47</v>
      </c>
      <c r="F7" s="134"/>
      <c r="G7" s="12" t="s">
        <v>10</v>
      </c>
      <c r="H7" s="1" t="s">
        <v>11</v>
      </c>
      <c r="I7" s="1" t="s">
        <v>12</v>
      </c>
      <c r="J7" s="1" t="s">
        <v>14</v>
      </c>
    </row>
    <row r="8" spans="1:13" ht="39" customHeight="1" x14ac:dyDescent="0.25">
      <c r="A8" s="13" t="s">
        <v>48</v>
      </c>
      <c r="B8" s="14" t="s">
        <v>240</v>
      </c>
      <c r="C8" s="13" t="s">
        <v>18</v>
      </c>
      <c r="D8" s="13" t="s">
        <v>241</v>
      </c>
      <c r="E8" s="135" t="s">
        <v>49</v>
      </c>
      <c r="F8" s="135"/>
      <c r="G8" s="15" t="s">
        <v>19</v>
      </c>
      <c r="H8" s="16">
        <v>1</v>
      </c>
      <c r="I8" s="17">
        <v>0.33</v>
      </c>
      <c r="J8" s="17">
        <v>0.33</v>
      </c>
    </row>
    <row r="9" spans="1:13" ht="24" customHeight="1" x14ac:dyDescent="0.25">
      <c r="A9" s="18" t="s">
        <v>50</v>
      </c>
      <c r="B9" s="19" t="s">
        <v>310</v>
      </c>
      <c r="C9" s="18" t="s">
        <v>25</v>
      </c>
      <c r="D9" s="18" t="s">
        <v>311</v>
      </c>
      <c r="E9" s="136" t="s">
        <v>51</v>
      </c>
      <c r="F9" s="136"/>
      <c r="G9" s="20" t="s">
        <v>52</v>
      </c>
      <c r="H9" s="21">
        <v>2.5000000000000001E-3</v>
      </c>
      <c r="I9" s="22">
        <v>15.68</v>
      </c>
      <c r="J9" s="22">
        <v>0.03</v>
      </c>
    </row>
    <row r="10" spans="1:13" ht="24" customHeight="1" x14ac:dyDescent="0.25">
      <c r="A10" s="18" t="s">
        <v>50</v>
      </c>
      <c r="B10" s="19" t="s">
        <v>312</v>
      </c>
      <c r="C10" s="18" t="s">
        <v>25</v>
      </c>
      <c r="D10" s="18" t="s">
        <v>313</v>
      </c>
      <c r="E10" s="136" t="s">
        <v>51</v>
      </c>
      <c r="F10" s="136"/>
      <c r="G10" s="20" t="s">
        <v>52</v>
      </c>
      <c r="H10" s="21">
        <v>2.5000000000000001E-3</v>
      </c>
      <c r="I10" s="22">
        <v>19.52</v>
      </c>
      <c r="J10" s="22">
        <v>0.04</v>
      </c>
    </row>
    <row r="11" spans="1:13" ht="24" customHeight="1" x14ac:dyDescent="0.25">
      <c r="A11" s="18" t="s">
        <v>50</v>
      </c>
      <c r="B11" s="19" t="s">
        <v>53</v>
      </c>
      <c r="C11" s="18" t="s">
        <v>25</v>
      </c>
      <c r="D11" s="18" t="s">
        <v>54</v>
      </c>
      <c r="E11" s="136" t="s">
        <v>51</v>
      </c>
      <c r="F11" s="136"/>
      <c r="G11" s="20" t="s">
        <v>52</v>
      </c>
      <c r="H11" s="21">
        <v>7.4999999999999997E-3</v>
      </c>
      <c r="I11" s="22">
        <v>18.04</v>
      </c>
      <c r="J11" s="22">
        <v>0.13</v>
      </c>
    </row>
    <row r="12" spans="1:13" ht="24" customHeight="1" x14ac:dyDescent="0.25">
      <c r="A12" s="18" t="s">
        <v>50</v>
      </c>
      <c r="B12" s="19" t="s">
        <v>314</v>
      </c>
      <c r="C12" s="18" t="s">
        <v>25</v>
      </c>
      <c r="D12" s="18" t="s">
        <v>315</v>
      </c>
      <c r="E12" s="136" t="s">
        <v>51</v>
      </c>
      <c r="F12" s="136"/>
      <c r="G12" s="20" t="s">
        <v>52</v>
      </c>
      <c r="H12" s="21">
        <v>2E-3</v>
      </c>
      <c r="I12" s="22">
        <v>34.33</v>
      </c>
      <c r="J12" s="22">
        <v>0.06</v>
      </c>
    </row>
    <row r="13" spans="1:13" ht="39" customHeight="1" x14ac:dyDescent="0.25">
      <c r="A13" s="18" t="s">
        <v>50</v>
      </c>
      <c r="B13" s="19" t="s">
        <v>316</v>
      </c>
      <c r="C13" s="18" t="s">
        <v>25</v>
      </c>
      <c r="D13" s="18" t="s">
        <v>317</v>
      </c>
      <c r="E13" s="136" t="s">
        <v>92</v>
      </c>
      <c r="F13" s="136"/>
      <c r="G13" s="20" t="s">
        <v>93</v>
      </c>
      <c r="H13" s="21">
        <v>1E-3</v>
      </c>
      <c r="I13" s="22">
        <v>66.150000000000006</v>
      </c>
      <c r="J13" s="22">
        <v>0.06</v>
      </c>
    </row>
    <row r="14" spans="1:13" ht="25.95" customHeight="1" x14ac:dyDescent="0.25">
      <c r="A14" s="18" t="s">
        <v>55</v>
      </c>
      <c r="B14" s="19" t="s">
        <v>106</v>
      </c>
      <c r="C14" s="18" t="s">
        <v>25</v>
      </c>
      <c r="D14" s="18" t="s">
        <v>107</v>
      </c>
      <c r="E14" s="136" t="s">
        <v>56</v>
      </c>
      <c r="F14" s="136"/>
      <c r="G14" s="20" t="s">
        <v>35</v>
      </c>
      <c r="H14" s="21">
        <v>2.8860000000000001E-3</v>
      </c>
      <c r="I14" s="22">
        <v>6.82</v>
      </c>
      <c r="J14" s="22">
        <v>0.01</v>
      </c>
    </row>
    <row r="15" spans="1:13" x14ac:dyDescent="0.25">
      <c r="A15" s="23"/>
      <c r="B15" s="23"/>
      <c r="C15" s="23"/>
      <c r="D15" s="23"/>
      <c r="E15" s="23" t="s">
        <v>58</v>
      </c>
      <c r="F15" s="24">
        <v>0.24</v>
      </c>
      <c r="G15" s="23" t="s">
        <v>59</v>
      </c>
      <c r="H15" s="24">
        <v>0</v>
      </c>
      <c r="I15" s="23" t="s">
        <v>60</v>
      </c>
      <c r="J15" s="24">
        <v>0.24</v>
      </c>
    </row>
    <row r="16" spans="1:13" x14ac:dyDescent="0.25">
      <c r="A16" s="23"/>
      <c r="B16" s="23"/>
      <c r="C16" s="23"/>
      <c r="D16" s="23"/>
      <c r="E16" s="23" t="s">
        <v>61</v>
      </c>
      <c r="F16" s="24">
        <v>0.1</v>
      </c>
      <c r="G16" s="23"/>
      <c r="H16" s="137" t="s">
        <v>62</v>
      </c>
      <c r="I16" s="137"/>
      <c r="J16" s="24">
        <v>0.43</v>
      </c>
    </row>
    <row r="17" spans="1:14" ht="30" customHeight="1" thickBot="1" x14ac:dyDescent="0.3">
      <c r="A17" s="25"/>
      <c r="B17" s="25"/>
      <c r="C17" s="25"/>
      <c r="D17" s="25"/>
      <c r="E17" s="25"/>
      <c r="F17" s="25"/>
      <c r="G17" s="25" t="s">
        <v>63</v>
      </c>
      <c r="H17" s="26">
        <v>14222.78</v>
      </c>
      <c r="I17" s="25" t="s">
        <v>64</v>
      </c>
      <c r="J17" s="27">
        <v>6115.79</v>
      </c>
    </row>
    <row r="18" spans="1:14" ht="1.05" customHeight="1" thickTop="1" x14ac:dyDescent="0.25">
      <c r="A18" s="28"/>
      <c r="B18" s="28"/>
      <c r="C18" s="28"/>
      <c r="D18" s="28"/>
      <c r="E18" s="28"/>
      <c r="F18" s="28"/>
      <c r="G18" s="28"/>
      <c r="H18" s="28"/>
      <c r="I18" s="28"/>
      <c r="J18" s="28"/>
    </row>
    <row r="19" spans="1:14" ht="18" customHeight="1" x14ac:dyDescent="0.25">
      <c r="A19" s="11" t="s">
        <v>242</v>
      </c>
      <c r="B19" s="1" t="s">
        <v>7</v>
      </c>
      <c r="C19" s="11" t="s">
        <v>8</v>
      </c>
      <c r="D19" s="11" t="s">
        <v>9</v>
      </c>
      <c r="E19" s="134" t="s">
        <v>47</v>
      </c>
      <c r="F19" s="134"/>
      <c r="G19" s="12" t="s">
        <v>10</v>
      </c>
      <c r="H19" s="1" t="s">
        <v>11</v>
      </c>
      <c r="I19" s="1" t="s">
        <v>12</v>
      </c>
      <c r="J19" s="1" t="s">
        <v>14</v>
      </c>
    </row>
    <row r="20" spans="1:14" ht="39" customHeight="1" x14ac:dyDescent="0.25">
      <c r="A20" s="13" t="s">
        <v>48</v>
      </c>
      <c r="B20" s="14" t="s">
        <v>243</v>
      </c>
      <c r="C20" s="13" t="s">
        <v>25</v>
      </c>
      <c r="D20" s="13" t="s">
        <v>244</v>
      </c>
      <c r="E20" s="135" t="s">
        <v>318</v>
      </c>
      <c r="F20" s="135"/>
      <c r="G20" s="15" t="s">
        <v>23</v>
      </c>
      <c r="H20" s="16">
        <v>1</v>
      </c>
      <c r="I20" s="17">
        <v>0.32</v>
      </c>
      <c r="J20" s="17">
        <f>SUM(J21:J24)</f>
        <v>0.30015999999999998</v>
      </c>
    </row>
    <row r="21" spans="1:14" ht="24" customHeight="1" x14ac:dyDescent="0.25">
      <c r="A21" s="18" t="s">
        <v>50</v>
      </c>
      <c r="B21" s="19" t="s">
        <v>53</v>
      </c>
      <c r="C21" s="18" t="s">
        <v>25</v>
      </c>
      <c r="D21" s="18" t="s">
        <v>54</v>
      </c>
      <c r="E21" s="136" t="s">
        <v>51</v>
      </c>
      <c r="F21" s="136"/>
      <c r="G21" s="20" t="s">
        <v>52</v>
      </c>
      <c r="H21" s="21">
        <v>3.0000000000000001E-3</v>
      </c>
      <c r="I21" s="22">
        <v>18.04</v>
      </c>
      <c r="J21" s="22">
        <v>0.05</v>
      </c>
    </row>
    <row r="22" spans="1:14" ht="24" customHeight="1" x14ac:dyDescent="0.25">
      <c r="A22" s="18" t="s">
        <v>50</v>
      </c>
      <c r="B22" s="19" t="s">
        <v>319</v>
      </c>
      <c r="C22" s="18" t="s">
        <v>25</v>
      </c>
      <c r="D22" s="18" t="s">
        <v>320</v>
      </c>
      <c r="E22" s="136" t="s">
        <v>51</v>
      </c>
      <c r="F22" s="136"/>
      <c r="G22" s="20" t="s">
        <v>52</v>
      </c>
      <c r="H22" s="21">
        <v>3.0000000000000001E-3</v>
      </c>
      <c r="I22" s="22">
        <v>17.5</v>
      </c>
      <c r="J22" s="22">
        <v>0.05</v>
      </c>
    </row>
    <row r="23" spans="1:14" ht="39" customHeight="1" x14ac:dyDescent="0.25">
      <c r="A23" s="18" t="s">
        <v>50</v>
      </c>
      <c r="B23" s="19" t="s">
        <v>321</v>
      </c>
      <c r="C23" s="18" t="s">
        <v>25</v>
      </c>
      <c r="D23" s="18" t="s">
        <v>322</v>
      </c>
      <c r="E23" s="136" t="s">
        <v>92</v>
      </c>
      <c r="F23" s="136"/>
      <c r="G23" s="20" t="s">
        <v>94</v>
      </c>
      <c r="H23" s="21">
        <v>2.3999999999999998E-3</v>
      </c>
      <c r="I23" s="22">
        <v>45.9</v>
      </c>
      <c r="J23" s="22">
        <f>H23*I23</f>
        <v>0.11015999999999998</v>
      </c>
    </row>
    <row r="24" spans="1:14" ht="39" customHeight="1" x14ac:dyDescent="0.25">
      <c r="A24" s="18" t="s">
        <v>50</v>
      </c>
      <c r="B24" s="19" t="s">
        <v>323</v>
      </c>
      <c r="C24" s="18" t="s">
        <v>25</v>
      </c>
      <c r="D24" s="18" t="s">
        <v>324</v>
      </c>
      <c r="E24" s="136" t="s">
        <v>92</v>
      </c>
      <c r="F24" s="136"/>
      <c r="G24" s="20" t="s">
        <v>93</v>
      </c>
      <c r="H24" s="21">
        <v>5.9999999999999995E-4</v>
      </c>
      <c r="I24" s="22">
        <v>151.69999999999999</v>
      </c>
      <c r="J24" s="22">
        <v>0.09</v>
      </c>
      <c r="N24" s="118">
        <v>0.28289999999999998</v>
      </c>
    </row>
    <row r="25" spans="1:14" x14ac:dyDescent="0.25">
      <c r="A25" s="23"/>
      <c r="B25" s="23"/>
      <c r="C25" s="23"/>
      <c r="D25" s="23"/>
      <c r="E25" s="23" t="s">
        <v>58</v>
      </c>
      <c r="F25" s="24">
        <v>0.13</v>
      </c>
      <c r="G25" s="23" t="s">
        <v>59</v>
      </c>
      <c r="H25" s="24">
        <v>0</v>
      </c>
      <c r="I25" s="23" t="s">
        <v>60</v>
      </c>
      <c r="J25" s="24">
        <v>0.13</v>
      </c>
    </row>
    <row r="26" spans="1:14" x14ac:dyDescent="0.25">
      <c r="A26" s="23"/>
      <c r="B26" s="23"/>
      <c r="C26" s="23"/>
      <c r="D26" s="23"/>
      <c r="E26" s="23" t="s">
        <v>61</v>
      </c>
      <c r="F26" s="24">
        <f>ROUND(J20*0.2829,2)</f>
        <v>0.08</v>
      </c>
      <c r="G26" s="23"/>
      <c r="H26" s="137" t="s">
        <v>62</v>
      </c>
      <c r="I26" s="137"/>
      <c r="J26" s="24">
        <f>J20+F26</f>
        <v>0.38016</v>
      </c>
      <c r="L26" s="2">
        <v>0.38</v>
      </c>
    </row>
    <row r="27" spans="1:14" ht="30" customHeight="1" thickBot="1" x14ac:dyDescent="0.3">
      <c r="A27" s="25"/>
      <c r="B27" s="25"/>
      <c r="C27" s="25"/>
      <c r="D27" s="25"/>
      <c r="E27" s="25"/>
      <c r="F27" s="25"/>
      <c r="G27" s="25" t="s">
        <v>63</v>
      </c>
      <c r="H27" s="26">
        <v>14222.78</v>
      </c>
      <c r="I27" s="25" t="s">
        <v>64</v>
      </c>
      <c r="J27" s="27">
        <v>5404.66</v>
      </c>
      <c r="L27" s="27">
        <v>5689.11</v>
      </c>
    </row>
    <row r="28" spans="1:14" ht="1.05" customHeight="1" thickTop="1" x14ac:dyDescent="0.25">
      <c r="A28" s="28"/>
      <c r="B28" s="28"/>
      <c r="C28" s="28"/>
      <c r="D28" s="28"/>
      <c r="E28" s="28"/>
      <c r="F28" s="28"/>
      <c r="G28" s="28"/>
      <c r="H28" s="28"/>
      <c r="I28" s="28"/>
      <c r="J28" s="28"/>
    </row>
    <row r="29" spans="1:14" ht="18" customHeight="1" x14ac:dyDescent="0.25">
      <c r="A29" s="11" t="s">
        <v>245</v>
      </c>
      <c r="B29" s="1" t="s">
        <v>7</v>
      </c>
      <c r="C29" s="11" t="s">
        <v>8</v>
      </c>
      <c r="D29" s="11" t="s">
        <v>9</v>
      </c>
      <c r="E29" s="134" t="s">
        <v>47</v>
      </c>
      <c r="F29" s="134"/>
      <c r="G29" s="12" t="s">
        <v>10</v>
      </c>
      <c r="H29" s="1" t="s">
        <v>11</v>
      </c>
      <c r="I29" s="1" t="s">
        <v>12</v>
      </c>
      <c r="J29" s="1" t="s">
        <v>14</v>
      </c>
    </row>
    <row r="30" spans="1:14" ht="39" customHeight="1" x14ac:dyDescent="0.25">
      <c r="A30" s="13" t="s">
        <v>48</v>
      </c>
      <c r="B30" s="14" t="s">
        <v>246</v>
      </c>
      <c r="C30" s="13" t="s">
        <v>25</v>
      </c>
      <c r="D30" s="13" t="s">
        <v>247</v>
      </c>
      <c r="E30" s="135" t="s">
        <v>102</v>
      </c>
      <c r="F30" s="135"/>
      <c r="G30" s="15" t="s">
        <v>248</v>
      </c>
      <c r="H30" s="16">
        <v>1</v>
      </c>
      <c r="I30" s="17">
        <v>0.54</v>
      </c>
      <c r="J30" s="17">
        <v>0.54</v>
      </c>
    </row>
    <row r="31" spans="1:14" ht="64.95" customHeight="1" x14ac:dyDescent="0.25">
      <c r="A31" s="18" t="s">
        <v>50</v>
      </c>
      <c r="B31" s="19" t="s">
        <v>95</v>
      </c>
      <c r="C31" s="18" t="s">
        <v>25</v>
      </c>
      <c r="D31" s="18" t="s">
        <v>96</v>
      </c>
      <c r="E31" s="136" t="s">
        <v>92</v>
      </c>
      <c r="F31" s="136"/>
      <c r="G31" s="20" t="s">
        <v>93</v>
      </c>
      <c r="H31" s="21">
        <v>2.2000000000000001E-3</v>
      </c>
      <c r="I31" s="22">
        <v>218.74</v>
      </c>
      <c r="J31" s="22">
        <v>0.48</v>
      </c>
    </row>
    <row r="32" spans="1:14" ht="64.95" customHeight="1" x14ac:dyDescent="0.25">
      <c r="A32" s="18" t="s">
        <v>50</v>
      </c>
      <c r="B32" s="19" t="s">
        <v>325</v>
      </c>
      <c r="C32" s="18" t="s">
        <v>25</v>
      </c>
      <c r="D32" s="18" t="s">
        <v>326</v>
      </c>
      <c r="E32" s="136" t="s">
        <v>92</v>
      </c>
      <c r="F32" s="136"/>
      <c r="G32" s="20" t="s">
        <v>94</v>
      </c>
      <c r="H32" s="21">
        <v>1E-3</v>
      </c>
      <c r="I32" s="22">
        <v>63.12</v>
      </c>
      <c r="J32" s="22">
        <v>0.06</v>
      </c>
    </row>
    <row r="33" spans="1:10" x14ac:dyDescent="0.25">
      <c r="A33" s="23"/>
      <c r="B33" s="23"/>
      <c r="C33" s="23"/>
      <c r="D33" s="23"/>
      <c r="E33" s="23" t="s">
        <v>58</v>
      </c>
      <c r="F33" s="24">
        <v>0.06</v>
      </c>
      <c r="G33" s="23" t="s">
        <v>59</v>
      </c>
      <c r="H33" s="24">
        <v>0</v>
      </c>
      <c r="I33" s="23" t="s">
        <v>60</v>
      </c>
      <c r="J33" s="24">
        <v>0.06</v>
      </c>
    </row>
    <row r="34" spans="1:10" x14ac:dyDescent="0.25">
      <c r="A34" s="23"/>
      <c r="B34" s="23"/>
      <c r="C34" s="23"/>
      <c r="D34" s="23"/>
      <c r="E34" s="23" t="s">
        <v>61</v>
      </c>
      <c r="F34" s="24">
        <v>0.12</v>
      </c>
      <c r="G34" s="23"/>
      <c r="H34" s="137" t="s">
        <v>62</v>
      </c>
      <c r="I34" s="137"/>
      <c r="J34" s="24">
        <v>0.66</v>
      </c>
    </row>
    <row r="35" spans="1:10" ht="30" customHeight="1" thickBot="1" x14ac:dyDescent="0.3">
      <c r="A35" s="25"/>
      <c r="B35" s="25"/>
      <c r="C35" s="25"/>
      <c r="D35" s="25"/>
      <c r="E35" s="25"/>
      <c r="F35" s="25"/>
      <c r="G35" s="25" t="s">
        <v>63</v>
      </c>
      <c r="H35" s="26">
        <v>1422.28</v>
      </c>
      <c r="I35" s="25" t="s">
        <v>64</v>
      </c>
      <c r="J35" s="27">
        <v>938.7</v>
      </c>
    </row>
    <row r="36" spans="1:10" ht="1.05" customHeight="1" thickTop="1" x14ac:dyDescent="0.25">
      <c r="A36" s="28"/>
      <c r="B36" s="28"/>
      <c r="C36" s="28"/>
      <c r="D36" s="28"/>
      <c r="E36" s="28"/>
      <c r="F36" s="28"/>
      <c r="G36" s="28"/>
      <c r="H36" s="28"/>
      <c r="I36" s="28"/>
      <c r="J36" s="28"/>
    </row>
    <row r="37" spans="1:10" ht="24" customHeight="1" x14ac:dyDescent="0.25">
      <c r="A37" s="5" t="s">
        <v>20</v>
      </c>
      <c r="B37" s="5"/>
      <c r="C37" s="5"/>
      <c r="D37" s="5" t="s">
        <v>249</v>
      </c>
      <c r="E37" s="5"/>
      <c r="F37" s="138"/>
      <c r="G37" s="138"/>
      <c r="H37" s="9"/>
      <c r="I37" s="5"/>
      <c r="J37" s="10">
        <f>SUM(J48,J62,J83,J91)</f>
        <v>1763761.5592296994</v>
      </c>
    </row>
    <row r="38" spans="1:10" ht="18" customHeight="1" x14ac:dyDescent="0.25">
      <c r="A38" s="11" t="s">
        <v>21</v>
      </c>
      <c r="B38" s="1" t="s">
        <v>7</v>
      </c>
      <c r="C38" s="11" t="s">
        <v>8</v>
      </c>
      <c r="D38" s="11" t="s">
        <v>9</v>
      </c>
      <c r="E38" s="134" t="s">
        <v>47</v>
      </c>
      <c r="F38" s="134"/>
      <c r="G38" s="12" t="s">
        <v>10</v>
      </c>
      <c r="H38" s="1" t="s">
        <v>11</v>
      </c>
      <c r="I38" s="1" t="s">
        <v>12</v>
      </c>
      <c r="J38" s="1" t="s">
        <v>14</v>
      </c>
    </row>
    <row r="39" spans="1:10" ht="39" customHeight="1" x14ac:dyDescent="0.25">
      <c r="A39" s="13" t="s">
        <v>48</v>
      </c>
      <c r="B39" s="14" t="s">
        <v>240</v>
      </c>
      <c r="C39" s="13" t="s">
        <v>18</v>
      </c>
      <c r="D39" s="13" t="s">
        <v>241</v>
      </c>
      <c r="E39" s="135" t="s">
        <v>49</v>
      </c>
      <c r="F39" s="135"/>
      <c r="G39" s="15" t="s">
        <v>19</v>
      </c>
      <c r="H39" s="16">
        <v>1</v>
      </c>
      <c r="I39" s="17">
        <v>0.33</v>
      </c>
      <c r="J39" s="17">
        <v>0.33</v>
      </c>
    </row>
    <row r="40" spans="1:10" ht="24" customHeight="1" x14ac:dyDescent="0.25">
      <c r="A40" s="18" t="s">
        <v>50</v>
      </c>
      <c r="B40" s="19" t="s">
        <v>310</v>
      </c>
      <c r="C40" s="18" t="s">
        <v>25</v>
      </c>
      <c r="D40" s="18" t="s">
        <v>311</v>
      </c>
      <c r="E40" s="136" t="s">
        <v>51</v>
      </c>
      <c r="F40" s="136"/>
      <c r="G40" s="20" t="s">
        <v>52</v>
      </c>
      <c r="H40" s="21">
        <v>2.5000000000000001E-3</v>
      </c>
      <c r="I40" s="22">
        <v>15.68</v>
      </c>
      <c r="J40" s="22">
        <v>0.03</v>
      </c>
    </row>
    <row r="41" spans="1:10" ht="24" customHeight="1" x14ac:dyDescent="0.25">
      <c r="A41" s="18" t="s">
        <v>50</v>
      </c>
      <c r="B41" s="19" t="s">
        <v>312</v>
      </c>
      <c r="C41" s="18" t="s">
        <v>25</v>
      </c>
      <c r="D41" s="18" t="s">
        <v>313</v>
      </c>
      <c r="E41" s="136" t="s">
        <v>51</v>
      </c>
      <c r="F41" s="136"/>
      <c r="G41" s="20" t="s">
        <v>52</v>
      </c>
      <c r="H41" s="21">
        <v>2.5000000000000001E-3</v>
      </c>
      <c r="I41" s="22">
        <v>19.52</v>
      </c>
      <c r="J41" s="22">
        <v>0.04</v>
      </c>
    </row>
    <row r="42" spans="1:10" ht="24" customHeight="1" x14ac:dyDescent="0.25">
      <c r="A42" s="18" t="s">
        <v>50</v>
      </c>
      <c r="B42" s="19" t="s">
        <v>53</v>
      </c>
      <c r="C42" s="18" t="s">
        <v>25</v>
      </c>
      <c r="D42" s="18" t="s">
        <v>54</v>
      </c>
      <c r="E42" s="136" t="s">
        <v>51</v>
      </c>
      <c r="F42" s="136"/>
      <c r="G42" s="20" t="s">
        <v>52</v>
      </c>
      <c r="H42" s="21">
        <v>7.4999999999999997E-3</v>
      </c>
      <c r="I42" s="22">
        <v>18.04</v>
      </c>
      <c r="J42" s="22">
        <v>0.13</v>
      </c>
    </row>
    <row r="43" spans="1:10" ht="24" customHeight="1" x14ac:dyDescent="0.25">
      <c r="A43" s="18" t="s">
        <v>50</v>
      </c>
      <c r="B43" s="19" t="s">
        <v>314</v>
      </c>
      <c r="C43" s="18" t="s">
        <v>25</v>
      </c>
      <c r="D43" s="18" t="s">
        <v>315</v>
      </c>
      <c r="E43" s="136" t="s">
        <v>51</v>
      </c>
      <c r="F43" s="136"/>
      <c r="G43" s="20" t="s">
        <v>52</v>
      </c>
      <c r="H43" s="21">
        <v>2E-3</v>
      </c>
      <c r="I43" s="22">
        <v>34.33</v>
      </c>
      <c r="J43" s="22">
        <v>0.06</v>
      </c>
    </row>
    <row r="44" spans="1:10" ht="39" customHeight="1" x14ac:dyDescent="0.25">
      <c r="A44" s="18" t="s">
        <v>50</v>
      </c>
      <c r="B44" s="19" t="s">
        <v>316</v>
      </c>
      <c r="C44" s="18" t="s">
        <v>25</v>
      </c>
      <c r="D44" s="18" t="s">
        <v>317</v>
      </c>
      <c r="E44" s="136" t="s">
        <v>92</v>
      </c>
      <c r="F44" s="136"/>
      <c r="G44" s="20" t="s">
        <v>93</v>
      </c>
      <c r="H44" s="21">
        <v>1E-3</v>
      </c>
      <c r="I44" s="22">
        <v>66.150000000000006</v>
      </c>
      <c r="J44" s="22">
        <v>0.06</v>
      </c>
    </row>
    <row r="45" spans="1:10" ht="25.95" customHeight="1" x14ac:dyDescent="0.25">
      <c r="A45" s="18" t="s">
        <v>55</v>
      </c>
      <c r="B45" s="19" t="s">
        <v>106</v>
      </c>
      <c r="C45" s="18" t="s">
        <v>25</v>
      </c>
      <c r="D45" s="18" t="s">
        <v>107</v>
      </c>
      <c r="E45" s="136" t="s">
        <v>56</v>
      </c>
      <c r="F45" s="136"/>
      <c r="G45" s="20" t="s">
        <v>35</v>
      </c>
      <c r="H45" s="21">
        <v>2.8860000000000001E-3</v>
      </c>
      <c r="I45" s="22">
        <v>6.82</v>
      </c>
      <c r="J45" s="22">
        <v>0.01</v>
      </c>
    </row>
    <row r="46" spans="1:10" x14ac:dyDescent="0.25">
      <c r="A46" s="23"/>
      <c r="B46" s="23"/>
      <c r="C46" s="23"/>
      <c r="D46" s="23"/>
      <c r="E46" s="23" t="s">
        <v>58</v>
      </c>
      <c r="F46" s="24">
        <v>0.24</v>
      </c>
      <c r="G46" s="23" t="s">
        <v>59</v>
      </c>
      <c r="H46" s="24">
        <v>0</v>
      </c>
      <c r="I46" s="23" t="s">
        <v>60</v>
      </c>
      <c r="J46" s="24">
        <v>0.24</v>
      </c>
    </row>
    <row r="47" spans="1:10" x14ac:dyDescent="0.25">
      <c r="A47" s="23"/>
      <c r="B47" s="23"/>
      <c r="C47" s="23"/>
      <c r="D47" s="23"/>
      <c r="E47" s="23" t="s">
        <v>61</v>
      </c>
      <c r="F47" s="24">
        <v>0.1</v>
      </c>
      <c r="G47" s="23"/>
      <c r="H47" s="137" t="s">
        <v>62</v>
      </c>
      <c r="I47" s="137"/>
      <c r="J47" s="24">
        <v>0.43</v>
      </c>
    </row>
    <row r="48" spans="1:10" ht="30" customHeight="1" thickBot="1" x14ac:dyDescent="0.3">
      <c r="A48" s="25"/>
      <c r="B48" s="25"/>
      <c r="C48" s="25"/>
      <c r="D48" s="25"/>
      <c r="E48" s="25"/>
      <c r="F48" s="25"/>
      <c r="G48" s="25" t="s">
        <v>63</v>
      </c>
      <c r="H48" s="26">
        <v>2188.12</v>
      </c>
      <c r="I48" s="25" t="s">
        <v>64</v>
      </c>
      <c r="J48" s="27">
        <v>940.89</v>
      </c>
    </row>
    <row r="49" spans="1:16" ht="1.05" customHeight="1" thickTop="1" x14ac:dyDescent="0.25">
      <c r="A49" s="28"/>
      <c r="B49" s="28"/>
      <c r="C49" s="28"/>
      <c r="D49" s="28"/>
      <c r="E49" s="28"/>
      <c r="F49" s="28"/>
      <c r="G49" s="28"/>
      <c r="H49" s="28"/>
      <c r="I49" s="28"/>
      <c r="J49" s="28"/>
    </row>
    <row r="50" spans="1:16" ht="18" customHeight="1" x14ac:dyDescent="0.25">
      <c r="A50" s="11" t="s">
        <v>24</v>
      </c>
      <c r="B50" s="1" t="s">
        <v>7</v>
      </c>
      <c r="C50" s="11" t="s">
        <v>8</v>
      </c>
      <c r="D50" s="11" t="s">
        <v>9</v>
      </c>
      <c r="E50" s="134" t="s">
        <v>47</v>
      </c>
      <c r="F50" s="134"/>
      <c r="G50" s="12" t="s">
        <v>10</v>
      </c>
      <c r="H50" s="1" t="s">
        <v>11</v>
      </c>
      <c r="I50" s="1" t="s">
        <v>12</v>
      </c>
      <c r="J50" s="1" t="s">
        <v>14</v>
      </c>
    </row>
    <row r="51" spans="1:16" ht="64.95" customHeight="1" x14ac:dyDescent="0.25">
      <c r="A51" s="13" t="s">
        <v>48</v>
      </c>
      <c r="B51" s="14" t="s">
        <v>250</v>
      </c>
      <c r="C51" s="13" t="s">
        <v>18</v>
      </c>
      <c r="D51" s="13" t="s">
        <v>251</v>
      </c>
      <c r="E51" s="135" t="s">
        <v>49</v>
      </c>
      <c r="F51" s="135"/>
      <c r="G51" s="15" t="s">
        <v>252</v>
      </c>
      <c r="H51" s="16">
        <v>1</v>
      </c>
      <c r="I51" s="17">
        <f>J51</f>
        <v>67.80341</v>
      </c>
      <c r="J51" s="17">
        <f>SUM(J52:J59)</f>
        <v>67.80341</v>
      </c>
    </row>
    <row r="52" spans="1:16" ht="39" customHeight="1" x14ac:dyDescent="0.25">
      <c r="A52" s="18" t="s">
        <v>50</v>
      </c>
      <c r="B52" s="19" t="s">
        <v>327</v>
      </c>
      <c r="C52" s="18" t="s">
        <v>25</v>
      </c>
      <c r="D52" s="18" t="s">
        <v>328</v>
      </c>
      <c r="E52" s="136" t="s">
        <v>92</v>
      </c>
      <c r="F52" s="136"/>
      <c r="G52" s="20" t="s">
        <v>93</v>
      </c>
      <c r="H52" s="21">
        <v>3.3000000000000002E-2</v>
      </c>
      <c r="I52" s="22">
        <v>199.8</v>
      </c>
      <c r="J52" s="22">
        <f>H52*I52</f>
        <v>6.5934000000000008</v>
      </c>
    </row>
    <row r="53" spans="1:16" ht="39" customHeight="1" x14ac:dyDescent="0.25">
      <c r="A53" s="18" t="s">
        <v>50</v>
      </c>
      <c r="B53" s="19" t="s">
        <v>329</v>
      </c>
      <c r="C53" s="18" t="s">
        <v>25</v>
      </c>
      <c r="D53" s="18" t="s">
        <v>330</v>
      </c>
      <c r="E53" s="136" t="s">
        <v>92</v>
      </c>
      <c r="F53" s="136"/>
      <c r="G53" s="20" t="s">
        <v>94</v>
      </c>
      <c r="H53" s="21">
        <v>4.3999999999999997E-2</v>
      </c>
      <c r="I53" s="22">
        <v>75.760000000000005</v>
      </c>
      <c r="J53" s="22">
        <f t="shared" ref="J53:J59" si="0">H53*I53</f>
        <v>3.33344</v>
      </c>
    </row>
    <row r="54" spans="1:16" ht="64.95" customHeight="1" x14ac:dyDescent="0.25">
      <c r="A54" s="18" t="s">
        <v>50</v>
      </c>
      <c r="B54" s="19" t="s">
        <v>109</v>
      </c>
      <c r="C54" s="18" t="s">
        <v>25</v>
      </c>
      <c r="D54" s="18" t="s">
        <v>110</v>
      </c>
      <c r="E54" s="136" t="s">
        <v>92</v>
      </c>
      <c r="F54" s="136"/>
      <c r="G54" s="20" t="s">
        <v>93</v>
      </c>
      <c r="H54" s="21">
        <v>6.0000000000000001E-3</v>
      </c>
      <c r="I54" s="22">
        <v>166.88</v>
      </c>
      <c r="J54" s="22">
        <f t="shared" si="0"/>
        <v>1.0012799999999999</v>
      </c>
    </row>
    <row r="55" spans="1:16" ht="64.95" customHeight="1" x14ac:dyDescent="0.25">
      <c r="A55" s="18" t="s">
        <v>50</v>
      </c>
      <c r="B55" s="19" t="s">
        <v>111</v>
      </c>
      <c r="C55" s="18" t="s">
        <v>25</v>
      </c>
      <c r="D55" s="18" t="s">
        <v>112</v>
      </c>
      <c r="E55" s="136" t="s">
        <v>92</v>
      </c>
      <c r="F55" s="136"/>
      <c r="G55" s="20" t="s">
        <v>94</v>
      </c>
      <c r="H55" s="21">
        <v>3.0000000000000001E-3</v>
      </c>
      <c r="I55" s="22">
        <v>80.78</v>
      </c>
      <c r="J55" s="22">
        <f t="shared" si="0"/>
        <v>0.24234</v>
      </c>
    </row>
    <row r="56" spans="1:16" ht="24" customHeight="1" x14ac:dyDescent="0.25">
      <c r="A56" s="18" t="s">
        <v>50</v>
      </c>
      <c r="B56" s="19" t="s">
        <v>53</v>
      </c>
      <c r="C56" s="18" t="s">
        <v>25</v>
      </c>
      <c r="D56" s="18" t="s">
        <v>54</v>
      </c>
      <c r="E56" s="136" t="s">
        <v>51</v>
      </c>
      <c r="F56" s="136"/>
      <c r="G56" s="20" t="s">
        <v>52</v>
      </c>
      <c r="H56" s="21">
        <v>4.2000000000000003E-2</v>
      </c>
      <c r="I56" s="22">
        <v>18.04</v>
      </c>
      <c r="J56" s="22">
        <f t="shared" si="0"/>
        <v>0.75768000000000002</v>
      </c>
    </row>
    <row r="57" spans="1:16" ht="39" customHeight="1" x14ac:dyDescent="0.25">
      <c r="A57" s="18" t="s">
        <v>50</v>
      </c>
      <c r="B57" s="19" t="s">
        <v>331</v>
      </c>
      <c r="C57" s="18" t="s">
        <v>25</v>
      </c>
      <c r="D57" s="18" t="s">
        <v>332</v>
      </c>
      <c r="E57" s="136" t="s">
        <v>92</v>
      </c>
      <c r="F57" s="136"/>
      <c r="G57" s="20" t="s">
        <v>94</v>
      </c>
      <c r="H57" s="21">
        <v>6.0999999999999999E-2</v>
      </c>
      <c r="I57" s="22">
        <v>64.88</v>
      </c>
      <c r="J57" s="22">
        <f t="shared" si="0"/>
        <v>3.9576799999999994</v>
      </c>
      <c r="M57" s="2">
        <f>ROUND(J51*0.2829,2)</f>
        <v>19.18</v>
      </c>
    </row>
    <row r="58" spans="1:16" ht="39" customHeight="1" x14ac:dyDescent="0.25">
      <c r="A58" s="18" t="s">
        <v>50</v>
      </c>
      <c r="B58" s="19" t="s">
        <v>333</v>
      </c>
      <c r="C58" s="18" t="s">
        <v>25</v>
      </c>
      <c r="D58" s="18" t="s">
        <v>334</v>
      </c>
      <c r="E58" s="136" t="s">
        <v>92</v>
      </c>
      <c r="F58" s="136"/>
      <c r="G58" s="20" t="s">
        <v>93</v>
      </c>
      <c r="H58" s="21">
        <v>5.7000000000000002E-2</v>
      </c>
      <c r="I58" s="22">
        <v>149.87</v>
      </c>
      <c r="J58" s="22">
        <f t="shared" si="0"/>
        <v>8.5425900000000006</v>
      </c>
      <c r="N58" s="124">
        <f>M5-'PLANILHA ORÇAMENTÁRIA'!I6</f>
        <v>0</v>
      </c>
      <c r="O58" s="124">
        <f>M6</f>
        <v>2.3999996483325958E-3</v>
      </c>
    </row>
    <row r="59" spans="1:16" ht="25.95" customHeight="1" x14ac:dyDescent="0.25">
      <c r="A59" s="18" t="s">
        <v>55</v>
      </c>
      <c r="B59" s="19" t="s">
        <v>335</v>
      </c>
      <c r="C59" s="18" t="s">
        <v>25</v>
      </c>
      <c r="D59" s="18" t="s">
        <v>336</v>
      </c>
      <c r="E59" s="136" t="s">
        <v>56</v>
      </c>
      <c r="F59" s="136"/>
      <c r="G59" s="20" t="s">
        <v>26</v>
      </c>
      <c r="H59" s="21">
        <v>1.25</v>
      </c>
      <c r="I59" s="22">
        <v>34.700000000000003</v>
      </c>
      <c r="J59" s="22">
        <f t="shared" si="0"/>
        <v>43.375</v>
      </c>
      <c r="P59" s="124">
        <f>J62+O58</f>
        <v>1609642.7916296993</v>
      </c>
    </row>
    <row r="60" spans="1:16" x14ac:dyDescent="0.25">
      <c r="A60" s="23"/>
      <c r="B60" s="23"/>
      <c r="C60" s="23"/>
      <c r="D60" s="23"/>
      <c r="E60" s="23" t="s">
        <v>58</v>
      </c>
      <c r="F60" s="24">
        <v>4.5599999999999996</v>
      </c>
      <c r="G60" s="23" t="s">
        <v>59</v>
      </c>
      <c r="H60" s="24">
        <v>0</v>
      </c>
      <c r="I60" s="23" t="s">
        <v>60</v>
      </c>
      <c r="J60" s="24">
        <v>4.5599999999999996</v>
      </c>
    </row>
    <row r="61" spans="1:16" x14ac:dyDescent="0.25">
      <c r="A61" s="23"/>
      <c r="B61" s="23"/>
      <c r="C61" s="23"/>
      <c r="D61" s="23"/>
      <c r="E61" s="23" t="s">
        <v>61</v>
      </c>
      <c r="F61" s="24">
        <f>M57</f>
        <v>19.18</v>
      </c>
      <c r="G61" s="23"/>
      <c r="H61" s="137" t="s">
        <v>62</v>
      </c>
      <c r="I61" s="137"/>
      <c r="J61" s="24">
        <f>J51+F61</f>
        <v>86.983409999999992</v>
      </c>
      <c r="M61">
        <v>88.9</v>
      </c>
      <c r="N61" s="125">
        <v>1645109.61</v>
      </c>
      <c r="O61" s="124">
        <f>N61-J62</f>
        <v>35466.820770300459</v>
      </c>
    </row>
    <row r="62" spans="1:16" ht="30" customHeight="1" thickBot="1" x14ac:dyDescent="0.3">
      <c r="A62" s="25"/>
      <c r="B62" s="25"/>
      <c r="C62" s="25"/>
      <c r="D62" s="25"/>
      <c r="E62" s="25"/>
      <c r="F62" s="25"/>
      <c r="G62" s="25" t="s">
        <v>63</v>
      </c>
      <c r="H62" s="26">
        <v>18505.169999999998</v>
      </c>
      <c r="I62" s="25" t="s">
        <v>64</v>
      </c>
      <c r="J62" s="27">
        <f>H62*J61</f>
        <v>1609642.7892296996</v>
      </c>
    </row>
    <row r="63" spans="1:16" ht="1.05" customHeight="1" thickTop="1" x14ac:dyDescent="0.25">
      <c r="A63" s="28"/>
      <c r="B63" s="28"/>
      <c r="C63" s="28"/>
      <c r="D63" s="28"/>
      <c r="E63" s="28"/>
      <c r="F63" s="28"/>
      <c r="G63" s="28"/>
      <c r="H63" s="28"/>
      <c r="I63" s="28"/>
      <c r="J63" s="28"/>
    </row>
    <row r="64" spans="1:16" ht="18" customHeight="1" x14ac:dyDescent="0.25">
      <c r="A64" s="11" t="s">
        <v>27</v>
      </c>
      <c r="B64" s="1" t="s">
        <v>7</v>
      </c>
      <c r="C64" s="11" t="s">
        <v>8</v>
      </c>
      <c r="D64" s="11" t="s">
        <v>9</v>
      </c>
      <c r="E64" s="134" t="s">
        <v>47</v>
      </c>
      <c r="F64" s="134"/>
      <c r="G64" s="12" t="s">
        <v>10</v>
      </c>
      <c r="H64" s="1" t="s">
        <v>11</v>
      </c>
      <c r="I64" s="1" t="s">
        <v>12</v>
      </c>
      <c r="J64" s="1" t="s">
        <v>14</v>
      </c>
    </row>
    <row r="65" spans="1:10" ht="52.05" customHeight="1" x14ac:dyDescent="0.25">
      <c r="A65" s="13" t="s">
        <v>48</v>
      </c>
      <c r="B65" s="14" t="s">
        <v>253</v>
      </c>
      <c r="C65" s="13" t="s">
        <v>22</v>
      </c>
      <c r="D65" s="13" t="s">
        <v>254</v>
      </c>
      <c r="E65" s="135" t="s">
        <v>65</v>
      </c>
      <c r="F65" s="135"/>
      <c r="G65" s="15" t="s">
        <v>26</v>
      </c>
      <c r="H65" s="16">
        <v>1</v>
      </c>
      <c r="I65" s="17">
        <v>11.22</v>
      </c>
      <c r="J65" s="17">
        <v>11.22</v>
      </c>
    </row>
    <row r="66" spans="1:10" ht="15" customHeight="1" x14ac:dyDescent="0.25">
      <c r="A66" s="134" t="s">
        <v>66</v>
      </c>
      <c r="B66" s="139" t="s">
        <v>7</v>
      </c>
      <c r="C66" s="134" t="s">
        <v>8</v>
      </c>
      <c r="D66" s="134" t="s">
        <v>67</v>
      </c>
      <c r="E66" s="139" t="s">
        <v>68</v>
      </c>
      <c r="F66" s="140" t="s">
        <v>69</v>
      </c>
      <c r="G66" s="139"/>
      <c r="H66" s="140" t="s">
        <v>70</v>
      </c>
      <c r="I66" s="139"/>
      <c r="J66" s="139" t="s">
        <v>71</v>
      </c>
    </row>
    <row r="67" spans="1:10" ht="15" customHeight="1" x14ac:dyDescent="0.25">
      <c r="A67" s="139"/>
      <c r="B67" s="139"/>
      <c r="C67" s="139"/>
      <c r="D67" s="139"/>
      <c r="E67" s="139"/>
      <c r="F67" s="1" t="s">
        <v>72</v>
      </c>
      <c r="G67" s="1" t="s">
        <v>73</v>
      </c>
      <c r="H67" s="1" t="s">
        <v>72</v>
      </c>
      <c r="I67" s="1" t="s">
        <v>73</v>
      </c>
      <c r="J67" s="139"/>
    </row>
    <row r="68" spans="1:10" ht="25.95" customHeight="1" x14ac:dyDescent="0.25">
      <c r="A68" s="18" t="s">
        <v>55</v>
      </c>
      <c r="B68" s="19" t="s">
        <v>337</v>
      </c>
      <c r="C68" s="18" t="s">
        <v>22</v>
      </c>
      <c r="D68" s="18" t="s">
        <v>338</v>
      </c>
      <c r="E68" s="21">
        <v>6</v>
      </c>
      <c r="F68" s="22">
        <v>0.84</v>
      </c>
      <c r="G68" s="22">
        <v>0.16</v>
      </c>
      <c r="H68" s="29">
        <v>289.14179999999999</v>
      </c>
      <c r="I68" s="29">
        <v>87.857100000000003</v>
      </c>
      <c r="J68" s="29">
        <v>1541.6175000000001</v>
      </c>
    </row>
    <row r="69" spans="1:10" ht="25.95" customHeight="1" x14ac:dyDescent="0.25">
      <c r="A69" s="18" t="s">
        <v>55</v>
      </c>
      <c r="B69" s="19" t="s">
        <v>339</v>
      </c>
      <c r="C69" s="18" t="s">
        <v>22</v>
      </c>
      <c r="D69" s="18" t="s">
        <v>340</v>
      </c>
      <c r="E69" s="21">
        <v>1</v>
      </c>
      <c r="F69" s="22">
        <v>1</v>
      </c>
      <c r="G69" s="22">
        <v>0</v>
      </c>
      <c r="H69" s="29">
        <v>394.75240000000002</v>
      </c>
      <c r="I69" s="29">
        <v>185.3466</v>
      </c>
      <c r="J69" s="29">
        <v>394.75240000000002</v>
      </c>
    </row>
    <row r="70" spans="1:10" ht="24" customHeight="1" x14ac:dyDescent="0.25">
      <c r="A70" s="18" t="s">
        <v>55</v>
      </c>
      <c r="B70" s="19" t="s">
        <v>341</v>
      </c>
      <c r="C70" s="18" t="s">
        <v>22</v>
      </c>
      <c r="D70" s="18" t="s">
        <v>342</v>
      </c>
      <c r="E70" s="21">
        <v>1</v>
      </c>
      <c r="F70" s="22">
        <v>1</v>
      </c>
      <c r="G70" s="22">
        <v>0</v>
      </c>
      <c r="H70" s="29">
        <v>738.87170000000003</v>
      </c>
      <c r="I70" s="29">
        <v>285.7475</v>
      </c>
      <c r="J70" s="29">
        <v>738.87170000000003</v>
      </c>
    </row>
    <row r="71" spans="1:10" ht="19.95" customHeight="1" x14ac:dyDescent="0.25">
      <c r="A71" s="132"/>
      <c r="B71" s="132"/>
      <c r="C71" s="132"/>
      <c r="D71" s="132"/>
      <c r="E71" s="132"/>
      <c r="F71" s="132" t="s">
        <v>74</v>
      </c>
      <c r="G71" s="132"/>
      <c r="H71" s="132"/>
      <c r="I71" s="132"/>
      <c r="J71" s="30">
        <v>2675.2415999999998</v>
      </c>
    </row>
    <row r="72" spans="1:10" ht="19.95" customHeight="1" x14ac:dyDescent="0.25">
      <c r="A72" s="11" t="s">
        <v>75</v>
      </c>
      <c r="B72" s="1" t="s">
        <v>7</v>
      </c>
      <c r="C72" s="11" t="s">
        <v>8</v>
      </c>
      <c r="D72" s="11" t="s">
        <v>76</v>
      </c>
      <c r="E72" s="1" t="s">
        <v>68</v>
      </c>
      <c r="F72" s="139" t="s">
        <v>77</v>
      </c>
      <c r="G72" s="139"/>
      <c r="H72" s="139"/>
      <c r="I72" s="139"/>
      <c r="J72" s="1" t="s">
        <v>71</v>
      </c>
    </row>
    <row r="73" spans="1:10" ht="24" customHeight="1" x14ac:dyDescent="0.25">
      <c r="A73" s="18" t="s">
        <v>55</v>
      </c>
      <c r="B73" s="19" t="s">
        <v>78</v>
      </c>
      <c r="C73" s="18" t="s">
        <v>22</v>
      </c>
      <c r="D73" s="18" t="s">
        <v>79</v>
      </c>
      <c r="E73" s="21">
        <v>1</v>
      </c>
      <c r="F73" s="18"/>
      <c r="G73" s="18"/>
      <c r="H73" s="18"/>
      <c r="I73" s="29">
        <v>18.5486</v>
      </c>
      <c r="J73" s="29">
        <v>18.5486</v>
      </c>
    </row>
    <row r="74" spans="1:10" ht="19.95" customHeight="1" x14ac:dyDescent="0.25">
      <c r="A74" s="132"/>
      <c r="B74" s="132"/>
      <c r="C74" s="132"/>
      <c r="D74" s="132"/>
      <c r="E74" s="132"/>
      <c r="F74" s="132" t="s">
        <v>80</v>
      </c>
      <c r="G74" s="132"/>
      <c r="H74" s="132"/>
      <c r="I74" s="132"/>
      <c r="J74" s="30">
        <v>18.5486</v>
      </c>
    </row>
    <row r="75" spans="1:10" ht="19.95" customHeight="1" x14ac:dyDescent="0.25">
      <c r="A75" s="132"/>
      <c r="B75" s="132"/>
      <c r="C75" s="132"/>
      <c r="D75" s="132"/>
      <c r="E75" s="132"/>
      <c r="F75" s="132" t="s">
        <v>81</v>
      </c>
      <c r="G75" s="132"/>
      <c r="H75" s="132"/>
      <c r="I75" s="132"/>
      <c r="J75" s="30">
        <v>0</v>
      </c>
    </row>
    <row r="76" spans="1:10" ht="19.95" customHeight="1" x14ac:dyDescent="0.25">
      <c r="A76" s="132"/>
      <c r="B76" s="132"/>
      <c r="C76" s="132"/>
      <c r="D76" s="132"/>
      <c r="E76" s="132"/>
      <c r="F76" s="132" t="s">
        <v>82</v>
      </c>
      <c r="G76" s="132"/>
      <c r="H76" s="132"/>
      <c r="I76" s="132"/>
      <c r="J76" s="30">
        <v>2693.7901999999999</v>
      </c>
    </row>
    <row r="77" spans="1:10" ht="19.95" customHeight="1" x14ac:dyDescent="0.25">
      <c r="A77" s="132"/>
      <c r="B77" s="132"/>
      <c r="C77" s="132"/>
      <c r="D77" s="132"/>
      <c r="E77" s="132"/>
      <c r="F77" s="132" t="s">
        <v>83</v>
      </c>
      <c r="G77" s="132"/>
      <c r="H77" s="132"/>
      <c r="I77" s="132"/>
      <c r="J77" s="30">
        <v>1.5900000000000001E-2</v>
      </c>
    </row>
    <row r="78" spans="1:10" ht="19.95" customHeight="1" x14ac:dyDescent="0.25">
      <c r="A78" s="132"/>
      <c r="B78" s="132"/>
      <c r="C78" s="132"/>
      <c r="D78" s="132"/>
      <c r="E78" s="132"/>
      <c r="F78" s="132" t="s">
        <v>84</v>
      </c>
      <c r="G78" s="132"/>
      <c r="H78" s="132"/>
      <c r="I78" s="132"/>
      <c r="J78" s="30">
        <v>0.17530000000000001</v>
      </c>
    </row>
    <row r="79" spans="1:10" ht="19.95" customHeight="1" x14ac:dyDescent="0.25">
      <c r="A79" s="132"/>
      <c r="B79" s="132"/>
      <c r="C79" s="132"/>
      <c r="D79" s="132"/>
      <c r="E79" s="132"/>
      <c r="F79" s="132" t="s">
        <v>85</v>
      </c>
      <c r="G79" s="132"/>
      <c r="H79" s="132"/>
      <c r="I79" s="132"/>
      <c r="J79" s="30">
        <v>243.82</v>
      </c>
    </row>
    <row r="80" spans="1:10" ht="19.95" customHeight="1" x14ac:dyDescent="0.25">
      <c r="A80" s="132"/>
      <c r="B80" s="132"/>
      <c r="C80" s="132"/>
      <c r="D80" s="132"/>
      <c r="E80" s="132"/>
      <c r="F80" s="132" t="s">
        <v>86</v>
      </c>
      <c r="G80" s="132"/>
      <c r="H80" s="132"/>
      <c r="I80" s="132"/>
      <c r="J80" s="30">
        <v>11.048299999999999</v>
      </c>
    </row>
    <row r="81" spans="1:10" x14ac:dyDescent="0.25">
      <c r="A81" s="23"/>
      <c r="B81" s="23"/>
      <c r="C81" s="23"/>
      <c r="D81" s="23"/>
      <c r="E81" s="23" t="s">
        <v>58</v>
      </c>
      <c r="F81" s="24">
        <v>7.6074973340989255E-2</v>
      </c>
      <c r="G81" s="23" t="s">
        <v>59</v>
      </c>
      <c r="H81" s="24">
        <v>0</v>
      </c>
      <c r="I81" s="23" t="s">
        <v>60</v>
      </c>
      <c r="J81" s="24">
        <v>7.6074973340989255E-2</v>
      </c>
    </row>
    <row r="82" spans="1:10" x14ac:dyDescent="0.25">
      <c r="A82" s="23"/>
      <c r="B82" s="23"/>
      <c r="C82" s="23"/>
      <c r="D82" s="23"/>
      <c r="E82" s="23" t="s">
        <v>61</v>
      </c>
      <c r="F82" s="24">
        <v>3.34</v>
      </c>
      <c r="G82" s="23"/>
      <c r="H82" s="137" t="s">
        <v>62</v>
      </c>
      <c r="I82" s="137"/>
      <c r="J82" s="24">
        <v>14.56</v>
      </c>
    </row>
    <row r="83" spans="1:10" ht="30" customHeight="1" thickBot="1" x14ac:dyDescent="0.3">
      <c r="A83" s="25"/>
      <c r="B83" s="25"/>
      <c r="C83" s="25"/>
      <c r="D83" s="25"/>
      <c r="E83" s="25"/>
      <c r="F83" s="25"/>
      <c r="G83" s="25" t="s">
        <v>63</v>
      </c>
      <c r="H83" s="26">
        <v>8003.96</v>
      </c>
      <c r="I83" s="25" t="s">
        <v>64</v>
      </c>
      <c r="J83" s="27">
        <v>116537.65</v>
      </c>
    </row>
    <row r="84" spans="1:10" ht="1.05" customHeight="1" thickTop="1" x14ac:dyDescent="0.25">
      <c r="A84" s="28"/>
      <c r="B84" s="28"/>
      <c r="C84" s="28"/>
      <c r="D84" s="28"/>
      <c r="E84" s="28"/>
      <c r="F84" s="28"/>
      <c r="G84" s="28"/>
      <c r="H84" s="28"/>
      <c r="I84" s="28"/>
      <c r="J84" s="28"/>
    </row>
    <row r="85" spans="1:10" ht="18" customHeight="1" x14ac:dyDescent="0.25">
      <c r="A85" s="11" t="s">
        <v>28</v>
      </c>
      <c r="B85" s="1" t="s">
        <v>7</v>
      </c>
      <c r="C85" s="11" t="s">
        <v>8</v>
      </c>
      <c r="D85" s="11" t="s">
        <v>9</v>
      </c>
      <c r="E85" s="134" t="s">
        <v>47</v>
      </c>
      <c r="F85" s="134"/>
      <c r="G85" s="12" t="s">
        <v>10</v>
      </c>
      <c r="H85" s="1" t="s">
        <v>11</v>
      </c>
      <c r="I85" s="1" t="s">
        <v>12</v>
      </c>
      <c r="J85" s="1" t="s">
        <v>14</v>
      </c>
    </row>
    <row r="86" spans="1:10" ht="39" customHeight="1" x14ac:dyDescent="0.25">
      <c r="A86" s="13" t="s">
        <v>48</v>
      </c>
      <c r="B86" s="14" t="s">
        <v>246</v>
      </c>
      <c r="C86" s="13" t="s">
        <v>25</v>
      </c>
      <c r="D86" s="13" t="s">
        <v>247</v>
      </c>
      <c r="E86" s="135" t="s">
        <v>102</v>
      </c>
      <c r="F86" s="135"/>
      <c r="G86" s="15" t="s">
        <v>248</v>
      </c>
      <c r="H86" s="16">
        <v>1</v>
      </c>
      <c r="I86" s="17">
        <v>0.54</v>
      </c>
      <c r="J86" s="17">
        <v>0.54</v>
      </c>
    </row>
    <row r="87" spans="1:10" ht="64.95" customHeight="1" x14ac:dyDescent="0.25">
      <c r="A87" s="18" t="s">
        <v>50</v>
      </c>
      <c r="B87" s="19" t="s">
        <v>95</v>
      </c>
      <c r="C87" s="18" t="s">
        <v>25</v>
      </c>
      <c r="D87" s="18" t="s">
        <v>96</v>
      </c>
      <c r="E87" s="136" t="s">
        <v>92</v>
      </c>
      <c r="F87" s="136"/>
      <c r="G87" s="20" t="s">
        <v>93</v>
      </c>
      <c r="H87" s="21">
        <v>2.2000000000000001E-3</v>
      </c>
      <c r="I87" s="22">
        <v>218.74</v>
      </c>
      <c r="J87" s="22">
        <v>0.48</v>
      </c>
    </row>
    <row r="88" spans="1:10" ht="64.95" customHeight="1" x14ac:dyDescent="0.25">
      <c r="A88" s="18" t="s">
        <v>50</v>
      </c>
      <c r="B88" s="19" t="s">
        <v>325</v>
      </c>
      <c r="C88" s="18" t="s">
        <v>25</v>
      </c>
      <c r="D88" s="18" t="s">
        <v>326</v>
      </c>
      <c r="E88" s="136" t="s">
        <v>92</v>
      </c>
      <c r="F88" s="136"/>
      <c r="G88" s="20" t="s">
        <v>94</v>
      </c>
      <c r="H88" s="21">
        <v>1E-3</v>
      </c>
      <c r="I88" s="22">
        <v>63.12</v>
      </c>
      <c r="J88" s="22">
        <v>0.06</v>
      </c>
    </row>
    <row r="89" spans="1:10" x14ac:dyDescent="0.25">
      <c r="A89" s="23"/>
      <c r="B89" s="23"/>
      <c r="C89" s="23"/>
      <c r="D89" s="23"/>
      <c r="E89" s="23" t="s">
        <v>58</v>
      </c>
      <c r="F89" s="24">
        <v>0.06</v>
      </c>
      <c r="G89" s="23" t="s">
        <v>59</v>
      </c>
      <c r="H89" s="24">
        <v>0</v>
      </c>
      <c r="I89" s="23" t="s">
        <v>60</v>
      </c>
      <c r="J89" s="24">
        <v>0.06</v>
      </c>
    </row>
    <row r="90" spans="1:10" x14ac:dyDescent="0.25">
      <c r="A90" s="23"/>
      <c r="B90" s="23"/>
      <c r="C90" s="23"/>
      <c r="D90" s="23"/>
      <c r="E90" s="23" t="s">
        <v>61</v>
      </c>
      <c r="F90" s="24">
        <v>0.12</v>
      </c>
      <c r="G90" s="23"/>
      <c r="H90" s="137" t="s">
        <v>62</v>
      </c>
      <c r="I90" s="137"/>
      <c r="J90" s="24">
        <v>0.66</v>
      </c>
    </row>
    <row r="91" spans="1:10" ht="30" customHeight="1" thickBot="1" x14ac:dyDescent="0.3">
      <c r="A91" s="25"/>
      <c r="B91" s="25"/>
      <c r="C91" s="25"/>
      <c r="D91" s="25"/>
      <c r="E91" s="25"/>
      <c r="F91" s="25"/>
      <c r="G91" s="25" t="s">
        <v>63</v>
      </c>
      <c r="H91" s="26">
        <v>55515.51</v>
      </c>
      <c r="I91" s="25" t="s">
        <v>64</v>
      </c>
      <c r="J91" s="27">
        <v>36640.230000000003</v>
      </c>
    </row>
    <row r="92" spans="1:10" ht="1.05" customHeight="1" thickTop="1" x14ac:dyDescent="0.25">
      <c r="A92" s="28"/>
      <c r="B92" s="28"/>
      <c r="C92" s="28"/>
      <c r="D92" s="28"/>
      <c r="E92" s="28"/>
      <c r="F92" s="28"/>
      <c r="G92" s="28"/>
      <c r="H92" s="28"/>
      <c r="I92" s="28"/>
      <c r="J92" s="28"/>
    </row>
    <row r="93" spans="1:10" ht="24" customHeight="1" x14ac:dyDescent="0.25">
      <c r="A93" s="5" t="s">
        <v>29</v>
      </c>
      <c r="B93" s="5"/>
      <c r="C93" s="5"/>
      <c r="D93" s="5" t="s">
        <v>255</v>
      </c>
      <c r="E93" s="5"/>
      <c r="F93" s="138"/>
      <c r="G93" s="138"/>
      <c r="H93" s="9"/>
      <c r="I93" s="5"/>
      <c r="J93" s="10">
        <f>SUM(J100,J112,J125,J140,J146,J152,J161)</f>
        <v>603910.76240000001</v>
      </c>
    </row>
    <row r="94" spans="1:10" ht="18" customHeight="1" x14ac:dyDescent="0.25">
      <c r="A94" s="11" t="s">
        <v>31</v>
      </c>
      <c r="B94" s="1" t="s">
        <v>7</v>
      </c>
      <c r="C94" s="11" t="s">
        <v>8</v>
      </c>
      <c r="D94" s="11" t="s">
        <v>9</v>
      </c>
      <c r="E94" s="134" t="s">
        <v>47</v>
      </c>
      <c r="F94" s="134"/>
      <c r="G94" s="12" t="s">
        <v>10</v>
      </c>
      <c r="H94" s="1" t="s">
        <v>11</v>
      </c>
      <c r="I94" s="1" t="s">
        <v>12</v>
      </c>
      <c r="J94" s="1" t="s">
        <v>14</v>
      </c>
    </row>
    <row r="95" spans="1:10" ht="39" customHeight="1" x14ac:dyDescent="0.25">
      <c r="A95" s="13" t="s">
        <v>48</v>
      </c>
      <c r="B95" s="14" t="s">
        <v>246</v>
      </c>
      <c r="C95" s="13" t="s">
        <v>25</v>
      </c>
      <c r="D95" s="13" t="s">
        <v>247</v>
      </c>
      <c r="E95" s="135" t="s">
        <v>102</v>
      </c>
      <c r="F95" s="135"/>
      <c r="G95" s="15" t="s">
        <v>248</v>
      </c>
      <c r="H95" s="16">
        <v>1</v>
      </c>
      <c r="I95" s="17">
        <v>0.54</v>
      </c>
      <c r="J95" s="17">
        <v>0.54</v>
      </c>
    </row>
    <row r="96" spans="1:10" ht="64.95" customHeight="1" x14ac:dyDescent="0.25">
      <c r="A96" s="18" t="s">
        <v>50</v>
      </c>
      <c r="B96" s="19" t="s">
        <v>95</v>
      </c>
      <c r="C96" s="18" t="s">
        <v>25</v>
      </c>
      <c r="D96" s="18" t="s">
        <v>96</v>
      </c>
      <c r="E96" s="136" t="s">
        <v>92</v>
      </c>
      <c r="F96" s="136"/>
      <c r="G96" s="20" t="s">
        <v>93</v>
      </c>
      <c r="H96" s="21">
        <v>2.2000000000000001E-3</v>
      </c>
      <c r="I96" s="22">
        <v>218.74</v>
      </c>
      <c r="J96" s="22">
        <v>0.48</v>
      </c>
    </row>
    <row r="97" spans="1:10" ht="64.95" customHeight="1" x14ac:dyDescent="0.25">
      <c r="A97" s="18" t="s">
        <v>50</v>
      </c>
      <c r="B97" s="19" t="s">
        <v>325</v>
      </c>
      <c r="C97" s="18" t="s">
        <v>25</v>
      </c>
      <c r="D97" s="18" t="s">
        <v>326</v>
      </c>
      <c r="E97" s="136" t="s">
        <v>92</v>
      </c>
      <c r="F97" s="136"/>
      <c r="G97" s="20" t="s">
        <v>94</v>
      </c>
      <c r="H97" s="21">
        <v>1E-3</v>
      </c>
      <c r="I97" s="22">
        <v>63.12</v>
      </c>
      <c r="J97" s="22">
        <v>0.06</v>
      </c>
    </row>
    <row r="98" spans="1:10" x14ac:dyDescent="0.25">
      <c r="A98" s="23"/>
      <c r="B98" s="23"/>
      <c r="C98" s="23"/>
      <c r="D98" s="23"/>
      <c r="E98" s="23" t="s">
        <v>58</v>
      </c>
      <c r="F98" s="24">
        <v>0.06</v>
      </c>
      <c r="G98" s="23" t="s">
        <v>59</v>
      </c>
      <c r="H98" s="24">
        <v>0</v>
      </c>
      <c r="I98" s="23" t="s">
        <v>60</v>
      </c>
      <c r="J98" s="24">
        <v>0.06</v>
      </c>
    </row>
    <row r="99" spans="1:10" x14ac:dyDescent="0.25">
      <c r="A99" s="23"/>
      <c r="B99" s="23"/>
      <c r="C99" s="23"/>
      <c r="D99" s="23"/>
      <c r="E99" s="23" t="s">
        <v>61</v>
      </c>
      <c r="F99" s="24">
        <v>0.12</v>
      </c>
      <c r="G99" s="23"/>
      <c r="H99" s="137" t="s">
        <v>62</v>
      </c>
      <c r="I99" s="137"/>
      <c r="J99" s="24">
        <v>0.66</v>
      </c>
    </row>
    <row r="100" spans="1:10" ht="30" customHeight="1" thickBot="1" x14ac:dyDescent="0.3">
      <c r="A100" s="25"/>
      <c r="B100" s="25"/>
      <c r="C100" s="25"/>
      <c r="D100" s="25"/>
      <c r="E100" s="25"/>
      <c r="F100" s="25"/>
      <c r="G100" s="25" t="s">
        <v>63</v>
      </c>
      <c r="H100" s="26">
        <v>360974.66</v>
      </c>
      <c r="I100" s="25" t="s">
        <v>64</v>
      </c>
      <c r="J100" s="27">
        <v>238243.27</v>
      </c>
    </row>
    <row r="101" spans="1:10" ht="1.05" customHeight="1" thickTop="1" x14ac:dyDescent="0.25">
      <c r="A101" s="28"/>
      <c r="B101" s="28"/>
      <c r="C101" s="28"/>
      <c r="D101" s="28"/>
      <c r="E101" s="28"/>
      <c r="F101" s="28"/>
      <c r="G101" s="28"/>
      <c r="H101" s="28"/>
      <c r="I101" s="28"/>
      <c r="J101" s="28"/>
    </row>
    <row r="102" spans="1:10" ht="18" customHeight="1" x14ac:dyDescent="0.25">
      <c r="A102" s="11" t="s">
        <v>32</v>
      </c>
      <c r="B102" s="1" t="s">
        <v>7</v>
      </c>
      <c r="C102" s="11" t="s">
        <v>8</v>
      </c>
      <c r="D102" s="11" t="s">
        <v>9</v>
      </c>
      <c r="E102" s="134" t="s">
        <v>47</v>
      </c>
      <c r="F102" s="134"/>
      <c r="G102" s="12" t="s">
        <v>10</v>
      </c>
      <c r="H102" s="1" t="s">
        <v>11</v>
      </c>
      <c r="I102" s="1" t="s">
        <v>12</v>
      </c>
      <c r="J102" s="1" t="s">
        <v>14</v>
      </c>
    </row>
    <row r="103" spans="1:10" ht="39" customHeight="1" x14ac:dyDescent="0.25">
      <c r="A103" s="13" t="s">
        <v>48</v>
      </c>
      <c r="B103" s="14" t="s">
        <v>240</v>
      </c>
      <c r="C103" s="13" t="s">
        <v>18</v>
      </c>
      <c r="D103" s="13" t="s">
        <v>241</v>
      </c>
      <c r="E103" s="135" t="s">
        <v>49</v>
      </c>
      <c r="F103" s="135"/>
      <c r="G103" s="15" t="s">
        <v>19</v>
      </c>
      <c r="H103" s="16">
        <v>1</v>
      </c>
      <c r="I103" s="17">
        <v>0.33</v>
      </c>
      <c r="J103" s="17">
        <v>0.33</v>
      </c>
    </row>
    <row r="104" spans="1:10" ht="24" customHeight="1" x14ac:dyDescent="0.25">
      <c r="A104" s="18" t="s">
        <v>50</v>
      </c>
      <c r="B104" s="19" t="s">
        <v>310</v>
      </c>
      <c r="C104" s="18" t="s">
        <v>25</v>
      </c>
      <c r="D104" s="18" t="s">
        <v>311</v>
      </c>
      <c r="E104" s="136" t="s">
        <v>51</v>
      </c>
      <c r="F104" s="136"/>
      <c r="G104" s="20" t="s">
        <v>52</v>
      </c>
      <c r="H104" s="21">
        <v>2.5000000000000001E-3</v>
      </c>
      <c r="I104" s="22">
        <v>15.68</v>
      </c>
      <c r="J104" s="22">
        <v>0.03</v>
      </c>
    </row>
    <row r="105" spans="1:10" ht="24" customHeight="1" x14ac:dyDescent="0.25">
      <c r="A105" s="18" t="s">
        <v>50</v>
      </c>
      <c r="B105" s="19" t="s">
        <v>312</v>
      </c>
      <c r="C105" s="18" t="s">
        <v>25</v>
      </c>
      <c r="D105" s="18" t="s">
        <v>313</v>
      </c>
      <c r="E105" s="136" t="s">
        <v>51</v>
      </c>
      <c r="F105" s="136"/>
      <c r="G105" s="20" t="s">
        <v>52</v>
      </c>
      <c r="H105" s="21">
        <v>2.5000000000000001E-3</v>
      </c>
      <c r="I105" s="22">
        <v>19.52</v>
      </c>
      <c r="J105" s="22">
        <v>0.04</v>
      </c>
    </row>
    <row r="106" spans="1:10" ht="24" customHeight="1" x14ac:dyDescent="0.25">
      <c r="A106" s="18" t="s">
        <v>50</v>
      </c>
      <c r="B106" s="19" t="s">
        <v>53</v>
      </c>
      <c r="C106" s="18" t="s">
        <v>25</v>
      </c>
      <c r="D106" s="18" t="s">
        <v>54</v>
      </c>
      <c r="E106" s="136" t="s">
        <v>51</v>
      </c>
      <c r="F106" s="136"/>
      <c r="G106" s="20" t="s">
        <v>52</v>
      </c>
      <c r="H106" s="21">
        <v>7.4999999999999997E-3</v>
      </c>
      <c r="I106" s="22">
        <v>18.04</v>
      </c>
      <c r="J106" s="22">
        <v>0.13</v>
      </c>
    </row>
    <row r="107" spans="1:10" ht="24" customHeight="1" x14ac:dyDescent="0.25">
      <c r="A107" s="18" t="s">
        <v>50</v>
      </c>
      <c r="B107" s="19" t="s">
        <v>314</v>
      </c>
      <c r="C107" s="18" t="s">
        <v>25</v>
      </c>
      <c r="D107" s="18" t="s">
        <v>315</v>
      </c>
      <c r="E107" s="136" t="s">
        <v>51</v>
      </c>
      <c r="F107" s="136"/>
      <c r="G107" s="20" t="s">
        <v>52</v>
      </c>
      <c r="H107" s="21">
        <v>2E-3</v>
      </c>
      <c r="I107" s="22">
        <v>34.33</v>
      </c>
      <c r="J107" s="22">
        <v>0.06</v>
      </c>
    </row>
    <row r="108" spans="1:10" ht="39" customHeight="1" x14ac:dyDescent="0.25">
      <c r="A108" s="18" t="s">
        <v>50</v>
      </c>
      <c r="B108" s="19" t="s">
        <v>316</v>
      </c>
      <c r="C108" s="18" t="s">
        <v>25</v>
      </c>
      <c r="D108" s="18" t="s">
        <v>317</v>
      </c>
      <c r="E108" s="136" t="s">
        <v>92</v>
      </c>
      <c r="F108" s="136"/>
      <c r="G108" s="20" t="s">
        <v>93</v>
      </c>
      <c r="H108" s="21">
        <v>1E-3</v>
      </c>
      <c r="I108" s="22">
        <v>66.150000000000006</v>
      </c>
      <c r="J108" s="22">
        <v>0.06</v>
      </c>
    </row>
    <row r="109" spans="1:10" ht="25.95" customHeight="1" x14ac:dyDescent="0.25">
      <c r="A109" s="18" t="s">
        <v>55</v>
      </c>
      <c r="B109" s="19" t="s">
        <v>106</v>
      </c>
      <c r="C109" s="18" t="s">
        <v>25</v>
      </c>
      <c r="D109" s="18" t="s">
        <v>107</v>
      </c>
      <c r="E109" s="136" t="s">
        <v>56</v>
      </c>
      <c r="F109" s="136"/>
      <c r="G109" s="20" t="s">
        <v>35</v>
      </c>
      <c r="H109" s="21">
        <v>2.8860000000000001E-3</v>
      </c>
      <c r="I109" s="22">
        <v>6.82</v>
      </c>
      <c r="J109" s="22">
        <v>0.01</v>
      </c>
    </row>
    <row r="110" spans="1:10" x14ac:dyDescent="0.25">
      <c r="A110" s="23"/>
      <c r="B110" s="23"/>
      <c r="C110" s="23"/>
      <c r="D110" s="23"/>
      <c r="E110" s="23" t="s">
        <v>58</v>
      </c>
      <c r="F110" s="24">
        <v>0.24</v>
      </c>
      <c r="G110" s="23" t="s">
        <v>59</v>
      </c>
      <c r="H110" s="24">
        <v>0</v>
      </c>
      <c r="I110" s="23" t="s">
        <v>60</v>
      </c>
      <c r="J110" s="24">
        <v>0.24</v>
      </c>
    </row>
    <row r="111" spans="1:10" x14ac:dyDescent="0.25">
      <c r="A111" s="23"/>
      <c r="B111" s="23"/>
      <c r="C111" s="23"/>
      <c r="D111" s="23"/>
      <c r="E111" s="23" t="s">
        <v>61</v>
      </c>
      <c r="F111" s="24">
        <v>0.1</v>
      </c>
      <c r="G111" s="23"/>
      <c r="H111" s="137" t="s">
        <v>62</v>
      </c>
      <c r="I111" s="137"/>
      <c r="J111" s="24">
        <v>0.43</v>
      </c>
    </row>
    <row r="112" spans="1:10" ht="30" customHeight="1" thickBot="1" x14ac:dyDescent="0.3">
      <c r="A112" s="25"/>
      <c r="B112" s="25"/>
      <c r="C112" s="25"/>
      <c r="D112" s="25"/>
      <c r="E112" s="25"/>
      <c r="F112" s="25"/>
      <c r="G112" s="25" t="s">
        <v>63</v>
      </c>
      <c r="H112" s="26">
        <v>14222.78</v>
      </c>
      <c r="I112" s="25" t="s">
        <v>64</v>
      </c>
      <c r="J112" s="27">
        <v>6115.79</v>
      </c>
    </row>
    <row r="113" spans="1:10" ht="1.05" customHeight="1" thickTop="1" x14ac:dyDescent="0.25">
      <c r="A113" s="28"/>
      <c r="B113" s="28"/>
      <c r="C113" s="28"/>
      <c r="D113" s="28"/>
      <c r="E113" s="28"/>
      <c r="F113" s="28"/>
      <c r="G113" s="28"/>
      <c r="H113" s="28"/>
      <c r="I113" s="28"/>
      <c r="J113" s="28"/>
    </row>
    <row r="114" spans="1:10" ht="18" customHeight="1" x14ac:dyDescent="0.25">
      <c r="A114" s="11" t="s">
        <v>33</v>
      </c>
      <c r="B114" s="1" t="s">
        <v>7</v>
      </c>
      <c r="C114" s="11" t="s">
        <v>8</v>
      </c>
      <c r="D114" s="11" t="s">
        <v>9</v>
      </c>
      <c r="E114" s="134" t="s">
        <v>47</v>
      </c>
      <c r="F114" s="134"/>
      <c r="G114" s="12" t="s">
        <v>10</v>
      </c>
      <c r="H114" s="1" t="s">
        <v>11</v>
      </c>
      <c r="I114" s="1" t="s">
        <v>12</v>
      </c>
      <c r="J114" s="1" t="s">
        <v>14</v>
      </c>
    </row>
    <row r="115" spans="1:10" ht="25.95" customHeight="1" x14ac:dyDescent="0.25">
      <c r="A115" s="13" t="s">
        <v>48</v>
      </c>
      <c r="B115" s="14" t="s">
        <v>256</v>
      </c>
      <c r="C115" s="13" t="s">
        <v>25</v>
      </c>
      <c r="D115" s="13" t="s">
        <v>257</v>
      </c>
      <c r="E115" s="135" t="s">
        <v>49</v>
      </c>
      <c r="F115" s="135"/>
      <c r="G115" s="15" t="s">
        <v>23</v>
      </c>
      <c r="H115" s="16">
        <v>1</v>
      </c>
      <c r="I115" s="17">
        <v>0.99</v>
      </c>
      <c r="J115" s="17">
        <v>0.99</v>
      </c>
    </row>
    <row r="116" spans="1:10" ht="64.95" customHeight="1" x14ac:dyDescent="0.25">
      <c r="A116" s="18" t="s">
        <v>50</v>
      </c>
      <c r="B116" s="19" t="s">
        <v>109</v>
      </c>
      <c r="C116" s="18" t="s">
        <v>25</v>
      </c>
      <c r="D116" s="18" t="s">
        <v>110</v>
      </c>
      <c r="E116" s="136" t="s">
        <v>92</v>
      </c>
      <c r="F116" s="136"/>
      <c r="G116" s="20" t="s">
        <v>93</v>
      </c>
      <c r="H116" s="21">
        <v>1E-3</v>
      </c>
      <c r="I116" s="22">
        <v>254.8</v>
      </c>
      <c r="J116" s="22">
        <v>0.25</v>
      </c>
    </row>
    <row r="117" spans="1:10" ht="64.95" customHeight="1" x14ac:dyDescent="0.25">
      <c r="A117" s="18" t="s">
        <v>50</v>
      </c>
      <c r="B117" s="19" t="s">
        <v>111</v>
      </c>
      <c r="C117" s="18" t="s">
        <v>25</v>
      </c>
      <c r="D117" s="18" t="s">
        <v>112</v>
      </c>
      <c r="E117" s="136" t="s">
        <v>92</v>
      </c>
      <c r="F117" s="136"/>
      <c r="G117" s="20" t="s">
        <v>94</v>
      </c>
      <c r="H117" s="21">
        <v>2E-3</v>
      </c>
      <c r="I117" s="22">
        <v>62.51</v>
      </c>
      <c r="J117" s="22">
        <v>0.12</v>
      </c>
    </row>
    <row r="118" spans="1:10" ht="39" customHeight="1" x14ac:dyDescent="0.25">
      <c r="A118" s="18" t="s">
        <v>50</v>
      </c>
      <c r="B118" s="19" t="s">
        <v>113</v>
      </c>
      <c r="C118" s="18" t="s">
        <v>25</v>
      </c>
      <c r="D118" s="18" t="s">
        <v>114</v>
      </c>
      <c r="E118" s="136" t="s">
        <v>92</v>
      </c>
      <c r="F118" s="136"/>
      <c r="G118" s="20" t="s">
        <v>93</v>
      </c>
      <c r="H118" s="21">
        <v>1E-4</v>
      </c>
      <c r="I118" s="22">
        <v>205.14</v>
      </c>
      <c r="J118" s="22">
        <v>0.02</v>
      </c>
    </row>
    <row r="119" spans="1:10" ht="39" customHeight="1" x14ac:dyDescent="0.25">
      <c r="A119" s="18" t="s">
        <v>50</v>
      </c>
      <c r="B119" s="19" t="s">
        <v>115</v>
      </c>
      <c r="C119" s="18" t="s">
        <v>25</v>
      </c>
      <c r="D119" s="18" t="s">
        <v>116</v>
      </c>
      <c r="E119" s="136" t="s">
        <v>92</v>
      </c>
      <c r="F119" s="136"/>
      <c r="G119" s="20" t="s">
        <v>94</v>
      </c>
      <c r="H119" s="21">
        <v>3.0000000000000001E-3</v>
      </c>
      <c r="I119" s="22">
        <v>75.760000000000005</v>
      </c>
      <c r="J119" s="22">
        <v>0.22</v>
      </c>
    </row>
    <row r="120" spans="1:10" ht="24" customHeight="1" x14ac:dyDescent="0.25">
      <c r="A120" s="18" t="s">
        <v>50</v>
      </c>
      <c r="B120" s="19" t="s">
        <v>53</v>
      </c>
      <c r="C120" s="18" t="s">
        <v>25</v>
      </c>
      <c r="D120" s="18" t="s">
        <v>54</v>
      </c>
      <c r="E120" s="136" t="s">
        <v>51</v>
      </c>
      <c r="F120" s="136"/>
      <c r="G120" s="20" t="s">
        <v>52</v>
      </c>
      <c r="H120" s="21">
        <v>3.0000000000000001E-3</v>
      </c>
      <c r="I120" s="22">
        <v>18.04</v>
      </c>
      <c r="J120" s="22">
        <v>0.05</v>
      </c>
    </row>
    <row r="121" spans="1:10" ht="52.05" customHeight="1" x14ac:dyDescent="0.25">
      <c r="A121" s="18" t="s">
        <v>50</v>
      </c>
      <c r="B121" s="19" t="s">
        <v>97</v>
      </c>
      <c r="C121" s="18" t="s">
        <v>25</v>
      </c>
      <c r="D121" s="18" t="s">
        <v>98</v>
      </c>
      <c r="E121" s="136" t="s">
        <v>92</v>
      </c>
      <c r="F121" s="136"/>
      <c r="G121" s="20" t="s">
        <v>93</v>
      </c>
      <c r="H121" s="21">
        <v>1E-3</v>
      </c>
      <c r="I121" s="22">
        <v>187.55</v>
      </c>
      <c r="J121" s="22">
        <v>0.18</v>
      </c>
    </row>
    <row r="122" spans="1:10" ht="52.05" customHeight="1" x14ac:dyDescent="0.25">
      <c r="A122" s="18" t="s">
        <v>50</v>
      </c>
      <c r="B122" s="19" t="s">
        <v>99</v>
      </c>
      <c r="C122" s="18" t="s">
        <v>25</v>
      </c>
      <c r="D122" s="18" t="s">
        <v>100</v>
      </c>
      <c r="E122" s="136" t="s">
        <v>92</v>
      </c>
      <c r="F122" s="136"/>
      <c r="G122" s="20" t="s">
        <v>94</v>
      </c>
      <c r="H122" s="21">
        <v>2E-3</v>
      </c>
      <c r="I122" s="22">
        <v>78.55</v>
      </c>
      <c r="J122" s="22">
        <v>0.15</v>
      </c>
    </row>
    <row r="123" spans="1:10" x14ac:dyDescent="0.25">
      <c r="A123" s="23"/>
      <c r="B123" s="23"/>
      <c r="C123" s="23"/>
      <c r="D123" s="23"/>
      <c r="E123" s="23" t="s">
        <v>58</v>
      </c>
      <c r="F123" s="24">
        <v>0.2</v>
      </c>
      <c r="G123" s="23" t="s">
        <v>59</v>
      </c>
      <c r="H123" s="24">
        <v>0</v>
      </c>
      <c r="I123" s="23" t="s">
        <v>60</v>
      </c>
      <c r="J123" s="24">
        <v>0.2</v>
      </c>
    </row>
    <row r="124" spans="1:10" x14ac:dyDescent="0.25">
      <c r="A124" s="23"/>
      <c r="B124" s="23"/>
      <c r="C124" s="23"/>
      <c r="D124" s="23"/>
      <c r="E124" s="23" t="s">
        <v>61</v>
      </c>
      <c r="F124" s="24">
        <v>0.26</v>
      </c>
      <c r="G124" s="23"/>
      <c r="H124" s="137" t="s">
        <v>62</v>
      </c>
      <c r="I124" s="137"/>
      <c r="J124" s="24">
        <v>1.25</v>
      </c>
    </row>
    <row r="125" spans="1:10" ht="30" customHeight="1" thickBot="1" x14ac:dyDescent="0.3">
      <c r="A125" s="25"/>
      <c r="B125" s="25"/>
      <c r="C125" s="25"/>
      <c r="D125" s="25"/>
      <c r="E125" s="25"/>
      <c r="F125" s="25"/>
      <c r="G125" s="25" t="s">
        <v>63</v>
      </c>
      <c r="H125" s="26">
        <v>14222.78</v>
      </c>
      <c r="I125" s="25" t="s">
        <v>64</v>
      </c>
      <c r="J125" s="27">
        <v>17778.47</v>
      </c>
    </row>
    <row r="126" spans="1:10" ht="1.05" customHeight="1" thickTop="1" x14ac:dyDescent="0.25">
      <c r="A126" s="28"/>
      <c r="B126" s="28"/>
      <c r="C126" s="28"/>
      <c r="D126" s="28"/>
      <c r="E126" s="28"/>
      <c r="F126" s="28"/>
      <c r="G126" s="28"/>
      <c r="H126" s="28"/>
      <c r="I126" s="28"/>
      <c r="J126" s="28"/>
    </row>
    <row r="127" spans="1:10" ht="18" customHeight="1" x14ac:dyDescent="0.25">
      <c r="A127" s="11" t="s">
        <v>34</v>
      </c>
      <c r="B127" s="1" t="s">
        <v>7</v>
      </c>
      <c r="C127" s="11" t="s">
        <v>8</v>
      </c>
      <c r="D127" s="11" t="s">
        <v>9</v>
      </c>
      <c r="E127" s="134" t="s">
        <v>47</v>
      </c>
      <c r="F127" s="134"/>
      <c r="G127" s="12" t="s">
        <v>10</v>
      </c>
      <c r="H127" s="1" t="s">
        <v>11</v>
      </c>
      <c r="I127" s="1" t="s">
        <v>12</v>
      </c>
      <c r="J127" s="1" t="s">
        <v>14</v>
      </c>
    </row>
    <row r="128" spans="1:10" ht="52.05" customHeight="1" x14ac:dyDescent="0.25">
      <c r="A128" s="13" t="s">
        <v>48</v>
      </c>
      <c r="B128" s="14" t="s">
        <v>258</v>
      </c>
      <c r="C128" s="13" t="s">
        <v>25</v>
      </c>
      <c r="D128" s="13" t="s">
        <v>259</v>
      </c>
      <c r="E128" s="135" t="s">
        <v>49</v>
      </c>
      <c r="F128" s="135"/>
      <c r="G128" s="15" t="s">
        <v>26</v>
      </c>
      <c r="H128" s="16">
        <v>1</v>
      </c>
      <c r="I128" s="17">
        <v>10.07</v>
      </c>
      <c r="J128" s="17">
        <v>10.07</v>
      </c>
    </row>
    <row r="129" spans="1:13" ht="52.05" customHeight="1" x14ac:dyDescent="0.25">
      <c r="A129" s="18" t="s">
        <v>50</v>
      </c>
      <c r="B129" s="19" t="s">
        <v>343</v>
      </c>
      <c r="C129" s="18" t="s">
        <v>25</v>
      </c>
      <c r="D129" s="18" t="s">
        <v>344</v>
      </c>
      <c r="E129" s="136" t="s">
        <v>92</v>
      </c>
      <c r="F129" s="136"/>
      <c r="G129" s="20" t="s">
        <v>93</v>
      </c>
      <c r="H129" s="21">
        <v>3.0000000000000001E-3</v>
      </c>
      <c r="I129" s="22">
        <v>135.55000000000001</v>
      </c>
      <c r="J129" s="22">
        <v>0.4</v>
      </c>
    </row>
    <row r="130" spans="1:13" ht="52.05" customHeight="1" x14ac:dyDescent="0.25">
      <c r="A130" s="18" t="s">
        <v>50</v>
      </c>
      <c r="B130" s="19" t="s">
        <v>345</v>
      </c>
      <c r="C130" s="18" t="s">
        <v>25</v>
      </c>
      <c r="D130" s="18" t="s">
        <v>346</v>
      </c>
      <c r="E130" s="136" t="s">
        <v>92</v>
      </c>
      <c r="F130" s="136"/>
      <c r="G130" s="20" t="s">
        <v>94</v>
      </c>
      <c r="H130" s="21">
        <v>2.3E-2</v>
      </c>
      <c r="I130" s="22">
        <v>56.12</v>
      </c>
      <c r="J130" s="22">
        <v>1.29</v>
      </c>
    </row>
    <row r="131" spans="1:13" ht="64.95" customHeight="1" x14ac:dyDescent="0.25">
      <c r="A131" s="18" t="s">
        <v>50</v>
      </c>
      <c r="B131" s="19" t="s">
        <v>109</v>
      </c>
      <c r="C131" s="18" t="s">
        <v>25</v>
      </c>
      <c r="D131" s="18" t="s">
        <v>110</v>
      </c>
      <c r="E131" s="136" t="s">
        <v>92</v>
      </c>
      <c r="F131" s="136"/>
      <c r="G131" s="20" t="s">
        <v>93</v>
      </c>
      <c r="H131" s="21">
        <v>4.0000000000000001E-3</v>
      </c>
      <c r="I131" s="22">
        <v>254.8</v>
      </c>
      <c r="J131" s="22">
        <v>1.01</v>
      </c>
    </row>
    <row r="132" spans="1:13" ht="64.95" customHeight="1" x14ac:dyDescent="0.25">
      <c r="A132" s="18" t="s">
        <v>50</v>
      </c>
      <c r="B132" s="19" t="s">
        <v>111</v>
      </c>
      <c r="C132" s="18" t="s">
        <v>25</v>
      </c>
      <c r="D132" s="18" t="s">
        <v>112</v>
      </c>
      <c r="E132" s="136" t="s">
        <v>92</v>
      </c>
      <c r="F132" s="136"/>
      <c r="G132" s="20" t="s">
        <v>94</v>
      </c>
      <c r="H132" s="21">
        <v>2.1999999999999999E-2</v>
      </c>
      <c r="I132" s="22">
        <v>62.51</v>
      </c>
      <c r="J132" s="22">
        <v>1.37</v>
      </c>
    </row>
    <row r="133" spans="1:13" ht="39" customHeight="1" x14ac:dyDescent="0.25">
      <c r="A133" s="18" t="s">
        <v>50</v>
      </c>
      <c r="B133" s="19" t="s">
        <v>113</v>
      </c>
      <c r="C133" s="18" t="s">
        <v>25</v>
      </c>
      <c r="D133" s="18" t="s">
        <v>114</v>
      </c>
      <c r="E133" s="136" t="s">
        <v>92</v>
      </c>
      <c r="F133" s="136"/>
      <c r="G133" s="20" t="s">
        <v>93</v>
      </c>
      <c r="H133" s="21">
        <v>8.0000000000000002E-3</v>
      </c>
      <c r="I133" s="22">
        <v>205.14</v>
      </c>
      <c r="J133" s="22">
        <v>1.64</v>
      </c>
    </row>
    <row r="134" spans="1:13" ht="39" customHeight="1" x14ac:dyDescent="0.25">
      <c r="A134" s="18" t="s">
        <v>50</v>
      </c>
      <c r="B134" s="19" t="s">
        <v>115</v>
      </c>
      <c r="C134" s="18" t="s">
        <v>25</v>
      </c>
      <c r="D134" s="18" t="s">
        <v>116</v>
      </c>
      <c r="E134" s="136" t="s">
        <v>92</v>
      </c>
      <c r="F134" s="136"/>
      <c r="G134" s="20" t="s">
        <v>94</v>
      </c>
      <c r="H134" s="21">
        <v>1.9E-2</v>
      </c>
      <c r="I134" s="22">
        <v>75.760000000000005</v>
      </c>
      <c r="J134" s="22">
        <v>1.43</v>
      </c>
    </row>
    <row r="135" spans="1:13" ht="24" customHeight="1" x14ac:dyDescent="0.25">
      <c r="A135" s="18" t="s">
        <v>50</v>
      </c>
      <c r="B135" s="19" t="s">
        <v>53</v>
      </c>
      <c r="C135" s="18" t="s">
        <v>25</v>
      </c>
      <c r="D135" s="18" t="s">
        <v>54</v>
      </c>
      <c r="E135" s="136" t="s">
        <v>51</v>
      </c>
      <c r="F135" s="136"/>
      <c r="G135" s="20" t="s">
        <v>52</v>
      </c>
      <c r="H135" s="21">
        <v>2.5999999999999999E-2</v>
      </c>
      <c r="I135" s="22">
        <v>18.04</v>
      </c>
      <c r="J135" s="22">
        <v>0.46</v>
      </c>
    </row>
    <row r="136" spans="1:13" ht="52.05" customHeight="1" x14ac:dyDescent="0.25">
      <c r="A136" s="18" t="s">
        <v>50</v>
      </c>
      <c r="B136" s="19" t="s">
        <v>97</v>
      </c>
      <c r="C136" s="18" t="s">
        <v>25</v>
      </c>
      <c r="D136" s="18" t="s">
        <v>98</v>
      </c>
      <c r="E136" s="136" t="s">
        <v>92</v>
      </c>
      <c r="F136" s="136"/>
      <c r="G136" s="20" t="s">
        <v>93</v>
      </c>
      <c r="H136" s="21">
        <v>4.0000000000000001E-3</v>
      </c>
      <c r="I136" s="22">
        <v>187.55</v>
      </c>
      <c r="J136" s="22">
        <v>0.75</v>
      </c>
    </row>
    <row r="137" spans="1:13" ht="52.05" customHeight="1" x14ac:dyDescent="0.25">
      <c r="A137" s="18" t="s">
        <v>50</v>
      </c>
      <c r="B137" s="19" t="s">
        <v>99</v>
      </c>
      <c r="C137" s="18" t="s">
        <v>25</v>
      </c>
      <c r="D137" s="18" t="s">
        <v>100</v>
      </c>
      <c r="E137" s="136" t="s">
        <v>92</v>
      </c>
      <c r="F137" s="136"/>
      <c r="G137" s="20" t="s">
        <v>94</v>
      </c>
      <c r="H137" s="21">
        <v>2.1999999999999999E-2</v>
      </c>
      <c r="I137" s="22">
        <v>78.55</v>
      </c>
      <c r="J137" s="22">
        <v>1.72</v>
      </c>
    </row>
    <row r="138" spans="1:13" x14ac:dyDescent="0.25">
      <c r="A138" s="23"/>
      <c r="B138" s="23"/>
      <c r="C138" s="23"/>
      <c r="D138" s="23"/>
      <c r="E138" s="23" t="s">
        <v>58</v>
      </c>
      <c r="F138" s="24">
        <v>2.46</v>
      </c>
      <c r="G138" s="23" t="s">
        <v>59</v>
      </c>
      <c r="H138" s="24">
        <v>0</v>
      </c>
      <c r="I138" s="23" t="s">
        <v>60</v>
      </c>
      <c r="J138" s="24">
        <v>2.46</v>
      </c>
    </row>
    <row r="139" spans="1:13" x14ac:dyDescent="0.25">
      <c r="A139" s="23"/>
      <c r="B139" s="23"/>
      <c r="C139" s="23"/>
      <c r="D139" s="23"/>
      <c r="E139" s="23" t="s">
        <v>61</v>
      </c>
      <c r="F139" s="24">
        <v>2.67</v>
      </c>
      <c r="G139" s="23"/>
      <c r="H139" s="137" t="s">
        <v>62</v>
      </c>
      <c r="I139" s="137"/>
      <c r="J139" s="24">
        <v>12.74</v>
      </c>
    </row>
    <row r="140" spans="1:13" ht="30" customHeight="1" thickBot="1" x14ac:dyDescent="0.3">
      <c r="A140" s="25"/>
      <c r="B140" s="25"/>
      <c r="C140" s="25"/>
      <c r="D140" s="25"/>
      <c r="E140" s="25"/>
      <c r="F140" s="25"/>
      <c r="G140" s="25" t="s">
        <v>63</v>
      </c>
      <c r="H140" s="26">
        <v>8533.67</v>
      </c>
      <c r="I140" s="25" t="s">
        <v>64</v>
      </c>
      <c r="J140" s="27">
        <v>108718.95</v>
      </c>
    </row>
    <row r="141" spans="1:13" ht="1.05" customHeight="1" thickTop="1" x14ac:dyDescent="0.25">
      <c r="A141" s="28"/>
      <c r="B141" s="28"/>
      <c r="C141" s="28"/>
      <c r="D141" s="28"/>
      <c r="E141" s="28"/>
      <c r="F141" s="28"/>
      <c r="G141" s="28"/>
      <c r="H141" s="28"/>
      <c r="I141" s="28"/>
      <c r="J141" s="28"/>
    </row>
    <row r="142" spans="1:13" ht="18" customHeight="1" x14ac:dyDescent="0.25">
      <c r="A142" s="11" t="s">
        <v>260</v>
      </c>
      <c r="B142" s="1" t="s">
        <v>7</v>
      </c>
      <c r="C142" s="11" t="s">
        <v>8</v>
      </c>
      <c r="D142" s="11" t="s">
        <v>9</v>
      </c>
      <c r="E142" s="134" t="s">
        <v>47</v>
      </c>
      <c r="F142" s="134"/>
      <c r="G142" s="12" t="s">
        <v>10</v>
      </c>
      <c r="H142" s="1" t="s">
        <v>11</v>
      </c>
      <c r="I142" s="1" t="s">
        <v>12</v>
      </c>
      <c r="J142" s="1" t="s">
        <v>14</v>
      </c>
    </row>
    <row r="143" spans="1:13" ht="25.95" customHeight="1" x14ac:dyDescent="0.25">
      <c r="A143" s="13" t="s">
        <v>48</v>
      </c>
      <c r="B143" s="14" t="s">
        <v>261</v>
      </c>
      <c r="C143" s="13" t="s">
        <v>262</v>
      </c>
      <c r="D143" s="13" t="s">
        <v>263</v>
      </c>
      <c r="E143" s="135">
        <v>58</v>
      </c>
      <c r="F143" s="135"/>
      <c r="G143" s="15" t="s">
        <v>90</v>
      </c>
      <c r="H143" s="16">
        <v>1</v>
      </c>
      <c r="I143" s="17">
        <v>4851.8100000000004</v>
      </c>
      <c r="J143" s="17">
        <v>4264.71</v>
      </c>
    </row>
    <row r="144" spans="1:13" x14ac:dyDescent="0.25">
      <c r="A144" s="23"/>
      <c r="B144" s="23"/>
      <c r="C144" s="23"/>
      <c r="D144" s="23"/>
      <c r="E144" s="23" t="s">
        <v>58</v>
      </c>
      <c r="F144" s="24">
        <v>0</v>
      </c>
      <c r="G144" s="23" t="s">
        <v>59</v>
      </c>
      <c r="H144" s="24">
        <v>0</v>
      </c>
      <c r="I144" s="23" t="s">
        <v>60</v>
      </c>
      <c r="J144" s="24">
        <v>0</v>
      </c>
      <c r="M144" s="2">
        <f>ROUND(J143*0.168,2)</f>
        <v>716.47</v>
      </c>
    </row>
    <row r="145" spans="1:14" x14ac:dyDescent="0.25">
      <c r="A145" s="23"/>
      <c r="B145" s="23"/>
      <c r="C145" s="23"/>
      <c r="D145" s="23"/>
      <c r="E145" s="23" t="s">
        <v>61</v>
      </c>
      <c r="F145" s="24">
        <f>ROUND(J143*0.168,2)</f>
        <v>716.47</v>
      </c>
      <c r="G145" s="23"/>
      <c r="H145" s="137" t="s">
        <v>62</v>
      </c>
      <c r="I145" s="137"/>
      <c r="J145" s="24">
        <f>J143+F145</f>
        <v>4981.18</v>
      </c>
    </row>
    <row r="146" spans="1:14" ht="30" customHeight="1" thickBot="1" x14ac:dyDescent="0.3">
      <c r="A146" s="25"/>
      <c r="B146" s="25"/>
      <c r="C146" s="25"/>
      <c r="D146" s="25"/>
      <c r="E146" s="25"/>
      <c r="F146" s="25"/>
      <c r="G146" s="25" t="s">
        <v>63</v>
      </c>
      <c r="H146" s="26">
        <v>7.11</v>
      </c>
      <c r="I146" s="25" t="s">
        <v>64</v>
      </c>
      <c r="J146" s="27">
        <f>H146*J145</f>
        <v>35416.1898</v>
      </c>
      <c r="L146" s="2">
        <v>4982.1000000000004</v>
      </c>
      <c r="N146" s="118">
        <v>0.16800000000000001</v>
      </c>
    </row>
    <row r="147" spans="1:14" ht="1.05" customHeight="1" thickTop="1" x14ac:dyDescent="0.25">
      <c r="A147" s="28"/>
      <c r="B147" s="28"/>
      <c r="C147" s="28"/>
      <c r="D147" s="28"/>
      <c r="E147" s="28"/>
      <c r="F147" s="28"/>
      <c r="G147" s="28"/>
      <c r="H147" s="28"/>
      <c r="I147" s="28"/>
      <c r="J147" s="28"/>
    </row>
    <row r="148" spans="1:14" ht="18" customHeight="1" x14ac:dyDescent="0.25">
      <c r="A148" s="11" t="s">
        <v>264</v>
      </c>
      <c r="B148" s="1" t="s">
        <v>7</v>
      </c>
      <c r="C148" s="11" t="s">
        <v>8</v>
      </c>
      <c r="D148" s="11" t="s">
        <v>9</v>
      </c>
      <c r="E148" s="134" t="s">
        <v>47</v>
      </c>
      <c r="F148" s="134"/>
      <c r="G148" s="12" t="s">
        <v>10</v>
      </c>
      <c r="H148" s="1" t="s">
        <v>11</v>
      </c>
      <c r="I148" s="1" t="s">
        <v>12</v>
      </c>
      <c r="J148" s="1" t="s">
        <v>14</v>
      </c>
    </row>
    <row r="149" spans="1:14" ht="24" customHeight="1" x14ac:dyDescent="0.25">
      <c r="A149" s="13" t="s">
        <v>55</v>
      </c>
      <c r="B149" s="14" t="s">
        <v>265</v>
      </c>
      <c r="C149" s="13" t="s">
        <v>18</v>
      </c>
      <c r="D149" s="13" t="s">
        <v>266</v>
      </c>
      <c r="E149" s="135" t="s">
        <v>56</v>
      </c>
      <c r="F149" s="135"/>
      <c r="G149" s="15" t="s">
        <v>267</v>
      </c>
      <c r="H149" s="16">
        <v>1</v>
      </c>
      <c r="I149" s="17">
        <v>6661.94</v>
      </c>
      <c r="J149" s="17">
        <v>6661.94</v>
      </c>
    </row>
    <row r="150" spans="1:14" x14ac:dyDescent="0.25">
      <c r="A150" s="23"/>
      <c r="B150" s="23"/>
      <c r="C150" s="23"/>
      <c r="D150" s="23"/>
      <c r="E150" s="23" t="s">
        <v>58</v>
      </c>
      <c r="F150" s="24">
        <v>0</v>
      </c>
      <c r="G150" s="23" t="s">
        <v>59</v>
      </c>
      <c r="H150" s="24">
        <v>0</v>
      </c>
      <c r="I150" s="23" t="s">
        <v>60</v>
      </c>
      <c r="J150" s="24">
        <v>0</v>
      </c>
    </row>
    <row r="151" spans="1:14" x14ac:dyDescent="0.25">
      <c r="A151" s="23"/>
      <c r="B151" s="23"/>
      <c r="C151" s="23"/>
      <c r="D151" s="23"/>
      <c r="E151" s="23" t="s">
        <v>61</v>
      </c>
      <c r="F151" s="24">
        <v>1119.2</v>
      </c>
      <c r="G151" s="23"/>
      <c r="H151" s="137" t="s">
        <v>62</v>
      </c>
      <c r="I151" s="137"/>
      <c r="J151" s="24">
        <v>7781.14</v>
      </c>
    </row>
    <row r="152" spans="1:14" ht="30" customHeight="1" thickBot="1" x14ac:dyDescent="0.3">
      <c r="A152" s="25"/>
      <c r="B152" s="25"/>
      <c r="C152" s="25"/>
      <c r="D152" s="25"/>
      <c r="E152" s="25"/>
      <c r="F152" s="25"/>
      <c r="G152" s="25" t="s">
        <v>63</v>
      </c>
      <c r="H152" s="26">
        <v>11.38</v>
      </c>
      <c r="I152" s="25" t="s">
        <v>64</v>
      </c>
      <c r="J152" s="27">
        <v>88549.37</v>
      </c>
    </row>
    <row r="153" spans="1:14" ht="1.05" customHeight="1" thickTop="1" x14ac:dyDescent="0.25">
      <c r="A153" s="28"/>
      <c r="B153" s="28"/>
      <c r="C153" s="28"/>
      <c r="D153" s="28"/>
      <c r="E153" s="28"/>
      <c r="F153" s="28"/>
      <c r="G153" s="28"/>
      <c r="H153" s="28"/>
      <c r="I153" s="28"/>
      <c r="J153" s="28"/>
    </row>
    <row r="154" spans="1:14" ht="18" customHeight="1" x14ac:dyDescent="0.25">
      <c r="A154" s="11" t="s">
        <v>268</v>
      </c>
      <c r="B154" s="1" t="s">
        <v>7</v>
      </c>
      <c r="C154" s="11" t="s">
        <v>8</v>
      </c>
      <c r="D154" s="11" t="s">
        <v>9</v>
      </c>
      <c r="E154" s="134" t="s">
        <v>47</v>
      </c>
      <c r="F154" s="134"/>
      <c r="G154" s="12" t="s">
        <v>10</v>
      </c>
      <c r="H154" s="1" t="s">
        <v>11</v>
      </c>
      <c r="I154" s="1" t="s">
        <v>12</v>
      </c>
      <c r="J154" s="1" t="s">
        <v>14</v>
      </c>
    </row>
    <row r="155" spans="1:14" ht="41.4" customHeight="1" x14ac:dyDescent="0.25">
      <c r="A155" s="13" t="s">
        <v>48</v>
      </c>
      <c r="B155" s="14" t="s">
        <v>269</v>
      </c>
      <c r="C155" s="13" t="s">
        <v>262</v>
      </c>
      <c r="D155" s="13" t="s">
        <v>270</v>
      </c>
      <c r="E155" s="135">
        <v>58</v>
      </c>
      <c r="F155" s="135"/>
      <c r="G155" s="15" t="s">
        <v>23</v>
      </c>
      <c r="H155" s="16">
        <v>1</v>
      </c>
      <c r="I155" s="17">
        <v>6.77</v>
      </c>
      <c r="J155" s="17">
        <v>6.57</v>
      </c>
    </row>
    <row r="156" spans="1:14" ht="33.6" customHeight="1" x14ac:dyDescent="0.25">
      <c r="A156" s="11" t="s">
        <v>52</v>
      </c>
      <c r="B156" s="1" t="s">
        <v>7</v>
      </c>
      <c r="C156" s="11" t="s">
        <v>8</v>
      </c>
      <c r="D156" s="11" t="s">
        <v>347</v>
      </c>
      <c r="E156" s="1" t="s">
        <v>88</v>
      </c>
      <c r="F156" s="1" t="s">
        <v>348</v>
      </c>
      <c r="G156" s="1" t="s">
        <v>349</v>
      </c>
      <c r="H156" s="1" t="s">
        <v>350</v>
      </c>
      <c r="I156" s="1" t="s">
        <v>351</v>
      </c>
      <c r="J156" s="1" t="s">
        <v>71</v>
      </c>
    </row>
    <row r="157" spans="1:14" ht="40.049999999999997" customHeight="1" x14ac:dyDescent="0.25">
      <c r="A157" s="18"/>
      <c r="B157" s="19">
        <v>11000</v>
      </c>
      <c r="C157" s="18"/>
      <c r="D157" s="18" t="s">
        <v>352</v>
      </c>
      <c r="E157" s="21" t="s">
        <v>90</v>
      </c>
      <c r="F157" s="18" t="s">
        <v>353</v>
      </c>
      <c r="G157" s="18" t="s">
        <v>354</v>
      </c>
      <c r="H157" s="22" t="s">
        <v>355</v>
      </c>
      <c r="I157" s="22" t="s">
        <v>356</v>
      </c>
      <c r="J157" s="22" t="s">
        <v>357</v>
      </c>
    </row>
    <row r="158" spans="1:14" ht="40.049999999999997" customHeight="1" x14ac:dyDescent="0.25">
      <c r="A158" s="18"/>
      <c r="B158" s="19">
        <v>19400</v>
      </c>
      <c r="C158" s="18"/>
      <c r="D158" s="18" t="s">
        <v>358</v>
      </c>
      <c r="E158" s="21" t="s">
        <v>90</v>
      </c>
      <c r="F158" s="18" t="s">
        <v>359</v>
      </c>
      <c r="G158" s="18" t="s">
        <v>354</v>
      </c>
      <c r="H158" s="22" t="s">
        <v>360</v>
      </c>
      <c r="I158" s="22" t="s">
        <v>361</v>
      </c>
      <c r="J158" s="22" t="s">
        <v>362</v>
      </c>
      <c r="L158" s="2">
        <v>7.75</v>
      </c>
      <c r="M158" s="118">
        <v>0.16800000000000001</v>
      </c>
    </row>
    <row r="159" spans="1:14" x14ac:dyDescent="0.25">
      <c r="A159" s="23"/>
      <c r="B159" s="23"/>
      <c r="C159" s="23"/>
      <c r="D159" s="23"/>
      <c r="E159" s="23" t="s">
        <v>58</v>
      </c>
      <c r="F159" s="24">
        <v>1.2322333333333333</v>
      </c>
      <c r="G159" s="23" t="s">
        <v>59</v>
      </c>
      <c r="H159" s="24">
        <v>0</v>
      </c>
      <c r="I159" s="23" t="s">
        <v>60</v>
      </c>
      <c r="J159" s="24">
        <v>1.2322333333333333</v>
      </c>
      <c r="M159" s="120">
        <v>110226.55</v>
      </c>
    </row>
    <row r="160" spans="1:14" x14ac:dyDescent="0.25">
      <c r="A160" s="23"/>
      <c r="B160" s="23"/>
      <c r="C160" s="23"/>
      <c r="D160" s="23"/>
      <c r="E160" s="23" t="s">
        <v>61</v>
      </c>
      <c r="F160" s="24">
        <f>ROUND(J155*0.168,2)</f>
        <v>1.1000000000000001</v>
      </c>
      <c r="G160" s="23"/>
      <c r="H160" s="137" t="s">
        <v>62</v>
      </c>
      <c r="I160" s="137"/>
      <c r="J160" s="24">
        <f>J155+F160</f>
        <v>7.67</v>
      </c>
    </row>
    <row r="161" spans="1:13" ht="30" customHeight="1" thickBot="1" x14ac:dyDescent="0.3">
      <c r="A161" s="25"/>
      <c r="B161" s="25"/>
      <c r="C161" s="25"/>
      <c r="D161" s="25"/>
      <c r="E161" s="25"/>
      <c r="F161" s="25"/>
      <c r="G161" s="25" t="s">
        <v>63</v>
      </c>
      <c r="H161" s="26">
        <v>14222.78</v>
      </c>
      <c r="I161" s="25" t="s">
        <v>64</v>
      </c>
      <c r="J161" s="27">
        <f>H161*J160</f>
        <v>109088.72260000001</v>
      </c>
    </row>
    <row r="162" spans="1:13" ht="1.05" customHeight="1" thickTop="1" x14ac:dyDescent="0.25">
      <c r="A162" s="28"/>
      <c r="B162" s="28"/>
      <c r="C162" s="28"/>
      <c r="D162" s="28"/>
      <c r="E162" s="28"/>
      <c r="F162" s="28"/>
      <c r="G162" s="28"/>
      <c r="H162" s="28"/>
      <c r="I162" s="28"/>
      <c r="J162" s="28"/>
    </row>
    <row r="163" spans="1:13" ht="24" customHeight="1" x14ac:dyDescent="0.25">
      <c r="A163" s="5" t="s">
        <v>271</v>
      </c>
      <c r="B163" s="5"/>
      <c r="C163" s="5"/>
      <c r="D163" s="5" t="s">
        <v>30</v>
      </c>
      <c r="E163" s="5"/>
      <c r="F163" s="138"/>
      <c r="G163" s="138"/>
      <c r="H163" s="9"/>
      <c r="I163" s="5"/>
      <c r="J163" s="10">
        <v>138697.46</v>
      </c>
    </row>
    <row r="164" spans="1:13" ht="18" customHeight="1" x14ac:dyDescent="0.25">
      <c r="A164" s="11" t="s">
        <v>272</v>
      </c>
      <c r="B164" s="1" t="s">
        <v>7</v>
      </c>
      <c r="C164" s="11" t="s">
        <v>8</v>
      </c>
      <c r="D164" s="11" t="s">
        <v>9</v>
      </c>
      <c r="E164" s="134" t="s">
        <v>47</v>
      </c>
      <c r="F164" s="134"/>
      <c r="G164" s="12" t="s">
        <v>10</v>
      </c>
      <c r="H164" s="1" t="s">
        <v>11</v>
      </c>
      <c r="I164" s="1" t="s">
        <v>12</v>
      </c>
      <c r="J164" s="1" t="s">
        <v>14</v>
      </c>
    </row>
    <row r="165" spans="1:13" ht="25.95" customHeight="1" x14ac:dyDescent="0.25">
      <c r="A165" s="13" t="s">
        <v>48</v>
      </c>
      <c r="B165" s="14" t="s">
        <v>273</v>
      </c>
      <c r="C165" s="13" t="s">
        <v>262</v>
      </c>
      <c r="D165" s="13" t="s">
        <v>274</v>
      </c>
      <c r="E165" s="135">
        <v>82</v>
      </c>
      <c r="F165" s="135"/>
      <c r="G165" s="15" t="s">
        <v>23</v>
      </c>
      <c r="H165" s="16">
        <v>1</v>
      </c>
      <c r="I165" s="17">
        <v>53.38</v>
      </c>
      <c r="J165" s="17">
        <v>53.38</v>
      </c>
    </row>
    <row r="166" spans="1:13" x14ac:dyDescent="0.25">
      <c r="A166" s="23"/>
      <c r="B166" s="23"/>
      <c r="C166" s="23"/>
      <c r="D166" s="23"/>
      <c r="E166" s="23" t="s">
        <v>58</v>
      </c>
      <c r="F166" s="24">
        <v>8.6697500000000005</v>
      </c>
      <c r="G166" s="23" t="s">
        <v>59</v>
      </c>
      <c r="H166" s="24">
        <v>0</v>
      </c>
      <c r="I166" s="23" t="s">
        <v>60</v>
      </c>
      <c r="J166" s="24">
        <v>8.6697500000000005</v>
      </c>
    </row>
    <row r="167" spans="1:13" x14ac:dyDescent="0.25">
      <c r="A167" s="23"/>
      <c r="B167" s="23"/>
      <c r="C167" s="23"/>
      <c r="D167" s="23"/>
      <c r="E167" s="23" t="s">
        <v>61</v>
      </c>
      <c r="F167" s="24">
        <v>11.19</v>
      </c>
      <c r="G167" s="23"/>
      <c r="H167" s="137" t="s">
        <v>62</v>
      </c>
      <c r="I167" s="137"/>
      <c r="J167" s="24">
        <v>64.569999999999993</v>
      </c>
      <c r="L167">
        <v>68.3</v>
      </c>
      <c r="M167" s="119">
        <v>44834.85</v>
      </c>
    </row>
    <row r="168" spans="1:13" ht="30" customHeight="1" thickBot="1" x14ac:dyDescent="0.3">
      <c r="A168" s="25"/>
      <c r="B168" s="25"/>
      <c r="C168" s="25"/>
      <c r="D168" s="25"/>
      <c r="E168" s="25"/>
      <c r="F168" s="25"/>
      <c r="G168" s="25" t="s">
        <v>63</v>
      </c>
      <c r="H168" s="26">
        <v>656.44</v>
      </c>
      <c r="I168" s="25" t="s">
        <v>64</v>
      </c>
      <c r="J168" s="27">
        <f>H168*J167</f>
        <v>42386.330799999996</v>
      </c>
    </row>
    <row r="169" spans="1:13" ht="1.05" customHeight="1" thickTop="1" x14ac:dyDescent="0.25">
      <c r="A169" s="28"/>
      <c r="B169" s="28"/>
      <c r="C169" s="28"/>
      <c r="D169" s="28"/>
      <c r="E169" s="28"/>
      <c r="F169" s="28"/>
      <c r="G169" s="28"/>
      <c r="H169" s="28"/>
      <c r="I169" s="28"/>
      <c r="J169" s="28"/>
    </row>
    <row r="170" spans="1:13" ht="18" customHeight="1" x14ac:dyDescent="0.25">
      <c r="A170" s="11" t="s">
        <v>275</v>
      </c>
      <c r="B170" s="1" t="s">
        <v>7</v>
      </c>
      <c r="C170" s="11" t="s">
        <v>8</v>
      </c>
      <c r="D170" s="11" t="s">
        <v>9</v>
      </c>
      <c r="E170" s="134" t="s">
        <v>47</v>
      </c>
      <c r="F170" s="134"/>
      <c r="G170" s="12" t="s">
        <v>10</v>
      </c>
      <c r="H170" s="1" t="s">
        <v>11</v>
      </c>
      <c r="I170" s="1" t="s">
        <v>12</v>
      </c>
      <c r="J170" s="1" t="s">
        <v>14</v>
      </c>
    </row>
    <row r="171" spans="1:13" ht="24" customHeight="1" x14ac:dyDescent="0.25">
      <c r="A171" s="13" t="s">
        <v>55</v>
      </c>
      <c r="B171" s="14" t="s">
        <v>276</v>
      </c>
      <c r="C171" s="13" t="s">
        <v>18</v>
      </c>
      <c r="D171" s="13" t="s">
        <v>277</v>
      </c>
      <c r="E171" s="135" t="s">
        <v>56</v>
      </c>
      <c r="F171" s="135"/>
      <c r="G171" s="15" t="s">
        <v>278</v>
      </c>
      <c r="H171" s="16">
        <v>1</v>
      </c>
      <c r="I171" s="17">
        <v>23.4</v>
      </c>
      <c r="J171" s="17">
        <v>23.4</v>
      </c>
    </row>
    <row r="172" spans="1:13" x14ac:dyDescent="0.25">
      <c r="A172" s="23"/>
      <c r="B172" s="23"/>
      <c r="C172" s="23"/>
      <c r="D172" s="23"/>
      <c r="E172" s="23" t="s">
        <v>58</v>
      </c>
      <c r="F172" s="24">
        <v>0</v>
      </c>
      <c r="G172" s="23" t="s">
        <v>59</v>
      </c>
      <c r="H172" s="24">
        <v>0</v>
      </c>
      <c r="I172" s="23" t="s">
        <v>60</v>
      </c>
      <c r="J172" s="24">
        <v>0</v>
      </c>
    </row>
    <row r="173" spans="1:13" x14ac:dyDescent="0.25">
      <c r="A173" s="23"/>
      <c r="B173" s="23"/>
      <c r="C173" s="23"/>
      <c r="D173" s="23"/>
      <c r="E173" s="23" t="s">
        <v>61</v>
      </c>
      <c r="F173" s="24">
        <v>3.93</v>
      </c>
      <c r="G173" s="23"/>
      <c r="H173" s="137" t="s">
        <v>62</v>
      </c>
      <c r="I173" s="137"/>
      <c r="J173" s="24">
        <v>27.33</v>
      </c>
    </row>
    <row r="174" spans="1:13" ht="30" customHeight="1" thickBot="1" x14ac:dyDescent="0.3">
      <c r="A174" s="25"/>
      <c r="B174" s="25"/>
      <c r="C174" s="25"/>
      <c r="D174" s="25"/>
      <c r="E174" s="25"/>
      <c r="F174" s="25"/>
      <c r="G174" s="25" t="s">
        <v>63</v>
      </c>
      <c r="H174" s="26">
        <v>3282.18</v>
      </c>
      <c r="I174" s="25" t="s">
        <v>64</v>
      </c>
      <c r="J174" s="27">
        <v>89701.97</v>
      </c>
    </row>
    <row r="175" spans="1:13" ht="1.05" customHeight="1" thickTop="1" x14ac:dyDescent="0.25">
      <c r="A175" s="28"/>
      <c r="B175" s="28"/>
      <c r="C175" s="28"/>
      <c r="D175" s="28"/>
      <c r="E175" s="28"/>
      <c r="F175" s="28"/>
      <c r="G175" s="28"/>
      <c r="H175" s="28"/>
      <c r="I175" s="28"/>
      <c r="J175" s="28"/>
    </row>
    <row r="176" spans="1:13" ht="18" customHeight="1" x14ac:dyDescent="0.25">
      <c r="A176" s="11" t="s">
        <v>279</v>
      </c>
      <c r="B176" s="1" t="s">
        <v>7</v>
      </c>
      <c r="C176" s="11" t="s">
        <v>8</v>
      </c>
      <c r="D176" s="11" t="s">
        <v>9</v>
      </c>
      <c r="E176" s="134" t="s">
        <v>47</v>
      </c>
      <c r="F176" s="134"/>
      <c r="G176" s="12" t="s">
        <v>10</v>
      </c>
      <c r="H176" s="1" t="s">
        <v>11</v>
      </c>
      <c r="I176" s="1" t="s">
        <v>12</v>
      </c>
      <c r="J176" s="1" t="s">
        <v>14</v>
      </c>
    </row>
    <row r="177" spans="1:13" ht="25.95" customHeight="1" x14ac:dyDescent="0.25">
      <c r="A177" s="13" t="s">
        <v>48</v>
      </c>
      <c r="B177" s="14" t="s">
        <v>280</v>
      </c>
      <c r="C177" s="13" t="s">
        <v>18</v>
      </c>
      <c r="D177" s="13" t="s">
        <v>281</v>
      </c>
      <c r="E177" s="135" t="s">
        <v>363</v>
      </c>
      <c r="F177" s="135"/>
      <c r="G177" s="15" t="s">
        <v>19</v>
      </c>
      <c r="H177" s="16">
        <v>1</v>
      </c>
      <c r="I177" s="17">
        <v>571.07000000000005</v>
      </c>
      <c r="J177" s="17">
        <v>571.07000000000005</v>
      </c>
    </row>
    <row r="178" spans="1:13" ht="24" customHeight="1" x14ac:dyDescent="0.25">
      <c r="A178" s="18" t="s">
        <v>50</v>
      </c>
      <c r="B178" s="19" t="s">
        <v>104</v>
      </c>
      <c r="C178" s="18" t="s">
        <v>25</v>
      </c>
      <c r="D178" s="18" t="s">
        <v>105</v>
      </c>
      <c r="E178" s="136" t="s">
        <v>51</v>
      </c>
      <c r="F178" s="136"/>
      <c r="G178" s="20" t="s">
        <v>52</v>
      </c>
      <c r="H178" s="21">
        <v>0.27910000000000001</v>
      </c>
      <c r="I178" s="22">
        <v>23.09</v>
      </c>
      <c r="J178" s="22">
        <v>6.44</v>
      </c>
    </row>
    <row r="179" spans="1:13" ht="24" customHeight="1" x14ac:dyDescent="0.25">
      <c r="A179" s="18" t="s">
        <v>50</v>
      </c>
      <c r="B179" s="19" t="s">
        <v>53</v>
      </c>
      <c r="C179" s="18" t="s">
        <v>25</v>
      </c>
      <c r="D179" s="18" t="s">
        <v>54</v>
      </c>
      <c r="E179" s="136" t="s">
        <v>51</v>
      </c>
      <c r="F179" s="136"/>
      <c r="G179" s="20" t="s">
        <v>52</v>
      </c>
      <c r="H179" s="21">
        <v>0.83730000000000004</v>
      </c>
      <c r="I179" s="22">
        <v>18.04</v>
      </c>
      <c r="J179" s="22">
        <v>15.1</v>
      </c>
    </row>
    <row r="180" spans="1:13" ht="25.95" customHeight="1" x14ac:dyDescent="0.25">
      <c r="A180" s="18" t="s">
        <v>55</v>
      </c>
      <c r="B180" s="19" t="s">
        <v>364</v>
      </c>
      <c r="C180" s="18" t="s">
        <v>25</v>
      </c>
      <c r="D180" s="18" t="s">
        <v>365</v>
      </c>
      <c r="E180" s="136" t="s">
        <v>56</v>
      </c>
      <c r="F180" s="136"/>
      <c r="G180" s="20" t="s">
        <v>57</v>
      </c>
      <c r="H180" s="21">
        <v>3.0300000000000001E-2</v>
      </c>
      <c r="I180" s="22">
        <v>21.68</v>
      </c>
      <c r="J180" s="22">
        <v>0.65</v>
      </c>
    </row>
    <row r="181" spans="1:13" ht="25.95" customHeight="1" x14ac:dyDescent="0.25">
      <c r="A181" s="18" t="s">
        <v>55</v>
      </c>
      <c r="B181" s="19" t="s">
        <v>366</v>
      </c>
      <c r="C181" s="18" t="s">
        <v>25</v>
      </c>
      <c r="D181" s="18" t="s">
        <v>367</v>
      </c>
      <c r="E181" s="136" t="s">
        <v>56</v>
      </c>
      <c r="F181" s="136"/>
      <c r="G181" s="20" t="s">
        <v>23</v>
      </c>
      <c r="H181" s="21">
        <v>1</v>
      </c>
      <c r="I181" s="22">
        <v>548.88</v>
      </c>
      <c r="J181" s="22">
        <v>548.88</v>
      </c>
    </row>
    <row r="182" spans="1:13" x14ac:dyDescent="0.25">
      <c r="A182" s="23"/>
      <c r="B182" s="23"/>
      <c r="C182" s="23"/>
      <c r="D182" s="23"/>
      <c r="E182" s="23" t="s">
        <v>58</v>
      </c>
      <c r="F182" s="24">
        <v>17.05</v>
      </c>
      <c r="G182" s="23" t="s">
        <v>59</v>
      </c>
      <c r="H182" s="24">
        <v>0</v>
      </c>
      <c r="I182" s="23" t="s">
        <v>60</v>
      </c>
      <c r="J182" s="24">
        <v>17.05</v>
      </c>
    </row>
    <row r="183" spans="1:13" x14ac:dyDescent="0.25">
      <c r="A183" s="23"/>
      <c r="B183" s="23"/>
      <c r="C183" s="23"/>
      <c r="D183" s="23"/>
      <c r="E183" s="23" t="s">
        <v>61</v>
      </c>
      <c r="F183" s="24">
        <v>98.37</v>
      </c>
      <c r="G183" s="23"/>
      <c r="H183" s="137" t="s">
        <v>62</v>
      </c>
      <c r="I183" s="137"/>
      <c r="J183" s="24">
        <v>669.44</v>
      </c>
      <c r="L183">
        <v>774.23</v>
      </c>
      <c r="M183" s="119">
        <v>4258.2700000000004</v>
      </c>
    </row>
    <row r="184" spans="1:13" ht="30" customHeight="1" thickBot="1" x14ac:dyDescent="0.3">
      <c r="A184" s="25"/>
      <c r="B184" s="25"/>
      <c r="C184" s="25"/>
      <c r="D184" s="25"/>
      <c r="E184" s="25"/>
      <c r="F184" s="25"/>
      <c r="G184" s="25" t="s">
        <v>63</v>
      </c>
      <c r="H184" s="26">
        <v>5.5</v>
      </c>
      <c r="I184" s="25" t="s">
        <v>64</v>
      </c>
      <c r="J184" s="27">
        <v>3681.92</v>
      </c>
    </row>
    <row r="185" spans="1:13" ht="1.05" customHeight="1" thickTop="1" x14ac:dyDescent="0.25">
      <c r="A185" s="28"/>
      <c r="B185" s="28"/>
      <c r="C185" s="28"/>
      <c r="D185" s="28"/>
      <c r="E185" s="28"/>
      <c r="F185" s="28"/>
      <c r="G185" s="28"/>
      <c r="H185" s="28"/>
      <c r="I185" s="28"/>
      <c r="J185" s="28"/>
    </row>
    <row r="186" spans="1:13" ht="18" customHeight="1" x14ac:dyDescent="0.25">
      <c r="A186" s="11" t="s">
        <v>282</v>
      </c>
      <c r="B186" s="1" t="s">
        <v>7</v>
      </c>
      <c r="C186" s="11" t="s">
        <v>8</v>
      </c>
      <c r="D186" s="11" t="s">
        <v>9</v>
      </c>
      <c r="E186" s="134" t="s">
        <v>47</v>
      </c>
      <c r="F186" s="134"/>
      <c r="G186" s="12" t="s">
        <v>10</v>
      </c>
      <c r="H186" s="1" t="s">
        <v>11</v>
      </c>
      <c r="I186" s="1" t="s">
        <v>12</v>
      </c>
      <c r="J186" s="1" t="s">
        <v>14</v>
      </c>
    </row>
    <row r="187" spans="1:13" ht="117" customHeight="1" x14ac:dyDescent="0.25">
      <c r="A187" s="13" t="s">
        <v>55</v>
      </c>
      <c r="B187" s="14" t="s">
        <v>283</v>
      </c>
      <c r="C187" s="13" t="s">
        <v>18</v>
      </c>
      <c r="D187" s="13" t="s">
        <v>284</v>
      </c>
      <c r="E187" s="135" t="s">
        <v>368</v>
      </c>
      <c r="F187" s="135"/>
      <c r="G187" s="15" t="s">
        <v>103</v>
      </c>
      <c r="H187" s="16">
        <v>1</v>
      </c>
      <c r="I187" s="17">
        <v>1140.8699999999999</v>
      </c>
      <c r="J187" s="17">
        <v>1140.8699999999999</v>
      </c>
    </row>
    <row r="188" spans="1:13" x14ac:dyDescent="0.25">
      <c r="A188" s="23"/>
      <c r="B188" s="23"/>
      <c r="C188" s="23"/>
      <c r="D188" s="23"/>
      <c r="E188" s="23" t="s">
        <v>58</v>
      </c>
      <c r="F188" s="24">
        <v>0</v>
      </c>
      <c r="G188" s="23" t="s">
        <v>59</v>
      </c>
      <c r="H188" s="24">
        <v>0</v>
      </c>
      <c r="I188" s="23" t="s">
        <v>60</v>
      </c>
      <c r="J188" s="24">
        <v>0</v>
      </c>
    </row>
    <row r="189" spans="1:13" x14ac:dyDescent="0.25">
      <c r="A189" s="23"/>
      <c r="B189" s="23"/>
      <c r="C189" s="23"/>
      <c r="D189" s="23"/>
      <c r="E189" s="23" t="s">
        <v>61</v>
      </c>
      <c r="F189" s="24">
        <v>322.75</v>
      </c>
      <c r="G189" s="23"/>
      <c r="H189" s="137" t="s">
        <v>62</v>
      </c>
      <c r="I189" s="137"/>
      <c r="J189" s="24">
        <v>1463.62</v>
      </c>
      <c r="L189" s="119">
        <v>1541.35</v>
      </c>
    </row>
    <row r="190" spans="1:13" ht="30" customHeight="1" thickBot="1" x14ac:dyDescent="0.3">
      <c r="A190" s="25"/>
      <c r="B190" s="25"/>
      <c r="C190" s="25"/>
      <c r="D190" s="25"/>
      <c r="E190" s="25"/>
      <c r="F190" s="25"/>
      <c r="G190" s="25" t="s">
        <v>63</v>
      </c>
      <c r="H190" s="26">
        <v>2</v>
      </c>
      <c r="I190" s="25" t="s">
        <v>64</v>
      </c>
      <c r="J190" s="27">
        <v>2927.24</v>
      </c>
      <c r="L190" s="119">
        <v>3082.7</v>
      </c>
    </row>
    <row r="191" spans="1:13" ht="1.05" customHeight="1" thickTop="1" x14ac:dyDescent="0.25">
      <c r="A191" s="28"/>
      <c r="B191" s="28"/>
      <c r="C191" s="28"/>
      <c r="D191" s="28"/>
      <c r="E191" s="28"/>
      <c r="F191" s="28"/>
      <c r="G191" s="28"/>
      <c r="H191" s="28"/>
      <c r="I191" s="28"/>
      <c r="J191" s="28"/>
    </row>
    <row r="192" spans="1:13" ht="24" customHeight="1" x14ac:dyDescent="0.25">
      <c r="A192" s="5" t="s">
        <v>285</v>
      </c>
      <c r="B192" s="5"/>
      <c r="C192" s="5"/>
      <c r="D192" s="5" t="s">
        <v>286</v>
      </c>
      <c r="E192" s="5"/>
      <c r="F192" s="138"/>
      <c r="G192" s="138"/>
      <c r="H192" s="9"/>
      <c r="I192" s="5"/>
      <c r="J192" s="10">
        <f>SUM(J198,J211,J222,J237,J261,J278,J290)</f>
        <v>18955.859999999997</v>
      </c>
    </row>
    <row r="193" spans="1:14" ht="18" customHeight="1" x14ac:dyDescent="0.25">
      <c r="A193" s="11" t="s">
        <v>287</v>
      </c>
      <c r="B193" s="1" t="s">
        <v>7</v>
      </c>
      <c r="C193" s="11" t="s">
        <v>8</v>
      </c>
      <c r="D193" s="11" t="s">
        <v>9</v>
      </c>
      <c r="E193" s="134" t="s">
        <v>47</v>
      </c>
      <c r="F193" s="134"/>
      <c r="G193" s="12" t="s">
        <v>10</v>
      </c>
      <c r="H193" s="1" t="s">
        <v>11</v>
      </c>
      <c r="I193" s="1" t="s">
        <v>12</v>
      </c>
      <c r="J193" s="1" t="s">
        <v>14</v>
      </c>
      <c r="N193" s="118">
        <v>0.28289999999999998</v>
      </c>
    </row>
    <row r="194" spans="1:14" ht="24" customHeight="1" x14ac:dyDescent="0.25">
      <c r="A194" s="13" t="s">
        <v>48</v>
      </c>
      <c r="B194" s="14" t="s">
        <v>288</v>
      </c>
      <c r="C194" s="13" t="s">
        <v>25</v>
      </c>
      <c r="D194" s="13" t="s">
        <v>289</v>
      </c>
      <c r="E194" s="135" t="s">
        <v>369</v>
      </c>
      <c r="F194" s="135"/>
      <c r="G194" s="15" t="s">
        <v>35</v>
      </c>
      <c r="H194" s="16">
        <v>1</v>
      </c>
      <c r="I194" s="17">
        <f>J195</f>
        <v>4.3099999999999996</v>
      </c>
      <c r="J194" s="17">
        <v>4.3099999999999996</v>
      </c>
      <c r="N194" s="2">
        <f>ROUND(J194*0.2829,2)</f>
        <v>1.22</v>
      </c>
    </row>
    <row r="195" spans="1:14" ht="25.95" customHeight="1" x14ac:dyDescent="0.25">
      <c r="A195" s="18" t="s">
        <v>50</v>
      </c>
      <c r="B195" s="19" t="s">
        <v>370</v>
      </c>
      <c r="C195" s="18" t="s">
        <v>25</v>
      </c>
      <c r="D195" s="18" t="s">
        <v>371</v>
      </c>
      <c r="E195" s="136" t="s">
        <v>369</v>
      </c>
      <c r="F195" s="136"/>
      <c r="G195" s="20" t="s">
        <v>103</v>
      </c>
      <c r="H195" s="21">
        <v>0.05</v>
      </c>
      <c r="I195" s="22">
        <v>88.92</v>
      </c>
      <c r="J195" s="22">
        <v>4.3099999999999996</v>
      </c>
    </row>
    <row r="196" spans="1:14" x14ac:dyDescent="0.25">
      <c r="A196" s="23"/>
      <c r="B196" s="23"/>
      <c r="C196" s="23"/>
      <c r="D196" s="23"/>
      <c r="E196" s="23" t="s">
        <v>58</v>
      </c>
      <c r="F196" s="24">
        <v>2.1800000000000002</v>
      </c>
      <c r="G196" s="23" t="s">
        <v>59</v>
      </c>
      <c r="H196" s="24">
        <v>0</v>
      </c>
      <c r="I196" s="23" t="s">
        <v>60</v>
      </c>
      <c r="J196" s="24">
        <v>2.1800000000000002</v>
      </c>
    </row>
    <row r="197" spans="1:14" x14ac:dyDescent="0.25">
      <c r="A197" s="23"/>
      <c r="B197" s="23"/>
      <c r="C197" s="23"/>
      <c r="D197" s="23"/>
      <c r="E197" s="23" t="s">
        <v>61</v>
      </c>
      <c r="F197" s="24">
        <f>N194</f>
        <v>1.22</v>
      </c>
      <c r="G197" s="23"/>
      <c r="H197" s="137" t="s">
        <v>62</v>
      </c>
      <c r="I197" s="137"/>
      <c r="J197" s="24">
        <f>F197+J194</f>
        <v>5.5299999999999994</v>
      </c>
      <c r="L197">
        <v>5.53</v>
      </c>
      <c r="M197">
        <v>442.4</v>
      </c>
    </row>
    <row r="198" spans="1:14" ht="30" customHeight="1" thickBot="1" x14ac:dyDescent="0.3">
      <c r="A198" s="25"/>
      <c r="B198" s="25"/>
      <c r="C198" s="25"/>
      <c r="D198" s="25"/>
      <c r="E198" s="25"/>
      <c r="F198" s="25"/>
      <c r="G198" s="25" t="s">
        <v>63</v>
      </c>
      <c r="H198" s="26">
        <v>80</v>
      </c>
      <c r="I198" s="25" t="s">
        <v>64</v>
      </c>
      <c r="J198" s="27">
        <f>H198*J197</f>
        <v>442.4</v>
      </c>
    </row>
    <row r="199" spans="1:14" ht="1.05" customHeight="1" thickTop="1" x14ac:dyDescent="0.25">
      <c r="A199" s="28"/>
      <c r="B199" s="28"/>
      <c r="C199" s="28"/>
      <c r="D199" s="28"/>
      <c r="E199" s="28"/>
      <c r="F199" s="28"/>
      <c r="G199" s="28"/>
      <c r="H199" s="28"/>
      <c r="I199" s="28"/>
      <c r="J199" s="28"/>
    </row>
    <row r="200" spans="1:14" ht="18" customHeight="1" x14ac:dyDescent="0.25">
      <c r="A200" s="11" t="s">
        <v>290</v>
      </c>
      <c r="B200" s="1" t="s">
        <v>7</v>
      </c>
      <c r="C200" s="11" t="s">
        <v>8</v>
      </c>
      <c r="D200" s="11" t="s">
        <v>9</v>
      </c>
      <c r="E200" s="134" t="s">
        <v>47</v>
      </c>
      <c r="F200" s="134"/>
      <c r="G200" s="12" t="s">
        <v>10</v>
      </c>
      <c r="H200" s="1" t="s">
        <v>11</v>
      </c>
      <c r="I200" s="1" t="s">
        <v>12</v>
      </c>
      <c r="J200" s="1" t="s">
        <v>14</v>
      </c>
    </row>
    <row r="201" spans="1:14" ht="24" customHeight="1" x14ac:dyDescent="0.25">
      <c r="A201" s="13" t="s">
        <v>48</v>
      </c>
      <c r="B201" s="14" t="s">
        <v>291</v>
      </c>
      <c r="C201" s="13" t="s">
        <v>292</v>
      </c>
      <c r="D201" s="13" t="s">
        <v>293</v>
      </c>
      <c r="E201" s="135" t="s">
        <v>372</v>
      </c>
      <c r="F201" s="135"/>
      <c r="G201" s="15" t="s">
        <v>26</v>
      </c>
      <c r="H201" s="16">
        <v>1</v>
      </c>
      <c r="I201" s="17">
        <v>10.34</v>
      </c>
      <c r="J201" s="17">
        <v>10.34</v>
      </c>
    </row>
    <row r="202" spans="1:14" ht="24" customHeight="1" x14ac:dyDescent="0.25">
      <c r="A202" s="18" t="s">
        <v>55</v>
      </c>
      <c r="B202" s="19" t="s">
        <v>373</v>
      </c>
      <c r="C202" s="18" t="s">
        <v>292</v>
      </c>
      <c r="D202" s="18" t="s">
        <v>374</v>
      </c>
      <c r="E202" s="136" t="s">
        <v>101</v>
      </c>
      <c r="F202" s="136"/>
      <c r="G202" s="20" t="s">
        <v>52</v>
      </c>
      <c r="H202" s="21">
        <v>9.4000000000000004E-3</v>
      </c>
      <c r="I202" s="22">
        <v>48.12</v>
      </c>
      <c r="J202" s="22">
        <v>0.45</v>
      </c>
    </row>
    <row r="203" spans="1:14" ht="24" customHeight="1" x14ac:dyDescent="0.25">
      <c r="A203" s="18" t="s">
        <v>55</v>
      </c>
      <c r="B203" s="19" t="s">
        <v>375</v>
      </c>
      <c r="C203" s="18" t="s">
        <v>292</v>
      </c>
      <c r="D203" s="18" t="s">
        <v>376</v>
      </c>
      <c r="E203" s="136" t="s">
        <v>101</v>
      </c>
      <c r="F203" s="136"/>
      <c r="G203" s="20" t="s">
        <v>52</v>
      </c>
      <c r="H203" s="21">
        <v>2.0000000000000001E-4</v>
      </c>
      <c r="I203" s="22">
        <v>85.66</v>
      </c>
      <c r="J203" s="22">
        <v>0.01</v>
      </c>
    </row>
    <row r="204" spans="1:14" ht="24" customHeight="1" x14ac:dyDescent="0.25">
      <c r="A204" s="18" t="s">
        <v>55</v>
      </c>
      <c r="B204" s="19" t="s">
        <v>377</v>
      </c>
      <c r="C204" s="18" t="s">
        <v>292</v>
      </c>
      <c r="D204" s="18" t="s">
        <v>378</v>
      </c>
      <c r="E204" s="136" t="s">
        <v>101</v>
      </c>
      <c r="F204" s="136"/>
      <c r="G204" s="20" t="s">
        <v>52</v>
      </c>
      <c r="H204" s="21">
        <v>0</v>
      </c>
      <c r="I204" s="22">
        <v>75.06</v>
      </c>
      <c r="J204" s="22">
        <v>0</v>
      </c>
    </row>
    <row r="205" spans="1:14" ht="24" customHeight="1" x14ac:dyDescent="0.25">
      <c r="A205" s="18" t="s">
        <v>55</v>
      </c>
      <c r="B205" s="19" t="s">
        <v>379</v>
      </c>
      <c r="C205" s="18" t="s">
        <v>292</v>
      </c>
      <c r="D205" s="18" t="s">
        <v>380</v>
      </c>
      <c r="E205" s="136" t="s">
        <v>101</v>
      </c>
      <c r="F205" s="136"/>
      <c r="G205" s="20" t="s">
        <v>52</v>
      </c>
      <c r="H205" s="21">
        <v>2.98E-2</v>
      </c>
      <c r="I205" s="22">
        <v>152.24</v>
      </c>
      <c r="J205" s="22">
        <v>4.53</v>
      </c>
    </row>
    <row r="206" spans="1:14" ht="24" customHeight="1" x14ac:dyDescent="0.25">
      <c r="A206" s="18" t="s">
        <v>55</v>
      </c>
      <c r="B206" s="19" t="s">
        <v>381</v>
      </c>
      <c r="C206" s="18" t="s">
        <v>292</v>
      </c>
      <c r="D206" s="18" t="s">
        <v>382</v>
      </c>
      <c r="E206" s="136" t="s">
        <v>101</v>
      </c>
      <c r="F206" s="136"/>
      <c r="G206" s="20" t="s">
        <v>52</v>
      </c>
      <c r="H206" s="21">
        <v>9.5999999999999992E-3</v>
      </c>
      <c r="I206" s="22">
        <v>271.39999999999998</v>
      </c>
      <c r="J206" s="22">
        <v>2.6</v>
      </c>
    </row>
    <row r="207" spans="1:14" ht="24" customHeight="1" x14ac:dyDescent="0.25">
      <c r="A207" s="18" t="s">
        <v>55</v>
      </c>
      <c r="B207" s="19" t="s">
        <v>383</v>
      </c>
      <c r="C207" s="18" t="s">
        <v>292</v>
      </c>
      <c r="D207" s="18" t="s">
        <v>384</v>
      </c>
      <c r="E207" s="136" t="s">
        <v>101</v>
      </c>
      <c r="F207" s="136"/>
      <c r="G207" s="20" t="s">
        <v>52</v>
      </c>
      <c r="H207" s="21">
        <v>9.7999999999999997E-3</v>
      </c>
      <c r="I207" s="22">
        <v>230.43</v>
      </c>
      <c r="J207" s="22">
        <v>2.25</v>
      </c>
    </row>
    <row r="208" spans="1:14" ht="24" customHeight="1" x14ac:dyDescent="0.25">
      <c r="A208" s="18" t="s">
        <v>55</v>
      </c>
      <c r="B208" s="19" t="s">
        <v>385</v>
      </c>
      <c r="C208" s="18" t="s">
        <v>292</v>
      </c>
      <c r="D208" s="18" t="s">
        <v>386</v>
      </c>
      <c r="E208" s="136" t="s">
        <v>76</v>
      </c>
      <c r="F208" s="136"/>
      <c r="G208" s="20" t="s">
        <v>52</v>
      </c>
      <c r="H208" s="21">
        <v>2.9399999999999999E-2</v>
      </c>
      <c r="I208" s="22">
        <v>17.14</v>
      </c>
      <c r="J208" s="22">
        <v>0.5</v>
      </c>
    </row>
    <row r="209" spans="1:10" x14ac:dyDescent="0.25">
      <c r="A209" s="23"/>
      <c r="B209" s="23"/>
      <c r="C209" s="23"/>
      <c r="D209" s="23"/>
      <c r="E209" s="23" t="s">
        <v>58</v>
      </c>
      <c r="F209" s="24">
        <v>0.5</v>
      </c>
      <c r="G209" s="23" t="s">
        <v>59</v>
      </c>
      <c r="H209" s="24">
        <v>0</v>
      </c>
      <c r="I209" s="23" t="s">
        <v>60</v>
      </c>
      <c r="J209" s="24">
        <v>0.5</v>
      </c>
    </row>
    <row r="210" spans="1:10" x14ac:dyDescent="0.25">
      <c r="A210" s="23"/>
      <c r="B210" s="23"/>
      <c r="C210" s="23"/>
      <c r="D210" s="23"/>
      <c r="E210" s="23" t="s">
        <v>61</v>
      </c>
      <c r="F210" s="24">
        <v>2.93</v>
      </c>
      <c r="G210" s="23"/>
      <c r="H210" s="137" t="s">
        <v>62</v>
      </c>
      <c r="I210" s="137"/>
      <c r="J210" s="24">
        <v>13.27</v>
      </c>
    </row>
    <row r="211" spans="1:10" ht="30" customHeight="1" thickBot="1" x14ac:dyDescent="0.3">
      <c r="A211" s="25"/>
      <c r="B211" s="25"/>
      <c r="C211" s="25"/>
      <c r="D211" s="25"/>
      <c r="E211" s="25"/>
      <c r="F211" s="25"/>
      <c r="G211" s="25" t="s">
        <v>63</v>
      </c>
      <c r="H211" s="26">
        <v>400</v>
      </c>
      <c r="I211" s="25" t="s">
        <v>64</v>
      </c>
      <c r="J211" s="27">
        <v>5308</v>
      </c>
    </row>
    <row r="212" spans="1:10" ht="1.05" customHeight="1" thickTop="1" x14ac:dyDescent="0.25">
      <c r="A212" s="28"/>
      <c r="B212" s="28"/>
      <c r="C212" s="28"/>
      <c r="D212" s="28"/>
      <c r="E212" s="28"/>
      <c r="F212" s="28"/>
      <c r="G212" s="28"/>
      <c r="H212" s="28"/>
      <c r="I212" s="28"/>
      <c r="J212" s="28"/>
    </row>
    <row r="213" spans="1:10" ht="18" customHeight="1" x14ac:dyDescent="0.25">
      <c r="A213" s="11" t="s">
        <v>294</v>
      </c>
      <c r="B213" s="1" t="s">
        <v>7</v>
      </c>
      <c r="C213" s="11" t="s">
        <v>8</v>
      </c>
      <c r="D213" s="11" t="s">
        <v>9</v>
      </c>
      <c r="E213" s="134" t="s">
        <v>47</v>
      </c>
      <c r="F213" s="134"/>
      <c r="G213" s="12" t="s">
        <v>10</v>
      </c>
      <c r="H213" s="1" t="s">
        <v>11</v>
      </c>
      <c r="I213" s="1" t="s">
        <v>12</v>
      </c>
      <c r="J213" s="1" t="s">
        <v>14</v>
      </c>
    </row>
    <row r="214" spans="1:10" ht="52.05" customHeight="1" x14ac:dyDescent="0.25">
      <c r="A214" s="13" t="s">
        <v>48</v>
      </c>
      <c r="B214" s="14" t="s">
        <v>295</v>
      </c>
      <c r="C214" s="13" t="s">
        <v>18</v>
      </c>
      <c r="D214" s="13" t="s">
        <v>296</v>
      </c>
      <c r="E214" s="135" t="s">
        <v>49</v>
      </c>
      <c r="F214" s="135"/>
      <c r="G214" s="15" t="s">
        <v>252</v>
      </c>
      <c r="H214" s="16">
        <v>1</v>
      </c>
      <c r="I214" s="17">
        <v>226.99</v>
      </c>
      <c r="J214" s="17">
        <v>226.99</v>
      </c>
    </row>
    <row r="215" spans="1:10" ht="24" customHeight="1" x14ac:dyDescent="0.25">
      <c r="A215" s="18" t="s">
        <v>50</v>
      </c>
      <c r="B215" s="19" t="s">
        <v>104</v>
      </c>
      <c r="C215" s="18" t="s">
        <v>25</v>
      </c>
      <c r="D215" s="18" t="s">
        <v>105</v>
      </c>
      <c r="E215" s="136" t="s">
        <v>51</v>
      </c>
      <c r="F215" s="136"/>
      <c r="G215" s="20" t="s">
        <v>52</v>
      </c>
      <c r="H215" s="21">
        <v>2.0649999999999999</v>
      </c>
      <c r="I215" s="22">
        <v>23.09</v>
      </c>
      <c r="J215" s="22">
        <v>47.68</v>
      </c>
    </row>
    <row r="216" spans="1:10" ht="24" customHeight="1" x14ac:dyDescent="0.25">
      <c r="A216" s="18" t="s">
        <v>50</v>
      </c>
      <c r="B216" s="19" t="s">
        <v>53</v>
      </c>
      <c r="C216" s="18" t="s">
        <v>25</v>
      </c>
      <c r="D216" s="18" t="s">
        <v>54</v>
      </c>
      <c r="E216" s="136" t="s">
        <v>51</v>
      </c>
      <c r="F216" s="136"/>
      <c r="G216" s="20" t="s">
        <v>52</v>
      </c>
      <c r="H216" s="21">
        <v>3.097</v>
      </c>
      <c r="I216" s="22">
        <v>18.04</v>
      </c>
      <c r="J216" s="22">
        <v>55.86</v>
      </c>
    </row>
    <row r="217" spans="1:10" ht="39" customHeight="1" x14ac:dyDescent="0.25">
      <c r="A217" s="18" t="s">
        <v>50</v>
      </c>
      <c r="B217" s="19" t="s">
        <v>387</v>
      </c>
      <c r="C217" s="18" t="s">
        <v>25</v>
      </c>
      <c r="D217" s="18" t="s">
        <v>388</v>
      </c>
      <c r="E217" s="136" t="s">
        <v>92</v>
      </c>
      <c r="F217" s="136"/>
      <c r="G217" s="20" t="s">
        <v>93</v>
      </c>
      <c r="H217" s="21">
        <v>6.9000000000000006E-2</v>
      </c>
      <c r="I217" s="22">
        <v>27.19</v>
      </c>
      <c r="J217" s="22">
        <v>1.87</v>
      </c>
    </row>
    <row r="218" spans="1:10" ht="39" customHeight="1" x14ac:dyDescent="0.25">
      <c r="A218" s="18" t="s">
        <v>50</v>
      </c>
      <c r="B218" s="19" t="s">
        <v>389</v>
      </c>
      <c r="C218" s="18" t="s">
        <v>25</v>
      </c>
      <c r="D218" s="18" t="s">
        <v>390</v>
      </c>
      <c r="E218" s="136" t="s">
        <v>92</v>
      </c>
      <c r="F218" s="136"/>
      <c r="G218" s="20" t="s">
        <v>94</v>
      </c>
      <c r="H218" s="21">
        <v>6.4000000000000001E-2</v>
      </c>
      <c r="I218" s="22">
        <v>21.12</v>
      </c>
      <c r="J218" s="22">
        <v>1.35</v>
      </c>
    </row>
    <row r="219" spans="1:10" ht="25.95" customHeight="1" x14ac:dyDescent="0.25">
      <c r="A219" s="18" t="s">
        <v>55</v>
      </c>
      <c r="B219" s="19" t="s">
        <v>391</v>
      </c>
      <c r="C219" s="18" t="s">
        <v>25</v>
      </c>
      <c r="D219" s="18" t="s">
        <v>392</v>
      </c>
      <c r="E219" s="136" t="s">
        <v>56</v>
      </c>
      <c r="F219" s="136"/>
      <c r="G219" s="20" t="s">
        <v>26</v>
      </c>
      <c r="H219" s="21">
        <v>1.1000000000000001</v>
      </c>
      <c r="I219" s="22">
        <v>109.3</v>
      </c>
      <c r="J219" s="22">
        <v>120.23</v>
      </c>
    </row>
    <row r="220" spans="1:10" x14ac:dyDescent="0.25">
      <c r="A220" s="23"/>
      <c r="B220" s="23"/>
      <c r="C220" s="23"/>
      <c r="D220" s="23"/>
      <c r="E220" s="23" t="s">
        <v>58</v>
      </c>
      <c r="F220" s="24">
        <v>84.97</v>
      </c>
      <c r="G220" s="23" t="s">
        <v>59</v>
      </c>
      <c r="H220" s="24">
        <v>0</v>
      </c>
      <c r="I220" s="23" t="s">
        <v>60</v>
      </c>
      <c r="J220" s="24">
        <v>84.97</v>
      </c>
    </row>
    <row r="221" spans="1:10" x14ac:dyDescent="0.25">
      <c r="A221" s="23"/>
      <c r="B221" s="23"/>
      <c r="C221" s="23"/>
      <c r="D221" s="23"/>
      <c r="E221" s="23" t="s">
        <v>61</v>
      </c>
      <c r="F221" s="24">
        <v>50.18</v>
      </c>
      <c r="G221" s="23"/>
      <c r="H221" s="137" t="s">
        <v>62</v>
      </c>
      <c r="I221" s="137"/>
      <c r="J221" s="24">
        <v>277.17</v>
      </c>
    </row>
    <row r="222" spans="1:10" ht="30" customHeight="1" thickBot="1" x14ac:dyDescent="0.3">
      <c r="A222" s="25"/>
      <c r="B222" s="25"/>
      <c r="C222" s="25"/>
      <c r="D222" s="25"/>
      <c r="E222" s="25"/>
      <c r="F222" s="25"/>
      <c r="G222" s="25" t="s">
        <v>63</v>
      </c>
      <c r="H222" s="26">
        <v>16</v>
      </c>
      <c r="I222" s="25" t="s">
        <v>64</v>
      </c>
      <c r="J222" s="27">
        <v>4434.72</v>
      </c>
    </row>
    <row r="223" spans="1:10" ht="1.05" customHeight="1" thickTop="1" x14ac:dyDescent="0.25">
      <c r="A223" s="28"/>
      <c r="B223" s="28"/>
      <c r="C223" s="28"/>
      <c r="D223" s="28"/>
      <c r="E223" s="28"/>
      <c r="F223" s="28"/>
      <c r="G223" s="28"/>
      <c r="H223" s="28"/>
      <c r="I223" s="28"/>
      <c r="J223" s="28"/>
    </row>
    <row r="224" spans="1:10" ht="18" customHeight="1" x14ac:dyDescent="0.25">
      <c r="A224" s="11" t="s">
        <v>297</v>
      </c>
      <c r="B224" s="1" t="s">
        <v>7</v>
      </c>
      <c r="C224" s="11" t="s">
        <v>8</v>
      </c>
      <c r="D224" s="11" t="s">
        <v>9</v>
      </c>
      <c r="E224" s="134" t="s">
        <v>47</v>
      </c>
      <c r="F224" s="134"/>
      <c r="G224" s="12" t="s">
        <v>10</v>
      </c>
      <c r="H224" s="1" t="s">
        <v>11</v>
      </c>
      <c r="I224" s="1" t="s">
        <v>12</v>
      </c>
      <c r="J224" s="1" t="s">
        <v>14</v>
      </c>
    </row>
    <row r="225" spans="1:10" ht="25.95" customHeight="1" x14ac:dyDescent="0.25">
      <c r="A225" s="13" t="s">
        <v>48</v>
      </c>
      <c r="B225" s="14" t="s">
        <v>298</v>
      </c>
      <c r="C225" s="13" t="s">
        <v>22</v>
      </c>
      <c r="D225" s="13" t="s">
        <v>299</v>
      </c>
      <c r="E225" s="135" t="s">
        <v>65</v>
      </c>
      <c r="F225" s="135"/>
      <c r="G225" s="15" t="s">
        <v>278</v>
      </c>
      <c r="H225" s="16">
        <v>1</v>
      </c>
      <c r="I225" s="17">
        <v>65.12</v>
      </c>
      <c r="J225" s="17">
        <v>65.12</v>
      </c>
    </row>
    <row r="226" spans="1:10" ht="19.95" customHeight="1" x14ac:dyDescent="0.25">
      <c r="A226" s="132"/>
      <c r="B226" s="132"/>
      <c r="C226" s="132"/>
      <c r="D226" s="132"/>
      <c r="E226" s="132"/>
      <c r="F226" s="132" t="s">
        <v>82</v>
      </c>
      <c r="G226" s="132"/>
      <c r="H226" s="132"/>
      <c r="I226" s="132"/>
      <c r="J226" s="30">
        <v>0</v>
      </c>
    </row>
    <row r="227" spans="1:10" ht="19.95" customHeight="1" x14ac:dyDescent="0.25">
      <c r="A227" s="132"/>
      <c r="B227" s="132"/>
      <c r="C227" s="132"/>
      <c r="D227" s="132"/>
      <c r="E227" s="132"/>
      <c r="F227" s="132" t="s">
        <v>83</v>
      </c>
      <c r="G227" s="132"/>
      <c r="H227" s="132"/>
      <c r="I227" s="132"/>
      <c r="J227" s="30">
        <v>0</v>
      </c>
    </row>
    <row r="228" spans="1:10" ht="19.95" customHeight="1" x14ac:dyDescent="0.25">
      <c r="A228" s="132"/>
      <c r="B228" s="132"/>
      <c r="C228" s="132"/>
      <c r="D228" s="132"/>
      <c r="E228" s="132"/>
      <c r="F228" s="132" t="s">
        <v>84</v>
      </c>
      <c r="G228" s="132"/>
      <c r="H228" s="132"/>
      <c r="I228" s="132"/>
      <c r="J228" s="30">
        <v>0</v>
      </c>
    </row>
    <row r="229" spans="1:10" ht="19.95" customHeight="1" x14ac:dyDescent="0.25">
      <c r="A229" s="132"/>
      <c r="B229" s="132"/>
      <c r="C229" s="132"/>
      <c r="D229" s="132"/>
      <c r="E229" s="132"/>
      <c r="F229" s="132" t="s">
        <v>85</v>
      </c>
      <c r="G229" s="132"/>
      <c r="H229" s="132"/>
      <c r="I229" s="132"/>
      <c r="J229" s="30">
        <v>1</v>
      </c>
    </row>
    <row r="230" spans="1:10" ht="19.95" customHeight="1" x14ac:dyDescent="0.25">
      <c r="A230" s="132"/>
      <c r="B230" s="132"/>
      <c r="C230" s="132"/>
      <c r="D230" s="132"/>
      <c r="E230" s="132"/>
      <c r="F230" s="132" t="s">
        <v>86</v>
      </c>
      <c r="G230" s="132"/>
      <c r="H230" s="132"/>
      <c r="I230" s="132"/>
      <c r="J230" s="30">
        <v>0</v>
      </c>
    </row>
    <row r="231" spans="1:10" ht="19.95" customHeight="1" x14ac:dyDescent="0.25">
      <c r="A231" s="11" t="s">
        <v>219</v>
      </c>
      <c r="B231" s="1" t="s">
        <v>8</v>
      </c>
      <c r="C231" s="11" t="s">
        <v>7</v>
      </c>
      <c r="D231" s="11" t="s">
        <v>393</v>
      </c>
      <c r="E231" s="1" t="s">
        <v>68</v>
      </c>
      <c r="F231" s="1" t="s">
        <v>88</v>
      </c>
      <c r="G231" s="139" t="s">
        <v>89</v>
      </c>
      <c r="H231" s="139"/>
      <c r="I231" s="139"/>
      <c r="J231" s="1" t="s">
        <v>71</v>
      </c>
    </row>
    <row r="232" spans="1:10" ht="25.95" customHeight="1" x14ac:dyDescent="0.25">
      <c r="A232" s="18" t="s">
        <v>394</v>
      </c>
      <c r="B232" s="19" t="s">
        <v>22</v>
      </c>
      <c r="C232" s="18">
        <v>1107892</v>
      </c>
      <c r="D232" s="18" t="s">
        <v>395</v>
      </c>
      <c r="E232" s="21">
        <v>0.14000000000000001</v>
      </c>
      <c r="F232" s="20" t="s">
        <v>26</v>
      </c>
      <c r="G232" s="141">
        <v>416.63</v>
      </c>
      <c r="H232" s="141"/>
      <c r="I232" s="136"/>
      <c r="J232" s="29">
        <v>58.328200000000002</v>
      </c>
    </row>
    <row r="233" spans="1:10" ht="39" customHeight="1" x14ac:dyDescent="0.25">
      <c r="A233" s="18" t="s">
        <v>394</v>
      </c>
      <c r="B233" s="19" t="s">
        <v>22</v>
      </c>
      <c r="C233" s="18">
        <v>3103302</v>
      </c>
      <c r="D233" s="18" t="s">
        <v>396</v>
      </c>
      <c r="E233" s="21">
        <v>0.1</v>
      </c>
      <c r="F233" s="20" t="s">
        <v>23</v>
      </c>
      <c r="G233" s="141">
        <v>67.95</v>
      </c>
      <c r="H233" s="141"/>
      <c r="I233" s="136"/>
      <c r="J233" s="29">
        <v>6.7949999999999999</v>
      </c>
    </row>
    <row r="234" spans="1:10" ht="19.95" customHeight="1" x14ac:dyDescent="0.25">
      <c r="A234" s="132"/>
      <c r="B234" s="132"/>
      <c r="C234" s="132"/>
      <c r="D234" s="132"/>
      <c r="E234" s="132"/>
      <c r="F234" s="132" t="s">
        <v>397</v>
      </c>
      <c r="G234" s="132"/>
      <c r="H234" s="132"/>
      <c r="I234" s="132"/>
      <c r="J234" s="30">
        <v>65.123199999999997</v>
      </c>
    </row>
    <row r="235" spans="1:10" x14ac:dyDescent="0.25">
      <c r="A235" s="23"/>
      <c r="B235" s="23"/>
      <c r="C235" s="23"/>
      <c r="D235" s="23"/>
      <c r="E235" s="23" t="s">
        <v>58</v>
      </c>
      <c r="F235" s="24">
        <v>10.929666271394662</v>
      </c>
      <c r="G235" s="23" t="s">
        <v>59</v>
      </c>
      <c r="H235" s="24">
        <v>0</v>
      </c>
      <c r="I235" s="23" t="s">
        <v>60</v>
      </c>
      <c r="J235" s="24">
        <v>10.929666271394662</v>
      </c>
    </row>
    <row r="236" spans="1:10" x14ac:dyDescent="0.25">
      <c r="A236" s="23"/>
      <c r="B236" s="23"/>
      <c r="C236" s="23"/>
      <c r="D236" s="23"/>
      <c r="E236" s="23" t="s">
        <v>61</v>
      </c>
      <c r="F236" s="24">
        <v>12.26</v>
      </c>
      <c r="G236" s="23"/>
      <c r="H236" s="137" t="s">
        <v>62</v>
      </c>
      <c r="I236" s="137"/>
      <c r="J236" s="24">
        <v>77.38</v>
      </c>
    </row>
    <row r="237" spans="1:10" ht="30" customHeight="1" thickBot="1" x14ac:dyDescent="0.3">
      <c r="A237" s="25"/>
      <c r="B237" s="25"/>
      <c r="C237" s="25"/>
      <c r="D237" s="25"/>
      <c r="E237" s="25"/>
      <c r="F237" s="25"/>
      <c r="G237" s="25" t="s">
        <v>63</v>
      </c>
      <c r="H237" s="26">
        <v>1</v>
      </c>
      <c r="I237" s="25" t="s">
        <v>64</v>
      </c>
      <c r="J237" s="27">
        <v>77.38</v>
      </c>
    </row>
    <row r="238" spans="1:10" ht="1.05" customHeight="1" thickTop="1" x14ac:dyDescent="0.25">
      <c r="A238" s="28"/>
      <c r="B238" s="28"/>
      <c r="C238" s="28"/>
      <c r="D238" s="28"/>
      <c r="E238" s="28"/>
      <c r="F238" s="28"/>
      <c r="G238" s="28"/>
      <c r="H238" s="28"/>
      <c r="I238" s="28"/>
      <c r="J238" s="28"/>
    </row>
    <row r="239" spans="1:10" ht="18" customHeight="1" x14ac:dyDescent="0.25">
      <c r="A239" s="11" t="s">
        <v>300</v>
      </c>
      <c r="B239" s="1" t="s">
        <v>7</v>
      </c>
      <c r="C239" s="11" t="s">
        <v>8</v>
      </c>
      <c r="D239" s="11" t="s">
        <v>9</v>
      </c>
      <c r="E239" s="134" t="s">
        <v>47</v>
      </c>
      <c r="F239" s="134"/>
      <c r="G239" s="12" t="s">
        <v>10</v>
      </c>
      <c r="H239" s="1" t="s">
        <v>11</v>
      </c>
      <c r="I239" s="1" t="s">
        <v>12</v>
      </c>
      <c r="J239" s="1" t="s">
        <v>14</v>
      </c>
    </row>
    <row r="240" spans="1:10" ht="25.95" customHeight="1" x14ac:dyDescent="0.25">
      <c r="A240" s="13" t="s">
        <v>48</v>
      </c>
      <c r="B240" s="14" t="s">
        <v>301</v>
      </c>
      <c r="C240" s="13" t="s">
        <v>22</v>
      </c>
      <c r="D240" s="13" t="s">
        <v>302</v>
      </c>
      <c r="E240" s="135" t="s">
        <v>65</v>
      </c>
      <c r="F240" s="135"/>
      <c r="G240" s="15" t="s">
        <v>36</v>
      </c>
      <c r="H240" s="16">
        <v>1</v>
      </c>
      <c r="I240" s="17">
        <v>145.82</v>
      </c>
      <c r="J240" s="17">
        <v>145.82</v>
      </c>
    </row>
    <row r="241" spans="1:10" ht="19.95" customHeight="1" x14ac:dyDescent="0.25">
      <c r="A241" s="11" t="s">
        <v>75</v>
      </c>
      <c r="B241" s="1" t="s">
        <v>7</v>
      </c>
      <c r="C241" s="11" t="s">
        <v>8</v>
      </c>
      <c r="D241" s="11" t="s">
        <v>76</v>
      </c>
      <c r="E241" s="1" t="s">
        <v>68</v>
      </c>
      <c r="F241" s="139" t="s">
        <v>77</v>
      </c>
      <c r="G241" s="139"/>
      <c r="H241" s="139"/>
      <c r="I241" s="139"/>
      <c r="J241" s="1" t="s">
        <v>71</v>
      </c>
    </row>
    <row r="242" spans="1:10" ht="24" customHeight="1" x14ac:dyDescent="0.25">
      <c r="A242" s="18" t="s">
        <v>55</v>
      </c>
      <c r="B242" s="19" t="s">
        <v>78</v>
      </c>
      <c r="C242" s="18" t="s">
        <v>22</v>
      </c>
      <c r="D242" s="18" t="s">
        <v>79</v>
      </c>
      <c r="E242" s="21">
        <v>2.4E-2</v>
      </c>
      <c r="F242" s="18"/>
      <c r="G242" s="18"/>
      <c r="H242" s="18"/>
      <c r="I242" s="29">
        <v>18.5486</v>
      </c>
      <c r="J242" s="29">
        <v>0.44519999999999998</v>
      </c>
    </row>
    <row r="243" spans="1:10" ht="19.95" customHeight="1" x14ac:dyDescent="0.25">
      <c r="A243" s="132"/>
      <c r="B243" s="132"/>
      <c r="C243" s="132"/>
      <c r="D243" s="132"/>
      <c r="E243" s="132"/>
      <c r="F243" s="132" t="s">
        <v>80</v>
      </c>
      <c r="G243" s="132"/>
      <c r="H243" s="132"/>
      <c r="I243" s="132"/>
      <c r="J243" s="30">
        <v>0.44519999999999998</v>
      </c>
    </row>
    <row r="244" spans="1:10" ht="19.95" customHeight="1" x14ac:dyDescent="0.25">
      <c r="A244" s="132"/>
      <c r="B244" s="132"/>
      <c r="C244" s="132"/>
      <c r="D244" s="132"/>
      <c r="E244" s="132"/>
      <c r="F244" s="132" t="s">
        <v>81</v>
      </c>
      <c r="G244" s="132"/>
      <c r="H244" s="132"/>
      <c r="I244" s="132"/>
      <c r="J244" s="30">
        <v>0</v>
      </c>
    </row>
    <row r="245" spans="1:10" ht="19.95" customHeight="1" x14ac:dyDescent="0.25">
      <c r="A245" s="132"/>
      <c r="B245" s="132"/>
      <c r="C245" s="132"/>
      <c r="D245" s="132"/>
      <c r="E245" s="132"/>
      <c r="F245" s="132" t="s">
        <v>82</v>
      </c>
      <c r="G245" s="132"/>
      <c r="H245" s="132"/>
      <c r="I245" s="132"/>
      <c r="J245" s="30">
        <v>0.44519999999999998</v>
      </c>
    </row>
    <row r="246" spans="1:10" ht="19.95" customHeight="1" x14ac:dyDescent="0.25">
      <c r="A246" s="132"/>
      <c r="B246" s="132"/>
      <c r="C246" s="132"/>
      <c r="D246" s="132"/>
      <c r="E246" s="132"/>
      <c r="F246" s="132" t="s">
        <v>83</v>
      </c>
      <c r="G246" s="132"/>
      <c r="H246" s="132"/>
      <c r="I246" s="132"/>
      <c r="J246" s="30">
        <v>0</v>
      </c>
    </row>
    <row r="247" spans="1:10" ht="19.95" customHeight="1" x14ac:dyDescent="0.25">
      <c r="A247" s="132"/>
      <c r="B247" s="132"/>
      <c r="C247" s="132"/>
      <c r="D247" s="132"/>
      <c r="E247" s="132"/>
      <c r="F247" s="132" t="s">
        <v>84</v>
      </c>
      <c r="G247" s="132"/>
      <c r="H247" s="132"/>
      <c r="I247" s="132"/>
      <c r="J247" s="30">
        <v>0</v>
      </c>
    </row>
    <row r="248" spans="1:10" ht="19.95" customHeight="1" x14ac:dyDescent="0.25">
      <c r="A248" s="132"/>
      <c r="B248" s="132"/>
      <c r="C248" s="132"/>
      <c r="D248" s="132"/>
      <c r="E248" s="132"/>
      <c r="F248" s="132" t="s">
        <v>85</v>
      </c>
      <c r="G248" s="132"/>
      <c r="H248" s="132"/>
      <c r="I248" s="132"/>
      <c r="J248" s="30">
        <v>1</v>
      </c>
    </row>
    <row r="249" spans="1:10" ht="19.95" customHeight="1" x14ac:dyDescent="0.25">
      <c r="A249" s="132"/>
      <c r="B249" s="132"/>
      <c r="C249" s="132"/>
      <c r="D249" s="132"/>
      <c r="E249" s="132"/>
      <c r="F249" s="132" t="s">
        <v>86</v>
      </c>
      <c r="G249" s="132"/>
      <c r="H249" s="132"/>
      <c r="I249" s="132"/>
      <c r="J249" s="30">
        <v>0.44519999999999998</v>
      </c>
    </row>
    <row r="250" spans="1:10" ht="19.95" customHeight="1" x14ac:dyDescent="0.25">
      <c r="A250" s="11" t="s">
        <v>87</v>
      </c>
      <c r="B250" s="1" t="s">
        <v>8</v>
      </c>
      <c r="C250" s="11" t="s">
        <v>7</v>
      </c>
      <c r="D250" s="11" t="s">
        <v>56</v>
      </c>
      <c r="E250" s="1" t="s">
        <v>68</v>
      </c>
      <c r="F250" s="1" t="s">
        <v>88</v>
      </c>
      <c r="G250" s="139" t="s">
        <v>89</v>
      </c>
      <c r="H250" s="139"/>
      <c r="I250" s="139"/>
      <c r="J250" s="1" t="s">
        <v>71</v>
      </c>
    </row>
    <row r="251" spans="1:10" ht="24" customHeight="1" x14ac:dyDescent="0.25">
      <c r="A251" s="18" t="s">
        <v>55</v>
      </c>
      <c r="B251" s="19" t="s">
        <v>22</v>
      </c>
      <c r="C251" s="18" t="s">
        <v>398</v>
      </c>
      <c r="D251" s="18" t="s">
        <v>399</v>
      </c>
      <c r="E251" s="21">
        <v>3.3E-4</v>
      </c>
      <c r="F251" s="20" t="s">
        <v>90</v>
      </c>
      <c r="G251" s="141">
        <v>5579.6881999999996</v>
      </c>
      <c r="H251" s="141"/>
      <c r="I251" s="136"/>
      <c r="J251" s="29">
        <v>1.8412999999999999</v>
      </c>
    </row>
    <row r="252" spans="1:10" ht="19.95" customHeight="1" x14ac:dyDescent="0.25">
      <c r="A252" s="132"/>
      <c r="B252" s="132"/>
      <c r="C252" s="132"/>
      <c r="D252" s="132"/>
      <c r="E252" s="132"/>
      <c r="F252" s="132" t="s">
        <v>91</v>
      </c>
      <c r="G252" s="132"/>
      <c r="H252" s="132"/>
      <c r="I252" s="132"/>
      <c r="J252" s="30">
        <v>1.8412999999999999</v>
      </c>
    </row>
    <row r="253" spans="1:10" ht="19.95" customHeight="1" x14ac:dyDescent="0.25">
      <c r="A253" s="11" t="s">
        <v>219</v>
      </c>
      <c r="B253" s="1" t="s">
        <v>8</v>
      </c>
      <c r="C253" s="11" t="s">
        <v>7</v>
      </c>
      <c r="D253" s="11" t="s">
        <v>393</v>
      </c>
      <c r="E253" s="1" t="s">
        <v>68</v>
      </c>
      <c r="F253" s="1" t="s">
        <v>88</v>
      </c>
      <c r="G253" s="139" t="s">
        <v>89</v>
      </c>
      <c r="H253" s="139"/>
      <c r="I253" s="139"/>
      <c r="J253" s="1" t="s">
        <v>71</v>
      </c>
    </row>
    <row r="254" spans="1:10" ht="24" customHeight="1" x14ac:dyDescent="0.25">
      <c r="A254" s="18" t="s">
        <v>394</v>
      </c>
      <c r="B254" s="19" t="s">
        <v>22</v>
      </c>
      <c r="C254" s="18">
        <v>4805755</v>
      </c>
      <c r="D254" s="18" t="s">
        <v>400</v>
      </c>
      <c r="E254" s="21">
        <v>0.15</v>
      </c>
      <c r="F254" s="20" t="s">
        <v>26</v>
      </c>
      <c r="G254" s="141">
        <v>27.82</v>
      </c>
      <c r="H254" s="141"/>
      <c r="I254" s="136"/>
      <c r="J254" s="29">
        <v>4.173</v>
      </c>
    </row>
    <row r="255" spans="1:10" ht="25.95" customHeight="1" x14ac:dyDescent="0.25">
      <c r="A255" s="18" t="s">
        <v>394</v>
      </c>
      <c r="B255" s="19" t="s">
        <v>22</v>
      </c>
      <c r="C255" s="18">
        <v>1107892</v>
      </c>
      <c r="D255" s="18" t="s">
        <v>395</v>
      </c>
      <c r="E255" s="21">
        <v>0.13700000000000001</v>
      </c>
      <c r="F255" s="20" t="s">
        <v>26</v>
      </c>
      <c r="G255" s="141">
        <v>416.63</v>
      </c>
      <c r="H255" s="141"/>
      <c r="I255" s="136"/>
      <c r="J255" s="29">
        <v>57.078299999999999</v>
      </c>
    </row>
    <row r="256" spans="1:10" ht="25.95" customHeight="1" x14ac:dyDescent="0.25">
      <c r="A256" s="18" t="s">
        <v>394</v>
      </c>
      <c r="B256" s="19" t="s">
        <v>22</v>
      </c>
      <c r="C256" s="18">
        <v>4805750</v>
      </c>
      <c r="D256" s="18" t="s">
        <v>401</v>
      </c>
      <c r="E256" s="21">
        <v>0.2</v>
      </c>
      <c r="F256" s="20" t="s">
        <v>26</v>
      </c>
      <c r="G256" s="141">
        <v>37.69</v>
      </c>
      <c r="H256" s="141"/>
      <c r="I256" s="136"/>
      <c r="J256" s="29">
        <v>7.5380000000000003</v>
      </c>
    </row>
    <row r="257" spans="1:10" ht="39" customHeight="1" x14ac:dyDescent="0.25">
      <c r="A257" s="18" t="s">
        <v>394</v>
      </c>
      <c r="B257" s="19" t="s">
        <v>22</v>
      </c>
      <c r="C257" s="18">
        <v>3103302</v>
      </c>
      <c r="D257" s="18" t="s">
        <v>396</v>
      </c>
      <c r="E257" s="21">
        <v>1.1000000000000001</v>
      </c>
      <c r="F257" s="20" t="s">
        <v>23</v>
      </c>
      <c r="G257" s="141">
        <v>67.95</v>
      </c>
      <c r="H257" s="141"/>
      <c r="I257" s="136"/>
      <c r="J257" s="29">
        <v>74.745000000000005</v>
      </c>
    </row>
    <row r="258" spans="1:10" ht="19.95" customHeight="1" x14ac:dyDescent="0.25">
      <c r="A258" s="132"/>
      <c r="B258" s="132"/>
      <c r="C258" s="132"/>
      <c r="D258" s="132"/>
      <c r="E258" s="132"/>
      <c r="F258" s="132" t="s">
        <v>397</v>
      </c>
      <c r="G258" s="132"/>
      <c r="H258" s="132"/>
      <c r="I258" s="132"/>
      <c r="J258" s="30">
        <v>143.5343</v>
      </c>
    </row>
    <row r="259" spans="1:10" x14ac:dyDescent="0.25">
      <c r="A259" s="23"/>
      <c r="B259" s="23"/>
      <c r="C259" s="23"/>
      <c r="D259" s="23"/>
      <c r="E259" s="23" t="s">
        <v>58</v>
      </c>
      <c r="F259" s="24">
        <v>60.738275399999999</v>
      </c>
      <c r="G259" s="23" t="s">
        <v>59</v>
      </c>
      <c r="H259" s="24">
        <v>0</v>
      </c>
      <c r="I259" s="23" t="s">
        <v>60</v>
      </c>
      <c r="J259" s="24">
        <v>60.73827547774416</v>
      </c>
    </row>
    <row r="260" spans="1:10" x14ac:dyDescent="0.25">
      <c r="A260" s="23"/>
      <c r="B260" s="23"/>
      <c r="C260" s="23"/>
      <c r="D260" s="23"/>
      <c r="E260" s="23" t="s">
        <v>61</v>
      </c>
      <c r="F260" s="24">
        <v>31.97</v>
      </c>
      <c r="G260" s="23"/>
      <c r="H260" s="137" t="s">
        <v>62</v>
      </c>
      <c r="I260" s="137"/>
      <c r="J260" s="24">
        <v>177.79</v>
      </c>
    </row>
    <row r="261" spans="1:10" ht="30" customHeight="1" thickBot="1" x14ac:dyDescent="0.3">
      <c r="A261" s="25"/>
      <c r="B261" s="25"/>
      <c r="C261" s="25"/>
      <c r="D261" s="25"/>
      <c r="E261" s="25"/>
      <c r="F261" s="25"/>
      <c r="G261" s="25" t="s">
        <v>63</v>
      </c>
      <c r="H261" s="26">
        <v>11</v>
      </c>
      <c r="I261" s="25" t="s">
        <v>64</v>
      </c>
      <c r="J261" s="27">
        <v>1955.69</v>
      </c>
    </row>
    <row r="262" spans="1:10" ht="1.05" customHeight="1" thickTop="1" x14ac:dyDescent="0.25">
      <c r="A262" s="28"/>
      <c r="B262" s="28"/>
      <c r="C262" s="28"/>
      <c r="D262" s="28"/>
      <c r="E262" s="28"/>
      <c r="F262" s="28"/>
      <c r="G262" s="28"/>
      <c r="H262" s="28"/>
      <c r="I262" s="28"/>
      <c r="J262" s="28"/>
    </row>
    <row r="263" spans="1:10" ht="18" customHeight="1" x14ac:dyDescent="0.25">
      <c r="A263" s="11" t="s">
        <v>303</v>
      </c>
      <c r="B263" s="1" t="s">
        <v>7</v>
      </c>
      <c r="C263" s="11" t="s">
        <v>8</v>
      </c>
      <c r="D263" s="11" t="s">
        <v>9</v>
      </c>
      <c r="E263" s="134" t="s">
        <v>47</v>
      </c>
      <c r="F263" s="134"/>
      <c r="G263" s="12" t="s">
        <v>10</v>
      </c>
      <c r="H263" s="1" t="s">
        <v>11</v>
      </c>
      <c r="I263" s="1" t="s">
        <v>12</v>
      </c>
      <c r="J263" s="1" t="s">
        <v>14</v>
      </c>
    </row>
    <row r="264" spans="1:10" ht="25.95" customHeight="1" x14ac:dyDescent="0.25">
      <c r="A264" s="13" t="s">
        <v>48</v>
      </c>
      <c r="B264" s="14" t="s">
        <v>304</v>
      </c>
      <c r="C264" s="13" t="s">
        <v>22</v>
      </c>
      <c r="D264" s="13" t="s">
        <v>305</v>
      </c>
      <c r="E264" s="135" t="s">
        <v>65</v>
      </c>
      <c r="F264" s="135"/>
      <c r="G264" s="15" t="s">
        <v>278</v>
      </c>
      <c r="H264" s="16">
        <v>1</v>
      </c>
      <c r="I264" s="17">
        <v>485.86</v>
      </c>
      <c r="J264" s="17">
        <v>485.86</v>
      </c>
    </row>
    <row r="265" spans="1:10" ht="19.95" customHeight="1" x14ac:dyDescent="0.25">
      <c r="A265" s="132"/>
      <c r="B265" s="132"/>
      <c r="C265" s="132"/>
      <c r="D265" s="132"/>
      <c r="E265" s="132"/>
      <c r="F265" s="132" t="s">
        <v>82</v>
      </c>
      <c r="G265" s="132"/>
      <c r="H265" s="132"/>
      <c r="I265" s="132"/>
      <c r="J265" s="30">
        <v>0</v>
      </c>
    </row>
    <row r="266" spans="1:10" ht="19.95" customHeight="1" x14ac:dyDescent="0.25">
      <c r="A266" s="132"/>
      <c r="B266" s="132"/>
      <c r="C266" s="132"/>
      <c r="D266" s="132"/>
      <c r="E266" s="132"/>
      <c r="F266" s="132" t="s">
        <v>83</v>
      </c>
      <c r="G266" s="132"/>
      <c r="H266" s="132"/>
      <c r="I266" s="132"/>
      <c r="J266" s="30">
        <v>0</v>
      </c>
    </row>
    <row r="267" spans="1:10" ht="19.95" customHeight="1" x14ac:dyDescent="0.25">
      <c r="A267" s="132"/>
      <c r="B267" s="132"/>
      <c r="C267" s="132"/>
      <c r="D267" s="132"/>
      <c r="E267" s="132"/>
      <c r="F267" s="132" t="s">
        <v>84</v>
      </c>
      <c r="G267" s="132"/>
      <c r="H267" s="132"/>
      <c r="I267" s="132"/>
      <c r="J267" s="30">
        <v>0</v>
      </c>
    </row>
    <row r="268" spans="1:10" ht="19.95" customHeight="1" x14ac:dyDescent="0.25">
      <c r="A268" s="132"/>
      <c r="B268" s="132"/>
      <c r="C268" s="132"/>
      <c r="D268" s="132"/>
      <c r="E268" s="132"/>
      <c r="F268" s="132" t="s">
        <v>85</v>
      </c>
      <c r="G268" s="132"/>
      <c r="H268" s="132"/>
      <c r="I268" s="132"/>
      <c r="J268" s="30">
        <v>1</v>
      </c>
    </row>
    <row r="269" spans="1:10" ht="19.95" customHeight="1" x14ac:dyDescent="0.25">
      <c r="A269" s="132"/>
      <c r="B269" s="132"/>
      <c r="C269" s="132"/>
      <c r="D269" s="132"/>
      <c r="E269" s="132"/>
      <c r="F269" s="132" t="s">
        <v>86</v>
      </c>
      <c r="G269" s="132"/>
      <c r="H269" s="132"/>
      <c r="I269" s="132"/>
      <c r="J269" s="30">
        <v>0</v>
      </c>
    </row>
    <row r="270" spans="1:10" ht="19.95" customHeight="1" x14ac:dyDescent="0.25">
      <c r="A270" s="11" t="s">
        <v>219</v>
      </c>
      <c r="B270" s="1" t="s">
        <v>8</v>
      </c>
      <c r="C270" s="11" t="s">
        <v>7</v>
      </c>
      <c r="D270" s="11" t="s">
        <v>393</v>
      </c>
      <c r="E270" s="1" t="s">
        <v>68</v>
      </c>
      <c r="F270" s="1" t="s">
        <v>88</v>
      </c>
      <c r="G270" s="139" t="s">
        <v>89</v>
      </c>
      <c r="H270" s="139"/>
      <c r="I270" s="139"/>
      <c r="J270" s="1" t="s">
        <v>71</v>
      </c>
    </row>
    <row r="271" spans="1:10" ht="24" customHeight="1" x14ac:dyDescent="0.25">
      <c r="A271" s="18" t="s">
        <v>394</v>
      </c>
      <c r="B271" s="19" t="s">
        <v>22</v>
      </c>
      <c r="C271" s="18">
        <v>4805755</v>
      </c>
      <c r="D271" s="18" t="s">
        <v>400</v>
      </c>
      <c r="E271" s="21">
        <v>0.35</v>
      </c>
      <c r="F271" s="20" t="s">
        <v>26</v>
      </c>
      <c r="G271" s="141">
        <v>27.82</v>
      </c>
      <c r="H271" s="141"/>
      <c r="I271" s="136"/>
      <c r="J271" s="29">
        <v>9.7370000000000001</v>
      </c>
    </row>
    <row r="272" spans="1:10" ht="25.95" customHeight="1" x14ac:dyDescent="0.25">
      <c r="A272" s="18" t="s">
        <v>394</v>
      </c>
      <c r="B272" s="19" t="s">
        <v>22</v>
      </c>
      <c r="C272" s="18">
        <v>1107892</v>
      </c>
      <c r="D272" s="18" t="s">
        <v>395</v>
      </c>
      <c r="E272" s="21">
        <v>0.37</v>
      </c>
      <c r="F272" s="20" t="s">
        <v>26</v>
      </c>
      <c r="G272" s="141">
        <v>416.63</v>
      </c>
      <c r="H272" s="141"/>
      <c r="I272" s="136"/>
      <c r="J272" s="29">
        <v>154.15309999999999</v>
      </c>
    </row>
    <row r="273" spans="1:10" ht="25.95" customHeight="1" x14ac:dyDescent="0.25">
      <c r="A273" s="18" t="s">
        <v>394</v>
      </c>
      <c r="B273" s="19" t="s">
        <v>22</v>
      </c>
      <c r="C273" s="18">
        <v>4805750</v>
      </c>
      <c r="D273" s="18" t="s">
        <v>401</v>
      </c>
      <c r="E273" s="21">
        <v>0.7</v>
      </c>
      <c r="F273" s="20" t="s">
        <v>26</v>
      </c>
      <c r="G273" s="141">
        <v>37.69</v>
      </c>
      <c r="H273" s="141"/>
      <c r="I273" s="136"/>
      <c r="J273" s="29">
        <v>26.382999999999999</v>
      </c>
    </row>
    <row r="274" spans="1:10" ht="39" customHeight="1" x14ac:dyDescent="0.25">
      <c r="A274" s="18" t="s">
        <v>394</v>
      </c>
      <c r="B274" s="19" t="s">
        <v>22</v>
      </c>
      <c r="C274" s="18">
        <v>3103302</v>
      </c>
      <c r="D274" s="18" t="s">
        <v>396</v>
      </c>
      <c r="E274" s="21">
        <v>4.3499999999999996</v>
      </c>
      <c r="F274" s="20" t="s">
        <v>23</v>
      </c>
      <c r="G274" s="141">
        <v>67.95</v>
      </c>
      <c r="H274" s="141"/>
      <c r="I274" s="136"/>
      <c r="J274" s="29">
        <v>295.58249999999998</v>
      </c>
    </row>
    <row r="275" spans="1:10" ht="19.95" customHeight="1" x14ac:dyDescent="0.25">
      <c r="A275" s="132"/>
      <c r="B275" s="132"/>
      <c r="C275" s="132"/>
      <c r="D275" s="132"/>
      <c r="E275" s="132"/>
      <c r="F275" s="132" t="s">
        <v>397</v>
      </c>
      <c r="G275" s="132"/>
      <c r="H275" s="132"/>
      <c r="I275" s="132"/>
      <c r="J275" s="30">
        <v>485.85559999999998</v>
      </c>
    </row>
    <row r="276" spans="1:10" x14ac:dyDescent="0.25">
      <c r="A276" s="23"/>
      <c r="B276" s="23"/>
      <c r="C276" s="23"/>
      <c r="D276" s="23"/>
      <c r="E276" s="23" t="s">
        <v>58</v>
      </c>
      <c r="F276" s="24">
        <v>219.53626565766709</v>
      </c>
      <c r="G276" s="23" t="s">
        <v>59</v>
      </c>
      <c r="H276" s="24">
        <v>0</v>
      </c>
      <c r="I276" s="23" t="s">
        <v>60</v>
      </c>
      <c r="J276" s="24">
        <v>219.53626565766709</v>
      </c>
    </row>
    <row r="277" spans="1:10" x14ac:dyDescent="0.25">
      <c r="A277" s="23"/>
      <c r="B277" s="23"/>
      <c r="C277" s="23"/>
      <c r="D277" s="23"/>
      <c r="E277" s="23" t="s">
        <v>61</v>
      </c>
      <c r="F277" s="24">
        <v>108.81</v>
      </c>
      <c r="G277" s="23"/>
      <c r="H277" s="137" t="s">
        <v>62</v>
      </c>
      <c r="I277" s="137"/>
      <c r="J277" s="24">
        <v>594.66999999999996</v>
      </c>
    </row>
    <row r="278" spans="1:10" ht="30" customHeight="1" thickBot="1" x14ac:dyDescent="0.3">
      <c r="A278" s="25"/>
      <c r="B278" s="25"/>
      <c r="C278" s="25"/>
      <c r="D278" s="25"/>
      <c r="E278" s="25"/>
      <c r="F278" s="25"/>
      <c r="G278" s="25" t="s">
        <v>63</v>
      </c>
      <c r="H278" s="26">
        <v>11</v>
      </c>
      <c r="I278" s="25" t="s">
        <v>64</v>
      </c>
      <c r="J278" s="27">
        <v>6541.37</v>
      </c>
    </row>
    <row r="279" spans="1:10" ht="1.05" customHeight="1" thickTop="1" x14ac:dyDescent="0.25">
      <c r="A279" s="28"/>
      <c r="B279" s="28"/>
      <c r="C279" s="28"/>
      <c r="D279" s="28"/>
      <c r="E279" s="28"/>
      <c r="F279" s="28"/>
      <c r="G279" s="28"/>
      <c r="H279" s="28"/>
      <c r="I279" s="28"/>
      <c r="J279" s="28"/>
    </row>
    <row r="280" spans="1:10" ht="18" customHeight="1" x14ac:dyDescent="0.25">
      <c r="A280" s="11" t="s">
        <v>306</v>
      </c>
      <c r="B280" s="1" t="s">
        <v>7</v>
      </c>
      <c r="C280" s="11" t="s">
        <v>8</v>
      </c>
      <c r="D280" s="11" t="s">
        <v>9</v>
      </c>
      <c r="E280" s="134" t="s">
        <v>47</v>
      </c>
      <c r="F280" s="134"/>
      <c r="G280" s="12" t="s">
        <v>10</v>
      </c>
      <c r="H280" s="1" t="s">
        <v>11</v>
      </c>
      <c r="I280" s="1" t="s">
        <v>12</v>
      </c>
      <c r="J280" s="1" t="s">
        <v>14</v>
      </c>
    </row>
    <row r="281" spans="1:10" ht="64.95" customHeight="1" x14ac:dyDescent="0.25">
      <c r="A281" s="13" t="s">
        <v>48</v>
      </c>
      <c r="B281" s="14" t="s">
        <v>307</v>
      </c>
      <c r="C281" s="13" t="s">
        <v>25</v>
      </c>
      <c r="D281" s="13" t="s">
        <v>308</v>
      </c>
      <c r="E281" s="135" t="s">
        <v>108</v>
      </c>
      <c r="F281" s="135"/>
      <c r="G281" s="15" t="s">
        <v>26</v>
      </c>
      <c r="H281" s="16">
        <v>1</v>
      </c>
      <c r="I281" s="17">
        <v>15.58</v>
      </c>
      <c r="J281" s="17">
        <v>15.58</v>
      </c>
    </row>
    <row r="282" spans="1:10" ht="39" customHeight="1" x14ac:dyDescent="0.25">
      <c r="A282" s="18" t="s">
        <v>50</v>
      </c>
      <c r="B282" s="19" t="s">
        <v>327</v>
      </c>
      <c r="C282" s="18" t="s">
        <v>25</v>
      </c>
      <c r="D282" s="18" t="s">
        <v>328</v>
      </c>
      <c r="E282" s="136" t="s">
        <v>92</v>
      </c>
      <c r="F282" s="136"/>
      <c r="G282" s="20" t="s">
        <v>93</v>
      </c>
      <c r="H282" s="21">
        <v>3.7999999999999999E-2</v>
      </c>
      <c r="I282" s="22">
        <v>174.64</v>
      </c>
      <c r="J282" s="22">
        <v>6.63</v>
      </c>
    </row>
    <row r="283" spans="1:10" ht="39" customHeight="1" x14ac:dyDescent="0.25">
      <c r="A283" s="18" t="s">
        <v>50</v>
      </c>
      <c r="B283" s="19" t="s">
        <v>329</v>
      </c>
      <c r="C283" s="18" t="s">
        <v>25</v>
      </c>
      <c r="D283" s="18" t="s">
        <v>330</v>
      </c>
      <c r="E283" s="136" t="s">
        <v>92</v>
      </c>
      <c r="F283" s="136"/>
      <c r="G283" s="20" t="s">
        <v>94</v>
      </c>
      <c r="H283" s="21">
        <v>4.9000000000000002E-2</v>
      </c>
      <c r="I283" s="22">
        <v>72.760000000000005</v>
      </c>
      <c r="J283" s="22">
        <v>3.56</v>
      </c>
    </row>
    <row r="284" spans="1:10" ht="24" customHeight="1" x14ac:dyDescent="0.25">
      <c r="A284" s="18" t="s">
        <v>50</v>
      </c>
      <c r="B284" s="19" t="s">
        <v>53</v>
      </c>
      <c r="C284" s="18" t="s">
        <v>25</v>
      </c>
      <c r="D284" s="18" t="s">
        <v>54</v>
      </c>
      <c r="E284" s="136" t="s">
        <v>51</v>
      </c>
      <c r="F284" s="136"/>
      <c r="G284" s="20" t="s">
        <v>52</v>
      </c>
      <c r="H284" s="21">
        <v>3.7999999999999999E-2</v>
      </c>
      <c r="I284" s="22">
        <v>18.04</v>
      </c>
      <c r="J284" s="22">
        <v>0.68</v>
      </c>
    </row>
    <row r="285" spans="1:10" ht="39" customHeight="1" x14ac:dyDescent="0.25">
      <c r="A285" s="18" t="s">
        <v>50</v>
      </c>
      <c r="B285" s="19" t="s">
        <v>387</v>
      </c>
      <c r="C285" s="18" t="s">
        <v>25</v>
      </c>
      <c r="D285" s="18" t="s">
        <v>388</v>
      </c>
      <c r="E285" s="136" t="s">
        <v>92</v>
      </c>
      <c r="F285" s="136"/>
      <c r="G285" s="20" t="s">
        <v>93</v>
      </c>
      <c r="H285" s="21">
        <v>6.0999999999999999E-2</v>
      </c>
      <c r="I285" s="22">
        <v>27.19</v>
      </c>
      <c r="J285" s="22">
        <v>1.65</v>
      </c>
    </row>
    <row r="286" spans="1:10" ht="39" customHeight="1" x14ac:dyDescent="0.25">
      <c r="A286" s="18" t="s">
        <v>50</v>
      </c>
      <c r="B286" s="19" t="s">
        <v>389</v>
      </c>
      <c r="C286" s="18" t="s">
        <v>25</v>
      </c>
      <c r="D286" s="18" t="s">
        <v>390</v>
      </c>
      <c r="E286" s="136" t="s">
        <v>92</v>
      </c>
      <c r="F286" s="136"/>
      <c r="G286" s="20" t="s">
        <v>94</v>
      </c>
      <c r="H286" s="21">
        <v>5.7000000000000002E-2</v>
      </c>
      <c r="I286" s="22">
        <v>21.12</v>
      </c>
      <c r="J286" s="22">
        <v>1.2</v>
      </c>
    </row>
    <row r="287" spans="1:10" ht="25.95" customHeight="1" x14ac:dyDescent="0.25">
      <c r="A287" s="18" t="s">
        <v>50</v>
      </c>
      <c r="B287" s="19" t="s">
        <v>402</v>
      </c>
      <c r="C287" s="18" t="s">
        <v>25</v>
      </c>
      <c r="D287" s="18" t="s">
        <v>403</v>
      </c>
      <c r="E287" s="136" t="s">
        <v>108</v>
      </c>
      <c r="F287" s="136"/>
      <c r="G287" s="20" t="s">
        <v>26</v>
      </c>
      <c r="H287" s="21">
        <v>1</v>
      </c>
      <c r="I287" s="22">
        <v>1.86</v>
      </c>
      <c r="J287" s="22">
        <v>1.86</v>
      </c>
    </row>
    <row r="288" spans="1:10" x14ac:dyDescent="0.25">
      <c r="A288" s="23"/>
      <c r="B288" s="23"/>
      <c r="C288" s="23"/>
      <c r="D288" s="23"/>
      <c r="E288" s="23" t="s">
        <v>58</v>
      </c>
      <c r="F288" s="24">
        <v>4.63</v>
      </c>
      <c r="G288" s="23" t="s">
        <v>59</v>
      </c>
      <c r="H288" s="24">
        <v>0</v>
      </c>
      <c r="I288" s="23" t="s">
        <v>60</v>
      </c>
      <c r="J288" s="24">
        <v>4.63</v>
      </c>
    </row>
    <row r="289" spans="1:10" x14ac:dyDescent="0.25">
      <c r="A289" s="23"/>
      <c r="B289" s="23"/>
      <c r="C289" s="23"/>
      <c r="D289" s="23"/>
      <c r="E289" s="23" t="s">
        <v>61</v>
      </c>
      <c r="F289" s="24">
        <v>4.05</v>
      </c>
      <c r="G289" s="23"/>
      <c r="H289" s="137" t="s">
        <v>62</v>
      </c>
      <c r="I289" s="137"/>
      <c r="J289" s="24">
        <v>19.63</v>
      </c>
    </row>
    <row r="290" spans="1:10" ht="30" customHeight="1" thickBot="1" x14ac:dyDescent="0.3">
      <c r="A290" s="25"/>
      <c r="B290" s="25"/>
      <c r="C290" s="25"/>
      <c r="D290" s="25"/>
      <c r="E290" s="25"/>
      <c r="F290" s="25"/>
      <c r="G290" s="25" t="s">
        <v>63</v>
      </c>
      <c r="H290" s="26">
        <v>10</v>
      </c>
      <c r="I290" s="25" t="s">
        <v>64</v>
      </c>
      <c r="J290" s="27">
        <v>196.3</v>
      </c>
    </row>
    <row r="291" spans="1:10" ht="1.05" customHeight="1" thickTop="1" x14ac:dyDescent="0.25">
      <c r="A291" s="28"/>
      <c r="B291" s="28"/>
      <c r="C291" s="28"/>
      <c r="D291" s="28"/>
      <c r="E291" s="28"/>
      <c r="F291" s="28"/>
      <c r="G291" s="28"/>
      <c r="H291" s="28"/>
      <c r="I291" s="28"/>
      <c r="J291" s="28"/>
    </row>
    <row r="292" spans="1:10" x14ac:dyDescent="0.25">
      <c r="A292" s="31"/>
      <c r="B292" s="31"/>
      <c r="C292" s="31"/>
      <c r="D292" s="31"/>
      <c r="E292" s="31"/>
      <c r="F292" s="31"/>
      <c r="G292" s="31"/>
      <c r="H292" s="31"/>
      <c r="I292" s="31"/>
      <c r="J292" s="31"/>
    </row>
    <row r="293" spans="1:10" x14ac:dyDescent="0.25">
      <c r="A293" s="132"/>
      <c r="B293" s="132"/>
      <c r="C293" s="132"/>
      <c r="D293" s="32"/>
      <c r="E293" s="25"/>
      <c r="F293" s="127" t="s">
        <v>37</v>
      </c>
      <c r="G293" s="132"/>
      <c r="H293" s="133">
        <f>'PLANILHA ORÇAMENTÁRIA'!H38:I38</f>
        <v>1993328.7976000004</v>
      </c>
      <c r="I293" s="132"/>
      <c r="J293" s="132"/>
    </row>
    <row r="294" spans="1:10" x14ac:dyDescent="0.25">
      <c r="A294" s="132"/>
      <c r="B294" s="132"/>
      <c r="C294" s="132"/>
      <c r="D294" s="32"/>
      <c r="E294" s="25"/>
      <c r="F294" s="127" t="s">
        <v>38</v>
      </c>
      <c r="G294" s="132"/>
      <c r="H294" s="133">
        <f>'PLANILHA ORÇAMENTÁRIA'!H39:I39</f>
        <v>544452.96</v>
      </c>
      <c r="I294" s="132"/>
      <c r="J294" s="132"/>
    </row>
    <row r="295" spans="1:10" x14ac:dyDescent="0.25">
      <c r="A295" s="132"/>
      <c r="B295" s="132"/>
      <c r="C295" s="132"/>
      <c r="D295" s="32"/>
      <c r="E295" s="25"/>
      <c r="F295" s="127" t="s">
        <v>39</v>
      </c>
      <c r="G295" s="132"/>
      <c r="H295" s="133">
        <f>'PLANILHA ORÇAMENTÁRIA'!H40:I40</f>
        <v>2537781.7576000001</v>
      </c>
      <c r="I295" s="132"/>
      <c r="J295" s="132"/>
    </row>
    <row r="296" spans="1:10" ht="16.8" customHeight="1" x14ac:dyDescent="0.25">
      <c r="A296" s="33"/>
      <c r="B296" s="33"/>
      <c r="C296" s="33"/>
      <c r="D296" s="33"/>
      <c r="E296" s="33"/>
      <c r="F296" s="33"/>
      <c r="G296" s="33"/>
      <c r="H296" s="33"/>
      <c r="I296" s="33"/>
      <c r="J296" s="33"/>
    </row>
    <row r="297" spans="1:10" ht="14.4" customHeight="1" x14ac:dyDescent="0.25">
      <c r="A297" s="128"/>
      <c r="B297" s="129"/>
      <c r="C297" s="129"/>
      <c r="D297" s="129"/>
      <c r="E297" s="129"/>
      <c r="F297" s="129"/>
      <c r="G297" s="129"/>
      <c r="H297" s="129"/>
      <c r="I297" s="129"/>
      <c r="J297" s="129"/>
    </row>
    <row r="298" spans="1:10" ht="14.4" customHeight="1" x14ac:dyDescent="0.25">
      <c r="A298" s="6"/>
      <c r="B298" s="7" t="s">
        <v>40</v>
      </c>
      <c r="E298" s="8" t="s">
        <v>41</v>
      </c>
      <c r="F298" s="7"/>
      <c r="G298" s="6"/>
      <c r="H298" s="6"/>
      <c r="I298" s="6"/>
      <c r="J298" s="6"/>
    </row>
    <row r="299" spans="1:10" ht="14.4" x14ac:dyDescent="0.25">
      <c r="A299" s="6"/>
      <c r="B299" s="7" t="s">
        <v>42</v>
      </c>
      <c r="E299" s="8" t="s">
        <v>43</v>
      </c>
      <c r="F299" s="7"/>
      <c r="G299" s="6"/>
      <c r="H299" s="6"/>
      <c r="I299" s="6"/>
      <c r="J299" s="6"/>
    </row>
    <row r="300" spans="1:10" ht="14.4" x14ac:dyDescent="0.25">
      <c r="A300" s="6"/>
      <c r="B300" s="7" t="s">
        <v>44</v>
      </c>
      <c r="E300" s="7" t="s">
        <v>44</v>
      </c>
      <c r="F300" s="7"/>
      <c r="G300" s="6"/>
      <c r="H300" s="6"/>
      <c r="I300" s="6"/>
      <c r="J300" s="6"/>
    </row>
    <row r="301" spans="1:10" ht="14.4" x14ac:dyDescent="0.25">
      <c r="A301" s="6"/>
      <c r="B301" s="7" t="s">
        <v>45</v>
      </c>
      <c r="E301" s="7" t="s">
        <v>45</v>
      </c>
      <c r="F301" s="7"/>
      <c r="G301" s="6"/>
      <c r="H301" s="6"/>
      <c r="I301" s="6"/>
      <c r="J301" s="6"/>
    </row>
  </sheetData>
  <mergeCells count="258">
    <mergeCell ref="H47:I47"/>
    <mergeCell ref="E32:F32"/>
    <mergeCell ref="H34:I34"/>
    <mergeCell ref="F37:G37"/>
    <mergeCell ref="E22:F22"/>
    <mergeCell ref="E23:F23"/>
    <mergeCell ref="E20:F20"/>
    <mergeCell ref="E21:F21"/>
    <mergeCell ref="E24:F24"/>
    <mergeCell ref="H26:I26"/>
    <mergeCell ref="E29:F29"/>
    <mergeCell ref="E30:F30"/>
    <mergeCell ref="E31:F31"/>
    <mergeCell ref="E50:F50"/>
    <mergeCell ref="E51:F51"/>
    <mergeCell ref="E45:F45"/>
    <mergeCell ref="E38:F38"/>
    <mergeCell ref="E39:F39"/>
    <mergeCell ref="E40:F40"/>
    <mergeCell ref="E41:F41"/>
    <mergeCell ref="E42:F42"/>
    <mergeCell ref="E43:F43"/>
    <mergeCell ref="E44:F44"/>
    <mergeCell ref="A78:E78"/>
    <mergeCell ref="F78:I78"/>
    <mergeCell ref="A79:E79"/>
    <mergeCell ref="E64:F64"/>
    <mergeCell ref="E65:F65"/>
    <mergeCell ref="E52:F52"/>
    <mergeCell ref="E53:F53"/>
    <mergeCell ref="E54:F54"/>
    <mergeCell ref="E55:F55"/>
    <mergeCell ref="E56:F56"/>
    <mergeCell ref="E57:F57"/>
    <mergeCell ref="E58:F58"/>
    <mergeCell ref="E59:F59"/>
    <mergeCell ref="H61:I61"/>
    <mergeCell ref="F72:I72"/>
    <mergeCell ref="A74:E74"/>
    <mergeCell ref="F74:I74"/>
    <mergeCell ref="A75:E75"/>
    <mergeCell ref="F75:I75"/>
    <mergeCell ref="A76:E76"/>
    <mergeCell ref="F76:I76"/>
    <mergeCell ref="A77:E77"/>
    <mergeCell ref="F77:I77"/>
    <mergeCell ref="A66:A67"/>
    <mergeCell ref="E133:F133"/>
    <mergeCell ref="E134:F134"/>
    <mergeCell ref="E127:F127"/>
    <mergeCell ref="E120:F120"/>
    <mergeCell ref="E121:F121"/>
    <mergeCell ref="E94:F94"/>
    <mergeCell ref="E95:F95"/>
    <mergeCell ref="E96:F96"/>
    <mergeCell ref="E97:F97"/>
    <mergeCell ref="E118:F118"/>
    <mergeCell ref="E119:F119"/>
    <mergeCell ref="E103:F103"/>
    <mergeCell ref="E104:F104"/>
    <mergeCell ref="E109:F109"/>
    <mergeCell ref="E202:F202"/>
    <mergeCell ref="E203:F203"/>
    <mergeCell ref="E208:F208"/>
    <mergeCell ref="H111:I111"/>
    <mergeCell ref="E114:F114"/>
    <mergeCell ref="E115:F115"/>
    <mergeCell ref="E116:F116"/>
    <mergeCell ref="E117:F117"/>
    <mergeCell ref="E149:F149"/>
    <mergeCell ref="H139:I139"/>
    <mergeCell ref="E142:F142"/>
    <mergeCell ref="E143:F143"/>
    <mergeCell ref="H145:I145"/>
    <mergeCell ref="E148:F148"/>
    <mergeCell ref="E135:F135"/>
    <mergeCell ref="E136:F136"/>
    <mergeCell ref="E137:F137"/>
    <mergeCell ref="E122:F122"/>
    <mergeCell ref="H124:I124"/>
    <mergeCell ref="E128:F128"/>
    <mergeCell ref="E129:F129"/>
    <mergeCell ref="E130:F130"/>
    <mergeCell ref="E131:F131"/>
    <mergeCell ref="E132:F132"/>
    <mergeCell ref="F228:I228"/>
    <mergeCell ref="A229:E229"/>
    <mergeCell ref="F229:I229"/>
    <mergeCell ref="E224:F224"/>
    <mergeCell ref="E225:F225"/>
    <mergeCell ref="H210:I210"/>
    <mergeCell ref="E177:F177"/>
    <mergeCell ref="E178:F178"/>
    <mergeCell ref="E181:F181"/>
    <mergeCell ref="H183:I183"/>
    <mergeCell ref="E186:F186"/>
    <mergeCell ref="E187:F187"/>
    <mergeCell ref="H189:I189"/>
    <mergeCell ref="F192:G192"/>
    <mergeCell ref="E193:F193"/>
    <mergeCell ref="E194:F194"/>
    <mergeCell ref="E195:F195"/>
    <mergeCell ref="H197:I197"/>
    <mergeCell ref="E204:F204"/>
    <mergeCell ref="E205:F205"/>
    <mergeCell ref="E206:F206"/>
    <mergeCell ref="E207:F207"/>
    <mergeCell ref="E200:F200"/>
    <mergeCell ref="E201:F201"/>
    <mergeCell ref="E213:F213"/>
    <mergeCell ref="E214:F214"/>
    <mergeCell ref="E215:F215"/>
    <mergeCell ref="E216:F216"/>
    <mergeCell ref="E217:F217"/>
    <mergeCell ref="E218:F218"/>
    <mergeCell ref="E219:F219"/>
    <mergeCell ref="E240:F240"/>
    <mergeCell ref="F241:I241"/>
    <mergeCell ref="A230:E230"/>
    <mergeCell ref="F230:I230"/>
    <mergeCell ref="G231:I231"/>
    <mergeCell ref="G232:I232"/>
    <mergeCell ref="G233:I233"/>
    <mergeCell ref="A234:E234"/>
    <mergeCell ref="F234:I234"/>
    <mergeCell ref="H236:I236"/>
    <mergeCell ref="E239:F239"/>
    <mergeCell ref="H221:I221"/>
    <mergeCell ref="A226:E226"/>
    <mergeCell ref="F226:I226"/>
    <mergeCell ref="A227:E227"/>
    <mergeCell ref="F227:I227"/>
    <mergeCell ref="A228:E228"/>
    <mergeCell ref="A243:E243"/>
    <mergeCell ref="F243:I243"/>
    <mergeCell ref="A244:E244"/>
    <mergeCell ref="F244:I244"/>
    <mergeCell ref="A245:E245"/>
    <mergeCell ref="F245:I245"/>
    <mergeCell ref="A246:E246"/>
    <mergeCell ref="F246:I246"/>
    <mergeCell ref="G271:I271"/>
    <mergeCell ref="A247:E247"/>
    <mergeCell ref="F247:I247"/>
    <mergeCell ref="A248:E248"/>
    <mergeCell ref="F248:I248"/>
    <mergeCell ref="A249:E249"/>
    <mergeCell ref="F249:I249"/>
    <mergeCell ref="G250:I250"/>
    <mergeCell ref="G251:I251"/>
    <mergeCell ref="A252:E252"/>
    <mergeCell ref="F252:I252"/>
    <mergeCell ref="A269:E269"/>
    <mergeCell ref="F269:I269"/>
    <mergeCell ref="G270:I270"/>
    <mergeCell ref="G272:I272"/>
    <mergeCell ref="G273:I273"/>
    <mergeCell ref="G274:I274"/>
    <mergeCell ref="A275:E275"/>
    <mergeCell ref="F275:I275"/>
    <mergeCell ref="H277:I277"/>
    <mergeCell ref="G253:I253"/>
    <mergeCell ref="G254:I254"/>
    <mergeCell ref="G255:I255"/>
    <mergeCell ref="G256:I256"/>
    <mergeCell ref="G257:I257"/>
    <mergeCell ref="A258:E258"/>
    <mergeCell ref="F258:I258"/>
    <mergeCell ref="H260:I260"/>
    <mergeCell ref="E263:F263"/>
    <mergeCell ref="E264:F264"/>
    <mergeCell ref="A265:E265"/>
    <mergeCell ref="F265:I265"/>
    <mergeCell ref="A266:E266"/>
    <mergeCell ref="F266:I266"/>
    <mergeCell ref="A267:E267"/>
    <mergeCell ref="F267:I267"/>
    <mergeCell ref="A268:E268"/>
    <mergeCell ref="F268:I268"/>
    <mergeCell ref="C2:D2"/>
    <mergeCell ref="E2:F2"/>
    <mergeCell ref="G2:H2"/>
    <mergeCell ref="I2:J2"/>
    <mergeCell ref="A4:J4"/>
    <mergeCell ref="F5:G5"/>
    <mergeCell ref="E7:F7"/>
    <mergeCell ref="H16:I16"/>
    <mergeCell ref="E19:F19"/>
    <mergeCell ref="E12:F12"/>
    <mergeCell ref="E13:F13"/>
    <mergeCell ref="E14:F14"/>
    <mergeCell ref="F6:G6"/>
    <mergeCell ref="E8:F8"/>
    <mergeCell ref="E9:F9"/>
    <mergeCell ref="E10:F10"/>
    <mergeCell ref="C3:D3"/>
    <mergeCell ref="E3:F3"/>
    <mergeCell ref="G3:H3"/>
    <mergeCell ref="I3:J3"/>
    <mergeCell ref="E11:F11"/>
    <mergeCell ref="B66:B67"/>
    <mergeCell ref="C66:C67"/>
    <mergeCell ref="D66:D67"/>
    <mergeCell ref="E66:E67"/>
    <mergeCell ref="F66:G66"/>
    <mergeCell ref="H66:I66"/>
    <mergeCell ref="J66:J67"/>
    <mergeCell ref="A71:E71"/>
    <mergeCell ref="F71:I71"/>
    <mergeCell ref="F79:I79"/>
    <mergeCell ref="A80:E80"/>
    <mergeCell ref="F80:I80"/>
    <mergeCell ref="H99:I99"/>
    <mergeCell ref="E102:F102"/>
    <mergeCell ref="E105:F105"/>
    <mergeCell ref="E106:F106"/>
    <mergeCell ref="E107:F107"/>
    <mergeCell ref="E108:F108"/>
    <mergeCell ref="H90:I90"/>
    <mergeCell ref="H82:I82"/>
    <mergeCell ref="E85:F85"/>
    <mergeCell ref="E86:F86"/>
    <mergeCell ref="E87:F87"/>
    <mergeCell ref="E88:F88"/>
    <mergeCell ref="F93:G93"/>
    <mergeCell ref="H151:I151"/>
    <mergeCell ref="H160:I160"/>
    <mergeCell ref="F163:G163"/>
    <mergeCell ref="E164:F164"/>
    <mergeCell ref="E165:F165"/>
    <mergeCell ref="H167:I167"/>
    <mergeCell ref="H173:I173"/>
    <mergeCell ref="E179:F179"/>
    <mergeCell ref="E180:F180"/>
    <mergeCell ref="E171:F171"/>
    <mergeCell ref="E176:F176"/>
    <mergeCell ref="E170:F170"/>
    <mergeCell ref="E154:F154"/>
    <mergeCell ref="E155:F155"/>
    <mergeCell ref="E280:F280"/>
    <mergeCell ref="E281:F281"/>
    <mergeCell ref="E282:F282"/>
    <mergeCell ref="E283:F283"/>
    <mergeCell ref="E284:F284"/>
    <mergeCell ref="E285:F285"/>
    <mergeCell ref="E286:F286"/>
    <mergeCell ref="E287:F287"/>
    <mergeCell ref="H289:I289"/>
    <mergeCell ref="A297:J297"/>
    <mergeCell ref="A293:C293"/>
    <mergeCell ref="F293:G293"/>
    <mergeCell ref="H293:J293"/>
    <mergeCell ref="A294:C294"/>
    <mergeCell ref="F294:G294"/>
    <mergeCell ref="H294:J294"/>
    <mergeCell ref="A295:C295"/>
    <mergeCell ref="F295:G295"/>
    <mergeCell ref="H295:J295"/>
  </mergeCells>
  <pageMargins left="0.51181102362204722" right="0.51181102362204722" top="0.78740157480314965" bottom="0.78740157480314965" header="0.31496062992125984" footer="0.31496062992125984"/>
  <pageSetup paperSize="9" scale="60" orientation="landscape" r:id="rId1"/>
  <rowBreaks count="4" manualBreakCount="4">
    <brk id="85" max="10" man="1"/>
    <brk id="119" max="10" man="1"/>
    <brk id="199" max="10" man="1"/>
    <brk id="246" max="10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210BF-6596-40BE-A886-D9CDB3C4E3C2}">
  <dimension ref="A1:L24"/>
  <sheetViews>
    <sheetView view="pageBreakPreview" zoomScale="70" zoomScaleNormal="70" zoomScaleSheetLayoutView="70" workbookViewId="0">
      <selection activeCell="L16" sqref="L16"/>
    </sheetView>
  </sheetViews>
  <sheetFormatPr defaultRowHeight="13.8" x14ac:dyDescent="0.25"/>
  <cols>
    <col min="1" max="1" width="20" style="2" bestFit="1" customWidth="1"/>
    <col min="2" max="2" width="60" style="2" bestFit="1" customWidth="1"/>
    <col min="3" max="3" width="20" style="2" bestFit="1" customWidth="1"/>
    <col min="4" max="10" width="12" style="2" bestFit="1" customWidth="1"/>
    <col min="11" max="11" width="12" style="2" customWidth="1"/>
    <col min="12" max="30" width="12" style="2" bestFit="1" customWidth="1"/>
    <col min="31" max="16384" width="8.796875" style="2"/>
  </cols>
  <sheetData>
    <row r="1" spans="1:12" ht="147.6" customHeight="1" x14ac:dyDescent="0.25"/>
    <row r="2" spans="1:12" x14ac:dyDescent="0.25">
      <c r="A2" s="3"/>
      <c r="B2" s="3" t="s">
        <v>0</v>
      </c>
      <c r="C2" s="3" t="s">
        <v>1</v>
      </c>
      <c r="D2" s="130" t="s">
        <v>2</v>
      </c>
      <c r="E2" s="130"/>
      <c r="F2" s="130" t="s">
        <v>3</v>
      </c>
      <c r="G2" s="130"/>
    </row>
    <row r="3" spans="1:12" ht="105.6" x14ac:dyDescent="0.25">
      <c r="A3" s="4"/>
      <c r="B3" s="4" t="s">
        <v>309</v>
      </c>
      <c r="C3" s="4" t="s">
        <v>227</v>
      </c>
      <c r="D3" s="127" t="s">
        <v>228</v>
      </c>
      <c r="E3" s="127"/>
      <c r="F3" s="127" t="s">
        <v>4</v>
      </c>
      <c r="G3" s="127"/>
    </row>
    <row r="4" spans="1:12" x14ac:dyDescent="0.25">
      <c r="A4" s="131" t="s">
        <v>117</v>
      </c>
      <c r="B4" s="129"/>
      <c r="C4" s="129"/>
      <c r="D4" s="129"/>
      <c r="E4" s="129"/>
      <c r="F4" s="129"/>
      <c r="G4" s="129"/>
    </row>
    <row r="5" spans="1:12" x14ac:dyDescent="0.25">
      <c r="A5" s="11" t="s">
        <v>6</v>
      </c>
      <c r="B5" s="11" t="s">
        <v>9</v>
      </c>
      <c r="C5" s="1" t="s">
        <v>118</v>
      </c>
      <c r="D5" s="1" t="s">
        <v>119</v>
      </c>
      <c r="E5" s="1" t="s">
        <v>120</v>
      </c>
      <c r="F5" s="1" t="s">
        <v>229</v>
      </c>
      <c r="G5" s="1" t="s">
        <v>230</v>
      </c>
      <c r="H5" s="1" t="s">
        <v>231</v>
      </c>
      <c r="I5" s="1" t="s">
        <v>232</v>
      </c>
      <c r="J5" s="1" t="s">
        <v>233</v>
      </c>
      <c r="K5" s="1" t="s">
        <v>234</v>
      </c>
      <c r="L5" s="1" t="s">
        <v>235</v>
      </c>
    </row>
    <row r="6" spans="1:12" ht="42" customHeight="1" thickBot="1" x14ac:dyDescent="0.3">
      <c r="A6" s="5" t="s">
        <v>15</v>
      </c>
      <c r="B6" s="5" t="s">
        <v>236</v>
      </c>
      <c r="C6" s="9" t="s">
        <v>404</v>
      </c>
      <c r="D6" s="117" t="s">
        <v>430</v>
      </c>
      <c r="E6" s="117" t="s">
        <v>428</v>
      </c>
      <c r="F6" s="117" t="s">
        <v>428</v>
      </c>
      <c r="G6" s="117" t="s">
        <v>428</v>
      </c>
      <c r="H6" s="117" t="s">
        <v>428</v>
      </c>
      <c r="I6" s="117" t="s">
        <v>428</v>
      </c>
      <c r="J6" s="117" t="s">
        <v>428</v>
      </c>
      <c r="K6" s="117" t="s">
        <v>429</v>
      </c>
      <c r="L6" s="117" t="s">
        <v>429</v>
      </c>
    </row>
    <row r="7" spans="1:12" ht="27.6" thickTop="1" thickBot="1" x14ac:dyDescent="0.3">
      <c r="A7" s="5" t="s">
        <v>16</v>
      </c>
      <c r="B7" s="5" t="s">
        <v>239</v>
      </c>
      <c r="C7" s="9" t="s">
        <v>418</v>
      </c>
      <c r="D7" s="34" t="s">
        <v>418</v>
      </c>
      <c r="E7" s="9" t="s">
        <v>65</v>
      </c>
      <c r="F7" s="9" t="s">
        <v>65</v>
      </c>
      <c r="G7" s="9" t="s">
        <v>65</v>
      </c>
      <c r="H7" s="9" t="s">
        <v>65</v>
      </c>
      <c r="I7" s="9" t="s">
        <v>65</v>
      </c>
      <c r="J7" s="9"/>
      <c r="K7" s="9" t="s">
        <v>65</v>
      </c>
      <c r="L7" s="9" t="s">
        <v>65</v>
      </c>
    </row>
    <row r="8" spans="1:12" ht="27.6" thickTop="1" thickBot="1" x14ac:dyDescent="0.3">
      <c r="A8" s="5" t="s">
        <v>20</v>
      </c>
      <c r="B8" s="5" t="s">
        <v>249</v>
      </c>
      <c r="C8" s="9" t="s">
        <v>419</v>
      </c>
      <c r="D8" s="34" t="s">
        <v>427</v>
      </c>
      <c r="E8" s="34" t="s">
        <v>427</v>
      </c>
      <c r="F8" s="34" t="s">
        <v>427</v>
      </c>
      <c r="G8" s="34" t="s">
        <v>427</v>
      </c>
      <c r="H8" s="34" t="s">
        <v>427</v>
      </c>
      <c r="I8" s="34" t="s">
        <v>427</v>
      </c>
      <c r="J8" s="34" t="s">
        <v>427</v>
      </c>
      <c r="K8" s="34" t="s">
        <v>426</v>
      </c>
      <c r="L8" s="34" t="s">
        <v>426</v>
      </c>
    </row>
    <row r="9" spans="1:12" ht="27.6" thickTop="1" thickBot="1" x14ac:dyDescent="0.3">
      <c r="A9" s="5" t="s">
        <v>29</v>
      </c>
      <c r="B9" s="5" t="s">
        <v>255</v>
      </c>
      <c r="C9" s="9" t="s">
        <v>420</v>
      </c>
      <c r="D9" s="34" t="s">
        <v>425</v>
      </c>
      <c r="E9" s="34" t="s">
        <v>425</v>
      </c>
      <c r="F9" s="34" t="s">
        <v>425</v>
      </c>
      <c r="G9" s="34" t="s">
        <v>425</v>
      </c>
      <c r="H9" s="34" t="s">
        <v>425</v>
      </c>
      <c r="I9" s="34" t="s">
        <v>425</v>
      </c>
      <c r="J9" s="34" t="s">
        <v>425</v>
      </c>
      <c r="K9" s="34" t="s">
        <v>424</v>
      </c>
      <c r="L9" s="34" t="s">
        <v>424</v>
      </c>
    </row>
    <row r="10" spans="1:12" ht="27.6" thickTop="1" thickBot="1" x14ac:dyDescent="0.3">
      <c r="A10" s="5" t="s">
        <v>271</v>
      </c>
      <c r="B10" s="5" t="s">
        <v>30</v>
      </c>
      <c r="C10" s="9" t="s">
        <v>405</v>
      </c>
      <c r="D10" s="34" t="s">
        <v>406</v>
      </c>
      <c r="E10" s="34" t="s">
        <v>406</v>
      </c>
      <c r="F10" s="34" t="s">
        <v>406</v>
      </c>
      <c r="G10" s="34" t="s">
        <v>406</v>
      </c>
      <c r="H10" s="34" t="s">
        <v>406</v>
      </c>
      <c r="I10" s="34" t="s">
        <v>406</v>
      </c>
      <c r="J10" s="34" t="s">
        <v>406</v>
      </c>
      <c r="K10" s="34" t="s">
        <v>407</v>
      </c>
      <c r="L10" s="34" t="s">
        <v>407</v>
      </c>
    </row>
    <row r="11" spans="1:12" ht="27.6" thickTop="1" thickBot="1" x14ac:dyDescent="0.3">
      <c r="A11" s="5" t="s">
        <v>285</v>
      </c>
      <c r="B11" s="5" t="s">
        <v>286</v>
      </c>
      <c r="C11" s="9" t="s">
        <v>421</v>
      </c>
      <c r="D11" s="34" t="s">
        <v>422</v>
      </c>
      <c r="E11" s="34" t="s">
        <v>422</v>
      </c>
      <c r="F11" s="34" t="s">
        <v>422</v>
      </c>
      <c r="G11" s="34" t="s">
        <v>422</v>
      </c>
      <c r="H11" s="34" t="s">
        <v>422</v>
      </c>
      <c r="I11" s="34" t="s">
        <v>422</v>
      </c>
      <c r="J11" s="34" t="s">
        <v>422</v>
      </c>
      <c r="K11" s="34" t="s">
        <v>423</v>
      </c>
      <c r="L11" s="34" t="s">
        <v>423</v>
      </c>
    </row>
    <row r="12" spans="1:12" ht="14.4" thickTop="1" x14ac:dyDescent="0.25">
      <c r="A12" s="127" t="s">
        <v>121</v>
      </c>
      <c r="B12" s="127"/>
      <c r="C12" s="4"/>
      <c r="D12" s="25" t="s">
        <v>408</v>
      </c>
      <c r="E12" s="25" t="s">
        <v>409</v>
      </c>
      <c r="F12" s="25" t="s">
        <v>409</v>
      </c>
      <c r="G12" s="25" t="s">
        <v>409</v>
      </c>
      <c r="H12" s="25" t="s">
        <v>409</v>
      </c>
      <c r="I12" s="25" t="s">
        <v>409</v>
      </c>
      <c r="J12" s="126">
        <v>9.9500000000000005E-2</v>
      </c>
      <c r="K12" s="25" t="s">
        <v>410</v>
      </c>
      <c r="L12" s="126">
        <v>0.1492</v>
      </c>
    </row>
    <row r="13" spans="1:12" x14ac:dyDescent="0.25">
      <c r="A13" s="127" t="s">
        <v>122</v>
      </c>
      <c r="B13" s="127"/>
      <c r="C13" s="4"/>
      <c r="D13" s="27">
        <v>265198.19</v>
      </c>
      <c r="E13" s="27">
        <v>252509.29</v>
      </c>
      <c r="F13" s="27">
        <v>252509.29</v>
      </c>
      <c r="G13" s="27">
        <v>252509.29</v>
      </c>
      <c r="H13" s="27">
        <v>252509.29</v>
      </c>
      <c r="I13" s="27">
        <v>252509.29</v>
      </c>
      <c r="J13" s="27">
        <v>252509.29</v>
      </c>
      <c r="K13" s="27">
        <v>378637.04</v>
      </c>
      <c r="L13" s="27">
        <v>378637.04</v>
      </c>
    </row>
    <row r="14" spans="1:12" x14ac:dyDescent="0.25">
      <c r="A14" s="127" t="s">
        <v>123</v>
      </c>
      <c r="B14" s="127"/>
      <c r="C14" s="4"/>
      <c r="D14" s="25" t="s">
        <v>408</v>
      </c>
      <c r="E14" s="25" t="s">
        <v>411</v>
      </c>
      <c r="F14" s="25" t="s">
        <v>412</v>
      </c>
      <c r="G14" s="25" t="s">
        <v>413</v>
      </c>
      <c r="H14" s="25" t="s">
        <v>414</v>
      </c>
      <c r="I14" s="25" t="s">
        <v>415</v>
      </c>
      <c r="J14" s="25" t="s">
        <v>416</v>
      </c>
      <c r="K14" s="25" t="s">
        <v>417</v>
      </c>
      <c r="L14" s="25" t="s">
        <v>124</v>
      </c>
    </row>
    <row r="15" spans="1:12" x14ac:dyDescent="0.25">
      <c r="A15" s="127" t="s">
        <v>125</v>
      </c>
      <c r="B15" s="127"/>
      <c r="C15" s="4"/>
      <c r="D15" s="27">
        <f>D13</f>
        <v>265198.19</v>
      </c>
      <c r="E15" s="27">
        <f t="shared" ref="E15:L15" si="0">D15+E13</f>
        <v>517707.48</v>
      </c>
      <c r="F15" s="27">
        <f t="shared" si="0"/>
        <v>770216.77</v>
      </c>
      <c r="G15" s="27">
        <f t="shared" si="0"/>
        <v>1022726.06</v>
      </c>
      <c r="H15" s="27">
        <f t="shared" si="0"/>
        <v>1275235.3500000001</v>
      </c>
      <c r="I15" s="27">
        <f t="shared" si="0"/>
        <v>1527744.6400000001</v>
      </c>
      <c r="J15" s="27">
        <f t="shared" si="0"/>
        <v>1780253.9300000002</v>
      </c>
      <c r="K15" s="27">
        <f t="shared" si="0"/>
        <v>2158890.9700000002</v>
      </c>
      <c r="L15" s="27">
        <v>2537781.7599999998</v>
      </c>
    </row>
    <row r="16" spans="1:12" x14ac:dyDescent="0.25">
      <c r="A16" s="31"/>
      <c r="B16" s="31"/>
      <c r="C16" s="31"/>
      <c r="D16" s="31"/>
      <c r="E16" s="31"/>
      <c r="F16" s="31"/>
      <c r="G16" s="31"/>
    </row>
    <row r="17" spans="1:10" ht="18.600000000000001" customHeight="1" x14ac:dyDescent="0.25">
      <c r="A17" s="33"/>
      <c r="B17" s="33"/>
      <c r="C17" s="33"/>
      <c r="D17" s="33"/>
      <c r="E17" s="33"/>
      <c r="F17" s="33"/>
      <c r="G17" s="33"/>
    </row>
    <row r="18" spans="1:10" ht="18" customHeight="1" x14ac:dyDescent="0.25">
      <c r="A18" s="128"/>
      <c r="B18" s="129"/>
      <c r="C18" s="129"/>
      <c r="D18" s="129"/>
      <c r="E18" s="129"/>
      <c r="F18" s="129"/>
      <c r="G18" s="129"/>
    </row>
    <row r="21" spans="1:10" ht="14.4" customHeight="1" x14ac:dyDescent="0.25">
      <c r="A21" s="6"/>
      <c r="B21" s="7" t="s">
        <v>40</v>
      </c>
      <c r="E21" s="8" t="s">
        <v>41</v>
      </c>
      <c r="F21" s="7"/>
      <c r="G21" s="6"/>
      <c r="H21" s="6"/>
      <c r="I21" s="6"/>
      <c r="J21" s="6"/>
    </row>
    <row r="22" spans="1:10" ht="14.4" x14ac:dyDescent="0.25">
      <c r="A22" s="6"/>
      <c r="B22" s="7" t="s">
        <v>42</v>
      </c>
      <c r="E22" s="8" t="s">
        <v>43</v>
      </c>
      <c r="F22" s="7"/>
      <c r="G22" s="6"/>
      <c r="H22" s="6"/>
      <c r="I22" s="6"/>
      <c r="J22" s="6"/>
    </row>
    <row r="23" spans="1:10" ht="14.4" x14ac:dyDescent="0.25">
      <c r="A23" s="6"/>
      <c r="B23" s="7" t="s">
        <v>44</v>
      </c>
      <c r="E23" s="7" t="s">
        <v>44</v>
      </c>
      <c r="F23" s="7"/>
      <c r="G23" s="6"/>
      <c r="H23" s="6"/>
      <c r="I23" s="6"/>
      <c r="J23" s="6"/>
    </row>
    <row r="24" spans="1:10" ht="14.4" x14ac:dyDescent="0.25">
      <c r="A24" s="6"/>
      <c r="B24" s="7" t="s">
        <v>45</v>
      </c>
      <c r="E24" s="7" t="s">
        <v>45</v>
      </c>
      <c r="F24" s="7"/>
      <c r="G24" s="6"/>
      <c r="H24" s="6"/>
      <c r="I24" s="6"/>
      <c r="J24" s="6"/>
    </row>
  </sheetData>
  <mergeCells count="10">
    <mergeCell ref="A13:B13"/>
    <mergeCell ref="A14:B14"/>
    <mergeCell ref="A15:B15"/>
    <mergeCell ref="A18:G18"/>
    <mergeCell ref="D2:E2"/>
    <mergeCell ref="F2:G2"/>
    <mergeCell ref="D3:E3"/>
    <mergeCell ref="F3:G3"/>
    <mergeCell ref="A4:G4"/>
    <mergeCell ref="A12:B12"/>
  </mergeCells>
  <pageMargins left="0.51181102362204722" right="0.51181102362204722" top="0.78740157480314965" bottom="0.78740157480314965" header="0.31496062992125984" footer="0.31496062992125984"/>
  <pageSetup paperSize="9" scale="5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F97A8-0924-44D5-90F7-5EF750388775}">
  <dimension ref="A1:U58"/>
  <sheetViews>
    <sheetView topLeftCell="A24" zoomScale="70" zoomScaleNormal="70" workbookViewId="0">
      <selection activeCell="N39" sqref="N39"/>
    </sheetView>
  </sheetViews>
  <sheetFormatPr defaultColWidth="9.09765625" defaultRowHeight="13.8" x14ac:dyDescent="0.3"/>
  <cols>
    <col min="1" max="1" width="3.5" style="35" customWidth="1"/>
    <col min="2" max="2" width="25.296875" style="35" customWidth="1"/>
    <col min="3" max="3" width="10.09765625" style="35" customWidth="1"/>
    <col min="4" max="4" width="6.8984375" style="35" customWidth="1"/>
    <col min="5" max="5" width="8.09765625" style="35" customWidth="1"/>
    <col min="6" max="8" width="6.8984375" style="35" customWidth="1"/>
    <col min="9" max="9" width="9.19921875" style="35" customWidth="1"/>
    <col min="10" max="21" width="6.8984375" style="35" customWidth="1"/>
    <col min="22" max="256" width="9.09765625" style="35"/>
    <col min="257" max="257" width="3.5" style="35" customWidth="1"/>
    <col min="258" max="258" width="31" style="35" customWidth="1"/>
    <col min="259" max="259" width="14.796875" style="35" customWidth="1"/>
    <col min="260" max="260" width="10.19921875" style="35" customWidth="1"/>
    <col min="261" max="261" width="10.8984375" style="35" customWidth="1"/>
    <col min="262" max="262" width="9.3984375" style="35" customWidth="1"/>
    <col min="263" max="264" width="9.59765625" style="35" customWidth="1"/>
    <col min="265" max="265" width="9.296875" style="35" customWidth="1"/>
    <col min="266" max="271" width="9.09765625" style="35"/>
    <col min="272" max="272" width="12.296875" style="35" bestFit="1" customWidth="1"/>
    <col min="273" max="512" width="9.09765625" style="35"/>
    <col min="513" max="513" width="3.5" style="35" customWidth="1"/>
    <col min="514" max="514" width="31" style="35" customWidth="1"/>
    <col min="515" max="515" width="14.796875" style="35" customWidth="1"/>
    <col min="516" max="516" width="10.19921875" style="35" customWidth="1"/>
    <col min="517" max="517" width="10.8984375" style="35" customWidth="1"/>
    <col min="518" max="518" width="9.3984375" style="35" customWidth="1"/>
    <col min="519" max="520" width="9.59765625" style="35" customWidth="1"/>
    <col min="521" max="521" width="9.296875" style="35" customWidth="1"/>
    <col min="522" max="527" width="9.09765625" style="35"/>
    <col min="528" max="528" width="12.296875" style="35" bestFit="1" customWidth="1"/>
    <col min="529" max="768" width="9.09765625" style="35"/>
    <col min="769" max="769" width="3.5" style="35" customWidth="1"/>
    <col min="770" max="770" width="31" style="35" customWidth="1"/>
    <col min="771" max="771" width="14.796875" style="35" customWidth="1"/>
    <col min="772" max="772" width="10.19921875" style="35" customWidth="1"/>
    <col min="773" max="773" width="10.8984375" style="35" customWidth="1"/>
    <col min="774" max="774" width="9.3984375" style="35" customWidth="1"/>
    <col min="775" max="776" width="9.59765625" style="35" customWidth="1"/>
    <col min="777" max="777" width="9.296875" style="35" customWidth="1"/>
    <col min="778" max="783" width="9.09765625" style="35"/>
    <col min="784" max="784" width="12.296875" style="35" bestFit="1" customWidth="1"/>
    <col min="785" max="1024" width="9.09765625" style="35"/>
    <col min="1025" max="1025" width="3.5" style="35" customWidth="1"/>
    <col min="1026" max="1026" width="31" style="35" customWidth="1"/>
    <col min="1027" max="1027" width="14.796875" style="35" customWidth="1"/>
    <col min="1028" max="1028" width="10.19921875" style="35" customWidth="1"/>
    <col min="1029" max="1029" width="10.8984375" style="35" customWidth="1"/>
    <col min="1030" max="1030" width="9.3984375" style="35" customWidth="1"/>
    <col min="1031" max="1032" width="9.59765625" style="35" customWidth="1"/>
    <col min="1033" max="1033" width="9.296875" style="35" customWidth="1"/>
    <col min="1034" max="1039" width="9.09765625" style="35"/>
    <col min="1040" max="1040" width="12.296875" style="35" bestFit="1" customWidth="1"/>
    <col min="1041" max="1280" width="9.09765625" style="35"/>
    <col min="1281" max="1281" width="3.5" style="35" customWidth="1"/>
    <col min="1282" max="1282" width="31" style="35" customWidth="1"/>
    <col min="1283" max="1283" width="14.796875" style="35" customWidth="1"/>
    <col min="1284" max="1284" width="10.19921875" style="35" customWidth="1"/>
    <col min="1285" max="1285" width="10.8984375" style="35" customWidth="1"/>
    <col min="1286" max="1286" width="9.3984375" style="35" customWidth="1"/>
    <col min="1287" max="1288" width="9.59765625" style="35" customWidth="1"/>
    <col min="1289" max="1289" width="9.296875" style="35" customWidth="1"/>
    <col min="1290" max="1295" width="9.09765625" style="35"/>
    <col min="1296" max="1296" width="12.296875" style="35" bestFit="1" customWidth="1"/>
    <col min="1297" max="1536" width="9.09765625" style="35"/>
    <col min="1537" max="1537" width="3.5" style="35" customWidth="1"/>
    <col min="1538" max="1538" width="31" style="35" customWidth="1"/>
    <col min="1539" max="1539" width="14.796875" style="35" customWidth="1"/>
    <col min="1540" max="1540" width="10.19921875" style="35" customWidth="1"/>
    <col min="1541" max="1541" width="10.8984375" style="35" customWidth="1"/>
    <col min="1542" max="1542" width="9.3984375" style="35" customWidth="1"/>
    <col min="1543" max="1544" width="9.59765625" style="35" customWidth="1"/>
    <col min="1545" max="1545" width="9.296875" style="35" customWidth="1"/>
    <col min="1546" max="1551" width="9.09765625" style="35"/>
    <col min="1552" max="1552" width="12.296875" style="35" bestFit="1" customWidth="1"/>
    <col min="1553" max="1792" width="9.09765625" style="35"/>
    <col min="1793" max="1793" width="3.5" style="35" customWidth="1"/>
    <col min="1794" max="1794" width="31" style="35" customWidth="1"/>
    <col min="1795" max="1795" width="14.796875" style="35" customWidth="1"/>
    <col min="1796" max="1796" width="10.19921875" style="35" customWidth="1"/>
    <col min="1797" max="1797" width="10.8984375" style="35" customWidth="1"/>
    <col min="1798" max="1798" width="9.3984375" style="35" customWidth="1"/>
    <col min="1799" max="1800" width="9.59765625" style="35" customWidth="1"/>
    <col min="1801" max="1801" width="9.296875" style="35" customWidth="1"/>
    <col min="1802" max="1807" width="9.09765625" style="35"/>
    <col min="1808" max="1808" width="12.296875" style="35" bestFit="1" customWidth="1"/>
    <col min="1809" max="2048" width="9.09765625" style="35"/>
    <col min="2049" max="2049" width="3.5" style="35" customWidth="1"/>
    <col min="2050" max="2050" width="31" style="35" customWidth="1"/>
    <col min="2051" max="2051" width="14.796875" style="35" customWidth="1"/>
    <col min="2052" max="2052" width="10.19921875" style="35" customWidth="1"/>
    <col min="2053" max="2053" width="10.8984375" style="35" customWidth="1"/>
    <col min="2054" max="2054" width="9.3984375" style="35" customWidth="1"/>
    <col min="2055" max="2056" width="9.59765625" style="35" customWidth="1"/>
    <col min="2057" max="2057" width="9.296875" style="35" customWidth="1"/>
    <col min="2058" max="2063" width="9.09765625" style="35"/>
    <col min="2064" max="2064" width="12.296875" style="35" bestFit="1" customWidth="1"/>
    <col min="2065" max="2304" width="9.09765625" style="35"/>
    <col min="2305" max="2305" width="3.5" style="35" customWidth="1"/>
    <col min="2306" max="2306" width="31" style="35" customWidth="1"/>
    <col min="2307" max="2307" width="14.796875" style="35" customWidth="1"/>
    <col min="2308" max="2308" width="10.19921875" style="35" customWidth="1"/>
    <col min="2309" max="2309" width="10.8984375" style="35" customWidth="1"/>
    <col min="2310" max="2310" width="9.3984375" style="35" customWidth="1"/>
    <col min="2311" max="2312" width="9.59765625" style="35" customWidth="1"/>
    <col min="2313" max="2313" width="9.296875" style="35" customWidth="1"/>
    <col min="2314" max="2319" width="9.09765625" style="35"/>
    <col min="2320" max="2320" width="12.296875" style="35" bestFit="1" customWidth="1"/>
    <col min="2321" max="2560" width="9.09765625" style="35"/>
    <col min="2561" max="2561" width="3.5" style="35" customWidth="1"/>
    <col min="2562" max="2562" width="31" style="35" customWidth="1"/>
    <col min="2563" max="2563" width="14.796875" style="35" customWidth="1"/>
    <col min="2564" max="2564" width="10.19921875" style="35" customWidth="1"/>
    <col min="2565" max="2565" width="10.8984375" style="35" customWidth="1"/>
    <col min="2566" max="2566" width="9.3984375" style="35" customWidth="1"/>
    <col min="2567" max="2568" width="9.59765625" style="35" customWidth="1"/>
    <col min="2569" max="2569" width="9.296875" style="35" customWidth="1"/>
    <col min="2570" max="2575" width="9.09765625" style="35"/>
    <col min="2576" max="2576" width="12.296875" style="35" bestFit="1" customWidth="1"/>
    <col min="2577" max="2816" width="9.09765625" style="35"/>
    <col min="2817" max="2817" width="3.5" style="35" customWidth="1"/>
    <col min="2818" max="2818" width="31" style="35" customWidth="1"/>
    <col min="2819" max="2819" width="14.796875" style="35" customWidth="1"/>
    <col min="2820" max="2820" width="10.19921875" style="35" customWidth="1"/>
    <col min="2821" max="2821" width="10.8984375" style="35" customWidth="1"/>
    <col min="2822" max="2822" width="9.3984375" style="35" customWidth="1"/>
    <col min="2823" max="2824" width="9.59765625" style="35" customWidth="1"/>
    <col min="2825" max="2825" width="9.296875" style="35" customWidth="1"/>
    <col min="2826" max="2831" width="9.09765625" style="35"/>
    <col min="2832" max="2832" width="12.296875" style="35" bestFit="1" customWidth="1"/>
    <col min="2833" max="3072" width="9.09765625" style="35"/>
    <col min="3073" max="3073" width="3.5" style="35" customWidth="1"/>
    <col min="3074" max="3074" width="31" style="35" customWidth="1"/>
    <col min="3075" max="3075" width="14.796875" style="35" customWidth="1"/>
    <col min="3076" max="3076" width="10.19921875" style="35" customWidth="1"/>
    <col min="3077" max="3077" width="10.8984375" style="35" customWidth="1"/>
    <col min="3078" max="3078" width="9.3984375" style="35" customWidth="1"/>
    <col min="3079" max="3080" width="9.59765625" style="35" customWidth="1"/>
    <col min="3081" max="3081" width="9.296875" style="35" customWidth="1"/>
    <col min="3082" max="3087" width="9.09765625" style="35"/>
    <col min="3088" max="3088" width="12.296875" style="35" bestFit="1" customWidth="1"/>
    <col min="3089" max="3328" width="9.09765625" style="35"/>
    <col min="3329" max="3329" width="3.5" style="35" customWidth="1"/>
    <col min="3330" max="3330" width="31" style="35" customWidth="1"/>
    <col min="3331" max="3331" width="14.796875" style="35" customWidth="1"/>
    <col min="3332" max="3332" width="10.19921875" style="35" customWidth="1"/>
    <col min="3333" max="3333" width="10.8984375" style="35" customWidth="1"/>
    <col min="3334" max="3334" width="9.3984375" style="35" customWidth="1"/>
    <col min="3335" max="3336" width="9.59765625" style="35" customWidth="1"/>
    <col min="3337" max="3337" width="9.296875" style="35" customWidth="1"/>
    <col min="3338" max="3343" width="9.09765625" style="35"/>
    <col min="3344" max="3344" width="12.296875" style="35" bestFit="1" customWidth="1"/>
    <col min="3345" max="3584" width="9.09765625" style="35"/>
    <col min="3585" max="3585" width="3.5" style="35" customWidth="1"/>
    <col min="3586" max="3586" width="31" style="35" customWidth="1"/>
    <col min="3587" max="3587" width="14.796875" style="35" customWidth="1"/>
    <col min="3588" max="3588" width="10.19921875" style="35" customWidth="1"/>
    <col min="3589" max="3589" width="10.8984375" style="35" customWidth="1"/>
    <col min="3590" max="3590" width="9.3984375" style="35" customWidth="1"/>
    <col min="3591" max="3592" width="9.59765625" style="35" customWidth="1"/>
    <col min="3593" max="3593" width="9.296875" style="35" customWidth="1"/>
    <col min="3594" max="3599" width="9.09765625" style="35"/>
    <col min="3600" max="3600" width="12.296875" style="35" bestFit="1" customWidth="1"/>
    <col min="3601" max="3840" width="9.09765625" style="35"/>
    <col min="3841" max="3841" width="3.5" style="35" customWidth="1"/>
    <col min="3842" max="3842" width="31" style="35" customWidth="1"/>
    <col min="3843" max="3843" width="14.796875" style="35" customWidth="1"/>
    <col min="3844" max="3844" width="10.19921875" style="35" customWidth="1"/>
    <col min="3845" max="3845" width="10.8984375" style="35" customWidth="1"/>
    <col min="3846" max="3846" width="9.3984375" style="35" customWidth="1"/>
    <col min="3847" max="3848" width="9.59765625" style="35" customWidth="1"/>
    <col min="3849" max="3849" width="9.296875" style="35" customWidth="1"/>
    <col min="3850" max="3855" width="9.09765625" style="35"/>
    <col min="3856" max="3856" width="12.296875" style="35" bestFit="1" customWidth="1"/>
    <col min="3857" max="4096" width="9.09765625" style="35"/>
    <col min="4097" max="4097" width="3.5" style="35" customWidth="1"/>
    <col min="4098" max="4098" width="31" style="35" customWidth="1"/>
    <col min="4099" max="4099" width="14.796875" style="35" customWidth="1"/>
    <col min="4100" max="4100" width="10.19921875" style="35" customWidth="1"/>
    <col min="4101" max="4101" width="10.8984375" style="35" customWidth="1"/>
    <col min="4102" max="4102" width="9.3984375" style="35" customWidth="1"/>
    <col min="4103" max="4104" width="9.59765625" style="35" customWidth="1"/>
    <col min="4105" max="4105" width="9.296875" style="35" customWidth="1"/>
    <col min="4106" max="4111" width="9.09765625" style="35"/>
    <col min="4112" max="4112" width="12.296875" style="35" bestFit="1" customWidth="1"/>
    <col min="4113" max="4352" width="9.09765625" style="35"/>
    <col min="4353" max="4353" width="3.5" style="35" customWidth="1"/>
    <col min="4354" max="4354" width="31" style="35" customWidth="1"/>
    <col min="4355" max="4355" width="14.796875" style="35" customWidth="1"/>
    <col min="4356" max="4356" width="10.19921875" style="35" customWidth="1"/>
    <col min="4357" max="4357" width="10.8984375" style="35" customWidth="1"/>
    <col min="4358" max="4358" width="9.3984375" style="35" customWidth="1"/>
    <col min="4359" max="4360" width="9.59765625" style="35" customWidth="1"/>
    <col min="4361" max="4361" width="9.296875" style="35" customWidth="1"/>
    <col min="4362" max="4367" width="9.09765625" style="35"/>
    <col min="4368" max="4368" width="12.296875" style="35" bestFit="1" customWidth="1"/>
    <col min="4369" max="4608" width="9.09765625" style="35"/>
    <col min="4609" max="4609" width="3.5" style="35" customWidth="1"/>
    <col min="4610" max="4610" width="31" style="35" customWidth="1"/>
    <col min="4611" max="4611" width="14.796875" style="35" customWidth="1"/>
    <col min="4612" max="4612" width="10.19921875" style="35" customWidth="1"/>
    <col min="4613" max="4613" width="10.8984375" style="35" customWidth="1"/>
    <col min="4614" max="4614" width="9.3984375" style="35" customWidth="1"/>
    <col min="4615" max="4616" width="9.59765625" style="35" customWidth="1"/>
    <col min="4617" max="4617" width="9.296875" style="35" customWidth="1"/>
    <col min="4618" max="4623" width="9.09765625" style="35"/>
    <col min="4624" max="4624" width="12.296875" style="35" bestFit="1" customWidth="1"/>
    <col min="4625" max="4864" width="9.09765625" style="35"/>
    <col min="4865" max="4865" width="3.5" style="35" customWidth="1"/>
    <col min="4866" max="4866" width="31" style="35" customWidth="1"/>
    <col min="4867" max="4867" width="14.796875" style="35" customWidth="1"/>
    <col min="4868" max="4868" width="10.19921875" style="35" customWidth="1"/>
    <col min="4869" max="4869" width="10.8984375" style="35" customWidth="1"/>
    <col min="4870" max="4870" width="9.3984375" style="35" customWidth="1"/>
    <col min="4871" max="4872" width="9.59765625" style="35" customWidth="1"/>
    <col min="4873" max="4873" width="9.296875" style="35" customWidth="1"/>
    <col min="4874" max="4879" width="9.09765625" style="35"/>
    <col min="4880" max="4880" width="12.296875" style="35" bestFit="1" customWidth="1"/>
    <col min="4881" max="5120" width="9.09765625" style="35"/>
    <col min="5121" max="5121" width="3.5" style="35" customWidth="1"/>
    <col min="5122" max="5122" width="31" style="35" customWidth="1"/>
    <col min="5123" max="5123" width="14.796875" style="35" customWidth="1"/>
    <col min="5124" max="5124" width="10.19921875" style="35" customWidth="1"/>
    <col min="5125" max="5125" width="10.8984375" style="35" customWidth="1"/>
    <col min="5126" max="5126" width="9.3984375" style="35" customWidth="1"/>
    <col min="5127" max="5128" width="9.59765625" style="35" customWidth="1"/>
    <col min="5129" max="5129" width="9.296875" style="35" customWidth="1"/>
    <col min="5130" max="5135" width="9.09765625" style="35"/>
    <col min="5136" max="5136" width="12.296875" style="35" bestFit="1" customWidth="1"/>
    <col min="5137" max="5376" width="9.09765625" style="35"/>
    <col min="5377" max="5377" width="3.5" style="35" customWidth="1"/>
    <col min="5378" max="5378" width="31" style="35" customWidth="1"/>
    <col min="5379" max="5379" width="14.796875" style="35" customWidth="1"/>
    <col min="5380" max="5380" width="10.19921875" style="35" customWidth="1"/>
    <col min="5381" max="5381" width="10.8984375" style="35" customWidth="1"/>
    <col min="5382" max="5382" width="9.3984375" style="35" customWidth="1"/>
    <col min="5383" max="5384" width="9.59765625" style="35" customWidth="1"/>
    <col min="5385" max="5385" width="9.296875" style="35" customWidth="1"/>
    <col min="5386" max="5391" width="9.09765625" style="35"/>
    <col min="5392" max="5392" width="12.296875" style="35" bestFit="1" customWidth="1"/>
    <col min="5393" max="5632" width="9.09765625" style="35"/>
    <col min="5633" max="5633" width="3.5" style="35" customWidth="1"/>
    <col min="5634" max="5634" width="31" style="35" customWidth="1"/>
    <col min="5635" max="5635" width="14.796875" style="35" customWidth="1"/>
    <col min="5636" max="5636" width="10.19921875" style="35" customWidth="1"/>
    <col min="5637" max="5637" width="10.8984375" style="35" customWidth="1"/>
    <col min="5638" max="5638" width="9.3984375" style="35" customWidth="1"/>
    <col min="5639" max="5640" width="9.59765625" style="35" customWidth="1"/>
    <col min="5641" max="5641" width="9.296875" style="35" customWidth="1"/>
    <col min="5642" max="5647" width="9.09765625" style="35"/>
    <col min="5648" max="5648" width="12.296875" style="35" bestFit="1" customWidth="1"/>
    <col min="5649" max="5888" width="9.09765625" style="35"/>
    <col min="5889" max="5889" width="3.5" style="35" customWidth="1"/>
    <col min="5890" max="5890" width="31" style="35" customWidth="1"/>
    <col min="5891" max="5891" width="14.796875" style="35" customWidth="1"/>
    <col min="5892" max="5892" width="10.19921875" style="35" customWidth="1"/>
    <col min="5893" max="5893" width="10.8984375" style="35" customWidth="1"/>
    <col min="5894" max="5894" width="9.3984375" style="35" customWidth="1"/>
    <col min="5895" max="5896" width="9.59765625" style="35" customWidth="1"/>
    <col min="5897" max="5897" width="9.296875" style="35" customWidth="1"/>
    <col min="5898" max="5903" width="9.09765625" style="35"/>
    <col min="5904" max="5904" width="12.296875" style="35" bestFit="1" customWidth="1"/>
    <col min="5905" max="6144" width="9.09765625" style="35"/>
    <col min="6145" max="6145" width="3.5" style="35" customWidth="1"/>
    <col min="6146" max="6146" width="31" style="35" customWidth="1"/>
    <col min="6147" max="6147" width="14.796875" style="35" customWidth="1"/>
    <col min="6148" max="6148" width="10.19921875" style="35" customWidth="1"/>
    <col min="6149" max="6149" width="10.8984375" style="35" customWidth="1"/>
    <col min="6150" max="6150" width="9.3984375" style="35" customWidth="1"/>
    <col min="6151" max="6152" width="9.59765625" style="35" customWidth="1"/>
    <col min="6153" max="6153" width="9.296875" style="35" customWidth="1"/>
    <col min="6154" max="6159" width="9.09765625" style="35"/>
    <col min="6160" max="6160" width="12.296875" style="35" bestFit="1" customWidth="1"/>
    <col min="6161" max="6400" width="9.09765625" style="35"/>
    <col min="6401" max="6401" width="3.5" style="35" customWidth="1"/>
    <col min="6402" max="6402" width="31" style="35" customWidth="1"/>
    <col min="6403" max="6403" width="14.796875" style="35" customWidth="1"/>
    <col min="6404" max="6404" width="10.19921875" style="35" customWidth="1"/>
    <col min="6405" max="6405" width="10.8984375" style="35" customWidth="1"/>
    <col min="6406" max="6406" width="9.3984375" style="35" customWidth="1"/>
    <col min="6407" max="6408" width="9.59765625" style="35" customWidth="1"/>
    <col min="6409" max="6409" width="9.296875" style="35" customWidth="1"/>
    <col min="6410" max="6415" width="9.09765625" style="35"/>
    <col min="6416" max="6416" width="12.296875" style="35" bestFit="1" customWidth="1"/>
    <col min="6417" max="6656" width="9.09765625" style="35"/>
    <col min="6657" max="6657" width="3.5" style="35" customWidth="1"/>
    <col min="6658" max="6658" width="31" style="35" customWidth="1"/>
    <col min="6659" max="6659" width="14.796875" style="35" customWidth="1"/>
    <col min="6660" max="6660" width="10.19921875" style="35" customWidth="1"/>
    <col min="6661" max="6661" width="10.8984375" style="35" customWidth="1"/>
    <col min="6662" max="6662" width="9.3984375" style="35" customWidth="1"/>
    <col min="6663" max="6664" width="9.59765625" style="35" customWidth="1"/>
    <col min="6665" max="6665" width="9.296875" style="35" customWidth="1"/>
    <col min="6666" max="6671" width="9.09765625" style="35"/>
    <col min="6672" max="6672" width="12.296875" style="35" bestFit="1" customWidth="1"/>
    <col min="6673" max="6912" width="9.09765625" style="35"/>
    <col min="6913" max="6913" width="3.5" style="35" customWidth="1"/>
    <col min="6914" max="6914" width="31" style="35" customWidth="1"/>
    <col min="6915" max="6915" width="14.796875" style="35" customWidth="1"/>
    <col min="6916" max="6916" width="10.19921875" style="35" customWidth="1"/>
    <col min="6917" max="6917" width="10.8984375" style="35" customWidth="1"/>
    <col min="6918" max="6918" width="9.3984375" style="35" customWidth="1"/>
    <col min="6919" max="6920" width="9.59765625" style="35" customWidth="1"/>
    <col min="6921" max="6921" width="9.296875" style="35" customWidth="1"/>
    <col min="6922" max="6927" width="9.09765625" style="35"/>
    <col min="6928" max="6928" width="12.296875" style="35" bestFit="1" customWidth="1"/>
    <col min="6929" max="7168" width="9.09765625" style="35"/>
    <col min="7169" max="7169" width="3.5" style="35" customWidth="1"/>
    <col min="7170" max="7170" width="31" style="35" customWidth="1"/>
    <col min="7171" max="7171" width="14.796875" style="35" customWidth="1"/>
    <col min="7172" max="7172" width="10.19921875" style="35" customWidth="1"/>
    <col min="7173" max="7173" width="10.8984375" style="35" customWidth="1"/>
    <col min="7174" max="7174" width="9.3984375" style="35" customWidth="1"/>
    <col min="7175" max="7176" width="9.59765625" style="35" customWidth="1"/>
    <col min="7177" max="7177" width="9.296875" style="35" customWidth="1"/>
    <col min="7178" max="7183" width="9.09765625" style="35"/>
    <col min="7184" max="7184" width="12.296875" style="35" bestFit="1" customWidth="1"/>
    <col min="7185" max="7424" width="9.09765625" style="35"/>
    <col min="7425" max="7425" width="3.5" style="35" customWidth="1"/>
    <col min="7426" max="7426" width="31" style="35" customWidth="1"/>
    <col min="7427" max="7427" width="14.796875" style="35" customWidth="1"/>
    <col min="7428" max="7428" width="10.19921875" style="35" customWidth="1"/>
    <col min="7429" max="7429" width="10.8984375" style="35" customWidth="1"/>
    <col min="7430" max="7430" width="9.3984375" style="35" customWidth="1"/>
    <col min="7431" max="7432" width="9.59765625" style="35" customWidth="1"/>
    <col min="7433" max="7433" width="9.296875" style="35" customWidth="1"/>
    <col min="7434" max="7439" width="9.09765625" style="35"/>
    <col min="7440" max="7440" width="12.296875" style="35" bestFit="1" customWidth="1"/>
    <col min="7441" max="7680" width="9.09765625" style="35"/>
    <col min="7681" max="7681" width="3.5" style="35" customWidth="1"/>
    <col min="7682" max="7682" width="31" style="35" customWidth="1"/>
    <col min="7683" max="7683" width="14.796875" style="35" customWidth="1"/>
    <col min="7684" max="7684" width="10.19921875" style="35" customWidth="1"/>
    <col min="7685" max="7685" width="10.8984375" style="35" customWidth="1"/>
    <col min="7686" max="7686" width="9.3984375" style="35" customWidth="1"/>
    <col min="7687" max="7688" width="9.59765625" style="35" customWidth="1"/>
    <col min="7689" max="7689" width="9.296875" style="35" customWidth="1"/>
    <col min="7690" max="7695" width="9.09765625" style="35"/>
    <col min="7696" max="7696" width="12.296875" style="35" bestFit="1" customWidth="1"/>
    <col min="7697" max="7936" width="9.09765625" style="35"/>
    <col min="7937" max="7937" width="3.5" style="35" customWidth="1"/>
    <col min="7938" max="7938" width="31" style="35" customWidth="1"/>
    <col min="7939" max="7939" width="14.796875" style="35" customWidth="1"/>
    <col min="7940" max="7940" width="10.19921875" style="35" customWidth="1"/>
    <col min="7941" max="7941" width="10.8984375" style="35" customWidth="1"/>
    <col min="7942" max="7942" width="9.3984375" style="35" customWidth="1"/>
    <col min="7943" max="7944" width="9.59765625" style="35" customWidth="1"/>
    <col min="7945" max="7945" width="9.296875" style="35" customWidth="1"/>
    <col min="7946" max="7951" width="9.09765625" style="35"/>
    <col min="7952" max="7952" width="12.296875" style="35" bestFit="1" customWidth="1"/>
    <col min="7953" max="8192" width="9.09765625" style="35"/>
    <col min="8193" max="8193" width="3.5" style="35" customWidth="1"/>
    <col min="8194" max="8194" width="31" style="35" customWidth="1"/>
    <col min="8195" max="8195" width="14.796875" style="35" customWidth="1"/>
    <col min="8196" max="8196" width="10.19921875" style="35" customWidth="1"/>
    <col min="8197" max="8197" width="10.8984375" style="35" customWidth="1"/>
    <col min="8198" max="8198" width="9.3984375" style="35" customWidth="1"/>
    <col min="8199" max="8200" width="9.59765625" style="35" customWidth="1"/>
    <col min="8201" max="8201" width="9.296875" style="35" customWidth="1"/>
    <col min="8202" max="8207" width="9.09765625" style="35"/>
    <col min="8208" max="8208" width="12.296875" style="35" bestFit="1" customWidth="1"/>
    <col min="8209" max="8448" width="9.09765625" style="35"/>
    <col min="8449" max="8449" width="3.5" style="35" customWidth="1"/>
    <col min="8450" max="8450" width="31" style="35" customWidth="1"/>
    <col min="8451" max="8451" width="14.796875" style="35" customWidth="1"/>
    <col min="8452" max="8452" width="10.19921875" style="35" customWidth="1"/>
    <col min="8453" max="8453" width="10.8984375" style="35" customWidth="1"/>
    <col min="8454" max="8454" width="9.3984375" style="35" customWidth="1"/>
    <col min="8455" max="8456" width="9.59765625" style="35" customWidth="1"/>
    <col min="8457" max="8457" width="9.296875" style="35" customWidth="1"/>
    <col min="8458" max="8463" width="9.09765625" style="35"/>
    <col min="8464" max="8464" width="12.296875" style="35" bestFit="1" customWidth="1"/>
    <col min="8465" max="8704" width="9.09765625" style="35"/>
    <col min="8705" max="8705" width="3.5" style="35" customWidth="1"/>
    <col min="8706" max="8706" width="31" style="35" customWidth="1"/>
    <col min="8707" max="8707" width="14.796875" style="35" customWidth="1"/>
    <col min="8708" max="8708" width="10.19921875" style="35" customWidth="1"/>
    <col min="8709" max="8709" width="10.8984375" style="35" customWidth="1"/>
    <col min="8710" max="8710" width="9.3984375" style="35" customWidth="1"/>
    <col min="8711" max="8712" width="9.59765625" style="35" customWidth="1"/>
    <col min="8713" max="8713" width="9.296875" style="35" customWidth="1"/>
    <col min="8714" max="8719" width="9.09765625" style="35"/>
    <col min="8720" max="8720" width="12.296875" style="35" bestFit="1" customWidth="1"/>
    <col min="8721" max="8960" width="9.09765625" style="35"/>
    <col min="8961" max="8961" width="3.5" style="35" customWidth="1"/>
    <col min="8962" max="8962" width="31" style="35" customWidth="1"/>
    <col min="8963" max="8963" width="14.796875" style="35" customWidth="1"/>
    <col min="8964" max="8964" width="10.19921875" style="35" customWidth="1"/>
    <col min="8965" max="8965" width="10.8984375" style="35" customWidth="1"/>
    <col min="8966" max="8966" width="9.3984375" style="35" customWidth="1"/>
    <col min="8967" max="8968" width="9.59765625" style="35" customWidth="1"/>
    <col min="8969" max="8969" width="9.296875" style="35" customWidth="1"/>
    <col min="8970" max="8975" width="9.09765625" style="35"/>
    <col min="8976" max="8976" width="12.296875" style="35" bestFit="1" customWidth="1"/>
    <col min="8977" max="9216" width="9.09765625" style="35"/>
    <col min="9217" max="9217" width="3.5" style="35" customWidth="1"/>
    <col min="9218" max="9218" width="31" style="35" customWidth="1"/>
    <col min="9219" max="9219" width="14.796875" style="35" customWidth="1"/>
    <col min="9220" max="9220" width="10.19921875" style="35" customWidth="1"/>
    <col min="9221" max="9221" width="10.8984375" style="35" customWidth="1"/>
    <col min="9222" max="9222" width="9.3984375" style="35" customWidth="1"/>
    <col min="9223" max="9224" width="9.59765625" style="35" customWidth="1"/>
    <col min="9225" max="9225" width="9.296875" style="35" customWidth="1"/>
    <col min="9226" max="9231" width="9.09765625" style="35"/>
    <col min="9232" max="9232" width="12.296875" style="35" bestFit="1" customWidth="1"/>
    <col min="9233" max="9472" width="9.09765625" style="35"/>
    <col min="9473" max="9473" width="3.5" style="35" customWidth="1"/>
    <col min="9474" max="9474" width="31" style="35" customWidth="1"/>
    <col min="9475" max="9475" width="14.796875" style="35" customWidth="1"/>
    <col min="9476" max="9476" width="10.19921875" style="35" customWidth="1"/>
    <col min="9477" max="9477" width="10.8984375" style="35" customWidth="1"/>
    <col min="9478" max="9478" width="9.3984375" style="35" customWidth="1"/>
    <col min="9479" max="9480" width="9.59765625" style="35" customWidth="1"/>
    <col min="9481" max="9481" width="9.296875" style="35" customWidth="1"/>
    <col min="9482" max="9487" width="9.09765625" style="35"/>
    <col min="9488" max="9488" width="12.296875" style="35" bestFit="1" customWidth="1"/>
    <col min="9489" max="9728" width="9.09765625" style="35"/>
    <col min="9729" max="9729" width="3.5" style="35" customWidth="1"/>
    <col min="9730" max="9730" width="31" style="35" customWidth="1"/>
    <col min="9731" max="9731" width="14.796875" style="35" customWidth="1"/>
    <col min="9732" max="9732" width="10.19921875" style="35" customWidth="1"/>
    <col min="9733" max="9733" width="10.8984375" style="35" customWidth="1"/>
    <col min="9734" max="9734" width="9.3984375" style="35" customWidth="1"/>
    <col min="9735" max="9736" width="9.59765625" style="35" customWidth="1"/>
    <col min="9737" max="9737" width="9.296875" style="35" customWidth="1"/>
    <col min="9738" max="9743" width="9.09765625" style="35"/>
    <col min="9744" max="9744" width="12.296875" style="35" bestFit="1" customWidth="1"/>
    <col min="9745" max="9984" width="9.09765625" style="35"/>
    <col min="9985" max="9985" width="3.5" style="35" customWidth="1"/>
    <col min="9986" max="9986" width="31" style="35" customWidth="1"/>
    <col min="9987" max="9987" width="14.796875" style="35" customWidth="1"/>
    <col min="9988" max="9988" width="10.19921875" style="35" customWidth="1"/>
    <col min="9989" max="9989" width="10.8984375" style="35" customWidth="1"/>
    <col min="9990" max="9990" width="9.3984375" style="35" customWidth="1"/>
    <col min="9991" max="9992" width="9.59765625" style="35" customWidth="1"/>
    <col min="9993" max="9993" width="9.296875" style="35" customWidth="1"/>
    <col min="9994" max="9999" width="9.09765625" style="35"/>
    <col min="10000" max="10000" width="12.296875" style="35" bestFit="1" customWidth="1"/>
    <col min="10001" max="10240" width="9.09765625" style="35"/>
    <col min="10241" max="10241" width="3.5" style="35" customWidth="1"/>
    <col min="10242" max="10242" width="31" style="35" customWidth="1"/>
    <col min="10243" max="10243" width="14.796875" style="35" customWidth="1"/>
    <col min="10244" max="10244" width="10.19921875" style="35" customWidth="1"/>
    <col min="10245" max="10245" width="10.8984375" style="35" customWidth="1"/>
    <col min="10246" max="10246" width="9.3984375" style="35" customWidth="1"/>
    <col min="10247" max="10248" width="9.59765625" style="35" customWidth="1"/>
    <col min="10249" max="10249" width="9.296875" style="35" customWidth="1"/>
    <col min="10250" max="10255" width="9.09765625" style="35"/>
    <col min="10256" max="10256" width="12.296875" style="35" bestFit="1" customWidth="1"/>
    <col min="10257" max="10496" width="9.09765625" style="35"/>
    <col min="10497" max="10497" width="3.5" style="35" customWidth="1"/>
    <col min="10498" max="10498" width="31" style="35" customWidth="1"/>
    <col min="10499" max="10499" width="14.796875" style="35" customWidth="1"/>
    <col min="10500" max="10500" width="10.19921875" style="35" customWidth="1"/>
    <col min="10501" max="10501" width="10.8984375" style="35" customWidth="1"/>
    <col min="10502" max="10502" width="9.3984375" style="35" customWidth="1"/>
    <col min="10503" max="10504" width="9.59765625" style="35" customWidth="1"/>
    <col min="10505" max="10505" width="9.296875" style="35" customWidth="1"/>
    <col min="10506" max="10511" width="9.09765625" style="35"/>
    <col min="10512" max="10512" width="12.296875" style="35" bestFit="1" customWidth="1"/>
    <col min="10513" max="10752" width="9.09765625" style="35"/>
    <col min="10753" max="10753" width="3.5" style="35" customWidth="1"/>
    <col min="10754" max="10754" width="31" style="35" customWidth="1"/>
    <col min="10755" max="10755" width="14.796875" style="35" customWidth="1"/>
    <col min="10756" max="10756" width="10.19921875" style="35" customWidth="1"/>
    <col min="10757" max="10757" width="10.8984375" style="35" customWidth="1"/>
    <col min="10758" max="10758" width="9.3984375" style="35" customWidth="1"/>
    <col min="10759" max="10760" width="9.59765625" style="35" customWidth="1"/>
    <col min="10761" max="10761" width="9.296875" style="35" customWidth="1"/>
    <col min="10762" max="10767" width="9.09765625" style="35"/>
    <col min="10768" max="10768" width="12.296875" style="35" bestFit="1" customWidth="1"/>
    <col min="10769" max="11008" width="9.09765625" style="35"/>
    <col min="11009" max="11009" width="3.5" style="35" customWidth="1"/>
    <col min="11010" max="11010" width="31" style="35" customWidth="1"/>
    <col min="11011" max="11011" width="14.796875" style="35" customWidth="1"/>
    <col min="11012" max="11012" width="10.19921875" style="35" customWidth="1"/>
    <col min="11013" max="11013" width="10.8984375" style="35" customWidth="1"/>
    <col min="11014" max="11014" width="9.3984375" style="35" customWidth="1"/>
    <col min="11015" max="11016" width="9.59765625" style="35" customWidth="1"/>
    <col min="11017" max="11017" width="9.296875" style="35" customWidth="1"/>
    <col min="11018" max="11023" width="9.09765625" style="35"/>
    <col min="11024" max="11024" width="12.296875" style="35" bestFit="1" customWidth="1"/>
    <col min="11025" max="11264" width="9.09765625" style="35"/>
    <col min="11265" max="11265" width="3.5" style="35" customWidth="1"/>
    <col min="11266" max="11266" width="31" style="35" customWidth="1"/>
    <col min="11267" max="11267" width="14.796875" style="35" customWidth="1"/>
    <col min="11268" max="11268" width="10.19921875" style="35" customWidth="1"/>
    <col min="11269" max="11269" width="10.8984375" style="35" customWidth="1"/>
    <col min="11270" max="11270" width="9.3984375" style="35" customWidth="1"/>
    <col min="11271" max="11272" width="9.59765625" style="35" customWidth="1"/>
    <col min="11273" max="11273" width="9.296875" style="35" customWidth="1"/>
    <col min="11274" max="11279" width="9.09765625" style="35"/>
    <col min="11280" max="11280" width="12.296875" style="35" bestFit="1" customWidth="1"/>
    <col min="11281" max="11520" width="9.09765625" style="35"/>
    <col min="11521" max="11521" width="3.5" style="35" customWidth="1"/>
    <col min="11522" max="11522" width="31" style="35" customWidth="1"/>
    <col min="11523" max="11523" width="14.796875" style="35" customWidth="1"/>
    <col min="11524" max="11524" width="10.19921875" style="35" customWidth="1"/>
    <col min="11525" max="11525" width="10.8984375" style="35" customWidth="1"/>
    <col min="11526" max="11526" width="9.3984375" style="35" customWidth="1"/>
    <col min="11527" max="11528" width="9.59765625" style="35" customWidth="1"/>
    <col min="11529" max="11529" width="9.296875" style="35" customWidth="1"/>
    <col min="11530" max="11535" width="9.09765625" style="35"/>
    <col min="11536" max="11536" width="12.296875" style="35" bestFit="1" customWidth="1"/>
    <col min="11537" max="11776" width="9.09765625" style="35"/>
    <col min="11777" max="11777" width="3.5" style="35" customWidth="1"/>
    <col min="11778" max="11778" width="31" style="35" customWidth="1"/>
    <col min="11779" max="11779" width="14.796875" style="35" customWidth="1"/>
    <col min="11780" max="11780" width="10.19921875" style="35" customWidth="1"/>
    <col min="11781" max="11781" width="10.8984375" style="35" customWidth="1"/>
    <col min="11782" max="11782" width="9.3984375" style="35" customWidth="1"/>
    <col min="11783" max="11784" width="9.59765625" style="35" customWidth="1"/>
    <col min="11785" max="11785" width="9.296875" style="35" customWidth="1"/>
    <col min="11786" max="11791" width="9.09765625" style="35"/>
    <col min="11792" max="11792" width="12.296875" style="35" bestFit="1" customWidth="1"/>
    <col min="11793" max="12032" width="9.09765625" style="35"/>
    <col min="12033" max="12033" width="3.5" style="35" customWidth="1"/>
    <col min="12034" max="12034" width="31" style="35" customWidth="1"/>
    <col min="12035" max="12035" width="14.796875" style="35" customWidth="1"/>
    <col min="12036" max="12036" width="10.19921875" style="35" customWidth="1"/>
    <col min="12037" max="12037" width="10.8984375" style="35" customWidth="1"/>
    <col min="12038" max="12038" width="9.3984375" style="35" customWidth="1"/>
    <col min="12039" max="12040" width="9.59765625" style="35" customWidth="1"/>
    <col min="12041" max="12041" width="9.296875" style="35" customWidth="1"/>
    <col min="12042" max="12047" width="9.09765625" style="35"/>
    <col min="12048" max="12048" width="12.296875" style="35" bestFit="1" customWidth="1"/>
    <col min="12049" max="12288" width="9.09765625" style="35"/>
    <col min="12289" max="12289" width="3.5" style="35" customWidth="1"/>
    <col min="12290" max="12290" width="31" style="35" customWidth="1"/>
    <col min="12291" max="12291" width="14.796875" style="35" customWidth="1"/>
    <col min="12292" max="12292" width="10.19921875" style="35" customWidth="1"/>
    <col min="12293" max="12293" width="10.8984375" style="35" customWidth="1"/>
    <col min="12294" max="12294" width="9.3984375" style="35" customWidth="1"/>
    <col min="12295" max="12296" width="9.59765625" style="35" customWidth="1"/>
    <col min="12297" max="12297" width="9.296875" style="35" customWidth="1"/>
    <col min="12298" max="12303" width="9.09765625" style="35"/>
    <col min="12304" max="12304" width="12.296875" style="35" bestFit="1" customWidth="1"/>
    <col min="12305" max="12544" width="9.09765625" style="35"/>
    <col min="12545" max="12545" width="3.5" style="35" customWidth="1"/>
    <col min="12546" max="12546" width="31" style="35" customWidth="1"/>
    <col min="12547" max="12547" width="14.796875" style="35" customWidth="1"/>
    <col min="12548" max="12548" width="10.19921875" style="35" customWidth="1"/>
    <col min="12549" max="12549" width="10.8984375" style="35" customWidth="1"/>
    <col min="12550" max="12550" width="9.3984375" style="35" customWidth="1"/>
    <col min="12551" max="12552" width="9.59765625" style="35" customWidth="1"/>
    <col min="12553" max="12553" width="9.296875" style="35" customWidth="1"/>
    <col min="12554" max="12559" width="9.09765625" style="35"/>
    <col min="12560" max="12560" width="12.296875" style="35" bestFit="1" customWidth="1"/>
    <col min="12561" max="12800" width="9.09765625" style="35"/>
    <col min="12801" max="12801" width="3.5" style="35" customWidth="1"/>
    <col min="12802" max="12802" width="31" style="35" customWidth="1"/>
    <col min="12803" max="12803" width="14.796875" style="35" customWidth="1"/>
    <col min="12804" max="12804" width="10.19921875" style="35" customWidth="1"/>
    <col min="12805" max="12805" width="10.8984375" style="35" customWidth="1"/>
    <col min="12806" max="12806" width="9.3984375" style="35" customWidth="1"/>
    <col min="12807" max="12808" width="9.59765625" style="35" customWidth="1"/>
    <col min="12809" max="12809" width="9.296875" style="35" customWidth="1"/>
    <col min="12810" max="12815" width="9.09765625" style="35"/>
    <col min="12816" max="12816" width="12.296875" style="35" bestFit="1" customWidth="1"/>
    <col min="12817" max="13056" width="9.09765625" style="35"/>
    <col min="13057" max="13057" width="3.5" style="35" customWidth="1"/>
    <col min="13058" max="13058" width="31" style="35" customWidth="1"/>
    <col min="13059" max="13059" width="14.796875" style="35" customWidth="1"/>
    <col min="13060" max="13060" width="10.19921875" style="35" customWidth="1"/>
    <col min="13061" max="13061" width="10.8984375" style="35" customWidth="1"/>
    <col min="13062" max="13062" width="9.3984375" style="35" customWidth="1"/>
    <col min="13063" max="13064" width="9.59765625" style="35" customWidth="1"/>
    <col min="13065" max="13065" width="9.296875" style="35" customWidth="1"/>
    <col min="13066" max="13071" width="9.09765625" style="35"/>
    <col min="13072" max="13072" width="12.296875" style="35" bestFit="1" customWidth="1"/>
    <col min="13073" max="13312" width="9.09765625" style="35"/>
    <col min="13313" max="13313" width="3.5" style="35" customWidth="1"/>
    <col min="13314" max="13314" width="31" style="35" customWidth="1"/>
    <col min="13315" max="13315" width="14.796875" style="35" customWidth="1"/>
    <col min="13316" max="13316" width="10.19921875" style="35" customWidth="1"/>
    <col min="13317" max="13317" width="10.8984375" style="35" customWidth="1"/>
    <col min="13318" max="13318" width="9.3984375" style="35" customWidth="1"/>
    <col min="13319" max="13320" width="9.59765625" style="35" customWidth="1"/>
    <col min="13321" max="13321" width="9.296875" style="35" customWidth="1"/>
    <col min="13322" max="13327" width="9.09765625" style="35"/>
    <col min="13328" max="13328" width="12.296875" style="35" bestFit="1" customWidth="1"/>
    <col min="13329" max="13568" width="9.09765625" style="35"/>
    <col min="13569" max="13569" width="3.5" style="35" customWidth="1"/>
    <col min="13570" max="13570" width="31" style="35" customWidth="1"/>
    <col min="13571" max="13571" width="14.796875" style="35" customWidth="1"/>
    <col min="13572" max="13572" width="10.19921875" style="35" customWidth="1"/>
    <col min="13573" max="13573" width="10.8984375" style="35" customWidth="1"/>
    <col min="13574" max="13574" width="9.3984375" style="35" customWidth="1"/>
    <col min="13575" max="13576" width="9.59765625" style="35" customWidth="1"/>
    <col min="13577" max="13577" width="9.296875" style="35" customWidth="1"/>
    <col min="13578" max="13583" width="9.09765625" style="35"/>
    <col min="13584" max="13584" width="12.296875" style="35" bestFit="1" customWidth="1"/>
    <col min="13585" max="13824" width="9.09765625" style="35"/>
    <col min="13825" max="13825" width="3.5" style="35" customWidth="1"/>
    <col min="13826" max="13826" width="31" style="35" customWidth="1"/>
    <col min="13827" max="13827" width="14.796875" style="35" customWidth="1"/>
    <col min="13828" max="13828" width="10.19921875" style="35" customWidth="1"/>
    <col min="13829" max="13829" width="10.8984375" style="35" customWidth="1"/>
    <col min="13830" max="13830" width="9.3984375" style="35" customWidth="1"/>
    <col min="13831" max="13832" width="9.59765625" style="35" customWidth="1"/>
    <col min="13833" max="13833" width="9.296875" style="35" customWidth="1"/>
    <col min="13834" max="13839" width="9.09765625" style="35"/>
    <col min="13840" max="13840" width="12.296875" style="35" bestFit="1" customWidth="1"/>
    <col min="13841" max="14080" width="9.09765625" style="35"/>
    <col min="14081" max="14081" width="3.5" style="35" customWidth="1"/>
    <col min="14082" max="14082" width="31" style="35" customWidth="1"/>
    <col min="14083" max="14083" width="14.796875" style="35" customWidth="1"/>
    <col min="14084" max="14084" width="10.19921875" style="35" customWidth="1"/>
    <col min="14085" max="14085" width="10.8984375" style="35" customWidth="1"/>
    <col min="14086" max="14086" width="9.3984375" style="35" customWidth="1"/>
    <col min="14087" max="14088" width="9.59765625" style="35" customWidth="1"/>
    <col min="14089" max="14089" width="9.296875" style="35" customWidth="1"/>
    <col min="14090" max="14095" width="9.09765625" style="35"/>
    <col min="14096" max="14096" width="12.296875" style="35" bestFit="1" customWidth="1"/>
    <col min="14097" max="14336" width="9.09765625" style="35"/>
    <col min="14337" max="14337" width="3.5" style="35" customWidth="1"/>
    <col min="14338" max="14338" width="31" style="35" customWidth="1"/>
    <col min="14339" max="14339" width="14.796875" style="35" customWidth="1"/>
    <col min="14340" max="14340" width="10.19921875" style="35" customWidth="1"/>
    <col min="14341" max="14341" width="10.8984375" style="35" customWidth="1"/>
    <col min="14342" max="14342" width="9.3984375" style="35" customWidth="1"/>
    <col min="14343" max="14344" width="9.59765625" style="35" customWidth="1"/>
    <col min="14345" max="14345" width="9.296875" style="35" customWidth="1"/>
    <col min="14346" max="14351" width="9.09765625" style="35"/>
    <col min="14352" max="14352" width="12.296875" style="35" bestFit="1" customWidth="1"/>
    <col min="14353" max="14592" width="9.09765625" style="35"/>
    <col min="14593" max="14593" width="3.5" style="35" customWidth="1"/>
    <col min="14594" max="14594" width="31" style="35" customWidth="1"/>
    <col min="14595" max="14595" width="14.796875" style="35" customWidth="1"/>
    <col min="14596" max="14596" width="10.19921875" style="35" customWidth="1"/>
    <col min="14597" max="14597" width="10.8984375" style="35" customWidth="1"/>
    <col min="14598" max="14598" width="9.3984375" style="35" customWidth="1"/>
    <col min="14599" max="14600" width="9.59765625" style="35" customWidth="1"/>
    <col min="14601" max="14601" width="9.296875" style="35" customWidth="1"/>
    <col min="14602" max="14607" width="9.09765625" style="35"/>
    <col min="14608" max="14608" width="12.296875" style="35" bestFit="1" customWidth="1"/>
    <col min="14609" max="14848" width="9.09765625" style="35"/>
    <col min="14849" max="14849" width="3.5" style="35" customWidth="1"/>
    <col min="14850" max="14850" width="31" style="35" customWidth="1"/>
    <col min="14851" max="14851" width="14.796875" style="35" customWidth="1"/>
    <col min="14852" max="14852" width="10.19921875" style="35" customWidth="1"/>
    <col min="14853" max="14853" width="10.8984375" style="35" customWidth="1"/>
    <col min="14854" max="14854" width="9.3984375" style="35" customWidth="1"/>
    <col min="14855" max="14856" width="9.59765625" style="35" customWidth="1"/>
    <col min="14857" max="14857" width="9.296875" style="35" customWidth="1"/>
    <col min="14858" max="14863" width="9.09765625" style="35"/>
    <col min="14864" max="14864" width="12.296875" style="35" bestFit="1" customWidth="1"/>
    <col min="14865" max="15104" width="9.09765625" style="35"/>
    <col min="15105" max="15105" width="3.5" style="35" customWidth="1"/>
    <col min="15106" max="15106" width="31" style="35" customWidth="1"/>
    <col min="15107" max="15107" width="14.796875" style="35" customWidth="1"/>
    <col min="15108" max="15108" width="10.19921875" style="35" customWidth="1"/>
    <col min="15109" max="15109" width="10.8984375" style="35" customWidth="1"/>
    <col min="15110" max="15110" width="9.3984375" style="35" customWidth="1"/>
    <col min="15111" max="15112" width="9.59765625" style="35" customWidth="1"/>
    <col min="15113" max="15113" width="9.296875" style="35" customWidth="1"/>
    <col min="15114" max="15119" width="9.09765625" style="35"/>
    <col min="15120" max="15120" width="12.296875" style="35" bestFit="1" customWidth="1"/>
    <col min="15121" max="15360" width="9.09765625" style="35"/>
    <col min="15361" max="15361" width="3.5" style="35" customWidth="1"/>
    <col min="15362" max="15362" width="31" style="35" customWidth="1"/>
    <col min="15363" max="15363" width="14.796875" style="35" customWidth="1"/>
    <col min="15364" max="15364" width="10.19921875" style="35" customWidth="1"/>
    <col min="15365" max="15365" width="10.8984375" style="35" customWidth="1"/>
    <col min="15366" max="15366" width="9.3984375" style="35" customWidth="1"/>
    <col min="15367" max="15368" width="9.59765625" style="35" customWidth="1"/>
    <col min="15369" max="15369" width="9.296875" style="35" customWidth="1"/>
    <col min="15370" max="15375" width="9.09765625" style="35"/>
    <col min="15376" max="15376" width="12.296875" style="35" bestFit="1" customWidth="1"/>
    <col min="15377" max="15616" width="9.09765625" style="35"/>
    <col min="15617" max="15617" width="3.5" style="35" customWidth="1"/>
    <col min="15618" max="15618" width="31" style="35" customWidth="1"/>
    <col min="15619" max="15619" width="14.796875" style="35" customWidth="1"/>
    <col min="15620" max="15620" width="10.19921875" style="35" customWidth="1"/>
    <col min="15621" max="15621" width="10.8984375" style="35" customWidth="1"/>
    <col min="15622" max="15622" width="9.3984375" style="35" customWidth="1"/>
    <col min="15623" max="15624" width="9.59765625" style="35" customWidth="1"/>
    <col min="15625" max="15625" width="9.296875" style="35" customWidth="1"/>
    <col min="15626" max="15631" width="9.09765625" style="35"/>
    <col min="15632" max="15632" width="12.296875" style="35" bestFit="1" customWidth="1"/>
    <col min="15633" max="15872" width="9.09765625" style="35"/>
    <col min="15873" max="15873" width="3.5" style="35" customWidth="1"/>
    <col min="15874" max="15874" width="31" style="35" customWidth="1"/>
    <col min="15875" max="15875" width="14.796875" style="35" customWidth="1"/>
    <col min="15876" max="15876" width="10.19921875" style="35" customWidth="1"/>
    <col min="15877" max="15877" width="10.8984375" style="35" customWidth="1"/>
    <col min="15878" max="15878" width="9.3984375" style="35" customWidth="1"/>
    <col min="15879" max="15880" width="9.59765625" style="35" customWidth="1"/>
    <col min="15881" max="15881" width="9.296875" style="35" customWidth="1"/>
    <col min="15882" max="15887" width="9.09765625" style="35"/>
    <col min="15888" max="15888" width="12.296875" style="35" bestFit="1" customWidth="1"/>
    <col min="15889" max="16128" width="9.09765625" style="35"/>
    <col min="16129" max="16129" width="3.5" style="35" customWidth="1"/>
    <col min="16130" max="16130" width="31" style="35" customWidth="1"/>
    <col min="16131" max="16131" width="14.796875" style="35" customWidth="1"/>
    <col min="16132" max="16132" width="10.19921875" style="35" customWidth="1"/>
    <col min="16133" max="16133" width="10.8984375" style="35" customWidth="1"/>
    <col min="16134" max="16134" width="9.3984375" style="35" customWidth="1"/>
    <col min="16135" max="16136" width="9.59765625" style="35" customWidth="1"/>
    <col min="16137" max="16137" width="9.296875" style="35" customWidth="1"/>
    <col min="16138" max="16143" width="9.09765625" style="35"/>
    <col min="16144" max="16144" width="12.296875" style="35" bestFit="1" customWidth="1"/>
    <col min="16145" max="16384" width="9.09765625" style="35"/>
  </cols>
  <sheetData>
    <row r="1" spans="1:21" ht="94.8" customHeight="1" x14ac:dyDescent="0.3"/>
    <row r="2" spans="1:21" ht="43.2" customHeight="1" thickBot="1" x14ac:dyDescent="0.35">
      <c r="B2" s="36"/>
      <c r="C2" s="37"/>
      <c r="D2" s="38"/>
      <c r="E2" s="37"/>
      <c r="F2" s="39"/>
      <c r="G2" s="36"/>
      <c r="I2" s="40"/>
    </row>
    <row r="3" spans="1:21" ht="17.850000000000001" customHeight="1" x14ac:dyDescent="0.3">
      <c r="A3" s="41" t="s">
        <v>126</v>
      </c>
      <c r="B3" s="42"/>
      <c r="C3" s="43"/>
      <c r="D3" s="44"/>
      <c r="E3" s="45"/>
      <c r="F3" s="46"/>
      <c r="G3" s="47"/>
      <c r="H3" s="48"/>
      <c r="I3" s="49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50"/>
    </row>
    <row r="4" spans="1:21" ht="17.850000000000001" customHeight="1" x14ac:dyDescent="0.3">
      <c r="B4" s="58" t="s">
        <v>127</v>
      </c>
      <c r="C4" s="59" t="s">
        <v>226</v>
      </c>
      <c r="D4" s="51"/>
      <c r="E4" s="52"/>
      <c r="F4" s="53"/>
      <c r="G4" s="54"/>
      <c r="H4" s="55"/>
      <c r="I4" s="56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7"/>
    </row>
    <row r="5" spans="1:21" ht="17.850000000000001" customHeight="1" x14ac:dyDescent="0.3">
      <c r="A5" s="41" t="s">
        <v>126</v>
      </c>
      <c r="B5" s="60" t="s">
        <v>128</v>
      </c>
      <c r="C5" s="59" t="s">
        <v>237</v>
      </c>
      <c r="D5" s="51"/>
      <c r="E5" s="52"/>
      <c r="F5" s="53"/>
      <c r="G5" s="54"/>
      <c r="H5" s="55"/>
      <c r="I5" s="56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7"/>
    </row>
    <row r="6" spans="1:21" ht="17.850000000000001" customHeight="1" x14ac:dyDescent="0.3">
      <c r="A6" s="41"/>
      <c r="B6" s="60"/>
      <c r="C6" s="59"/>
      <c r="D6" s="51"/>
      <c r="E6" s="52"/>
      <c r="F6" s="53"/>
      <c r="G6" s="54"/>
      <c r="H6" s="55"/>
      <c r="I6" s="56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7"/>
    </row>
    <row r="7" spans="1:21" ht="17.850000000000001" customHeight="1" x14ac:dyDescent="0.3">
      <c r="B7" s="152" t="s">
        <v>129</v>
      </c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4"/>
    </row>
    <row r="8" spans="1:21" ht="17.850000000000001" customHeight="1" x14ac:dyDescent="0.3">
      <c r="B8" s="61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3"/>
    </row>
    <row r="9" spans="1:21" ht="57.6" customHeight="1" x14ac:dyDescent="0.3">
      <c r="B9" s="155" t="s">
        <v>130</v>
      </c>
      <c r="C9" s="156"/>
      <c r="D9" s="156" t="s">
        <v>131</v>
      </c>
      <c r="E9" s="156"/>
      <c r="F9" s="156"/>
      <c r="G9" s="157" t="s">
        <v>132</v>
      </c>
      <c r="H9" s="157"/>
      <c r="I9" s="157"/>
      <c r="J9" s="157" t="s">
        <v>133</v>
      </c>
      <c r="K9" s="157"/>
      <c r="L9" s="157"/>
      <c r="M9" s="157" t="s">
        <v>134</v>
      </c>
      <c r="N9" s="157"/>
      <c r="O9" s="157"/>
      <c r="P9" s="157" t="s">
        <v>135</v>
      </c>
      <c r="Q9" s="157"/>
      <c r="R9" s="158"/>
      <c r="S9" s="157" t="s">
        <v>136</v>
      </c>
      <c r="T9" s="157"/>
      <c r="U9" s="159"/>
    </row>
    <row r="10" spans="1:21" ht="31.2" customHeight="1" x14ac:dyDescent="0.3">
      <c r="B10" s="64" t="s">
        <v>137</v>
      </c>
      <c r="C10" s="66" t="s">
        <v>138</v>
      </c>
      <c r="D10" s="67" t="s">
        <v>139</v>
      </c>
      <c r="E10" s="65" t="s">
        <v>140</v>
      </c>
      <c r="F10" s="65" t="s">
        <v>141</v>
      </c>
      <c r="G10" s="65" t="s">
        <v>139</v>
      </c>
      <c r="H10" s="65" t="s">
        <v>140</v>
      </c>
      <c r="I10" s="65" t="s">
        <v>141</v>
      </c>
      <c r="J10" s="65" t="s">
        <v>139</v>
      </c>
      <c r="K10" s="65" t="s">
        <v>140</v>
      </c>
      <c r="L10" s="65" t="s">
        <v>141</v>
      </c>
      <c r="M10" s="65" t="s">
        <v>139</v>
      </c>
      <c r="N10" s="65" t="s">
        <v>140</v>
      </c>
      <c r="O10" s="65" t="s">
        <v>141</v>
      </c>
      <c r="P10" s="65" t="s">
        <v>139</v>
      </c>
      <c r="Q10" s="65" t="s">
        <v>140</v>
      </c>
      <c r="R10" s="68" t="s">
        <v>141</v>
      </c>
      <c r="S10" s="65" t="s">
        <v>139</v>
      </c>
      <c r="T10" s="65" t="s">
        <v>140</v>
      </c>
      <c r="U10" s="69" t="s">
        <v>141</v>
      </c>
    </row>
    <row r="11" spans="1:21" ht="17.850000000000001" customHeight="1" x14ac:dyDescent="0.3">
      <c r="B11" s="70" t="s">
        <v>142</v>
      </c>
      <c r="C11" s="71">
        <v>3.8</v>
      </c>
      <c r="D11" s="72">
        <v>3</v>
      </c>
      <c r="E11" s="73">
        <v>4</v>
      </c>
      <c r="F11" s="73">
        <v>5.5</v>
      </c>
      <c r="G11" s="73">
        <v>3.8</v>
      </c>
      <c r="H11" s="73">
        <v>4.01</v>
      </c>
      <c r="I11" s="73">
        <v>4.67</v>
      </c>
      <c r="J11" s="73">
        <v>3.43</v>
      </c>
      <c r="K11" s="73">
        <v>4.93</v>
      </c>
      <c r="L11" s="73">
        <v>6.71</v>
      </c>
      <c r="M11" s="73">
        <v>5.29</v>
      </c>
      <c r="N11" s="73">
        <v>5.92</v>
      </c>
      <c r="O11" s="73">
        <v>7.93</v>
      </c>
      <c r="P11" s="73">
        <v>4</v>
      </c>
      <c r="Q11" s="73">
        <v>5.52</v>
      </c>
      <c r="R11" s="74" t="s">
        <v>143</v>
      </c>
      <c r="S11" s="73">
        <v>1.5</v>
      </c>
      <c r="T11" s="73">
        <v>3.45</v>
      </c>
      <c r="U11" s="75">
        <v>4.49</v>
      </c>
    </row>
    <row r="12" spans="1:21" ht="17.850000000000001" customHeight="1" x14ac:dyDescent="0.3">
      <c r="B12" s="70" t="s">
        <v>144</v>
      </c>
      <c r="C12" s="71">
        <v>0.32</v>
      </c>
      <c r="D12" s="72">
        <v>0.8</v>
      </c>
      <c r="E12" s="73">
        <v>0.8</v>
      </c>
      <c r="F12" s="73">
        <v>1</v>
      </c>
      <c r="G12" s="73">
        <v>0.32</v>
      </c>
      <c r="H12" s="73">
        <v>0.4</v>
      </c>
      <c r="I12" s="73">
        <v>0.74</v>
      </c>
      <c r="J12" s="73">
        <v>0.28000000000000003</v>
      </c>
      <c r="K12" s="73">
        <v>0.49</v>
      </c>
      <c r="L12" s="73">
        <v>0.75</v>
      </c>
      <c r="M12" s="73">
        <v>0.25</v>
      </c>
      <c r="N12" s="73">
        <v>0.51</v>
      </c>
      <c r="O12" s="73">
        <v>0.56000000000000005</v>
      </c>
      <c r="P12" s="73">
        <v>0.81</v>
      </c>
      <c r="Q12" s="73">
        <v>1.22</v>
      </c>
      <c r="R12" s="74">
        <v>1.99</v>
      </c>
      <c r="S12" s="73">
        <v>0.3</v>
      </c>
      <c r="T12" s="73">
        <v>0.48</v>
      </c>
      <c r="U12" s="75">
        <v>0.82</v>
      </c>
    </row>
    <row r="13" spans="1:21" ht="17.850000000000001" customHeight="1" x14ac:dyDescent="0.3">
      <c r="B13" s="70" t="s">
        <v>145</v>
      </c>
      <c r="C13" s="71">
        <v>0.5</v>
      </c>
      <c r="D13" s="72">
        <v>0.97</v>
      </c>
      <c r="E13" s="73">
        <v>1.27</v>
      </c>
      <c r="F13" s="73">
        <v>1.27</v>
      </c>
      <c r="G13" s="73">
        <v>0.5</v>
      </c>
      <c r="H13" s="73">
        <v>0.56000000000000005</v>
      </c>
      <c r="I13" s="73">
        <v>0.97</v>
      </c>
      <c r="J13" s="73">
        <v>1</v>
      </c>
      <c r="K13" s="73">
        <v>1.39</v>
      </c>
      <c r="L13" s="73">
        <v>1.74</v>
      </c>
      <c r="M13" s="73">
        <v>1</v>
      </c>
      <c r="N13" s="73">
        <v>1.48</v>
      </c>
      <c r="O13" s="73">
        <v>1.97</v>
      </c>
      <c r="P13" s="73">
        <v>1.46</v>
      </c>
      <c r="Q13" s="73">
        <v>2.3199999999999998</v>
      </c>
      <c r="R13" s="74">
        <v>3.16</v>
      </c>
      <c r="S13" s="73">
        <v>0.56000000000000005</v>
      </c>
      <c r="T13" s="73">
        <v>0.85</v>
      </c>
      <c r="U13" s="75">
        <v>0.89</v>
      </c>
    </row>
    <row r="14" spans="1:21" ht="17.850000000000001" customHeight="1" x14ac:dyDescent="0.3">
      <c r="B14" s="70" t="s">
        <v>146</v>
      </c>
      <c r="C14" s="71">
        <v>1.02</v>
      </c>
      <c r="D14" s="72">
        <v>0.59</v>
      </c>
      <c r="E14" s="73">
        <v>1.23</v>
      </c>
      <c r="F14" s="73">
        <v>1.39</v>
      </c>
      <c r="G14" s="73">
        <v>1.02</v>
      </c>
      <c r="H14" s="73">
        <v>1.1100000000000001</v>
      </c>
      <c r="I14" s="73">
        <v>1.21</v>
      </c>
      <c r="J14" s="73">
        <v>0.94</v>
      </c>
      <c r="K14" s="73">
        <v>0.99</v>
      </c>
      <c r="L14" s="73">
        <v>1.17</v>
      </c>
      <c r="M14" s="73">
        <v>1.01</v>
      </c>
      <c r="N14" s="73">
        <v>1.07</v>
      </c>
      <c r="O14" s="73">
        <v>1.1100000000000001</v>
      </c>
      <c r="P14" s="73">
        <v>0.94</v>
      </c>
      <c r="Q14" s="73">
        <v>1.02</v>
      </c>
      <c r="R14" s="74">
        <v>1.33</v>
      </c>
      <c r="S14" s="73">
        <v>0.85</v>
      </c>
      <c r="T14" s="73">
        <v>0.85</v>
      </c>
      <c r="U14" s="75">
        <v>1.1100000000000001</v>
      </c>
    </row>
    <row r="15" spans="1:21" ht="17.850000000000001" customHeight="1" x14ac:dyDescent="0.3">
      <c r="B15" s="70" t="s">
        <v>147</v>
      </c>
      <c r="C15" s="71">
        <v>6.64</v>
      </c>
      <c r="D15" s="72">
        <v>6.16</v>
      </c>
      <c r="E15" s="73">
        <v>7.4</v>
      </c>
      <c r="F15" s="73">
        <v>8.9600000000000009</v>
      </c>
      <c r="G15" s="73">
        <v>6.64</v>
      </c>
      <c r="H15" s="73">
        <v>7.3</v>
      </c>
      <c r="I15" s="73">
        <v>8.69</v>
      </c>
      <c r="J15" s="73">
        <v>6.74</v>
      </c>
      <c r="K15" s="73">
        <v>8.0399999999999991</v>
      </c>
      <c r="L15" s="73">
        <v>9.4</v>
      </c>
      <c r="M15" s="73">
        <v>8</v>
      </c>
      <c r="N15" s="73">
        <v>8.31</v>
      </c>
      <c r="O15" s="73">
        <v>9.51</v>
      </c>
      <c r="P15" s="73">
        <v>7.14</v>
      </c>
      <c r="Q15" s="73">
        <v>8.4</v>
      </c>
      <c r="R15" s="74">
        <v>10.43</v>
      </c>
      <c r="S15" s="73">
        <v>3.5</v>
      </c>
      <c r="T15" s="73">
        <v>5.1100000000000003</v>
      </c>
      <c r="U15" s="75">
        <v>6.22</v>
      </c>
    </row>
    <row r="16" spans="1:21" ht="17.850000000000001" customHeight="1" x14ac:dyDescent="0.3">
      <c r="B16" s="76" t="s">
        <v>148</v>
      </c>
      <c r="C16" s="71">
        <v>12.15</v>
      </c>
      <c r="D16" s="160" t="s">
        <v>149</v>
      </c>
      <c r="E16" s="160"/>
      <c r="F16" s="160"/>
      <c r="G16" s="160"/>
      <c r="H16" s="160"/>
      <c r="I16" s="160"/>
      <c r="J16" s="160"/>
      <c r="K16" s="160"/>
      <c r="L16" s="160"/>
      <c r="M16" s="160"/>
      <c r="N16" s="160"/>
      <c r="O16" s="160"/>
      <c r="P16" s="160"/>
      <c r="Q16" s="160"/>
      <c r="R16" s="160"/>
      <c r="S16" s="160"/>
      <c r="T16" s="160"/>
      <c r="U16" s="161"/>
    </row>
    <row r="17" spans="2:21" ht="17.850000000000001" customHeight="1" x14ac:dyDescent="0.3">
      <c r="B17" s="162" t="s">
        <v>150</v>
      </c>
      <c r="C17" s="163"/>
      <c r="D17" s="163"/>
      <c r="E17" s="163"/>
      <c r="F17" s="77"/>
      <c r="G17" s="164" t="s">
        <v>151</v>
      </c>
      <c r="H17" s="164"/>
      <c r="I17" s="164"/>
      <c r="J17" s="164"/>
      <c r="K17" s="164"/>
      <c r="L17" s="164"/>
      <c r="M17" s="164"/>
      <c r="N17" s="164"/>
      <c r="O17" s="164"/>
      <c r="P17" s="79"/>
      <c r="Q17" s="79"/>
      <c r="R17" s="79"/>
      <c r="S17" s="79"/>
      <c r="T17" s="79"/>
      <c r="U17" s="80"/>
    </row>
    <row r="18" spans="2:21" ht="17.850000000000001" customHeight="1" x14ac:dyDescent="0.3">
      <c r="B18" s="165" t="s">
        <v>152</v>
      </c>
      <c r="C18" s="166"/>
      <c r="D18" s="166"/>
      <c r="E18" s="166"/>
      <c r="F18" s="77"/>
      <c r="G18" s="164" t="s">
        <v>153</v>
      </c>
      <c r="H18" s="164"/>
      <c r="I18" s="164"/>
      <c r="J18" s="164"/>
      <c r="K18" s="164"/>
      <c r="L18" s="164"/>
      <c r="M18" s="78" t="s">
        <v>139</v>
      </c>
      <c r="N18" s="78" t="s">
        <v>140</v>
      </c>
      <c r="O18" s="78" t="s">
        <v>141</v>
      </c>
      <c r="P18" s="79"/>
      <c r="Q18" s="79"/>
      <c r="R18" s="79"/>
      <c r="S18" s="79"/>
      <c r="T18" s="79"/>
      <c r="U18" s="80"/>
    </row>
    <row r="19" spans="2:21" ht="17.850000000000001" customHeight="1" x14ac:dyDescent="0.3">
      <c r="B19" s="150" t="s">
        <v>238</v>
      </c>
      <c r="C19" s="151"/>
      <c r="D19" s="151"/>
      <c r="E19" s="151"/>
      <c r="F19" s="77"/>
      <c r="G19" s="147" t="s">
        <v>131</v>
      </c>
      <c r="H19" s="147"/>
      <c r="I19" s="147"/>
      <c r="J19" s="147"/>
      <c r="K19" s="147"/>
      <c r="L19" s="147"/>
      <c r="M19" s="82">
        <v>20.34</v>
      </c>
      <c r="N19" s="82">
        <v>22.12</v>
      </c>
      <c r="O19" s="82">
        <v>25</v>
      </c>
      <c r="P19" s="79"/>
      <c r="Q19" s="79"/>
      <c r="R19" s="79"/>
      <c r="S19" s="79"/>
      <c r="T19" s="79"/>
      <c r="U19" s="80"/>
    </row>
    <row r="20" spans="2:21" ht="23.25" customHeight="1" x14ac:dyDescent="0.3">
      <c r="B20" s="150"/>
      <c r="C20" s="151"/>
      <c r="D20" s="151"/>
      <c r="E20" s="151"/>
      <c r="F20" s="77"/>
      <c r="G20" s="147" t="s">
        <v>132</v>
      </c>
      <c r="H20" s="147"/>
      <c r="I20" s="147"/>
      <c r="J20" s="147"/>
      <c r="K20" s="147"/>
      <c r="L20" s="147"/>
      <c r="M20" s="82">
        <v>19.600000000000001</v>
      </c>
      <c r="N20" s="82">
        <v>20.97</v>
      </c>
      <c r="O20" s="82">
        <v>24.23</v>
      </c>
      <c r="P20" s="79"/>
      <c r="Q20" s="79"/>
      <c r="R20" s="79"/>
      <c r="S20" s="79"/>
      <c r="T20" s="79"/>
      <c r="U20" s="80"/>
    </row>
    <row r="21" spans="2:21" ht="17.850000000000001" customHeight="1" x14ac:dyDescent="0.3">
      <c r="B21" s="143" t="s">
        <v>154</v>
      </c>
      <c r="C21" s="144"/>
      <c r="D21" s="144"/>
      <c r="E21" s="144"/>
      <c r="F21" s="79"/>
      <c r="G21" s="147" t="s">
        <v>155</v>
      </c>
      <c r="H21" s="147"/>
      <c r="I21" s="147"/>
      <c r="J21" s="147"/>
      <c r="K21" s="147"/>
      <c r="L21" s="147"/>
      <c r="M21" s="82">
        <v>20.76</v>
      </c>
      <c r="N21" s="82">
        <v>24.18</v>
      </c>
      <c r="O21" s="82">
        <v>26.44</v>
      </c>
      <c r="P21" s="79"/>
      <c r="Q21" s="79"/>
      <c r="R21" s="79"/>
      <c r="S21" s="79"/>
      <c r="T21" s="79"/>
      <c r="U21" s="80"/>
    </row>
    <row r="22" spans="2:21" ht="24.6" customHeight="1" x14ac:dyDescent="0.3">
      <c r="B22" s="143"/>
      <c r="C22" s="144"/>
      <c r="D22" s="144"/>
      <c r="E22" s="144"/>
      <c r="F22" s="79"/>
      <c r="G22" s="147" t="s">
        <v>134</v>
      </c>
      <c r="H22" s="147"/>
      <c r="I22" s="147"/>
      <c r="J22" s="147"/>
      <c r="K22" s="147"/>
      <c r="L22" s="147"/>
      <c r="M22" s="82">
        <v>24</v>
      </c>
      <c r="N22" s="82">
        <v>25.84</v>
      </c>
      <c r="O22" s="82">
        <v>27.86</v>
      </c>
      <c r="P22" s="79"/>
      <c r="Q22" s="79"/>
      <c r="R22" s="79"/>
      <c r="S22" s="79"/>
      <c r="T22" s="79"/>
      <c r="U22" s="80"/>
    </row>
    <row r="23" spans="2:21" ht="19.8" customHeight="1" x14ac:dyDescent="0.3">
      <c r="B23" s="145"/>
      <c r="C23" s="146"/>
      <c r="D23" s="146"/>
      <c r="E23" s="146"/>
      <c r="F23" s="79"/>
      <c r="G23" s="147" t="s">
        <v>135</v>
      </c>
      <c r="H23" s="147"/>
      <c r="I23" s="147"/>
      <c r="J23" s="147"/>
      <c r="K23" s="147"/>
      <c r="L23" s="147"/>
      <c r="M23" s="82">
        <v>22.8</v>
      </c>
      <c r="N23" s="82">
        <v>27.48</v>
      </c>
      <c r="O23" s="82">
        <v>30.95</v>
      </c>
      <c r="P23" s="79"/>
      <c r="Q23" s="79"/>
      <c r="R23" s="79"/>
      <c r="S23" s="79"/>
      <c r="T23" s="79"/>
      <c r="U23" s="80"/>
    </row>
    <row r="24" spans="2:21" ht="22.2" customHeight="1" x14ac:dyDescent="0.3">
      <c r="B24" s="148" t="s">
        <v>156</v>
      </c>
      <c r="C24" s="149"/>
      <c r="D24" s="149"/>
      <c r="E24" s="149"/>
      <c r="F24" s="79"/>
      <c r="G24" s="147" t="s">
        <v>136</v>
      </c>
      <c r="H24" s="147"/>
      <c r="I24" s="147"/>
      <c r="J24" s="147"/>
      <c r="K24" s="147"/>
      <c r="L24" s="147"/>
      <c r="M24" s="82">
        <v>11.1</v>
      </c>
      <c r="N24" s="82">
        <v>14.02</v>
      </c>
      <c r="O24" s="82">
        <v>16.8</v>
      </c>
      <c r="P24" s="79"/>
      <c r="Q24" s="79"/>
      <c r="R24" s="79"/>
      <c r="S24" s="79"/>
      <c r="T24" s="79"/>
      <c r="U24" s="80"/>
    </row>
    <row r="25" spans="2:21" ht="17.850000000000001" customHeight="1" x14ac:dyDescent="0.3">
      <c r="B25" s="83"/>
      <c r="F25" s="79"/>
      <c r="I25" s="84"/>
      <c r="J25" s="84"/>
      <c r="K25" s="55"/>
      <c r="L25" s="55"/>
      <c r="M25" s="55"/>
      <c r="N25" s="55"/>
      <c r="O25" s="55"/>
      <c r="P25" s="79"/>
      <c r="Q25" s="79"/>
      <c r="R25" s="79"/>
      <c r="S25" s="79"/>
      <c r="T25" s="79"/>
      <c r="U25" s="80"/>
    </row>
    <row r="26" spans="2:21" ht="17.850000000000001" customHeight="1" x14ac:dyDescent="0.3">
      <c r="B26" s="81"/>
      <c r="C26" s="79"/>
      <c r="D26" s="79"/>
      <c r="E26" s="79"/>
      <c r="F26" s="79"/>
      <c r="G26" s="55"/>
      <c r="H26" s="55"/>
      <c r="I26" s="55"/>
      <c r="J26" s="55"/>
      <c r="K26" s="55"/>
      <c r="L26" s="55"/>
      <c r="M26" s="55"/>
      <c r="N26" s="55"/>
      <c r="O26" s="55"/>
      <c r="P26" s="79"/>
      <c r="Q26" s="79"/>
      <c r="R26" s="79"/>
      <c r="S26" s="79"/>
      <c r="T26" s="79"/>
      <c r="U26" s="80"/>
    </row>
    <row r="27" spans="2:21" ht="17.850000000000001" customHeight="1" x14ac:dyDescent="0.3">
      <c r="B27" s="81"/>
      <c r="C27" s="79"/>
      <c r="D27" s="79"/>
      <c r="E27" s="79"/>
      <c r="F27" s="79"/>
      <c r="G27" s="55"/>
      <c r="H27" s="55"/>
      <c r="I27" s="55"/>
      <c r="J27" s="55"/>
      <c r="K27" s="55"/>
      <c r="L27" s="55"/>
      <c r="M27" s="55"/>
      <c r="N27" s="55"/>
      <c r="O27" s="55"/>
      <c r="P27" s="79"/>
      <c r="Q27" s="79"/>
      <c r="R27" s="79"/>
      <c r="S27" s="79"/>
      <c r="T27" s="79"/>
      <c r="U27" s="80"/>
    </row>
    <row r="28" spans="2:21" ht="17.850000000000001" customHeight="1" x14ac:dyDescent="0.3">
      <c r="B28" s="85" t="s">
        <v>157</v>
      </c>
      <c r="C28" s="86">
        <v>0.28289999999999998</v>
      </c>
      <c r="D28" s="87"/>
      <c r="E28" s="87"/>
      <c r="F28" s="79"/>
      <c r="G28" s="55"/>
      <c r="H28" s="55"/>
      <c r="I28" s="55"/>
      <c r="J28" s="55"/>
      <c r="K28" s="55"/>
      <c r="L28" s="55"/>
      <c r="M28" s="55"/>
      <c r="N28" s="55"/>
      <c r="O28" s="55"/>
      <c r="P28" s="79"/>
      <c r="Q28" s="79"/>
      <c r="R28" s="79"/>
      <c r="S28" s="79"/>
      <c r="T28" s="79"/>
      <c r="U28" s="80"/>
    </row>
    <row r="29" spans="2:21" ht="17.850000000000001" customHeight="1" x14ac:dyDescent="0.3">
      <c r="B29" s="81" t="s">
        <v>158</v>
      </c>
      <c r="C29" s="79"/>
      <c r="D29" s="79"/>
      <c r="E29" s="79"/>
      <c r="F29" s="79"/>
      <c r="G29" s="55"/>
      <c r="H29" s="55"/>
      <c r="I29" s="55"/>
      <c r="J29" s="55"/>
      <c r="K29" s="55"/>
      <c r="L29" s="55"/>
      <c r="M29" s="55"/>
      <c r="N29" s="55"/>
      <c r="O29" s="55"/>
      <c r="P29" s="79"/>
      <c r="Q29" s="79"/>
      <c r="R29" s="79"/>
      <c r="S29" s="79"/>
      <c r="T29" s="79"/>
      <c r="U29" s="80"/>
    </row>
    <row r="30" spans="2:21" ht="17.850000000000001" customHeight="1" x14ac:dyDescent="0.3">
      <c r="B30" s="88" t="s">
        <v>226</v>
      </c>
      <c r="C30" s="79"/>
      <c r="D30" s="79"/>
      <c r="E30" s="79"/>
      <c r="F30" s="79"/>
      <c r="G30" s="55"/>
      <c r="H30" s="55"/>
      <c r="I30" s="55"/>
      <c r="J30" s="55"/>
      <c r="K30" s="55"/>
      <c r="L30" s="55"/>
      <c r="M30" s="55"/>
      <c r="N30" s="55"/>
      <c r="O30" s="55"/>
      <c r="P30" s="79"/>
      <c r="Q30" s="79"/>
      <c r="R30" s="79"/>
      <c r="S30" s="79"/>
      <c r="T30" s="79"/>
      <c r="U30" s="80"/>
    </row>
    <row r="31" spans="2:21" ht="17.850000000000001" customHeight="1" thickBot="1" x14ac:dyDescent="0.35">
      <c r="B31" s="89" t="s">
        <v>159</v>
      </c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1"/>
    </row>
    <row r="32" spans="2:21" ht="18.75" customHeight="1" x14ac:dyDescent="0.3"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</row>
    <row r="33" spans="1:21" ht="18.75" customHeight="1" x14ac:dyDescent="0.3">
      <c r="B33" s="113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</row>
    <row r="34" spans="1:21" ht="15" customHeight="1" x14ac:dyDescent="0.3">
      <c r="C34" s="55"/>
      <c r="D34" s="55"/>
      <c r="E34" s="55"/>
      <c r="F34" s="55"/>
      <c r="G34" s="55"/>
      <c r="H34" s="142"/>
      <c r="I34" s="142"/>
      <c r="J34" s="55"/>
      <c r="K34" s="55"/>
      <c r="L34" s="55"/>
      <c r="M34" s="55"/>
      <c r="N34" s="55"/>
    </row>
    <row r="35" spans="1:21" ht="23.4" customHeight="1" x14ac:dyDescent="0.3"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</row>
    <row r="36" spans="1:21" s="2" customFormat="1" ht="14.4" customHeight="1" x14ac:dyDescent="0.25">
      <c r="A36" s="6"/>
      <c r="B36" s="7" t="s">
        <v>40</v>
      </c>
      <c r="E36" s="8" t="s">
        <v>41</v>
      </c>
      <c r="F36" s="7"/>
      <c r="G36" s="6"/>
      <c r="H36" s="6"/>
      <c r="I36" s="6"/>
      <c r="J36" s="6"/>
    </row>
    <row r="37" spans="1:21" s="2" customFormat="1" ht="14.4" x14ac:dyDescent="0.25">
      <c r="A37" s="6"/>
      <c r="B37" s="7" t="s">
        <v>42</v>
      </c>
      <c r="E37" s="8" t="s">
        <v>43</v>
      </c>
      <c r="F37" s="7"/>
      <c r="G37" s="6"/>
      <c r="H37" s="6"/>
      <c r="I37" s="6"/>
      <c r="J37" s="6"/>
    </row>
    <row r="38" spans="1:21" s="2" customFormat="1" ht="14.4" x14ac:dyDescent="0.25">
      <c r="A38" s="6"/>
      <c r="B38" s="7" t="s">
        <v>44</v>
      </c>
      <c r="E38" s="7" t="s">
        <v>44</v>
      </c>
      <c r="F38" s="7"/>
      <c r="G38" s="6"/>
      <c r="H38" s="6"/>
      <c r="I38" s="6"/>
      <c r="J38" s="6"/>
    </row>
    <row r="39" spans="1:21" s="2" customFormat="1" ht="14.4" x14ac:dyDescent="0.25">
      <c r="A39" s="6"/>
      <c r="B39" s="7" t="s">
        <v>45</v>
      </c>
      <c r="E39" s="7" t="s">
        <v>45</v>
      </c>
      <c r="F39" s="7"/>
      <c r="G39" s="6"/>
      <c r="H39" s="6"/>
      <c r="I39" s="6"/>
      <c r="J39" s="6"/>
    </row>
    <row r="40" spans="1:21" ht="16.8" customHeight="1" x14ac:dyDescent="0.3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</row>
    <row r="41" spans="1:21" ht="18.75" customHeight="1" x14ac:dyDescent="0.3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</row>
    <row r="42" spans="1:21" ht="18.75" customHeight="1" x14ac:dyDescent="0.3"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</row>
    <row r="43" spans="1:21" x14ac:dyDescent="0.3"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</row>
    <row r="44" spans="1:21" x14ac:dyDescent="0.3"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</row>
    <row r="45" spans="1:21" x14ac:dyDescent="0.3"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</row>
    <row r="46" spans="1:21" x14ac:dyDescent="0.3"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</row>
    <row r="47" spans="1:21" x14ac:dyDescent="0.3"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</row>
    <row r="48" spans="1:21" x14ac:dyDescent="0.3"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</row>
    <row r="49" spans="2:21" x14ac:dyDescent="0.3"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</row>
    <row r="50" spans="2:21" x14ac:dyDescent="0.3"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</row>
    <row r="51" spans="2:21" x14ac:dyDescent="0.3"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</row>
    <row r="52" spans="2:21" x14ac:dyDescent="0.3"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</row>
    <row r="53" spans="2:21" x14ac:dyDescent="0.3"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</row>
    <row r="54" spans="2:21" x14ac:dyDescent="0.3"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</row>
    <row r="55" spans="2:21" x14ac:dyDescent="0.3"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</row>
    <row r="56" spans="2:21" x14ac:dyDescent="0.3"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</row>
    <row r="57" spans="2:21" x14ac:dyDescent="0.3"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</row>
    <row r="58" spans="2:21" x14ac:dyDescent="0.3"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</row>
  </sheetData>
  <mergeCells count="23">
    <mergeCell ref="B19:E20"/>
    <mergeCell ref="G19:L19"/>
    <mergeCell ref="G20:L20"/>
    <mergeCell ref="B7:U7"/>
    <mergeCell ref="B9:C9"/>
    <mergeCell ref="D9:F9"/>
    <mergeCell ref="G9:I9"/>
    <mergeCell ref="J9:L9"/>
    <mergeCell ref="M9:O9"/>
    <mergeCell ref="P9:R9"/>
    <mergeCell ref="S9:U9"/>
    <mergeCell ref="D16:U16"/>
    <mergeCell ref="B17:E17"/>
    <mergeCell ref="G17:O17"/>
    <mergeCell ref="B18:E18"/>
    <mergeCell ref="G18:L18"/>
    <mergeCell ref="H34:I34"/>
    <mergeCell ref="B21:E23"/>
    <mergeCell ref="G21:L21"/>
    <mergeCell ref="G22:L22"/>
    <mergeCell ref="G23:L23"/>
    <mergeCell ref="B24:E24"/>
    <mergeCell ref="G24:L24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49" orientation="landscape" r:id="rId1"/>
  <colBreaks count="1" manualBreakCount="1">
    <brk id="22" max="1048575" man="1"/>
  </colBreaks>
  <drawing r:id="rId2"/>
  <legacyDrawing r:id="rId3"/>
  <oleObjects>
    <mc:AlternateContent xmlns:mc="http://schemas.openxmlformats.org/markup-compatibility/2006">
      <mc:Choice Requires="x14">
        <oleObject progId="Microsoft Equation 3.0" shapeId="5121" r:id="rId4">
          <objectPr defaultSize="0" autoPict="0" r:id="rId5">
            <anchor moveWithCells="1" sizeWithCells="1">
              <from>
                <xdr:col>1</xdr:col>
                <xdr:colOff>487680</xdr:colOff>
                <xdr:row>24</xdr:row>
                <xdr:rowOff>144780</xdr:rowOff>
              </from>
              <to>
                <xdr:col>3</xdr:col>
                <xdr:colOff>365760</xdr:colOff>
                <xdr:row>26</xdr:row>
                <xdr:rowOff>68580</xdr:rowOff>
              </to>
            </anchor>
          </objectPr>
        </oleObject>
      </mc:Choice>
      <mc:Fallback>
        <oleObject progId="Microsoft Equation 3.0" shapeId="5121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533BB-318A-4426-A5B2-899D3CF758FB}">
  <dimension ref="A2:Z58"/>
  <sheetViews>
    <sheetView view="pageBreakPreview" topLeftCell="A16" zoomScale="60" zoomScaleNormal="100" workbookViewId="0">
      <selection activeCell="N39" sqref="N39"/>
    </sheetView>
  </sheetViews>
  <sheetFormatPr defaultColWidth="9.09765625" defaultRowHeight="13.8" x14ac:dyDescent="0.3"/>
  <cols>
    <col min="1" max="1" width="3.5" style="35" customWidth="1"/>
    <col min="2" max="2" width="25.296875" style="35" customWidth="1"/>
    <col min="3" max="3" width="9.3984375" style="35" customWidth="1"/>
    <col min="4" max="8" width="6.8984375" style="35" customWidth="1"/>
    <col min="9" max="9" width="9.19921875" style="35" customWidth="1"/>
    <col min="10" max="21" width="6.8984375" style="35" customWidth="1"/>
    <col min="22" max="256" width="9.09765625" style="35"/>
    <col min="257" max="257" width="3.5" style="35" customWidth="1"/>
    <col min="258" max="258" width="31" style="35" customWidth="1"/>
    <col min="259" max="259" width="14.796875" style="35" customWidth="1"/>
    <col min="260" max="260" width="10.19921875" style="35" customWidth="1"/>
    <col min="261" max="261" width="10.8984375" style="35" customWidth="1"/>
    <col min="262" max="262" width="9.3984375" style="35" customWidth="1"/>
    <col min="263" max="264" width="9.59765625" style="35" customWidth="1"/>
    <col min="265" max="265" width="9.296875" style="35" customWidth="1"/>
    <col min="266" max="271" width="9.09765625" style="35"/>
    <col min="272" max="272" width="12.296875" style="35" bestFit="1" customWidth="1"/>
    <col min="273" max="512" width="9.09765625" style="35"/>
    <col min="513" max="513" width="3.5" style="35" customWidth="1"/>
    <col min="514" max="514" width="31" style="35" customWidth="1"/>
    <col min="515" max="515" width="14.796875" style="35" customWidth="1"/>
    <col min="516" max="516" width="10.19921875" style="35" customWidth="1"/>
    <col min="517" max="517" width="10.8984375" style="35" customWidth="1"/>
    <col min="518" max="518" width="9.3984375" style="35" customWidth="1"/>
    <col min="519" max="520" width="9.59765625" style="35" customWidth="1"/>
    <col min="521" max="521" width="9.296875" style="35" customWidth="1"/>
    <col min="522" max="527" width="9.09765625" style="35"/>
    <col min="528" max="528" width="12.296875" style="35" bestFit="1" customWidth="1"/>
    <col min="529" max="768" width="9.09765625" style="35"/>
    <col min="769" max="769" width="3.5" style="35" customWidth="1"/>
    <col min="770" max="770" width="31" style="35" customWidth="1"/>
    <col min="771" max="771" width="14.796875" style="35" customWidth="1"/>
    <col min="772" max="772" width="10.19921875" style="35" customWidth="1"/>
    <col min="773" max="773" width="10.8984375" style="35" customWidth="1"/>
    <col min="774" max="774" width="9.3984375" style="35" customWidth="1"/>
    <col min="775" max="776" width="9.59765625" style="35" customWidth="1"/>
    <col min="777" max="777" width="9.296875" style="35" customWidth="1"/>
    <col min="778" max="783" width="9.09765625" style="35"/>
    <col min="784" max="784" width="12.296875" style="35" bestFit="1" customWidth="1"/>
    <col min="785" max="1024" width="9.09765625" style="35"/>
    <col min="1025" max="1025" width="3.5" style="35" customWidth="1"/>
    <col min="1026" max="1026" width="31" style="35" customWidth="1"/>
    <col min="1027" max="1027" width="14.796875" style="35" customWidth="1"/>
    <col min="1028" max="1028" width="10.19921875" style="35" customWidth="1"/>
    <col min="1029" max="1029" width="10.8984375" style="35" customWidth="1"/>
    <col min="1030" max="1030" width="9.3984375" style="35" customWidth="1"/>
    <col min="1031" max="1032" width="9.59765625" style="35" customWidth="1"/>
    <col min="1033" max="1033" width="9.296875" style="35" customWidth="1"/>
    <col min="1034" max="1039" width="9.09765625" style="35"/>
    <col min="1040" max="1040" width="12.296875" style="35" bestFit="1" customWidth="1"/>
    <col min="1041" max="1280" width="9.09765625" style="35"/>
    <col min="1281" max="1281" width="3.5" style="35" customWidth="1"/>
    <col min="1282" max="1282" width="31" style="35" customWidth="1"/>
    <col min="1283" max="1283" width="14.796875" style="35" customWidth="1"/>
    <col min="1284" max="1284" width="10.19921875" style="35" customWidth="1"/>
    <col min="1285" max="1285" width="10.8984375" style="35" customWidth="1"/>
    <col min="1286" max="1286" width="9.3984375" style="35" customWidth="1"/>
    <col min="1287" max="1288" width="9.59765625" style="35" customWidth="1"/>
    <col min="1289" max="1289" width="9.296875" style="35" customWidth="1"/>
    <col min="1290" max="1295" width="9.09765625" style="35"/>
    <col min="1296" max="1296" width="12.296875" style="35" bestFit="1" customWidth="1"/>
    <col min="1297" max="1536" width="9.09765625" style="35"/>
    <col min="1537" max="1537" width="3.5" style="35" customWidth="1"/>
    <col min="1538" max="1538" width="31" style="35" customWidth="1"/>
    <col min="1539" max="1539" width="14.796875" style="35" customWidth="1"/>
    <col min="1540" max="1540" width="10.19921875" style="35" customWidth="1"/>
    <col min="1541" max="1541" width="10.8984375" style="35" customWidth="1"/>
    <col min="1542" max="1542" width="9.3984375" style="35" customWidth="1"/>
    <col min="1543" max="1544" width="9.59765625" style="35" customWidth="1"/>
    <col min="1545" max="1545" width="9.296875" style="35" customWidth="1"/>
    <col min="1546" max="1551" width="9.09765625" style="35"/>
    <col min="1552" max="1552" width="12.296875" style="35" bestFit="1" customWidth="1"/>
    <col min="1553" max="1792" width="9.09765625" style="35"/>
    <col min="1793" max="1793" width="3.5" style="35" customWidth="1"/>
    <col min="1794" max="1794" width="31" style="35" customWidth="1"/>
    <col min="1795" max="1795" width="14.796875" style="35" customWidth="1"/>
    <col min="1796" max="1796" width="10.19921875" style="35" customWidth="1"/>
    <col min="1797" max="1797" width="10.8984375" style="35" customWidth="1"/>
    <col min="1798" max="1798" width="9.3984375" style="35" customWidth="1"/>
    <col min="1799" max="1800" width="9.59765625" style="35" customWidth="1"/>
    <col min="1801" max="1801" width="9.296875" style="35" customWidth="1"/>
    <col min="1802" max="1807" width="9.09765625" style="35"/>
    <col min="1808" max="1808" width="12.296875" style="35" bestFit="1" customWidth="1"/>
    <col min="1809" max="2048" width="9.09765625" style="35"/>
    <col min="2049" max="2049" width="3.5" style="35" customWidth="1"/>
    <col min="2050" max="2050" width="31" style="35" customWidth="1"/>
    <col min="2051" max="2051" width="14.796875" style="35" customWidth="1"/>
    <col min="2052" max="2052" width="10.19921875" style="35" customWidth="1"/>
    <col min="2053" max="2053" width="10.8984375" style="35" customWidth="1"/>
    <col min="2054" max="2054" width="9.3984375" style="35" customWidth="1"/>
    <col min="2055" max="2056" width="9.59765625" style="35" customWidth="1"/>
    <col min="2057" max="2057" width="9.296875" style="35" customWidth="1"/>
    <col min="2058" max="2063" width="9.09765625" style="35"/>
    <col min="2064" max="2064" width="12.296875" style="35" bestFit="1" customWidth="1"/>
    <col min="2065" max="2304" width="9.09765625" style="35"/>
    <col min="2305" max="2305" width="3.5" style="35" customWidth="1"/>
    <col min="2306" max="2306" width="31" style="35" customWidth="1"/>
    <col min="2307" max="2307" width="14.796875" style="35" customWidth="1"/>
    <col min="2308" max="2308" width="10.19921875" style="35" customWidth="1"/>
    <col min="2309" max="2309" width="10.8984375" style="35" customWidth="1"/>
    <col min="2310" max="2310" width="9.3984375" style="35" customWidth="1"/>
    <col min="2311" max="2312" width="9.59765625" style="35" customWidth="1"/>
    <col min="2313" max="2313" width="9.296875" style="35" customWidth="1"/>
    <col min="2314" max="2319" width="9.09765625" style="35"/>
    <col min="2320" max="2320" width="12.296875" style="35" bestFit="1" customWidth="1"/>
    <col min="2321" max="2560" width="9.09765625" style="35"/>
    <col min="2561" max="2561" width="3.5" style="35" customWidth="1"/>
    <col min="2562" max="2562" width="31" style="35" customWidth="1"/>
    <col min="2563" max="2563" width="14.796875" style="35" customWidth="1"/>
    <col min="2564" max="2564" width="10.19921875" style="35" customWidth="1"/>
    <col min="2565" max="2565" width="10.8984375" style="35" customWidth="1"/>
    <col min="2566" max="2566" width="9.3984375" style="35" customWidth="1"/>
    <col min="2567" max="2568" width="9.59765625" style="35" customWidth="1"/>
    <col min="2569" max="2569" width="9.296875" style="35" customWidth="1"/>
    <col min="2570" max="2575" width="9.09765625" style="35"/>
    <col min="2576" max="2576" width="12.296875" style="35" bestFit="1" customWidth="1"/>
    <col min="2577" max="2816" width="9.09765625" style="35"/>
    <col min="2817" max="2817" width="3.5" style="35" customWidth="1"/>
    <col min="2818" max="2818" width="31" style="35" customWidth="1"/>
    <col min="2819" max="2819" width="14.796875" style="35" customWidth="1"/>
    <col min="2820" max="2820" width="10.19921875" style="35" customWidth="1"/>
    <col min="2821" max="2821" width="10.8984375" style="35" customWidth="1"/>
    <col min="2822" max="2822" width="9.3984375" style="35" customWidth="1"/>
    <col min="2823" max="2824" width="9.59765625" style="35" customWidth="1"/>
    <col min="2825" max="2825" width="9.296875" style="35" customWidth="1"/>
    <col min="2826" max="2831" width="9.09765625" style="35"/>
    <col min="2832" max="2832" width="12.296875" style="35" bestFit="1" customWidth="1"/>
    <col min="2833" max="3072" width="9.09765625" style="35"/>
    <col min="3073" max="3073" width="3.5" style="35" customWidth="1"/>
    <col min="3074" max="3074" width="31" style="35" customWidth="1"/>
    <col min="3075" max="3075" width="14.796875" style="35" customWidth="1"/>
    <col min="3076" max="3076" width="10.19921875" style="35" customWidth="1"/>
    <col min="3077" max="3077" width="10.8984375" style="35" customWidth="1"/>
    <col min="3078" max="3078" width="9.3984375" style="35" customWidth="1"/>
    <col min="3079" max="3080" width="9.59765625" style="35" customWidth="1"/>
    <col min="3081" max="3081" width="9.296875" style="35" customWidth="1"/>
    <col min="3082" max="3087" width="9.09765625" style="35"/>
    <col min="3088" max="3088" width="12.296875" style="35" bestFit="1" customWidth="1"/>
    <col min="3089" max="3328" width="9.09765625" style="35"/>
    <col min="3329" max="3329" width="3.5" style="35" customWidth="1"/>
    <col min="3330" max="3330" width="31" style="35" customWidth="1"/>
    <col min="3331" max="3331" width="14.796875" style="35" customWidth="1"/>
    <col min="3332" max="3332" width="10.19921875" style="35" customWidth="1"/>
    <col min="3333" max="3333" width="10.8984375" style="35" customWidth="1"/>
    <col min="3334" max="3334" width="9.3984375" style="35" customWidth="1"/>
    <col min="3335" max="3336" width="9.59765625" style="35" customWidth="1"/>
    <col min="3337" max="3337" width="9.296875" style="35" customWidth="1"/>
    <col min="3338" max="3343" width="9.09765625" style="35"/>
    <col min="3344" max="3344" width="12.296875" style="35" bestFit="1" customWidth="1"/>
    <col min="3345" max="3584" width="9.09765625" style="35"/>
    <col min="3585" max="3585" width="3.5" style="35" customWidth="1"/>
    <col min="3586" max="3586" width="31" style="35" customWidth="1"/>
    <col min="3587" max="3587" width="14.796875" style="35" customWidth="1"/>
    <col min="3588" max="3588" width="10.19921875" style="35" customWidth="1"/>
    <col min="3589" max="3589" width="10.8984375" style="35" customWidth="1"/>
    <col min="3590" max="3590" width="9.3984375" style="35" customWidth="1"/>
    <col min="3591" max="3592" width="9.59765625" style="35" customWidth="1"/>
    <col min="3593" max="3593" width="9.296875" style="35" customWidth="1"/>
    <col min="3594" max="3599" width="9.09765625" style="35"/>
    <col min="3600" max="3600" width="12.296875" style="35" bestFit="1" customWidth="1"/>
    <col min="3601" max="3840" width="9.09765625" style="35"/>
    <col min="3841" max="3841" width="3.5" style="35" customWidth="1"/>
    <col min="3842" max="3842" width="31" style="35" customWidth="1"/>
    <col min="3843" max="3843" width="14.796875" style="35" customWidth="1"/>
    <col min="3844" max="3844" width="10.19921875" style="35" customWidth="1"/>
    <col min="3845" max="3845" width="10.8984375" style="35" customWidth="1"/>
    <col min="3846" max="3846" width="9.3984375" style="35" customWidth="1"/>
    <col min="3847" max="3848" width="9.59765625" style="35" customWidth="1"/>
    <col min="3849" max="3849" width="9.296875" style="35" customWidth="1"/>
    <col min="3850" max="3855" width="9.09765625" style="35"/>
    <col min="3856" max="3856" width="12.296875" style="35" bestFit="1" customWidth="1"/>
    <col min="3857" max="4096" width="9.09765625" style="35"/>
    <col min="4097" max="4097" width="3.5" style="35" customWidth="1"/>
    <col min="4098" max="4098" width="31" style="35" customWidth="1"/>
    <col min="4099" max="4099" width="14.796875" style="35" customWidth="1"/>
    <col min="4100" max="4100" width="10.19921875" style="35" customWidth="1"/>
    <col min="4101" max="4101" width="10.8984375" style="35" customWidth="1"/>
    <col min="4102" max="4102" width="9.3984375" style="35" customWidth="1"/>
    <col min="4103" max="4104" width="9.59765625" style="35" customWidth="1"/>
    <col min="4105" max="4105" width="9.296875" style="35" customWidth="1"/>
    <col min="4106" max="4111" width="9.09765625" style="35"/>
    <col min="4112" max="4112" width="12.296875" style="35" bestFit="1" customWidth="1"/>
    <col min="4113" max="4352" width="9.09765625" style="35"/>
    <col min="4353" max="4353" width="3.5" style="35" customWidth="1"/>
    <col min="4354" max="4354" width="31" style="35" customWidth="1"/>
    <col min="4355" max="4355" width="14.796875" style="35" customWidth="1"/>
    <col min="4356" max="4356" width="10.19921875" style="35" customWidth="1"/>
    <col min="4357" max="4357" width="10.8984375" style="35" customWidth="1"/>
    <col min="4358" max="4358" width="9.3984375" style="35" customWidth="1"/>
    <col min="4359" max="4360" width="9.59765625" style="35" customWidth="1"/>
    <col min="4361" max="4361" width="9.296875" style="35" customWidth="1"/>
    <col min="4362" max="4367" width="9.09765625" style="35"/>
    <col min="4368" max="4368" width="12.296875" style="35" bestFit="1" customWidth="1"/>
    <col min="4369" max="4608" width="9.09765625" style="35"/>
    <col min="4609" max="4609" width="3.5" style="35" customWidth="1"/>
    <col min="4610" max="4610" width="31" style="35" customWidth="1"/>
    <col min="4611" max="4611" width="14.796875" style="35" customWidth="1"/>
    <col min="4612" max="4612" width="10.19921875" style="35" customWidth="1"/>
    <col min="4613" max="4613" width="10.8984375" style="35" customWidth="1"/>
    <col min="4614" max="4614" width="9.3984375" style="35" customWidth="1"/>
    <col min="4615" max="4616" width="9.59765625" style="35" customWidth="1"/>
    <col min="4617" max="4617" width="9.296875" style="35" customWidth="1"/>
    <col min="4618" max="4623" width="9.09765625" style="35"/>
    <col min="4624" max="4624" width="12.296875" style="35" bestFit="1" customWidth="1"/>
    <col min="4625" max="4864" width="9.09765625" style="35"/>
    <col min="4865" max="4865" width="3.5" style="35" customWidth="1"/>
    <col min="4866" max="4866" width="31" style="35" customWidth="1"/>
    <col min="4867" max="4867" width="14.796875" style="35" customWidth="1"/>
    <col min="4868" max="4868" width="10.19921875" style="35" customWidth="1"/>
    <col min="4869" max="4869" width="10.8984375" style="35" customWidth="1"/>
    <col min="4870" max="4870" width="9.3984375" style="35" customWidth="1"/>
    <col min="4871" max="4872" width="9.59765625" style="35" customWidth="1"/>
    <col min="4873" max="4873" width="9.296875" style="35" customWidth="1"/>
    <col min="4874" max="4879" width="9.09765625" style="35"/>
    <col min="4880" max="4880" width="12.296875" style="35" bestFit="1" customWidth="1"/>
    <col min="4881" max="5120" width="9.09765625" style="35"/>
    <col min="5121" max="5121" width="3.5" style="35" customWidth="1"/>
    <col min="5122" max="5122" width="31" style="35" customWidth="1"/>
    <col min="5123" max="5123" width="14.796875" style="35" customWidth="1"/>
    <col min="5124" max="5124" width="10.19921875" style="35" customWidth="1"/>
    <col min="5125" max="5125" width="10.8984375" style="35" customWidth="1"/>
    <col min="5126" max="5126" width="9.3984375" style="35" customWidth="1"/>
    <col min="5127" max="5128" width="9.59765625" style="35" customWidth="1"/>
    <col min="5129" max="5129" width="9.296875" style="35" customWidth="1"/>
    <col min="5130" max="5135" width="9.09765625" style="35"/>
    <col min="5136" max="5136" width="12.296875" style="35" bestFit="1" customWidth="1"/>
    <col min="5137" max="5376" width="9.09765625" style="35"/>
    <col min="5377" max="5377" width="3.5" style="35" customWidth="1"/>
    <col min="5378" max="5378" width="31" style="35" customWidth="1"/>
    <col min="5379" max="5379" width="14.796875" style="35" customWidth="1"/>
    <col min="5380" max="5380" width="10.19921875" style="35" customWidth="1"/>
    <col min="5381" max="5381" width="10.8984375" style="35" customWidth="1"/>
    <col min="5382" max="5382" width="9.3984375" style="35" customWidth="1"/>
    <col min="5383" max="5384" width="9.59765625" style="35" customWidth="1"/>
    <col min="5385" max="5385" width="9.296875" style="35" customWidth="1"/>
    <col min="5386" max="5391" width="9.09765625" style="35"/>
    <col min="5392" max="5392" width="12.296875" style="35" bestFit="1" customWidth="1"/>
    <col min="5393" max="5632" width="9.09765625" style="35"/>
    <col min="5633" max="5633" width="3.5" style="35" customWidth="1"/>
    <col min="5634" max="5634" width="31" style="35" customWidth="1"/>
    <col min="5635" max="5635" width="14.796875" style="35" customWidth="1"/>
    <col min="5636" max="5636" width="10.19921875" style="35" customWidth="1"/>
    <col min="5637" max="5637" width="10.8984375" style="35" customWidth="1"/>
    <col min="5638" max="5638" width="9.3984375" style="35" customWidth="1"/>
    <col min="5639" max="5640" width="9.59765625" style="35" customWidth="1"/>
    <col min="5641" max="5641" width="9.296875" style="35" customWidth="1"/>
    <col min="5642" max="5647" width="9.09765625" style="35"/>
    <col min="5648" max="5648" width="12.296875" style="35" bestFit="1" customWidth="1"/>
    <col min="5649" max="5888" width="9.09765625" style="35"/>
    <col min="5889" max="5889" width="3.5" style="35" customWidth="1"/>
    <col min="5890" max="5890" width="31" style="35" customWidth="1"/>
    <col min="5891" max="5891" width="14.796875" style="35" customWidth="1"/>
    <col min="5892" max="5892" width="10.19921875" style="35" customWidth="1"/>
    <col min="5893" max="5893" width="10.8984375" style="35" customWidth="1"/>
    <col min="5894" max="5894" width="9.3984375" style="35" customWidth="1"/>
    <col min="5895" max="5896" width="9.59765625" style="35" customWidth="1"/>
    <col min="5897" max="5897" width="9.296875" style="35" customWidth="1"/>
    <col min="5898" max="5903" width="9.09765625" style="35"/>
    <col min="5904" max="5904" width="12.296875" style="35" bestFit="1" customWidth="1"/>
    <col min="5905" max="6144" width="9.09765625" style="35"/>
    <col min="6145" max="6145" width="3.5" style="35" customWidth="1"/>
    <col min="6146" max="6146" width="31" style="35" customWidth="1"/>
    <col min="6147" max="6147" width="14.796875" style="35" customWidth="1"/>
    <col min="6148" max="6148" width="10.19921875" style="35" customWidth="1"/>
    <col min="6149" max="6149" width="10.8984375" style="35" customWidth="1"/>
    <col min="6150" max="6150" width="9.3984375" style="35" customWidth="1"/>
    <col min="6151" max="6152" width="9.59765625" style="35" customWidth="1"/>
    <col min="6153" max="6153" width="9.296875" style="35" customWidth="1"/>
    <col min="6154" max="6159" width="9.09765625" style="35"/>
    <col min="6160" max="6160" width="12.296875" style="35" bestFit="1" customWidth="1"/>
    <col min="6161" max="6400" width="9.09765625" style="35"/>
    <col min="6401" max="6401" width="3.5" style="35" customWidth="1"/>
    <col min="6402" max="6402" width="31" style="35" customWidth="1"/>
    <col min="6403" max="6403" width="14.796875" style="35" customWidth="1"/>
    <col min="6404" max="6404" width="10.19921875" style="35" customWidth="1"/>
    <col min="6405" max="6405" width="10.8984375" style="35" customWidth="1"/>
    <col min="6406" max="6406" width="9.3984375" style="35" customWidth="1"/>
    <col min="6407" max="6408" width="9.59765625" style="35" customWidth="1"/>
    <col min="6409" max="6409" width="9.296875" style="35" customWidth="1"/>
    <col min="6410" max="6415" width="9.09765625" style="35"/>
    <col min="6416" max="6416" width="12.296875" style="35" bestFit="1" customWidth="1"/>
    <col min="6417" max="6656" width="9.09765625" style="35"/>
    <col min="6657" max="6657" width="3.5" style="35" customWidth="1"/>
    <col min="6658" max="6658" width="31" style="35" customWidth="1"/>
    <col min="6659" max="6659" width="14.796875" style="35" customWidth="1"/>
    <col min="6660" max="6660" width="10.19921875" style="35" customWidth="1"/>
    <col min="6661" max="6661" width="10.8984375" style="35" customWidth="1"/>
    <col min="6662" max="6662" width="9.3984375" style="35" customWidth="1"/>
    <col min="6663" max="6664" width="9.59765625" style="35" customWidth="1"/>
    <col min="6665" max="6665" width="9.296875" style="35" customWidth="1"/>
    <col min="6666" max="6671" width="9.09765625" style="35"/>
    <col min="6672" max="6672" width="12.296875" style="35" bestFit="1" customWidth="1"/>
    <col min="6673" max="6912" width="9.09765625" style="35"/>
    <col min="6913" max="6913" width="3.5" style="35" customWidth="1"/>
    <col min="6914" max="6914" width="31" style="35" customWidth="1"/>
    <col min="6915" max="6915" width="14.796875" style="35" customWidth="1"/>
    <col min="6916" max="6916" width="10.19921875" style="35" customWidth="1"/>
    <col min="6917" max="6917" width="10.8984375" style="35" customWidth="1"/>
    <col min="6918" max="6918" width="9.3984375" style="35" customWidth="1"/>
    <col min="6919" max="6920" width="9.59765625" style="35" customWidth="1"/>
    <col min="6921" max="6921" width="9.296875" style="35" customWidth="1"/>
    <col min="6922" max="6927" width="9.09765625" style="35"/>
    <col min="6928" max="6928" width="12.296875" style="35" bestFit="1" customWidth="1"/>
    <col min="6929" max="7168" width="9.09765625" style="35"/>
    <col min="7169" max="7169" width="3.5" style="35" customWidth="1"/>
    <col min="7170" max="7170" width="31" style="35" customWidth="1"/>
    <col min="7171" max="7171" width="14.796875" style="35" customWidth="1"/>
    <col min="7172" max="7172" width="10.19921875" style="35" customWidth="1"/>
    <col min="7173" max="7173" width="10.8984375" style="35" customWidth="1"/>
    <col min="7174" max="7174" width="9.3984375" style="35" customWidth="1"/>
    <col min="7175" max="7176" width="9.59765625" style="35" customWidth="1"/>
    <col min="7177" max="7177" width="9.296875" style="35" customWidth="1"/>
    <col min="7178" max="7183" width="9.09765625" style="35"/>
    <col min="7184" max="7184" width="12.296875" style="35" bestFit="1" customWidth="1"/>
    <col min="7185" max="7424" width="9.09765625" style="35"/>
    <col min="7425" max="7425" width="3.5" style="35" customWidth="1"/>
    <col min="7426" max="7426" width="31" style="35" customWidth="1"/>
    <col min="7427" max="7427" width="14.796875" style="35" customWidth="1"/>
    <col min="7428" max="7428" width="10.19921875" style="35" customWidth="1"/>
    <col min="7429" max="7429" width="10.8984375" style="35" customWidth="1"/>
    <col min="7430" max="7430" width="9.3984375" style="35" customWidth="1"/>
    <col min="7431" max="7432" width="9.59765625" style="35" customWidth="1"/>
    <col min="7433" max="7433" width="9.296875" style="35" customWidth="1"/>
    <col min="7434" max="7439" width="9.09765625" style="35"/>
    <col min="7440" max="7440" width="12.296875" style="35" bestFit="1" customWidth="1"/>
    <col min="7441" max="7680" width="9.09765625" style="35"/>
    <col min="7681" max="7681" width="3.5" style="35" customWidth="1"/>
    <col min="7682" max="7682" width="31" style="35" customWidth="1"/>
    <col min="7683" max="7683" width="14.796875" style="35" customWidth="1"/>
    <col min="7684" max="7684" width="10.19921875" style="35" customWidth="1"/>
    <col min="7685" max="7685" width="10.8984375" style="35" customWidth="1"/>
    <col min="7686" max="7686" width="9.3984375" style="35" customWidth="1"/>
    <col min="7687" max="7688" width="9.59765625" style="35" customWidth="1"/>
    <col min="7689" max="7689" width="9.296875" style="35" customWidth="1"/>
    <col min="7690" max="7695" width="9.09765625" style="35"/>
    <col min="7696" max="7696" width="12.296875" style="35" bestFit="1" customWidth="1"/>
    <col min="7697" max="7936" width="9.09765625" style="35"/>
    <col min="7937" max="7937" width="3.5" style="35" customWidth="1"/>
    <col min="7938" max="7938" width="31" style="35" customWidth="1"/>
    <col min="7939" max="7939" width="14.796875" style="35" customWidth="1"/>
    <col min="7940" max="7940" width="10.19921875" style="35" customWidth="1"/>
    <col min="7941" max="7941" width="10.8984375" style="35" customWidth="1"/>
    <col min="7942" max="7942" width="9.3984375" style="35" customWidth="1"/>
    <col min="7943" max="7944" width="9.59765625" style="35" customWidth="1"/>
    <col min="7945" max="7945" width="9.296875" style="35" customWidth="1"/>
    <col min="7946" max="7951" width="9.09765625" style="35"/>
    <col min="7952" max="7952" width="12.296875" style="35" bestFit="1" customWidth="1"/>
    <col min="7953" max="8192" width="9.09765625" style="35"/>
    <col min="8193" max="8193" width="3.5" style="35" customWidth="1"/>
    <col min="8194" max="8194" width="31" style="35" customWidth="1"/>
    <col min="8195" max="8195" width="14.796875" style="35" customWidth="1"/>
    <col min="8196" max="8196" width="10.19921875" style="35" customWidth="1"/>
    <col min="8197" max="8197" width="10.8984375" style="35" customWidth="1"/>
    <col min="8198" max="8198" width="9.3984375" style="35" customWidth="1"/>
    <col min="8199" max="8200" width="9.59765625" style="35" customWidth="1"/>
    <col min="8201" max="8201" width="9.296875" style="35" customWidth="1"/>
    <col min="8202" max="8207" width="9.09765625" style="35"/>
    <col min="8208" max="8208" width="12.296875" style="35" bestFit="1" customWidth="1"/>
    <col min="8209" max="8448" width="9.09765625" style="35"/>
    <col min="8449" max="8449" width="3.5" style="35" customWidth="1"/>
    <col min="8450" max="8450" width="31" style="35" customWidth="1"/>
    <col min="8451" max="8451" width="14.796875" style="35" customWidth="1"/>
    <col min="8452" max="8452" width="10.19921875" style="35" customWidth="1"/>
    <col min="8453" max="8453" width="10.8984375" style="35" customWidth="1"/>
    <col min="8454" max="8454" width="9.3984375" style="35" customWidth="1"/>
    <col min="8455" max="8456" width="9.59765625" style="35" customWidth="1"/>
    <col min="8457" max="8457" width="9.296875" style="35" customWidth="1"/>
    <col min="8458" max="8463" width="9.09765625" style="35"/>
    <col min="8464" max="8464" width="12.296875" style="35" bestFit="1" customWidth="1"/>
    <col min="8465" max="8704" width="9.09765625" style="35"/>
    <col min="8705" max="8705" width="3.5" style="35" customWidth="1"/>
    <col min="8706" max="8706" width="31" style="35" customWidth="1"/>
    <col min="8707" max="8707" width="14.796875" style="35" customWidth="1"/>
    <col min="8708" max="8708" width="10.19921875" style="35" customWidth="1"/>
    <col min="8709" max="8709" width="10.8984375" style="35" customWidth="1"/>
    <col min="8710" max="8710" width="9.3984375" style="35" customWidth="1"/>
    <col min="8711" max="8712" width="9.59765625" style="35" customWidth="1"/>
    <col min="8713" max="8713" width="9.296875" style="35" customWidth="1"/>
    <col min="8714" max="8719" width="9.09765625" style="35"/>
    <col min="8720" max="8720" width="12.296875" style="35" bestFit="1" customWidth="1"/>
    <col min="8721" max="8960" width="9.09765625" style="35"/>
    <col min="8961" max="8961" width="3.5" style="35" customWidth="1"/>
    <col min="8962" max="8962" width="31" style="35" customWidth="1"/>
    <col min="8963" max="8963" width="14.796875" style="35" customWidth="1"/>
    <col min="8964" max="8964" width="10.19921875" style="35" customWidth="1"/>
    <col min="8965" max="8965" width="10.8984375" style="35" customWidth="1"/>
    <col min="8966" max="8966" width="9.3984375" style="35" customWidth="1"/>
    <col min="8967" max="8968" width="9.59765625" style="35" customWidth="1"/>
    <col min="8969" max="8969" width="9.296875" style="35" customWidth="1"/>
    <col min="8970" max="8975" width="9.09765625" style="35"/>
    <col min="8976" max="8976" width="12.296875" style="35" bestFit="1" customWidth="1"/>
    <col min="8977" max="9216" width="9.09765625" style="35"/>
    <col min="9217" max="9217" width="3.5" style="35" customWidth="1"/>
    <col min="9218" max="9218" width="31" style="35" customWidth="1"/>
    <col min="9219" max="9219" width="14.796875" style="35" customWidth="1"/>
    <col min="9220" max="9220" width="10.19921875" style="35" customWidth="1"/>
    <col min="9221" max="9221" width="10.8984375" style="35" customWidth="1"/>
    <col min="9222" max="9222" width="9.3984375" style="35" customWidth="1"/>
    <col min="9223" max="9224" width="9.59765625" style="35" customWidth="1"/>
    <col min="9225" max="9225" width="9.296875" style="35" customWidth="1"/>
    <col min="9226" max="9231" width="9.09765625" style="35"/>
    <col min="9232" max="9232" width="12.296875" style="35" bestFit="1" customWidth="1"/>
    <col min="9233" max="9472" width="9.09765625" style="35"/>
    <col min="9473" max="9473" width="3.5" style="35" customWidth="1"/>
    <col min="9474" max="9474" width="31" style="35" customWidth="1"/>
    <col min="9475" max="9475" width="14.796875" style="35" customWidth="1"/>
    <col min="9476" max="9476" width="10.19921875" style="35" customWidth="1"/>
    <col min="9477" max="9477" width="10.8984375" style="35" customWidth="1"/>
    <col min="9478" max="9478" width="9.3984375" style="35" customWidth="1"/>
    <col min="9479" max="9480" width="9.59765625" style="35" customWidth="1"/>
    <col min="9481" max="9481" width="9.296875" style="35" customWidth="1"/>
    <col min="9482" max="9487" width="9.09765625" style="35"/>
    <col min="9488" max="9488" width="12.296875" style="35" bestFit="1" customWidth="1"/>
    <col min="9489" max="9728" width="9.09765625" style="35"/>
    <col min="9729" max="9729" width="3.5" style="35" customWidth="1"/>
    <col min="9730" max="9730" width="31" style="35" customWidth="1"/>
    <col min="9731" max="9731" width="14.796875" style="35" customWidth="1"/>
    <col min="9732" max="9732" width="10.19921875" style="35" customWidth="1"/>
    <col min="9733" max="9733" width="10.8984375" style="35" customWidth="1"/>
    <col min="9734" max="9734" width="9.3984375" style="35" customWidth="1"/>
    <col min="9735" max="9736" width="9.59765625" style="35" customWidth="1"/>
    <col min="9737" max="9737" width="9.296875" style="35" customWidth="1"/>
    <col min="9738" max="9743" width="9.09765625" style="35"/>
    <col min="9744" max="9744" width="12.296875" style="35" bestFit="1" customWidth="1"/>
    <col min="9745" max="9984" width="9.09765625" style="35"/>
    <col min="9985" max="9985" width="3.5" style="35" customWidth="1"/>
    <col min="9986" max="9986" width="31" style="35" customWidth="1"/>
    <col min="9987" max="9987" width="14.796875" style="35" customWidth="1"/>
    <col min="9988" max="9988" width="10.19921875" style="35" customWidth="1"/>
    <col min="9989" max="9989" width="10.8984375" style="35" customWidth="1"/>
    <col min="9990" max="9990" width="9.3984375" style="35" customWidth="1"/>
    <col min="9991" max="9992" width="9.59765625" style="35" customWidth="1"/>
    <col min="9993" max="9993" width="9.296875" style="35" customWidth="1"/>
    <col min="9994" max="9999" width="9.09765625" style="35"/>
    <col min="10000" max="10000" width="12.296875" style="35" bestFit="1" customWidth="1"/>
    <col min="10001" max="10240" width="9.09765625" style="35"/>
    <col min="10241" max="10241" width="3.5" style="35" customWidth="1"/>
    <col min="10242" max="10242" width="31" style="35" customWidth="1"/>
    <col min="10243" max="10243" width="14.796875" style="35" customWidth="1"/>
    <col min="10244" max="10244" width="10.19921875" style="35" customWidth="1"/>
    <col min="10245" max="10245" width="10.8984375" style="35" customWidth="1"/>
    <col min="10246" max="10246" width="9.3984375" style="35" customWidth="1"/>
    <col min="10247" max="10248" width="9.59765625" style="35" customWidth="1"/>
    <col min="10249" max="10249" width="9.296875" style="35" customWidth="1"/>
    <col min="10250" max="10255" width="9.09765625" style="35"/>
    <col min="10256" max="10256" width="12.296875" style="35" bestFit="1" customWidth="1"/>
    <col min="10257" max="10496" width="9.09765625" style="35"/>
    <col min="10497" max="10497" width="3.5" style="35" customWidth="1"/>
    <col min="10498" max="10498" width="31" style="35" customWidth="1"/>
    <col min="10499" max="10499" width="14.796875" style="35" customWidth="1"/>
    <col min="10500" max="10500" width="10.19921875" style="35" customWidth="1"/>
    <col min="10501" max="10501" width="10.8984375" style="35" customWidth="1"/>
    <col min="10502" max="10502" width="9.3984375" style="35" customWidth="1"/>
    <col min="10503" max="10504" width="9.59765625" style="35" customWidth="1"/>
    <col min="10505" max="10505" width="9.296875" style="35" customWidth="1"/>
    <col min="10506" max="10511" width="9.09765625" style="35"/>
    <col min="10512" max="10512" width="12.296875" style="35" bestFit="1" customWidth="1"/>
    <col min="10513" max="10752" width="9.09765625" style="35"/>
    <col min="10753" max="10753" width="3.5" style="35" customWidth="1"/>
    <col min="10754" max="10754" width="31" style="35" customWidth="1"/>
    <col min="10755" max="10755" width="14.796875" style="35" customWidth="1"/>
    <col min="10756" max="10756" width="10.19921875" style="35" customWidth="1"/>
    <col min="10757" max="10757" width="10.8984375" style="35" customWidth="1"/>
    <col min="10758" max="10758" width="9.3984375" style="35" customWidth="1"/>
    <col min="10759" max="10760" width="9.59765625" style="35" customWidth="1"/>
    <col min="10761" max="10761" width="9.296875" style="35" customWidth="1"/>
    <col min="10762" max="10767" width="9.09765625" style="35"/>
    <col min="10768" max="10768" width="12.296875" style="35" bestFit="1" customWidth="1"/>
    <col min="10769" max="11008" width="9.09765625" style="35"/>
    <col min="11009" max="11009" width="3.5" style="35" customWidth="1"/>
    <col min="11010" max="11010" width="31" style="35" customWidth="1"/>
    <col min="11011" max="11011" width="14.796875" style="35" customWidth="1"/>
    <col min="11012" max="11012" width="10.19921875" style="35" customWidth="1"/>
    <col min="11013" max="11013" width="10.8984375" style="35" customWidth="1"/>
    <col min="11014" max="11014" width="9.3984375" style="35" customWidth="1"/>
    <col min="11015" max="11016" width="9.59765625" style="35" customWidth="1"/>
    <col min="11017" max="11017" width="9.296875" style="35" customWidth="1"/>
    <col min="11018" max="11023" width="9.09765625" style="35"/>
    <col min="11024" max="11024" width="12.296875" style="35" bestFit="1" customWidth="1"/>
    <col min="11025" max="11264" width="9.09765625" style="35"/>
    <col min="11265" max="11265" width="3.5" style="35" customWidth="1"/>
    <col min="11266" max="11266" width="31" style="35" customWidth="1"/>
    <col min="11267" max="11267" width="14.796875" style="35" customWidth="1"/>
    <col min="11268" max="11268" width="10.19921875" style="35" customWidth="1"/>
    <col min="11269" max="11269" width="10.8984375" style="35" customWidth="1"/>
    <col min="11270" max="11270" width="9.3984375" style="35" customWidth="1"/>
    <col min="11271" max="11272" width="9.59765625" style="35" customWidth="1"/>
    <col min="11273" max="11273" width="9.296875" style="35" customWidth="1"/>
    <col min="11274" max="11279" width="9.09765625" style="35"/>
    <col min="11280" max="11280" width="12.296875" style="35" bestFit="1" customWidth="1"/>
    <col min="11281" max="11520" width="9.09765625" style="35"/>
    <col min="11521" max="11521" width="3.5" style="35" customWidth="1"/>
    <col min="11522" max="11522" width="31" style="35" customWidth="1"/>
    <col min="11523" max="11523" width="14.796875" style="35" customWidth="1"/>
    <col min="11524" max="11524" width="10.19921875" style="35" customWidth="1"/>
    <col min="11525" max="11525" width="10.8984375" style="35" customWidth="1"/>
    <col min="11526" max="11526" width="9.3984375" style="35" customWidth="1"/>
    <col min="11527" max="11528" width="9.59765625" style="35" customWidth="1"/>
    <col min="11529" max="11529" width="9.296875" style="35" customWidth="1"/>
    <col min="11530" max="11535" width="9.09765625" style="35"/>
    <col min="11536" max="11536" width="12.296875" style="35" bestFit="1" customWidth="1"/>
    <col min="11537" max="11776" width="9.09765625" style="35"/>
    <col min="11777" max="11777" width="3.5" style="35" customWidth="1"/>
    <col min="11778" max="11778" width="31" style="35" customWidth="1"/>
    <col min="11779" max="11779" width="14.796875" style="35" customWidth="1"/>
    <col min="11780" max="11780" width="10.19921875" style="35" customWidth="1"/>
    <col min="11781" max="11781" width="10.8984375" style="35" customWidth="1"/>
    <col min="11782" max="11782" width="9.3984375" style="35" customWidth="1"/>
    <col min="11783" max="11784" width="9.59765625" style="35" customWidth="1"/>
    <col min="11785" max="11785" width="9.296875" style="35" customWidth="1"/>
    <col min="11786" max="11791" width="9.09765625" style="35"/>
    <col min="11792" max="11792" width="12.296875" style="35" bestFit="1" customWidth="1"/>
    <col min="11793" max="12032" width="9.09765625" style="35"/>
    <col min="12033" max="12033" width="3.5" style="35" customWidth="1"/>
    <col min="12034" max="12034" width="31" style="35" customWidth="1"/>
    <col min="12035" max="12035" width="14.796875" style="35" customWidth="1"/>
    <col min="12036" max="12036" width="10.19921875" style="35" customWidth="1"/>
    <col min="12037" max="12037" width="10.8984375" style="35" customWidth="1"/>
    <col min="12038" max="12038" width="9.3984375" style="35" customWidth="1"/>
    <col min="12039" max="12040" width="9.59765625" style="35" customWidth="1"/>
    <col min="12041" max="12041" width="9.296875" style="35" customWidth="1"/>
    <col min="12042" max="12047" width="9.09765625" style="35"/>
    <col min="12048" max="12048" width="12.296875" style="35" bestFit="1" customWidth="1"/>
    <col min="12049" max="12288" width="9.09765625" style="35"/>
    <col min="12289" max="12289" width="3.5" style="35" customWidth="1"/>
    <col min="12290" max="12290" width="31" style="35" customWidth="1"/>
    <col min="12291" max="12291" width="14.796875" style="35" customWidth="1"/>
    <col min="12292" max="12292" width="10.19921875" style="35" customWidth="1"/>
    <col min="12293" max="12293" width="10.8984375" style="35" customWidth="1"/>
    <col min="12294" max="12294" width="9.3984375" style="35" customWidth="1"/>
    <col min="12295" max="12296" width="9.59765625" style="35" customWidth="1"/>
    <col min="12297" max="12297" width="9.296875" style="35" customWidth="1"/>
    <col min="12298" max="12303" width="9.09765625" style="35"/>
    <col min="12304" max="12304" width="12.296875" style="35" bestFit="1" customWidth="1"/>
    <col min="12305" max="12544" width="9.09765625" style="35"/>
    <col min="12545" max="12545" width="3.5" style="35" customWidth="1"/>
    <col min="12546" max="12546" width="31" style="35" customWidth="1"/>
    <col min="12547" max="12547" width="14.796875" style="35" customWidth="1"/>
    <col min="12548" max="12548" width="10.19921875" style="35" customWidth="1"/>
    <col min="12549" max="12549" width="10.8984375" style="35" customWidth="1"/>
    <col min="12550" max="12550" width="9.3984375" style="35" customWidth="1"/>
    <col min="12551" max="12552" width="9.59765625" style="35" customWidth="1"/>
    <col min="12553" max="12553" width="9.296875" style="35" customWidth="1"/>
    <col min="12554" max="12559" width="9.09765625" style="35"/>
    <col min="12560" max="12560" width="12.296875" style="35" bestFit="1" customWidth="1"/>
    <col min="12561" max="12800" width="9.09765625" style="35"/>
    <col min="12801" max="12801" width="3.5" style="35" customWidth="1"/>
    <col min="12802" max="12802" width="31" style="35" customWidth="1"/>
    <col min="12803" max="12803" width="14.796875" style="35" customWidth="1"/>
    <col min="12804" max="12804" width="10.19921875" style="35" customWidth="1"/>
    <col min="12805" max="12805" width="10.8984375" style="35" customWidth="1"/>
    <col min="12806" max="12806" width="9.3984375" style="35" customWidth="1"/>
    <col min="12807" max="12808" width="9.59765625" style="35" customWidth="1"/>
    <col min="12809" max="12809" width="9.296875" style="35" customWidth="1"/>
    <col min="12810" max="12815" width="9.09765625" style="35"/>
    <col min="12816" max="12816" width="12.296875" style="35" bestFit="1" customWidth="1"/>
    <col min="12817" max="13056" width="9.09765625" style="35"/>
    <col min="13057" max="13057" width="3.5" style="35" customWidth="1"/>
    <col min="13058" max="13058" width="31" style="35" customWidth="1"/>
    <col min="13059" max="13059" width="14.796875" style="35" customWidth="1"/>
    <col min="13060" max="13060" width="10.19921875" style="35" customWidth="1"/>
    <col min="13061" max="13061" width="10.8984375" style="35" customWidth="1"/>
    <col min="13062" max="13062" width="9.3984375" style="35" customWidth="1"/>
    <col min="13063" max="13064" width="9.59765625" style="35" customWidth="1"/>
    <col min="13065" max="13065" width="9.296875" style="35" customWidth="1"/>
    <col min="13066" max="13071" width="9.09765625" style="35"/>
    <col min="13072" max="13072" width="12.296875" style="35" bestFit="1" customWidth="1"/>
    <col min="13073" max="13312" width="9.09765625" style="35"/>
    <col min="13313" max="13313" width="3.5" style="35" customWidth="1"/>
    <col min="13314" max="13314" width="31" style="35" customWidth="1"/>
    <col min="13315" max="13315" width="14.796875" style="35" customWidth="1"/>
    <col min="13316" max="13316" width="10.19921875" style="35" customWidth="1"/>
    <col min="13317" max="13317" width="10.8984375" style="35" customWidth="1"/>
    <col min="13318" max="13318" width="9.3984375" style="35" customWidth="1"/>
    <col min="13319" max="13320" width="9.59765625" style="35" customWidth="1"/>
    <col min="13321" max="13321" width="9.296875" style="35" customWidth="1"/>
    <col min="13322" max="13327" width="9.09765625" style="35"/>
    <col min="13328" max="13328" width="12.296875" style="35" bestFit="1" customWidth="1"/>
    <col min="13329" max="13568" width="9.09765625" style="35"/>
    <col min="13569" max="13569" width="3.5" style="35" customWidth="1"/>
    <col min="13570" max="13570" width="31" style="35" customWidth="1"/>
    <col min="13571" max="13571" width="14.796875" style="35" customWidth="1"/>
    <col min="13572" max="13572" width="10.19921875" style="35" customWidth="1"/>
    <col min="13573" max="13573" width="10.8984375" style="35" customWidth="1"/>
    <col min="13574" max="13574" width="9.3984375" style="35" customWidth="1"/>
    <col min="13575" max="13576" width="9.59765625" style="35" customWidth="1"/>
    <col min="13577" max="13577" width="9.296875" style="35" customWidth="1"/>
    <col min="13578" max="13583" width="9.09765625" style="35"/>
    <col min="13584" max="13584" width="12.296875" style="35" bestFit="1" customWidth="1"/>
    <col min="13585" max="13824" width="9.09765625" style="35"/>
    <col min="13825" max="13825" width="3.5" style="35" customWidth="1"/>
    <col min="13826" max="13826" width="31" style="35" customWidth="1"/>
    <col min="13827" max="13827" width="14.796875" style="35" customWidth="1"/>
    <col min="13828" max="13828" width="10.19921875" style="35" customWidth="1"/>
    <col min="13829" max="13829" width="10.8984375" style="35" customWidth="1"/>
    <col min="13830" max="13830" width="9.3984375" style="35" customWidth="1"/>
    <col min="13831" max="13832" width="9.59765625" style="35" customWidth="1"/>
    <col min="13833" max="13833" width="9.296875" style="35" customWidth="1"/>
    <col min="13834" max="13839" width="9.09765625" style="35"/>
    <col min="13840" max="13840" width="12.296875" style="35" bestFit="1" customWidth="1"/>
    <col min="13841" max="14080" width="9.09765625" style="35"/>
    <col min="14081" max="14081" width="3.5" style="35" customWidth="1"/>
    <col min="14082" max="14082" width="31" style="35" customWidth="1"/>
    <col min="14083" max="14083" width="14.796875" style="35" customWidth="1"/>
    <col min="14084" max="14084" width="10.19921875" style="35" customWidth="1"/>
    <col min="14085" max="14085" width="10.8984375" style="35" customWidth="1"/>
    <col min="14086" max="14086" width="9.3984375" style="35" customWidth="1"/>
    <col min="14087" max="14088" width="9.59765625" style="35" customWidth="1"/>
    <col min="14089" max="14089" width="9.296875" style="35" customWidth="1"/>
    <col min="14090" max="14095" width="9.09765625" style="35"/>
    <col min="14096" max="14096" width="12.296875" style="35" bestFit="1" customWidth="1"/>
    <col min="14097" max="14336" width="9.09765625" style="35"/>
    <col min="14337" max="14337" width="3.5" style="35" customWidth="1"/>
    <col min="14338" max="14338" width="31" style="35" customWidth="1"/>
    <col min="14339" max="14339" width="14.796875" style="35" customWidth="1"/>
    <col min="14340" max="14340" width="10.19921875" style="35" customWidth="1"/>
    <col min="14341" max="14341" width="10.8984375" style="35" customWidth="1"/>
    <col min="14342" max="14342" width="9.3984375" style="35" customWidth="1"/>
    <col min="14343" max="14344" width="9.59765625" style="35" customWidth="1"/>
    <col min="14345" max="14345" width="9.296875" style="35" customWidth="1"/>
    <col min="14346" max="14351" width="9.09765625" style="35"/>
    <col min="14352" max="14352" width="12.296875" style="35" bestFit="1" customWidth="1"/>
    <col min="14353" max="14592" width="9.09765625" style="35"/>
    <col min="14593" max="14593" width="3.5" style="35" customWidth="1"/>
    <col min="14594" max="14594" width="31" style="35" customWidth="1"/>
    <col min="14595" max="14595" width="14.796875" style="35" customWidth="1"/>
    <col min="14596" max="14596" width="10.19921875" style="35" customWidth="1"/>
    <col min="14597" max="14597" width="10.8984375" style="35" customWidth="1"/>
    <col min="14598" max="14598" width="9.3984375" style="35" customWidth="1"/>
    <col min="14599" max="14600" width="9.59765625" style="35" customWidth="1"/>
    <col min="14601" max="14601" width="9.296875" style="35" customWidth="1"/>
    <col min="14602" max="14607" width="9.09765625" style="35"/>
    <col min="14608" max="14608" width="12.296875" style="35" bestFit="1" customWidth="1"/>
    <col min="14609" max="14848" width="9.09765625" style="35"/>
    <col min="14849" max="14849" width="3.5" style="35" customWidth="1"/>
    <col min="14850" max="14850" width="31" style="35" customWidth="1"/>
    <col min="14851" max="14851" width="14.796875" style="35" customWidth="1"/>
    <col min="14852" max="14852" width="10.19921875" style="35" customWidth="1"/>
    <col min="14853" max="14853" width="10.8984375" style="35" customWidth="1"/>
    <col min="14854" max="14854" width="9.3984375" style="35" customWidth="1"/>
    <col min="14855" max="14856" width="9.59765625" style="35" customWidth="1"/>
    <col min="14857" max="14857" width="9.296875" style="35" customWidth="1"/>
    <col min="14858" max="14863" width="9.09765625" style="35"/>
    <col min="14864" max="14864" width="12.296875" style="35" bestFit="1" customWidth="1"/>
    <col min="14865" max="15104" width="9.09765625" style="35"/>
    <col min="15105" max="15105" width="3.5" style="35" customWidth="1"/>
    <col min="15106" max="15106" width="31" style="35" customWidth="1"/>
    <col min="15107" max="15107" width="14.796875" style="35" customWidth="1"/>
    <col min="15108" max="15108" width="10.19921875" style="35" customWidth="1"/>
    <col min="15109" max="15109" width="10.8984375" style="35" customWidth="1"/>
    <col min="15110" max="15110" width="9.3984375" style="35" customWidth="1"/>
    <col min="15111" max="15112" width="9.59765625" style="35" customWidth="1"/>
    <col min="15113" max="15113" width="9.296875" style="35" customWidth="1"/>
    <col min="15114" max="15119" width="9.09765625" style="35"/>
    <col min="15120" max="15120" width="12.296875" style="35" bestFit="1" customWidth="1"/>
    <col min="15121" max="15360" width="9.09765625" style="35"/>
    <col min="15361" max="15361" width="3.5" style="35" customWidth="1"/>
    <col min="15362" max="15362" width="31" style="35" customWidth="1"/>
    <col min="15363" max="15363" width="14.796875" style="35" customWidth="1"/>
    <col min="15364" max="15364" width="10.19921875" style="35" customWidth="1"/>
    <col min="15365" max="15365" width="10.8984375" style="35" customWidth="1"/>
    <col min="15366" max="15366" width="9.3984375" style="35" customWidth="1"/>
    <col min="15367" max="15368" width="9.59765625" style="35" customWidth="1"/>
    <col min="15369" max="15369" width="9.296875" style="35" customWidth="1"/>
    <col min="15370" max="15375" width="9.09765625" style="35"/>
    <col min="15376" max="15376" width="12.296875" style="35" bestFit="1" customWidth="1"/>
    <col min="15377" max="15616" width="9.09765625" style="35"/>
    <col min="15617" max="15617" width="3.5" style="35" customWidth="1"/>
    <col min="15618" max="15618" width="31" style="35" customWidth="1"/>
    <col min="15619" max="15619" width="14.796875" style="35" customWidth="1"/>
    <col min="15620" max="15620" width="10.19921875" style="35" customWidth="1"/>
    <col min="15621" max="15621" width="10.8984375" style="35" customWidth="1"/>
    <col min="15622" max="15622" width="9.3984375" style="35" customWidth="1"/>
    <col min="15623" max="15624" width="9.59765625" style="35" customWidth="1"/>
    <col min="15625" max="15625" width="9.296875" style="35" customWidth="1"/>
    <col min="15626" max="15631" width="9.09765625" style="35"/>
    <col min="15632" max="15632" width="12.296875" style="35" bestFit="1" customWidth="1"/>
    <col min="15633" max="15872" width="9.09765625" style="35"/>
    <col min="15873" max="15873" width="3.5" style="35" customWidth="1"/>
    <col min="15874" max="15874" width="31" style="35" customWidth="1"/>
    <col min="15875" max="15875" width="14.796875" style="35" customWidth="1"/>
    <col min="15876" max="15876" width="10.19921875" style="35" customWidth="1"/>
    <col min="15877" max="15877" width="10.8984375" style="35" customWidth="1"/>
    <col min="15878" max="15878" width="9.3984375" style="35" customWidth="1"/>
    <col min="15879" max="15880" width="9.59765625" style="35" customWidth="1"/>
    <col min="15881" max="15881" width="9.296875" style="35" customWidth="1"/>
    <col min="15882" max="15887" width="9.09765625" style="35"/>
    <col min="15888" max="15888" width="12.296875" style="35" bestFit="1" customWidth="1"/>
    <col min="15889" max="16128" width="9.09765625" style="35"/>
    <col min="16129" max="16129" width="3.5" style="35" customWidth="1"/>
    <col min="16130" max="16130" width="31" style="35" customWidth="1"/>
    <col min="16131" max="16131" width="14.796875" style="35" customWidth="1"/>
    <col min="16132" max="16132" width="10.19921875" style="35" customWidth="1"/>
    <col min="16133" max="16133" width="10.8984375" style="35" customWidth="1"/>
    <col min="16134" max="16134" width="9.3984375" style="35" customWidth="1"/>
    <col min="16135" max="16136" width="9.59765625" style="35" customWidth="1"/>
    <col min="16137" max="16137" width="9.296875" style="35" customWidth="1"/>
    <col min="16138" max="16143" width="9.09765625" style="35"/>
    <col min="16144" max="16144" width="12.296875" style="35" bestFit="1" customWidth="1"/>
    <col min="16145" max="16384" width="9.09765625" style="35"/>
  </cols>
  <sheetData>
    <row r="2" spans="1:26" ht="123.6" customHeight="1" thickBot="1" x14ac:dyDescent="0.35">
      <c r="B2" s="36"/>
      <c r="C2" s="37"/>
      <c r="D2" s="38"/>
      <c r="E2" s="37"/>
      <c r="F2" s="39"/>
      <c r="G2" s="36"/>
      <c r="I2" s="40"/>
    </row>
    <row r="3" spans="1:26" ht="17.850000000000001" customHeight="1" x14ac:dyDescent="0.3">
      <c r="A3" s="41" t="s">
        <v>126</v>
      </c>
      <c r="B3" s="42"/>
      <c r="C3" s="43"/>
      <c r="D3" s="44"/>
      <c r="E3" s="45"/>
      <c r="F3" s="46"/>
      <c r="G3" s="47"/>
      <c r="H3" s="48"/>
      <c r="I3" s="49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50"/>
    </row>
    <row r="4" spans="1:26" ht="25.8" customHeight="1" x14ac:dyDescent="0.3">
      <c r="B4" s="58" t="s">
        <v>127</v>
      </c>
      <c r="C4" s="59" t="s">
        <v>226</v>
      </c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</row>
    <row r="5" spans="1:26" ht="17.850000000000001" customHeight="1" x14ac:dyDescent="0.3">
      <c r="A5" s="41" t="s">
        <v>126</v>
      </c>
      <c r="B5" s="60" t="s">
        <v>128</v>
      </c>
      <c r="C5" s="59" t="s">
        <v>237</v>
      </c>
      <c r="D5" s="51"/>
      <c r="E5" s="52"/>
      <c r="F5" s="53"/>
      <c r="G5" s="54"/>
      <c r="H5" s="55"/>
      <c r="I5" s="56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7"/>
    </row>
    <row r="6" spans="1:26" ht="17.850000000000001" customHeight="1" x14ac:dyDescent="0.3">
      <c r="A6" s="41"/>
      <c r="B6" s="60"/>
      <c r="C6" s="59"/>
      <c r="D6" s="51"/>
      <c r="E6" s="52"/>
      <c r="F6" s="53"/>
      <c r="G6" s="54"/>
      <c r="H6" s="55"/>
      <c r="I6" s="56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7"/>
    </row>
    <row r="7" spans="1:26" ht="17.850000000000001" customHeight="1" x14ac:dyDescent="0.3">
      <c r="B7" s="152" t="s">
        <v>160</v>
      </c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4"/>
    </row>
    <row r="8" spans="1:26" ht="17.850000000000001" customHeight="1" x14ac:dyDescent="0.3">
      <c r="B8" s="61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3"/>
    </row>
    <row r="9" spans="1:26" ht="63.6" customHeight="1" x14ac:dyDescent="0.3">
      <c r="B9" s="155" t="s">
        <v>130</v>
      </c>
      <c r="C9" s="156"/>
      <c r="D9" s="156" t="s">
        <v>131</v>
      </c>
      <c r="E9" s="156"/>
      <c r="F9" s="156"/>
      <c r="G9" s="157" t="s">
        <v>132</v>
      </c>
      <c r="H9" s="157"/>
      <c r="I9" s="157"/>
      <c r="J9" s="157" t="s">
        <v>133</v>
      </c>
      <c r="K9" s="157"/>
      <c r="L9" s="157"/>
      <c r="M9" s="157" t="s">
        <v>134</v>
      </c>
      <c r="N9" s="157"/>
      <c r="O9" s="157"/>
      <c r="P9" s="157" t="s">
        <v>135</v>
      </c>
      <c r="Q9" s="157"/>
      <c r="R9" s="158"/>
      <c r="S9" s="168" t="s">
        <v>136</v>
      </c>
      <c r="T9" s="168"/>
      <c r="U9" s="169"/>
    </row>
    <row r="10" spans="1:26" ht="31.2" customHeight="1" x14ac:dyDescent="0.3">
      <c r="B10" s="64" t="s">
        <v>137</v>
      </c>
      <c r="C10" s="66" t="s">
        <v>138</v>
      </c>
      <c r="D10" s="67" t="s">
        <v>139</v>
      </c>
      <c r="E10" s="65" t="s">
        <v>140</v>
      </c>
      <c r="F10" s="65" t="s">
        <v>141</v>
      </c>
      <c r="G10" s="65" t="s">
        <v>139</v>
      </c>
      <c r="H10" s="65" t="s">
        <v>140</v>
      </c>
      <c r="I10" s="65" t="s">
        <v>141</v>
      </c>
      <c r="J10" s="65" t="s">
        <v>139</v>
      </c>
      <c r="K10" s="65" t="s">
        <v>140</v>
      </c>
      <c r="L10" s="65" t="s">
        <v>141</v>
      </c>
      <c r="M10" s="65" t="s">
        <v>139</v>
      </c>
      <c r="N10" s="65" t="s">
        <v>140</v>
      </c>
      <c r="O10" s="65" t="s">
        <v>141</v>
      </c>
      <c r="P10" s="65" t="s">
        <v>139</v>
      </c>
      <c r="Q10" s="65" t="s">
        <v>140</v>
      </c>
      <c r="R10" s="68" t="s">
        <v>141</v>
      </c>
      <c r="S10" s="92" t="s">
        <v>139</v>
      </c>
      <c r="T10" s="92" t="s">
        <v>140</v>
      </c>
      <c r="U10" s="93" t="s">
        <v>141</v>
      </c>
    </row>
    <row r="11" spans="1:26" ht="17.850000000000001" customHeight="1" x14ac:dyDescent="0.3">
      <c r="B11" s="70" t="s">
        <v>142</v>
      </c>
      <c r="C11" s="71">
        <v>4.4000000000000004</v>
      </c>
      <c r="D11" s="72">
        <v>3</v>
      </c>
      <c r="E11" s="73">
        <v>4</v>
      </c>
      <c r="F11" s="73">
        <v>5.5</v>
      </c>
      <c r="G11" s="73">
        <v>3.8</v>
      </c>
      <c r="H11" s="73">
        <v>4.01</v>
      </c>
      <c r="I11" s="73">
        <v>4.67</v>
      </c>
      <c r="J11" s="73">
        <v>3.43</v>
      </c>
      <c r="K11" s="73">
        <v>4.93</v>
      </c>
      <c r="L11" s="73">
        <v>6.71</v>
      </c>
      <c r="M11" s="73">
        <v>5.29</v>
      </c>
      <c r="N11" s="73">
        <v>5.92</v>
      </c>
      <c r="O11" s="73">
        <v>7.93</v>
      </c>
      <c r="P11" s="73">
        <v>4</v>
      </c>
      <c r="Q11" s="73">
        <v>5.52</v>
      </c>
      <c r="R11" s="74" t="s">
        <v>143</v>
      </c>
      <c r="S11" s="94">
        <v>1.5</v>
      </c>
      <c r="T11" s="94">
        <v>3.45</v>
      </c>
      <c r="U11" s="95">
        <v>4.49</v>
      </c>
    </row>
    <row r="12" spans="1:26" ht="17.850000000000001" customHeight="1" x14ac:dyDescent="0.3">
      <c r="B12" s="70" t="s">
        <v>144</v>
      </c>
      <c r="C12" s="71">
        <v>0.8</v>
      </c>
      <c r="D12" s="72">
        <v>0.8</v>
      </c>
      <c r="E12" s="73">
        <v>0.8</v>
      </c>
      <c r="F12" s="73">
        <v>1</v>
      </c>
      <c r="G12" s="73">
        <v>0.32</v>
      </c>
      <c r="H12" s="73">
        <v>0.4</v>
      </c>
      <c r="I12" s="73">
        <v>0.74</v>
      </c>
      <c r="J12" s="73">
        <v>0.28000000000000003</v>
      </c>
      <c r="K12" s="73">
        <v>0.49</v>
      </c>
      <c r="L12" s="73">
        <v>0.75</v>
      </c>
      <c r="M12" s="73">
        <v>0.25</v>
      </c>
      <c r="N12" s="73">
        <v>0.51</v>
      </c>
      <c r="O12" s="73">
        <v>0.56000000000000005</v>
      </c>
      <c r="P12" s="73">
        <v>0.81</v>
      </c>
      <c r="Q12" s="73">
        <v>1.22</v>
      </c>
      <c r="R12" s="74">
        <v>1.99</v>
      </c>
      <c r="S12" s="94">
        <v>0.3</v>
      </c>
      <c r="T12" s="94">
        <v>0.48</v>
      </c>
      <c r="U12" s="95">
        <v>0.82</v>
      </c>
    </row>
    <row r="13" spans="1:26" ht="17.850000000000001" customHeight="1" x14ac:dyDescent="0.3">
      <c r="B13" s="70" t="s">
        <v>145</v>
      </c>
      <c r="C13" s="71">
        <v>0.85</v>
      </c>
      <c r="D13" s="72">
        <v>0.97</v>
      </c>
      <c r="E13" s="73">
        <v>1.27</v>
      </c>
      <c r="F13" s="73">
        <v>1.27</v>
      </c>
      <c r="G13" s="73">
        <v>0.5</v>
      </c>
      <c r="H13" s="73">
        <v>0.56000000000000005</v>
      </c>
      <c r="I13" s="73">
        <v>0.97</v>
      </c>
      <c r="J13" s="73">
        <v>1</v>
      </c>
      <c r="K13" s="73">
        <v>1.39</v>
      </c>
      <c r="L13" s="73">
        <v>1.74</v>
      </c>
      <c r="M13" s="73">
        <v>1</v>
      </c>
      <c r="N13" s="73">
        <v>1.48</v>
      </c>
      <c r="O13" s="73">
        <v>1.97</v>
      </c>
      <c r="P13" s="73">
        <v>1.46</v>
      </c>
      <c r="Q13" s="73">
        <v>2.3199999999999998</v>
      </c>
      <c r="R13" s="74">
        <v>3.16</v>
      </c>
      <c r="S13" s="94">
        <v>0.56000000000000005</v>
      </c>
      <c r="T13" s="94">
        <v>0.85</v>
      </c>
      <c r="U13" s="95">
        <v>0.89</v>
      </c>
    </row>
    <row r="14" spans="1:26" ht="17.850000000000001" customHeight="1" x14ac:dyDescent="0.3">
      <c r="B14" s="70" t="s">
        <v>146</v>
      </c>
      <c r="C14" s="71">
        <v>0.85</v>
      </c>
      <c r="D14" s="72">
        <v>0.59</v>
      </c>
      <c r="E14" s="73">
        <v>1.23</v>
      </c>
      <c r="F14" s="73">
        <v>1.39</v>
      </c>
      <c r="G14" s="73">
        <v>1.02</v>
      </c>
      <c r="H14" s="73">
        <v>1.1100000000000001</v>
      </c>
      <c r="I14" s="73">
        <v>1.21</v>
      </c>
      <c r="J14" s="73">
        <v>0.94</v>
      </c>
      <c r="K14" s="73">
        <v>0.99</v>
      </c>
      <c r="L14" s="73">
        <v>1.17</v>
      </c>
      <c r="M14" s="73">
        <v>1.01</v>
      </c>
      <c r="N14" s="73">
        <v>1.07</v>
      </c>
      <c r="O14" s="73">
        <v>1.1100000000000001</v>
      </c>
      <c r="P14" s="73">
        <v>0.94</v>
      </c>
      <c r="Q14" s="73">
        <v>1.02</v>
      </c>
      <c r="R14" s="74">
        <v>1.33</v>
      </c>
      <c r="S14" s="94">
        <v>0.85</v>
      </c>
      <c r="T14" s="94">
        <v>0.85</v>
      </c>
      <c r="U14" s="95">
        <v>1.1100000000000001</v>
      </c>
    </row>
    <row r="15" spans="1:26" ht="17.850000000000001" customHeight="1" x14ac:dyDescent="0.3">
      <c r="B15" s="70" t="s">
        <v>147</v>
      </c>
      <c r="C15" s="71">
        <v>5.22</v>
      </c>
      <c r="D15" s="72">
        <v>6.16</v>
      </c>
      <c r="E15" s="73">
        <v>7.4</v>
      </c>
      <c r="F15" s="73">
        <v>8.9600000000000009</v>
      </c>
      <c r="G15" s="73">
        <v>6.64</v>
      </c>
      <c r="H15" s="73">
        <v>7.3</v>
      </c>
      <c r="I15" s="73">
        <v>8.69</v>
      </c>
      <c r="J15" s="73">
        <v>6.74</v>
      </c>
      <c r="K15" s="73">
        <v>8.0399999999999991</v>
      </c>
      <c r="L15" s="73">
        <v>9.4</v>
      </c>
      <c r="M15" s="73">
        <v>8</v>
      </c>
      <c r="N15" s="73">
        <v>8.31</v>
      </c>
      <c r="O15" s="73">
        <v>9.51</v>
      </c>
      <c r="P15" s="73">
        <v>7.14</v>
      </c>
      <c r="Q15" s="73">
        <v>8.4</v>
      </c>
      <c r="R15" s="74">
        <v>10.43</v>
      </c>
      <c r="S15" s="94">
        <v>3.5</v>
      </c>
      <c r="T15" s="94">
        <v>5.1100000000000003</v>
      </c>
      <c r="U15" s="95">
        <v>6.22</v>
      </c>
    </row>
    <row r="16" spans="1:26" ht="17.850000000000001" customHeight="1" x14ac:dyDescent="0.3">
      <c r="B16" s="76" t="s">
        <v>161</v>
      </c>
      <c r="C16" s="71">
        <v>3.65</v>
      </c>
      <c r="D16" s="160" t="s">
        <v>149</v>
      </c>
      <c r="E16" s="160"/>
      <c r="F16" s="160"/>
      <c r="G16" s="160"/>
      <c r="H16" s="160"/>
      <c r="I16" s="160"/>
      <c r="J16" s="160"/>
      <c r="K16" s="160"/>
      <c r="L16" s="160"/>
      <c r="M16" s="160"/>
      <c r="N16" s="160"/>
      <c r="O16" s="160"/>
      <c r="P16" s="160"/>
      <c r="Q16" s="160"/>
      <c r="R16" s="160"/>
      <c r="S16" s="160"/>
      <c r="T16" s="160"/>
      <c r="U16" s="161"/>
    </row>
    <row r="17" spans="2:21" ht="17.850000000000001" customHeight="1" x14ac:dyDescent="0.3">
      <c r="B17" s="162" t="s">
        <v>150</v>
      </c>
      <c r="C17" s="163"/>
      <c r="D17" s="163"/>
      <c r="E17" s="163"/>
      <c r="F17" s="77"/>
      <c r="G17" s="164" t="s">
        <v>151</v>
      </c>
      <c r="H17" s="164"/>
      <c r="I17" s="164"/>
      <c r="J17" s="164"/>
      <c r="K17" s="164"/>
      <c r="L17" s="164"/>
      <c r="M17" s="164"/>
      <c r="N17" s="164"/>
      <c r="O17" s="164"/>
      <c r="P17" s="79"/>
      <c r="Q17" s="79"/>
      <c r="R17" s="79"/>
      <c r="S17" s="79"/>
      <c r="T17" s="79"/>
      <c r="U17" s="80"/>
    </row>
    <row r="18" spans="2:21" ht="17.850000000000001" customHeight="1" x14ac:dyDescent="0.3">
      <c r="B18" s="165" t="s">
        <v>152</v>
      </c>
      <c r="C18" s="166"/>
      <c r="D18" s="166"/>
      <c r="E18" s="166"/>
      <c r="F18" s="77"/>
      <c r="G18" s="164" t="s">
        <v>153</v>
      </c>
      <c r="H18" s="164"/>
      <c r="I18" s="164"/>
      <c r="J18" s="164"/>
      <c r="K18" s="164"/>
      <c r="L18" s="164"/>
      <c r="M18" s="78" t="s">
        <v>139</v>
      </c>
      <c r="N18" s="78" t="s">
        <v>140</v>
      </c>
      <c r="O18" s="78" t="s">
        <v>141</v>
      </c>
      <c r="P18" s="79"/>
      <c r="Q18" s="79"/>
      <c r="R18" s="79"/>
      <c r="S18" s="79"/>
      <c r="T18" s="79"/>
      <c r="U18" s="80"/>
    </row>
    <row r="19" spans="2:21" ht="17.850000000000001" customHeight="1" x14ac:dyDescent="0.3">
      <c r="B19" s="150" t="s">
        <v>162</v>
      </c>
      <c r="C19" s="151"/>
      <c r="D19" s="151"/>
      <c r="E19" s="151"/>
      <c r="F19" s="77"/>
      <c r="G19" s="147" t="s">
        <v>131</v>
      </c>
      <c r="H19" s="147"/>
      <c r="I19" s="147"/>
      <c r="J19" s="147"/>
      <c r="K19" s="147"/>
      <c r="L19" s="147"/>
      <c r="M19" s="82">
        <v>20.34</v>
      </c>
      <c r="N19" s="82">
        <v>22.12</v>
      </c>
      <c r="O19" s="82">
        <v>25</v>
      </c>
      <c r="P19" s="79"/>
      <c r="Q19" s="79"/>
      <c r="R19" s="79"/>
      <c r="S19" s="79"/>
      <c r="T19" s="79"/>
      <c r="U19" s="80"/>
    </row>
    <row r="20" spans="2:21" ht="17.850000000000001" customHeight="1" x14ac:dyDescent="0.3">
      <c r="B20" s="150"/>
      <c r="C20" s="151"/>
      <c r="D20" s="151"/>
      <c r="E20" s="151"/>
      <c r="F20" s="77"/>
      <c r="G20" s="147" t="s">
        <v>132</v>
      </c>
      <c r="H20" s="147"/>
      <c r="I20" s="147"/>
      <c r="J20" s="147"/>
      <c r="K20" s="147"/>
      <c r="L20" s="147"/>
      <c r="M20" s="82">
        <v>19.600000000000001</v>
      </c>
      <c r="N20" s="82">
        <v>20.97</v>
      </c>
      <c r="O20" s="82">
        <v>24.23</v>
      </c>
      <c r="P20" s="79"/>
      <c r="Q20" s="79"/>
      <c r="R20" s="79"/>
      <c r="S20" s="79"/>
      <c r="T20" s="79"/>
      <c r="U20" s="80"/>
    </row>
    <row r="21" spans="2:21" ht="17.850000000000001" customHeight="1" x14ac:dyDescent="0.3">
      <c r="B21" s="143" t="s">
        <v>154</v>
      </c>
      <c r="C21" s="144"/>
      <c r="D21" s="144"/>
      <c r="E21" s="144"/>
      <c r="F21" s="79"/>
      <c r="G21" s="147" t="s">
        <v>155</v>
      </c>
      <c r="H21" s="147"/>
      <c r="I21" s="147"/>
      <c r="J21" s="147"/>
      <c r="K21" s="147"/>
      <c r="L21" s="147"/>
      <c r="M21" s="82">
        <v>20.76</v>
      </c>
      <c r="N21" s="82">
        <v>24.18</v>
      </c>
      <c r="O21" s="82">
        <v>26.44</v>
      </c>
      <c r="P21" s="79"/>
      <c r="Q21" s="79"/>
      <c r="R21" s="79"/>
      <c r="S21" s="79"/>
      <c r="T21" s="79"/>
      <c r="U21" s="80"/>
    </row>
    <row r="22" spans="2:21" ht="19.8" customHeight="1" x14ac:dyDescent="0.3">
      <c r="B22" s="143"/>
      <c r="C22" s="144"/>
      <c r="D22" s="144"/>
      <c r="E22" s="144"/>
      <c r="F22" s="79"/>
      <c r="G22" s="147" t="s">
        <v>134</v>
      </c>
      <c r="H22" s="147"/>
      <c r="I22" s="147"/>
      <c r="J22" s="147"/>
      <c r="K22" s="147"/>
      <c r="L22" s="147"/>
      <c r="M22" s="82">
        <v>24</v>
      </c>
      <c r="N22" s="82">
        <v>25.84</v>
      </c>
      <c r="O22" s="82">
        <v>27.86</v>
      </c>
      <c r="P22" s="79"/>
      <c r="Q22" s="79"/>
      <c r="R22" s="79"/>
      <c r="S22" s="79"/>
      <c r="T22" s="79"/>
      <c r="U22" s="80"/>
    </row>
    <row r="23" spans="2:21" ht="22.2" customHeight="1" x14ac:dyDescent="0.3">
      <c r="B23" s="145"/>
      <c r="C23" s="146"/>
      <c r="D23" s="146"/>
      <c r="E23" s="146"/>
      <c r="F23" s="79"/>
      <c r="G23" s="147" t="s">
        <v>135</v>
      </c>
      <c r="H23" s="147"/>
      <c r="I23" s="147"/>
      <c r="J23" s="147"/>
      <c r="K23" s="147"/>
      <c r="L23" s="147"/>
      <c r="M23" s="82">
        <v>22.8</v>
      </c>
      <c r="N23" s="82">
        <v>27.48</v>
      </c>
      <c r="O23" s="82">
        <v>30.95</v>
      </c>
      <c r="P23" s="79"/>
      <c r="Q23" s="79"/>
      <c r="R23" s="79"/>
      <c r="S23" s="79"/>
      <c r="T23" s="79"/>
      <c r="U23" s="80"/>
    </row>
    <row r="24" spans="2:21" ht="22.2" customHeight="1" x14ac:dyDescent="0.3">
      <c r="B24" s="148" t="s">
        <v>156</v>
      </c>
      <c r="C24" s="149"/>
      <c r="D24" s="149"/>
      <c r="E24" s="149"/>
      <c r="F24" s="79"/>
      <c r="G24" s="167" t="s">
        <v>136</v>
      </c>
      <c r="H24" s="167"/>
      <c r="I24" s="167"/>
      <c r="J24" s="167"/>
      <c r="K24" s="167"/>
      <c r="L24" s="167"/>
      <c r="M24" s="96">
        <v>11.1</v>
      </c>
      <c r="N24" s="96">
        <v>14.02</v>
      </c>
      <c r="O24" s="96">
        <v>16.8</v>
      </c>
      <c r="P24" s="79"/>
      <c r="Q24" s="79"/>
      <c r="R24" s="79"/>
      <c r="S24" s="79"/>
      <c r="T24" s="79"/>
      <c r="U24" s="80"/>
    </row>
    <row r="25" spans="2:21" ht="17.850000000000001" customHeight="1" x14ac:dyDescent="0.3">
      <c r="B25" s="83"/>
      <c r="F25" s="79"/>
      <c r="I25" s="84"/>
      <c r="J25" s="84"/>
      <c r="K25" s="55"/>
      <c r="L25" s="55"/>
      <c r="M25" s="55"/>
      <c r="N25" s="55"/>
      <c r="O25" s="55"/>
      <c r="P25" s="79"/>
      <c r="Q25" s="79"/>
      <c r="R25" s="79"/>
      <c r="S25" s="79"/>
      <c r="T25" s="79"/>
      <c r="U25" s="80"/>
    </row>
    <row r="26" spans="2:21" ht="17.850000000000001" customHeight="1" x14ac:dyDescent="0.3">
      <c r="B26" s="81"/>
      <c r="C26" s="79"/>
      <c r="D26" s="79"/>
      <c r="E26" s="79"/>
      <c r="F26" s="79"/>
      <c r="G26" s="55"/>
      <c r="H26" s="55"/>
      <c r="I26" s="55"/>
      <c r="J26" s="55"/>
      <c r="K26" s="55"/>
      <c r="L26" s="55"/>
      <c r="M26" s="55"/>
      <c r="N26" s="55"/>
      <c r="O26" s="55"/>
      <c r="P26" s="79"/>
      <c r="Q26" s="79"/>
      <c r="R26" s="79"/>
      <c r="S26" s="79"/>
      <c r="T26" s="79"/>
      <c r="U26" s="80"/>
    </row>
    <row r="27" spans="2:21" ht="17.850000000000001" customHeight="1" x14ac:dyDescent="0.3">
      <c r="B27" s="81"/>
      <c r="C27" s="79"/>
      <c r="D27" s="79"/>
      <c r="E27" s="79"/>
      <c r="F27" s="79"/>
      <c r="G27" s="55"/>
      <c r="H27" s="55"/>
      <c r="I27" s="55"/>
      <c r="J27" s="55"/>
      <c r="K27" s="55"/>
      <c r="L27" s="55"/>
      <c r="M27" s="55"/>
      <c r="N27" s="55"/>
      <c r="O27" s="55"/>
      <c r="P27" s="79"/>
      <c r="Q27" s="79"/>
      <c r="R27" s="79"/>
      <c r="S27" s="79"/>
      <c r="T27" s="79"/>
      <c r="U27" s="80"/>
    </row>
    <row r="28" spans="2:21" ht="17.850000000000001" customHeight="1" x14ac:dyDescent="0.3">
      <c r="B28" s="85" t="s">
        <v>157</v>
      </c>
      <c r="C28" s="86">
        <v>0.16800000000000001</v>
      </c>
      <c r="D28" s="87"/>
      <c r="E28" s="87"/>
      <c r="F28" s="79"/>
      <c r="G28" s="55"/>
      <c r="H28" s="55"/>
      <c r="I28" s="55"/>
      <c r="J28" s="55"/>
      <c r="K28" s="55"/>
      <c r="L28" s="55"/>
      <c r="M28" s="55"/>
      <c r="N28" s="55"/>
      <c r="O28" s="55"/>
      <c r="P28" s="79"/>
      <c r="Q28" s="79"/>
      <c r="R28" s="79"/>
      <c r="S28" s="79"/>
      <c r="T28" s="79"/>
      <c r="U28" s="80"/>
    </row>
    <row r="29" spans="2:21" ht="17.850000000000001" customHeight="1" x14ac:dyDescent="0.3">
      <c r="B29" s="81" t="s">
        <v>158</v>
      </c>
      <c r="C29" s="79"/>
      <c r="D29" s="79"/>
      <c r="E29" s="79"/>
      <c r="F29" s="79"/>
      <c r="G29" s="55"/>
      <c r="H29" s="55"/>
      <c r="I29" s="55"/>
      <c r="J29" s="55"/>
      <c r="K29" s="55"/>
      <c r="L29" s="55"/>
      <c r="M29" s="55"/>
      <c r="N29" s="55"/>
      <c r="O29" s="55"/>
      <c r="P29" s="79"/>
      <c r="Q29" s="79"/>
      <c r="R29" s="79"/>
      <c r="S29" s="79"/>
      <c r="T29" s="79"/>
      <c r="U29" s="80"/>
    </row>
    <row r="30" spans="2:21" ht="17.850000000000001" customHeight="1" x14ac:dyDescent="0.3">
      <c r="B30" s="88" t="s">
        <v>226</v>
      </c>
      <c r="C30" s="79"/>
      <c r="D30" s="79"/>
      <c r="E30" s="79"/>
      <c r="F30" s="79"/>
      <c r="G30" s="55"/>
      <c r="H30" s="55"/>
      <c r="I30" s="55"/>
      <c r="J30" s="55"/>
      <c r="K30" s="55"/>
      <c r="L30" s="55"/>
      <c r="M30" s="55"/>
      <c r="N30" s="55"/>
      <c r="O30" s="55"/>
      <c r="P30" s="79"/>
      <c r="Q30" s="79"/>
      <c r="R30" s="79"/>
      <c r="S30" s="79"/>
      <c r="T30" s="79"/>
      <c r="U30" s="80"/>
    </row>
    <row r="31" spans="2:21" ht="17.850000000000001" customHeight="1" thickBot="1" x14ac:dyDescent="0.35">
      <c r="B31" s="89" t="s">
        <v>159</v>
      </c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1"/>
    </row>
    <row r="32" spans="2:21" ht="18.75" customHeight="1" x14ac:dyDescent="0.3"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</row>
    <row r="33" spans="1:21" ht="18.75" customHeight="1" x14ac:dyDescent="0.3">
      <c r="B33" s="113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</row>
    <row r="34" spans="1:21" ht="28.8" customHeight="1" x14ac:dyDescent="0.3">
      <c r="C34" s="55"/>
      <c r="D34" s="55"/>
      <c r="E34" s="55"/>
      <c r="F34" s="55"/>
      <c r="G34" s="55"/>
      <c r="H34" s="142"/>
      <c r="I34" s="142"/>
      <c r="J34" s="55"/>
      <c r="K34" s="55"/>
      <c r="L34" s="55"/>
      <c r="M34" s="55"/>
      <c r="N34" s="55"/>
    </row>
    <row r="35" spans="1:21" s="2" customFormat="1" ht="14.4" customHeight="1" x14ac:dyDescent="0.25">
      <c r="A35" s="6"/>
      <c r="B35" s="7" t="s">
        <v>40</v>
      </c>
      <c r="E35" s="8" t="s">
        <v>41</v>
      </c>
      <c r="F35" s="7"/>
      <c r="G35" s="6"/>
      <c r="H35" s="6"/>
      <c r="I35" s="6"/>
      <c r="J35" s="6"/>
    </row>
    <row r="36" spans="1:21" s="2" customFormat="1" ht="14.4" x14ac:dyDescent="0.25">
      <c r="A36" s="6"/>
      <c r="B36" s="7" t="s">
        <v>42</v>
      </c>
      <c r="E36" s="8" t="s">
        <v>43</v>
      </c>
      <c r="F36" s="7"/>
      <c r="G36" s="6"/>
      <c r="H36" s="6"/>
      <c r="I36" s="6"/>
      <c r="J36" s="6"/>
    </row>
    <row r="37" spans="1:21" s="2" customFormat="1" ht="14.4" x14ac:dyDescent="0.25">
      <c r="A37" s="6"/>
      <c r="B37" s="7" t="s">
        <v>44</v>
      </c>
      <c r="E37" s="7" t="s">
        <v>44</v>
      </c>
      <c r="F37" s="7"/>
      <c r="G37" s="6"/>
      <c r="H37" s="6"/>
      <c r="I37" s="6"/>
      <c r="J37" s="6"/>
    </row>
    <row r="38" spans="1:21" s="2" customFormat="1" ht="14.4" x14ac:dyDescent="0.25">
      <c r="A38" s="6"/>
      <c r="B38" s="7" t="s">
        <v>45</v>
      </c>
      <c r="E38" s="7" t="s">
        <v>45</v>
      </c>
      <c r="F38" s="7"/>
      <c r="G38" s="6"/>
      <c r="H38" s="6"/>
      <c r="I38" s="6"/>
      <c r="J38" s="6"/>
    </row>
    <row r="39" spans="1:21" ht="18.75" customHeight="1" x14ac:dyDescent="0.3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</row>
    <row r="40" spans="1:21" ht="102.6" customHeight="1" x14ac:dyDescent="0.3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</row>
    <row r="41" spans="1:21" ht="18.75" customHeight="1" x14ac:dyDescent="0.3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</row>
    <row r="42" spans="1:21" ht="18.75" customHeight="1" x14ac:dyDescent="0.3"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</row>
    <row r="43" spans="1:21" x14ac:dyDescent="0.3"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</row>
    <row r="44" spans="1:21" x14ac:dyDescent="0.3"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</row>
    <row r="45" spans="1:21" x14ac:dyDescent="0.3"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</row>
    <row r="46" spans="1:21" x14ac:dyDescent="0.3"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</row>
    <row r="47" spans="1:21" x14ac:dyDescent="0.3"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</row>
    <row r="48" spans="1:21" x14ac:dyDescent="0.3"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</row>
    <row r="49" spans="2:21" x14ac:dyDescent="0.3"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</row>
    <row r="50" spans="2:21" x14ac:dyDescent="0.3"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</row>
    <row r="51" spans="2:21" x14ac:dyDescent="0.3"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</row>
    <row r="52" spans="2:21" x14ac:dyDescent="0.3"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</row>
    <row r="53" spans="2:21" x14ac:dyDescent="0.3"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</row>
    <row r="54" spans="2:21" x14ac:dyDescent="0.3"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</row>
    <row r="55" spans="2:21" x14ac:dyDescent="0.3"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</row>
    <row r="56" spans="2:21" x14ac:dyDescent="0.3"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</row>
    <row r="57" spans="2:21" x14ac:dyDescent="0.3"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</row>
    <row r="58" spans="2:21" x14ac:dyDescent="0.3"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</row>
  </sheetData>
  <mergeCells count="23">
    <mergeCell ref="B19:E20"/>
    <mergeCell ref="G19:L19"/>
    <mergeCell ref="G20:L20"/>
    <mergeCell ref="B7:U7"/>
    <mergeCell ref="B9:C9"/>
    <mergeCell ref="D9:F9"/>
    <mergeCell ref="G9:I9"/>
    <mergeCell ref="J9:L9"/>
    <mergeCell ref="M9:O9"/>
    <mergeCell ref="P9:R9"/>
    <mergeCell ref="S9:U9"/>
    <mergeCell ref="D16:U16"/>
    <mergeCell ref="B17:E17"/>
    <mergeCell ref="G17:O17"/>
    <mergeCell ref="B18:E18"/>
    <mergeCell ref="G18:L18"/>
    <mergeCell ref="H34:I34"/>
    <mergeCell ref="B21:E23"/>
    <mergeCell ref="G21:L21"/>
    <mergeCell ref="G22:L22"/>
    <mergeCell ref="G23:L23"/>
    <mergeCell ref="B24:E24"/>
    <mergeCell ref="G24:L24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54" orientation="landscape" r:id="rId1"/>
  <drawing r:id="rId2"/>
  <legacyDrawing r:id="rId3"/>
  <oleObjects>
    <mc:AlternateContent xmlns:mc="http://schemas.openxmlformats.org/markup-compatibility/2006">
      <mc:Choice Requires="x14">
        <oleObject progId="Microsoft Equation 3.0" shapeId="6145" r:id="rId4">
          <objectPr defaultSize="0" autoPict="0" r:id="rId5">
            <anchor moveWithCells="1" sizeWithCells="1">
              <from>
                <xdr:col>1</xdr:col>
                <xdr:colOff>487680</xdr:colOff>
                <xdr:row>24</xdr:row>
                <xdr:rowOff>144780</xdr:rowOff>
              </from>
              <to>
                <xdr:col>3</xdr:col>
                <xdr:colOff>365760</xdr:colOff>
                <xdr:row>27</xdr:row>
                <xdr:rowOff>0</xdr:rowOff>
              </to>
            </anchor>
          </objectPr>
        </oleObject>
      </mc:Choice>
      <mc:Fallback>
        <oleObject progId="Microsoft Equation 3.0" shapeId="6145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A15B1-2364-4747-8C0F-E511C26A2D0A}">
  <dimension ref="A1:K44"/>
  <sheetViews>
    <sheetView view="pageBreakPreview" topLeftCell="A4" zoomScale="60" zoomScaleNormal="100" workbookViewId="0">
      <selection activeCell="N39" sqref="N39"/>
    </sheetView>
  </sheetViews>
  <sheetFormatPr defaultRowHeight="13.8" x14ac:dyDescent="0.25"/>
  <cols>
    <col min="1" max="1" width="8.5" customWidth="1"/>
    <col min="2" max="2" width="14.796875" customWidth="1"/>
    <col min="3" max="3" width="44.8984375" customWidth="1"/>
    <col min="4" max="4" width="14.296875" customWidth="1"/>
    <col min="5" max="5" width="16.69921875" customWidth="1"/>
  </cols>
  <sheetData>
    <row r="1" spans="2:5" ht="76.2" customHeight="1" x14ac:dyDescent="0.25"/>
    <row r="2" spans="2:5" x14ac:dyDescent="0.25">
      <c r="B2" s="170" t="s">
        <v>163</v>
      </c>
      <c r="C2" s="170"/>
      <c r="D2" s="170"/>
      <c r="E2" s="170"/>
    </row>
    <row r="3" spans="2:5" ht="14.4" thickBot="1" x14ac:dyDescent="0.3">
      <c r="B3" s="97"/>
      <c r="C3" s="98"/>
      <c r="D3" s="99"/>
      <c r="E3" s="99"/>
    </row>
    <row r="4" spans="2:5" ht="24" customHeight="1" thickBot="1" x14ac:dyDescent="0.3">
      <c r="B4" s="100" t="s">
        <v>6</v>
      </c>
      <c r="C4" s="101" t="s">
        <v>164</v>
      </c>
      <c r="D4" s="102" t="s">
        <v>165</v>
      </c>
      <c r="E4" s="102" t="s">
        <v>166</v>
      </c>
    </row>
    <row r="5" spans="2:5" x14ac:dyDescent="0.25">
      <c r="B5" s="103" t="s">
        <v>66</v>
      </c>
      <c r="C5" s="111" t="s">
        <v>167</v>
      </c>
      <c r="D5" s="105">
        <v>16.8</v>
      </c>
      <c r="E5" s="105">
        <v>16.8</v>
      </c>
    </row>
    <row r="6" spans="2:5" x14ac:dyDescent="0.25">
      <c r="B6" s="106" t="s">
        <v>168</v>
      </c>
      <c r="C6" s="107" t="s">
        <v>169</v>
      </c>
      <c r="D6" s="108">
        <v>0</v>
      </c>
      <c r="E6" s="108">
        <v>0</v>
      </c>
    </row>
    <row r="7" spans="2:5" x14ac:dyDescent="0.25">
      <c r="B7" s="106" t="s">
        <v>170</v>
      </c>
      <c r="C7" s="107" t="s">
        <v>171</v>
      </c>
      <c r="D7" s="108">
        <v>1.5</v>
      </c>
      <c r="E7" s="108">
        <v>1.5</v>
      </c>
    </row>
    <row r="8" spans="2:5" x14ac:dyDescent="0.25">
      <c r="B8" s="106" t="s">
        <v>172</v>
      </c>
      <c r="C8" s="107" t="s">
        <v>173</v>
      </c>
      <c r="D8" s="108">
        <v>1</v>
      </c>
      <c r="E8" s="108">
        <v>1</v>
      </c>
    </row>
    <row r="9" spans="2:5" x14ac:dyDescent="0.25">
      <c r="B9" s="106" t="s">
        <v>174</v>
      </c>
      <c r="C9" s="107" t="s">
        <v>175</v>
      </c>
      <c r="D9" s="108">
        <v>0.2</v>
      </c>
      <c r="E9" s="108">
        <v>0.2</v>
      </c>
    </row>
    <row r="10" spans="2:5" x14ac:dyDescent="0.25">
      <c r="B10" s="106" t="s">
        <v>176</v>
      </c>
      <c r="C10" s="107" t="s">
        <v>177</v>
      </c>
      <c r="D10" s="108">
        <v>0.6</v>
      </c>
      <c r="E10" s="108">
        <v>0.6</v>
      </c>
    </row>
    <row r="11" spans="2:5" x14ac:dyDescent="0.25">
      <c r="B11" s="106" t="s">
        <v>178</v>
      </c>
      <c r="C11" s="107" t="s">
        <v>179</v>
      </c>
      <c r="D11" s="108">
        <v>2.5</v>
      </c>
      <c r="E11" s="108">
        <v>2.5</v>
      </c>
    </row>
    <row r="12" spans="2:5" x14ac:dyDescent="0.25">
      <c r="B12" s="106" t="s">
        <v>180</v>
      </c>
      <c r="C12" s="107" t="s">
        <v>181</v>
      </c>
      <c r="D12" s="108">
        <v>3</v>
      </c>
      <c r="E12" s="108">
        <v>3</v>
      </c>
    </row>
    <row r="13" spans="2:5" x14ac:dyDescent="0.25">
      <c r="B13" s="106" t="s">
        <v>182</v>
      </c>
      <c r="C13" s="107" t="s">
        <v>183</v>
      </c>
      <c r="D13" s="108">
        <v>8</v>
      </c>
      <c r="E13" s="108">
        <v>8</v>
      </c>
    </row>
    <row r="14" spans="2:5" ht="14.4" thickBot="1" x14ac:dyDescent="0.3">
      <c r="B14" s="106" t="s">
        <v>184</v>
      </c>
      <c r="C14" s="107" t="s">
        <v>185</v>
      </c>
      <c r="D14" s="108">
        <v>0</v>
      </c>
      <c r="E14" s="108">
        <v>0</v>
      </c>
    </row>
    <row r="15" spans="2:5" ht="26.4" x14ac:dyDescent="0.25">
      <c r="B15" s="103" t="s">
        <v>75</v>
      </c>
      <c r="C15" s="111" t="s">
        <v>186</v>
      </c>
      <c r="D15" s="105">
        <v>50.51</v>
      </c>
      <c r="E15" s="105">
        <v>20.28</v>
      </c>
    </row>
    <row r="16" spans="2:5" x14ac:dyDescent="0.25">
      <c r="B16" s="106" t="s">
        <v>187</v>
      </c>
      <c r="C16" s="107" t="s">
        <v>188</v>
      </c>
      <c r="D16" s="108">
        <v>18.010000000000002</v>
      </c>
      <c r="E16" s="108">
        <v>0</v>
      </c>
    </row>
    <row r="17" spans="2:5" x14ac:dyDescent="0.25">
      <c r="B17" s="106" t="s">
        <v>189</v>
      </c>
      <c r="C17" s="107" t="s">
        <v>190</v>
      </c>
      <c r="D17" s="108">
        <v>4.3</v>
      </c>
      <c r="E17" s="108">
        <v>0</v>
      </c>
    </row>
    <row r="18" spans="2:5" x14ac:dyDescent="0.25">
      <c r="B18" s="106" t="s">
        <v>191</v>
      </c>
      <c r="C18" s="107" t="s">
        <v>192</v>
      </c>
      <c r="D18" s="108">
        <v>0.87</v>
      </c>
      <c r="E18" s="108">
        <v>0.67</v>
      </c>
    </row>
    <row r="19" spans="2:5" x14ac:dyDescent="0.25">
      <c r="B19" s="106" t="s">
        <v>193</v>
      </c>
      <c r="C19" s="107" t="s">
        <v>194</v>
      </c>
      <c r="D19" s="108">
        <v>10.78</v>
      </c>
      <c r="E19" s="108">
        <v>8.33</v>
      </c>
    </row>
    <row r="20" spans="2:5" x14ac:dyDescent="0.25">
      <c r="B20" s="106" t="s">
        <v>195</v>
      </c>
      <c r="C20" s="107" t="s">
        <v>196</v>
      </c>
      <c r="D20" s="108">
        <v>7.0000000000000007E-2</v>
      </c>
      <c r="E20" s="108">
        <v>0.06</v>
      </c>
    </row>
    <row r="21" spans="2:5" x14ac:dyDescent="0.25">
      <c r="B21" s="106" t="s">
        <v>197</v>
      </c>
      <c r="C21" s="107" t="s">
        <v>198</v>
      </c>
      <c r="D21" s="108">
        <v>0.72</v>
      </c>
      <c r="E21" s="108">
        <v>0.56000000000000005</v>
      </c>
    </row>
    <row r="22" spans="2:5" x14ac:dyDescent="0.25">
      <c r="B22" s="106" t="s">
        <v>199</v>
      </c>
      <c r="C22" s="107" t="s">
        <v>200</v>
      </c>
      <c r="D22" s="108">
        <v>1.98</v>
      </c>
      <c r="E22" s="108" t="s">
        <v>201</v>
      </c>
    </row>
    <row r="23" spans="2:5" x14ac:dyDescent="0.25">
      <c r="B23" s="106" t="s">
        <v>202</v>
      </c>
      <c r="C23" s="107" t="s">
        <v>203</v>
      </c>
      <c r="D23" s="108">
        <v>0.11</v>
      </c>
      <c r="E23" s="108">
        <v>0.08</v>
      </c>
    </row>
    <row r="24" spans="2:5" x14ac:dyDescent="0.25">
      <c r="B24" s="106" t="s">
        <v>204</v>
      </c>
      <c r="C24" s="107" t="s">
        <v>205</v>
      </c>
      <c r="D24" s="108">
        <v>13.64</v>
      </c>
      <c r="E24" s="108">
        <v>10.55</v>
      </c>
    </row>
    <row r="25" spans="2:5" x14ac:dyDescent="0.25">
      <c r="B25" s="106" t="s">
        <v>206</v>
      </c>
      <c r="C25" s="107" t="s">
        <v>207</v>
      </c>
      <c r="D25" s="108">
        <v>0.03</v>
      </c>
      <c r="E25" s="108">
        <v>0.03</v>
      </c>
    </row>
    <row r="26" spans="2:5" ht="14.4" thickBot="1" x14ac:dyDescent="0.3">
      <c r="B26" s="106"/>
      <c r="C26" s="107"/>
      <c r="D26" s="109"/>
      <c r="E26" s="109"/>
    </row>
    <row r="27" spans="2:5" ht="26.4" x14ac:dyDescent="0.25">
      <c r="B27" s="103" t="s">
        <v>87</v>
      </c>
      <c r="C27" s="111" t="s">
        <v>208</v>
      </c>
      <c r="D27" s="105">
        <v>9.52</v>
      </c>
      <c r="E27" s="105">
        <v>7.38</v>
      </c>
    </row>
    <row r="28" spans="2:5" x14ac:dyDescent="0.25">
      <c r="B28" s="106" t="s">
        <v>209</v>
      </c>
      <c r="C28" s="107" t="s">
        <v>210</v>
      </c>
      <c r="D28" s="108">
        <v>4.45</v>
      </c>
      <c r="E28" s="108">
        <v>3.45</v>
      </c>
    </row>
    <row r="29" spans="2:5" x14ac:dyDescent="0.25">
      <c r="B29" s="106" t="s">
        <v>211</v>
      </c>
      <c r="C29" s="107" t="s">
        <v>212</v>
      </c>
      <c r="D29" s="108">
        <v>0.1</v>
      </c>
      <c r="E29" s="108">
        <v>0.08</v>
      </c>
    </row>
    <row r="30" spans="2:5" x14ac:dyDescent="0.25">
      <c r="B30" s="106" t="s">
        <v>213</v>
      </c>
      <c r="C30" s="107" t="s">
        <v>214</v>
      </c>
      <c r="D30" s="108">
        <v>0.5</v>
      </c>
      <c r="E30" s="108">
        <v>0.39</v>
      </c>
    </row>
    <row r="31" spans="2:5" x14ac:dyDescent="0.25">
      <c r="B31" s="106" t="s">
        <v>215</v>
      </c>
      <c r="C31" s="107" t="s">
        <v>216</v>
      </c>
      <c r="D31" s="108">
        <v>4.0999999999999996</v>
      </c>
      <c r="E31" s="108">
        <v>3.17</v>
      </c>
    </row>
    <row r="32" spans="2:5" x14ac:dyDescent="0.25">
      <c r="B32" s="106" t="s">
        <v>217</v>
      </c>
      <c r="C32" s="107" t="s">
        <v>218</v>
      </c>
      <c r="D32" s="108">
        <v>0.37</v>
      </c>
      <c r="E32" s="108">
        <v>0.28999999999999998</v>
      </c>
    </row>
    <row r="33" spans="1:11" ht="14.4" thickBot="1" x14ac:dyDescent="0.3">
      <c r="B33" s="106"/>
      <c r="C33" s="107"/>
      <c r="D33" s="108"/>
      <c r="E33" s="108"/>
    </row>
    <row r="34" spans="1:11" ht="26.4" x14ac:dyDescent="0.25">
      <c r="B34" s="103" t="s">
        <v>219</v>
      </c>
      <c r="C34" s="111" t="s">
        <v>220</v>
      </c>
      <c r="D34" s="105">
        <v>8.86</v>
      </c>
      <c r="E34" s="105">
        <v>3.7</v>
      </c>
    </row>
    <row r="35" spans="1:11" x14ac:dyDescent="0.25">
      <c r="B35" s="106" t="s">
        <v>221</v>
      </c>
      <c r="C35" s="110" t="s">
        <v>222</v>
      </c>
      <c r="D35" s="108">
        <v>8.49</v>
      </c>
      <c r="E35" s="108">
        <v>3.41</v>
      </c>
    </row>
    <row r="36" spans="1:11" ht="43.2" customHeight="1" thickBot="1" x14ac:dyDescent="0.3">
      <c r="B36" s="106" t="s">
        <v>223</v>
      </c>
      <c r="C36" s="112" t="s">
        <v>224</v>
      </c>
      <c r="D36" s="109">
        <v>0.37</v>
      </c>
      <c r="E36" s="109">
        <v>0.28999999999999998</v>
      </c>
    </row>
    <row r="37" spans="1:11" x14ac:dyDescent="0.25">
      <c r="B37" s="103"/>
      <c r="C37" s="104" t="s">
        <v>225</v>
      </c>
      <c r="D37" s="105">
        <v>85.69</v>
      </c>
      <c r="E37" s="105">
        <v>48.16</v>
      </c>
    </row>
    <row r="38" spans="1:11" x14ac:dyDescent="0.25">
      <c r="B38" s="114"/>
      <c r="C38" s="115"/>
      <c r="D38" s="116"/>
      <c r="E38" s="116"/>
    </row>
    <row r="39" spans="1:11" ht="15.6" customHeight="1" x14ac:dyDescent="0.25">
      <c r="B39" s="113"/>
    </row>
    <row r="40" spans="1:11" ht="45" customHeight="1" x14ac:dyDescent="0.25"/>
    <row r="41" spans="1:11" s="2" customFormat="1" ht="14.4" customHeight="1" x14ac:dyDescent="0.25">
      <c r="A41"/>
      <c r="B41" s="7" t="s">
        <v>40</v>
      </c>
      <c r="E41" s="8" t="s">
        <v>41</v>
      </c>
      <c r="F41" s="7"/>
      <c r="G41" s="6"/>
      <c r="H41"/>
      <c r="I41"/>
      <c r="J41" s="6"/>
      <c r="K41" s="6"/>
    </row>
    <row r="42" spans="1:11" s="2" customFormat="1" ht="14.4" x14ac:dyDescent="0.25">
      <c r="A42"/>
      <c r="B42" s="7" t="s">
        <v>42</v>
      </c>
      <c r="E42" s="8" t="s">
        <v>43</v>
      </c>
      <c r="F42" s="7"/>
      <c r="G42" s="6"/>
      <c r="H42"/>
      <c r="I42"/>
      <c r="J42" s="6"/>
      <c r="K42" s="6"/>
    </row>
    <row r="43" spans="1:11" s="2" customFormat="1" ht="14.4" x14ac:dyDescent="0.25">
      <c r="A43"/>
      <c r="B43" s="7" t="s">
        <v>44</v>
      </c>
      <c r="E43" s="7" t="s">
        <v>44</v>
      </c>
      <c r="F43" s="7"/>
      <c r="G43" s="6"/>
      <c r="H43"/>
      <c r="I43"/>
      <c r="J43" s="6"/>
      <c r="K43" s="6"/>
    </row>
    <row r="44" spans="1:11" s="2" customFormat="1" ht="14.4" x14ac:dyDescent="0.25">
      <c r="A44"/>
      <c r="B44" s="7" t="s">
        <v>45</v>
      </c>
      <c r="E44" s="7" t="s">
        <v>45</v>
      </c>
      <c r="F44" s="7"/>
      <c r="G44" s="6"/>
      <c r="H44"/>
      <c r="I44"/>
      <c r="J44" s="6"/>
      <c r="K44" s="6"/>
    </row>
  </sheetData>
  <mergeCells count="1">
    <mergeCell ref="B2:E2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71" orientation="portrait" r:id="rId1"/>
  <colBreaks count="1" manualBreakCount="1">
    <brk id="7" max="4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6</vt:i4>
      </vt:variant>
    </vt:vector>
  </HeadingPairs>
  <TitlesOfParts>
    <vt:vector size="12" baseType="lpstr">
      <vt:lpstr>PLANILHA ORÇAMENTÁRIA</vt:lpstr>
      <vt:lpstr>CPU</vt:lpstr>
      <vt:lpstr>CRONOGRAMA</vt:lpstr>
      <vt:lpstr>BDI 28,29%</vt:lpstr>
      <vt:lpstr>BDI 16,80%</vt:lpstr>
      <vt:lpstr>ENCARGOS</vt:lpstr>
      <vt:lpstr>'BDI 16,80%'!Area_de_impressao</vt:lpstr>
      <vt:lpstr>'BDI 28,29%'!Area_de_impressao</vt:lpstr>
      <vt:lpstr>CPU!Area_de_impressao</vt:lpstr>
      <vt:lpstr>CRONOGRAMA!Area_de_impressao</vt:lpstr>
      <vt:lpstr>ENCARGOS!Area_de_impressao</vt:lpstr>
      <vt:lpstr>'PLANILHA ORÇAMENTÁRIA'!Area_de_impressao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Maria Manuelle de Medeiros Rocha</cp:lastModifiedBy>
  <cp:revision>0</cp:revision>
  <cp:lastPrinted>2023-12-26T17:21:52Z</cp:lastPrinted>
  <dcterms:created xsi:type="dcterms:W3CDTF">2023-08-18T17:23:22Z</dcterms:created>
  <dcterms:modified xsi:type="dcterms:W3CDTF">2023-12-26T19:25:15Z</dcterms:modified>
</cp:coreProperties>
</file>