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utros computadores\Beethoven\licitações\realizadas\ESTADOS\Paraíba - PB\DAESA\"/>
    </mc:Choice>
  </mc:AlternateContent>
  <xr:revisionPtr revIDLastSave="0" documentId="13_ncr:1_{3A52AA05-2ED5-4DB1-8EBF-C49985A6684A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BDI" sheetId="7" r:id="rId1"/>
    <sheet name="Cronograma" sheetId="3" r:id="rId2"/>
    <sheet name="Sintético (2)" sheetId="5" r:id="rId3"/>
    <sheet name="Resumo do Orçamento" sheetId="1" r:id="rId4"/>
    <sheet name="Sintético" sheetId="2" r:id="rId5"/>
  </sheets>
  <externalReferences>
    <externalReference r:id="rId6"/>
  </externalReferences>
  <definedNames>
    <definedName name="_xlnm.Print_Titles" localSheetId="4">'[1]repeated header'!$4:$4</definedName>
    <definedName name="_xlnm.Print_Titles" localSheetId="2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5" i="7" l="1"/>
  <c r="J18" i="7"/>
  <c r="J15" i="7"/>
  <c r="J9" i="7"/>
  <c r="J12" i="7"/>
  <c r="J6" i="7"/>
  <c r="D2" i="3" l="1"/>
  <c r="B2" i="3"/>
  <c r="D12" i="3"/>
  <c r="D10" i="3"/>
  <c r="D6" i="3"/>
  <c r="D8" i="3"/>
  <c r="C8" i="3"/>
  <c r="C6" i="3"/>
  <c r="H33" i="5"/>
  <c r="L65" i="5"/>
  <c r="L64" i="5"/>
  <c r="L63" i="5"/>
  <c r="L62" i="5"/>
  <c r="L61" i="5"/>
  <c r="L60" i="5"/>
  <c r="L59" i="5"/>
  <c r="H59" i="5"/>
  <c r="I59" i="5" s="1"/>
  <c r="L58" i="5"/>
  <c r="L57" i="5"/>
  <c r="L56" i="5"/>
  <c r="L55" i="5"/>
  <c r="L54" i="5"/>
  <c r="L53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H36" i="5"/>
  <c r="I36" i="5" s="1"/>
  <c r="L35" i="5"/>
  <c r="H35" i="5"/>
  <c r="I35" i="5" s="1"/>
  <c r="L34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H12" i="5"/>
  <c r="I12" i="5" s="1"/>
  <c r="L11" i="5"/>
  <c r="L10" i="5"/>
  <c r="H10" i="5"/>
  <c r="I10" i="5" s="1"/>
  <c r="L9" i="5"/>
  <c r="L8" i="5"/>
  <c r="L7" i="5"/>
  <c r="L6" i="5"/>
  <c r="G2" i="5"/>
  <c r="H29" i="5" s="1"/>
  <c r="I29" i="5" s="1"/>
  <c r="H64" i="2"/>
  <c r="H63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H65" i="2"/>
  <c r="H61" i="2"/>
  <c r="I61" i="2" s="1"/>
  <c r="J61" i="2" s="1"/>
  <c r="H60" i="2"/>
  <c r="I60" i="2" s="1"/>
  <c r="H59" i="2"/>
  <c r="I59" i="2" s="1"/>
  <c r="J59" i="2" s="1"/>
  <c r="H58" i="2"/>
  <c r="I58" i="2" s="1"/>
  <c r="J58" i="2" s="1"/>
  <c r="H57" i="2"/>
  <c r="I57" i="2" s="1"/>
  <c r="J57" i="2" s="1"/>
  <c r="H56" i="2"/>
  <c r="I56" i="2" s="1"/>
  <c r="J56" i="2" s="1"/>
  <c r="H55" i="2"/>
  <c r="I55" i="2" s="1"/>
  <c r="J55" i="2" s="1"/>
  <c r="H54" i="2"/>
  <c r="I54" i="2" s="1"/>
  <c r="J54" i="2" s="1"/>
  <c r="H53" i="2"/>
  <c r="I53" i="2" s="1"/>
  <c r="J53" i="2" s="1"/>
  <c r="H52" i="2"/>
  <c r="I52" i="2" s="1"/>
  <c r="J52" i="2" s="1"/>
  <c r="H51" i="2"/>
  <c r="I51" i="2" s="1"/>
  <c r="J51" i="2" s="1"/>
  <c r="H50" i="2"/>
  <c r="I50" i="2" s="1"/>
  <c r="J50" i="2" s="1"/>
  <c r="H49" i="2"/>
  <c r="I49" i="2" s="1"/>
  <c r="J49" i="2" s="1"/>
  <c r="H48" i="2"/>
  <c r="I48" i="2" s="1"/>
  <c r="J48" i="2" s="1"/>
  <c r="H47" i="2"/>
  <c r="I47" i="2" s="1"/>
  <c r="J47" i="2" s="1"/>
  <c r="H46" i="2"/>
  <c r="I46" i="2" s="1"/>
  <c r="J46" i="2" s="1"/>
  <c r="H45" i="2"/>
  <c r="I45" i="2" s="1"/>
  <c r="J45" i="2" s="1"/>
  <c r="H44" i="2"/>
  <c r="I44" i="2" s="1"/>
  <c r="J44" i="2" s="1"/>
  <c r="H43" i="2"/>
  <c r="I43" i="2" s="1"/>
  <c r="J43" i="2" s="1"/>
  <c r="H42" i="2"/>
  <c r="I42" i="2" s="1"/>
  <c r="J42" i="2" s="1"/>
  <c r="H41" i="2"/>
  <c r="I41" i="2" s="1"/>
  <c r="J41" i="2" s="1"/>
  <c r="H40" i="2"/>
  <c r="I40" i="2" s="1"/>
  <c r="J40" i="2" s="1"/>
  <c r="H39" i="2"/>
  <c r="I39" i="2" s="1"/>
  <c r="J39" i="2" s="1"/>
  <c r="H38" i="2"/>
  <c r="I38" i="2" s="1"/>
  <c r="J38" i="2" s="1"/>
  <c r="H37" i="2"/>
  <c r="I37" i="2" s="1"/>
  <c r="J37" i="2" s="1"/>
  <c r="H36" i="2"/>
  <c r="I36" i="2" s="1"/>
  <c r="J36" i="2" s="1"/>
  <c r="H35" i="2"/>
  <c r="I35" i="2" s="1"/>
  <c r="J35" i="2" s="1"/>
  <c r="H34" i="2"/>
  <c r="I34" i="2" s="1"/>
  <c r="J34" i="2" s="1"/>
  <c r="H33" i="2"/>
  <c r="I33" i="2" s="1"/>
  <c r="J33" i="2" s="1"/>
  <c r="H32" i="2"/>
  <c r="I32" i="2" s="1"/>
  <c r="J32" i="2" s="1"/>
  <c r="H7" i="2"/>
  <c r="I7" i="2" s="1"/>
  <c r="J7" i="2" s="1"/>
  <c r="H8" i="2"/>
  <c r="I8" i="2"/>
  <c r="J8" i="2" s="1"/>
  <c r="H9" i="2"/>
  <c r="I9" i="2"/>
  <c r="J9" i="2"/>
  <c r="H10" i="2"/>
  <c r="I10" i="2" s="1"/>
  <c r="J10" i="2" s="1"/>
  <c r="H11" i="2"/>
  <c r="I11" i="2" s="1"/>
  <c r="J11" i="2" s="1"/>
  <c r="H12" i="2"/>
  <c r="I12" i="2"/>
  <c r="J12" i="2"/>
  <c r="H13" i="2"/>
  <c r="I13" i="2"/>
  <c r="J13" i="2"/>
  <c r="H14" i="2"/>
  <c r="I14" i="2" s="1"/>
  <c r="J14" i="2" s="1"/>
  <c r="H15" i="2"/>
  <c r="I15" i="2" s="1"/>
  <c r="J15" i="2" s="1"/>
  <c r="H16" i="2"/>
  <c r="I16" i="2"/>
  <c r="J16" i="2" s="1"/>
  <c r="H17" i="2"/>
  <c r="I17" i="2"/>
  <c r="J17" i="2"/>
  <c r="H18" i="2"/>
  <c r="I18" i="2" s="1"/>
  <c r="J18" i="2" s="1"/>
  <c r="H19" i="2"/>
  <c r="I19" i="2" s="1"/>
  <c r="J19" i="2" s="1"/>
  <c r="H20" i="2"/>
  <c r="I20" i="2"/>
  <c r="J20" i="2"/>
  <c r="H21" i="2"/>
  <c r="I21" i="2"/>
  <c r="J21" i="2"/>
  <c r="H22" i="2"/>
  <c r="I22" i="2"/>
  <c r="J22" i="2"/>
  <c r="H23" i="2"/>
  <c r="I23" i="2" s="1"/>
  <c r="J23" i="2" s="1"/>
  <c r="H24" i="2"/>
  <c r="I24" i="2"/>
  <c r="J24" i="2"/>
  <c r="H25" i="2"/>
  <c r="I25" i="2"/>
  <c r="J25" i="2"/>
  <c r="H26" i="2"/>
  <c r="I26" i="2"/>
  <c r="J26" i="2"/>
  <c r="H27" i="2"/>
  <c r="I27" i="2" s="1"/>
  <c r="J27" i="2" s="1"/>
  <c r="H28" i="2"/>
  <c r="I28" i="2"/>
  <c r="J28" i="2"/>
  <c r="H29" i="2"/>
  <c r="I29" i="2"/>
  <c r="J29" i="2"/>
  <c r="H30" i="2"/>
  <c r="I30" i="2"/>
  <c r="J30" i="2"/>
  <c r="J6" i="2"/>
  <c r="I6" i="2"/>
  <c r="H6" i="2"/>
  <c r="G2" i="2"/>
  <c r="H9" i="1"/>
  <c r="H10" i="1"/>
  <c r="H8" i="1"/>
  <c r="H50" i="5" l="1"/>
  <c r="I50" i="5" s="1"/>
  <c r="H25" i="5"/>
  <c r="I25" i="5" s="1"/>
  <c r="H18" i="5"/>
  <c r="I18" i="5" s="1"/>
  <c r="H42" i="5"/>
  <c r="I42" i="5" s="1"/>
  <c r="H27" i="5"/>
  <c r="I27" i="5" s="1"/>
  <c r="H61" i="5"/>
  <c r="I61" i="5" s="1"/>
  <c r="H6" i="5"/>
  <c r="I6" i="5" s="1"/>
  <c r="H13" i="5"/>
  <c r="I13" i="5" s="1"/>
  <c r="H38" i="5"/>
  <c r="I38" i="5" s="1"/>
  <c r="H45" i="5"/>
  <c r="I45" i="5" s="1"/>
  <c r="H21" i="5"/>
  <c r="I21" i="5" s="1"/>
  <c r="H28" i="5"/>
  <c r="I28" i="5" s="1"/>
  <c r="H62" i="5"/>
  <c r="I62" i="5" s="1"/>
  <c r="H7" i="5"/>
  <c r="I7" i="5" s="1"/>
  <c r="H39" i="5"/>
  <c r="I39" i="5" s="1"/>
  <c r="H15" i="5"/>
  <c r="I15" i="5" s="1"/>
  <c r="H22" i="5"/>
  <c r="I22" i="5" s="1"/>
  <c r="H47" i="5"/>
  <c r="I47" i="5" s="1"/>
  <c r="H56" i="5"/>
  <c r="I56" i="5" s="1"/>
  <c r="H30" i="5"/>
  <c r="I30" i="5" s="1"/>
  <c r="H64" i="5"/>
  <c r="I64" i="5" s="1"/>
  <c r="H19" i="5"/>
  <c r="I19" i="5" s="1"/>
  <c r="H44" i="5"/>
  <c r="I44" i="5" s="1"/>
  <c r="H53" i="5"/>
  <c r="I53" i="5" s="1"/>
  <c r="H67" i="5"/>
  <c r="H55" i="5"/>
  <c r="I55" i="5" s="1"/>
  <c r="H9" i="5"/>
  <c r="I9" i="5" s="1"/>
  <c r="H16" i="5"/>
  <c r="I16" i="5" s="1"/>
  <c r="H41" i="5"/>
  <c r="I41" i="5" s="1"/>
  <c r="H48" i="5"/>
  <c r="I48" i="5" s="1"/>
  <c r="H24" i="5"/>
  <c r="I24" i="5" s="1"/>
  <c r="H58" i="5"/>
  <c r="I58" i="5" s="1"/>
  <c r="H65" i="5"/>
  <c r="I65" i="5" s="1"/>
  <c r="H34" i="5"/>
  <c r="I34" i="5" s="1"/>
  <c r="H37" i="5"/>
  <c r="I37" i="5" s="1"/>
  <c r="H40" i="5"/>
  <c r="I40" i="5" s="1"/>
  <c r="H43" i="5"/>
  <c r="I43" i="5" s="1"/>
  <c r="H46" i="5"/>
  <c r="I46" i="5" s="1"/>
  <c r="H49" i="5"/>
  <c r="I49" i="5" s="1"/>
  <c r="H54" i="5"/>
  <c r="I54" i="5" s="1"/>
  <c r="H57" i="5"/>
  <c r="I57" i="5" s="1"/>
  <c r="H60" i="5"/>
  <c r="I60" i="5" s="1"/>
  <c r="H63" i="5"/>
  <c r="I63" i="5" s="1"/>
  <c r="H8" i="5"/>
  <c r="I8" i="5" s="1"/>
  <c r="H11" i="5"/>
  <c r="I11" i="5" s="1"/>
  <c r="H14" i="5"/>
  <c r="I14" i="5" s="1"/>
  <c r="H17" i="5"/>
  <c r="I17" i="5" s="1"/>
  <c r="H20" i="5"/>
  <c r="I20" i="5" s="1"/>
  <c r="H23" i="5"/>
  <c r="I23" i="5" s="1"/>
  <c r="H26" i="5"/>
  <c r="I26" i="5" s="1"/>
  <c r="J60" i="2"/>
  <c r="J31" i="2"/>
  <c r="J6" i="1" s="1"/>
  <c r="H31" i="2"/>
  <c r="I31" i="2" s="1"/>
  <c r="I6" i="1" s="1"/>
  <c r="J5" i="2"/>
  <c r="J5" i="1" s="1"/>
  <c r="H5" i="2"/>
  <c r="I5" i="2" s="1"/>
  <c r="I5" i="1" s="1"/>
  <c r="H5" i="5" l="1"/>
  <c r="I5" i="5" s="1"/>
  <c r="I33" i="5"/>
  <c r="H69" i="5" s="1"/>
  <c r="J49" i="5" s="1"/>
  <c r="J11" i="5" l="1"/>
  <c r="J14" i="5"/>
  <c r="J34" i="5"/>
  <c r="J37" i="5"/>
  <c r="J63" i="5"/>
  <c r="J43" i="5"/>
  <c r="J60" i="5"/>
  <c r="J26" i="5"/>
  <c r="J8" i="5"/>
  <c r="H68" i="5"/>
  <c r="J10" i="5"/>
  <c r="J56" i="5"/>
  <c r="J9" i="5"/>
  <c r="J24" i="5"/>
  <c r="J53" i="5"/>
  <c r="J28" i="5"/>
  <c r="J18" i="5"/>
  <c r="J35" i="5"/>
  <c r="J16" i="5"/>
  <c r="J58" i="5"/>
  <c r="J7" i="5"/>
  <c r="J38" i="5"/>
  <c r="J55" i="5"/>
  <c r="J50" i="5"/>
  <c r="J59" i="5"/>
  <c r="J41" i="5"/>
  <c r="J65" i="5"/>
  <c r="J25" i="5"/>
  <c r="J13" i="5"/>
  <c r="J45" i="5"/>
  <c r="J6" i="5"/>
  <c r="J30" i="5"/>
  <c r="J64" i="5"/>
  <c r="J19" i="5"/>
  <c r="J12" i="5"/>
  <c r="J48" i="5"/>
  <c r="J61" i="5"/>
  <c r="J36" i="5"/>
  <c r="J39" i="5"/>
  <c r="J15" i="5"/>
  <c r="J22" i="5"/>
  <c r="J47" i="5"/>
  <c r="J44" i="5"/>
  <c r="J29" i="5"/>
  <c r="J42" i="5"/>
  <c r="J27" i="5"/>
  <c r="J21" i="5"/>
  <c r="J62" i="5"/>
  <c r="J23" i="5"/>
  <c r="J17" i="5"/>
  <c r="J20" i="5"/>
  <c r="J40" i="5"/>
  <c r="J54" i="5"/>
  <c r="J46" i="5"/>
  <c r="J57" i="5"/>
  <c r="J33" i="5" l="1"/>
  <c r="J5" i="5"/>
</calcChain>
</file>

<file path=xl/sharedStrings.xml><?xml version="1.0" encoding="utf-8"?>
<sst xmlns="http://schemas.openxmlformats.org/spreadsheetml/2006/main" count="699" uniqueCount="243">
  <si>
    <t>Obra</t>
  </si>
  <si>
    <t>Bancos</t>
  </si>
  <si>
    <t>B.D.I.</t>
  </si>
  <si>
    <t>Encargos Sociais</t>
  </si>
  <si>
    <t>DAESA</t>
  </si>
  <si>
    <t xml:space="preserve">SINAPI - 01/2026 - Paraíba
SBC - 03/2026 - Paraíba
SICRO3 - 10/2025 - Paraíba
ORSE - 12/2025 - Sergipe
SEINFRA - 028 - Ceará
</t>
  </si>
  <si>
    <t>Não Desonerado: embutido nos preços unitário dos insumos de mão de obra, de acordo com as bases.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</si>
  <si>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</si>
  <si>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</si>
  <si>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</si>
  <si>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</si>
  <si>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</si>
  <si>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</si>
  <si>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</si>
  <si>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MÉDIA TENSÃO</t>
  </si>
  <si>
    <t xml:space="preserve"> 2 </t>
  </si>
  <si>
    <t>BAIXA TENSÃO</t>
  </si>
  <si>
    <t>Total sem BDI</t>
  </si>
  <si>
    <t>Total do BDI</t>
  </si>
  <si>
    <t>Total Geral</t>
  </si>
  <si>
    <t>Orçamento Sintético</t>
  </si>
  <si>
    <t>Código</t>
  </si>
  <si>
    <t>Banco</t>
  </si>
  <si>
    <t>Und</t>
  </si>
  <si>
    <t>Valor Unit</t>
  </si>
  <si>
    <t>Valor Unit com BDI</t>
  </si>
  <si>
    <t xml:space="preserve">  </t>
  </si>
  <si>
    <t/>
  </si>
  <si>
    <t xml:space="preserve"> 1.1 </t>
  </si>
  <si>
    <t xml:space="preserve"> 102110 </t>
  </si>
  <si>
    <t>SINAPI</t>
  </si>
  <si>
    <t>SUPORTE PARA TRANSFORMADOR EM POSTE DE CONCRETO DUPLO T - FORNECIMENTO E INSTALAÇÃO. AF_12/2020</t>
  </si>
  <si>
    <t>UN</t>
  </si>
  <si>
    <t xml:space="preserve"> 1.2 </t>
  </si>
  <si>
    <t xml:space="preserve"> 102103 </t>
  </si>
  <si>
    <t>TRANSFORMADOR DE DISTRIBUIÇÃO, 45 KVA, TRIFÁSICO, 60 HZ, CLASSE 15 KV, IMERSO EM ÓLEO MINERAL, INSTALAÇÃO EM POSTE (NÃO INCLUSO SUPORTE) - FORNECIMENTO E INSTALAÇÃO. AF 12/2020</t>
  </si>
  <si>
    <t xml:space="preserve"> 1.3 </t>
  </si>
  <si>
    <t xml:space="preserve"> I9066 </t>
  </si>
  <si>
    <t>SEINFRA</t>
  </si>
  <si>
    <t>ELO FUSIVEL 2H</t>
  </si>
  <si>
    <t xml:space="preserve"> 1.4 </t>
  </si>
  <si>
    <t xml:space="preserve"> 00041203 </t>
  </si>
  <si>
    <t>POSTE DE CONCRETO ARMADO DE SEÇÃO DUPLO T, EXTENSÃO DE 11,00 M, RESISTÊNCIA DE 300 DAN, TIPO B</t>
  </si>
  <si>
    <t xml:space="preserve"> 1.5 </t>
  </si>
  <si>
    <t xml:space="preserve"> 101546 </t>
  </si>
  <si>
    <t>ISOLADOR, TIPO PINO, PARA TENSÃO 15 KV - FORNECIMENTO E INSTALAÇÃO. AF 12/2025</t>
  </si>
  <si>
    <t xml:space="preserve"> 1.6 </t>
  </si>
  <si>
    <t xml:space="preserve"> 00037410 </t>
  </si>
  <si>
    <t>CABO DE ALUMÍNIO NU SEM ALMA DE ACO, BITOLA 2/0 AWG</t>
  </si>
  <si>
    <t>KG</t>
  </si>
  <si>
    <t xml:space="preserve"> 1.7 </t>
  </si>
  <si>
    <t xml:space="preserve"> 00000867 </t>
  </si>
  <si>
    <t>CABO DE COBRE NU 50 MM2 MEIO-DURO</t>
  </si>
  <si>
    <t>M</t>
  </si>
  <si>
    <t xml:space="preserve"> 1.8 </t>
  </si>
  <si>
    <t xml:space="preserve"> 00000379 </t>
  </si>
  <si>
    <t>ARRUELA QUADRADA EM ACO GALVANIZADO, DIMENSÃO = 38 MM, ESPESSURA = 3MM, DIÂMETRO DO FURO= 18 MM</t>
  </si>
  <si>
    <t xml:space="preserve"> 1.9 </t>
  </si>
  <si>
    <t xml:space="preserve"> 104753 </t>
  </si>
  <si>
    <t>CONECTOR SPLIT-BOLT, PARA SPDA, PARA CABOS ATÉ 50 MM2 - FORNECIMENTO E INSTALAÇÃO. AF 08/2023</t>
  </si>
  <si>
    <t xml:space="preserve"> 1.10 </t>
  </si>
  <si>
    <t xml:space="preserve"> 96985 </t>
  </si>
  <si>
    <t>HASTE DE ATERRAMENTO, DIÂMETRO 5/8", COM 3 METROS - FORNECIMENTO E INSTALAÇÃO. AF 08/2023</t>
  </si>
  <si>
    <t xml:space="preserve"> 1.11 </t>
  </si>
  <si>
    <t xml:space="preserve"> 104749 </t>
  </si>
  <si>
    <t>CONECTOR GRAMPO METÁLICO TIPO OLHAL, PARA SPDA, PARA HASTE DE ATERRAMENTO DE 3/4" E CABOS DE 10 A 50 MM2 - FORNECIMENTO E INSTALAÇÃO. AF 08/2023</t>
  </si>
  <si>
    <t xml:space="preserve"> 1.12 </t>
  </si>
  <si>
    <t xml:space="preserve"> 047770 </t>
  </si>
  <si>
    <t>SBC</t>
  </si>
  <si>
    <t>PINO ACO CARBONO PARA ISOLADOR 15KV</t>
  </si>
  <si>
    <t xml:space="preserve"> 1.13 </t>
  </si>
  <si>
    <t xml:space="preserve"> I8958 </t>
  </si>
  <si>
    <t>ISOLADOR DE SUSPENSÃO POLIMÉRICO, 15KV</t>
  </si>
  <si>
    <t xml:space="preserve"> 1.14 </t>
  </si>
  <si>
    <t xml:space="preserve"> I8077 </t>
  </si>
  <si>
    <t>MANILHA SAPATILHA PARA ALÇA PREFORMADA</t>
  </si>
  <si>
    <t xml:space="preserve"> 1.15 </t>
  </si>
  <si>
    <t xml:space="preserve"> I8078 </t>
  </si>
  <si>
    <t>OLHAL PARA PARAFUSO</t>
  </si>
  <si>
    <t xml:space="preserve"> 1.16 </t>
  </si>
  <si>
    <t xml:space="preserve"> 00011790 </t>
  </si>
  <si>
    <t>PARAFUSO M16 EM ACO GALVANIZADO, COMPRIMENTO = 450 MM, DIÂMETRO = 16 MM, ROSCA MÁQUINA, CABECA QUADRADA</t>
  </si>
  <si>
    <t xml:space="preserve"> 1.17 </t>
  </si>
  <si>
    <t xml:space="preserve"> 00000437 </t>
  </si>
  <si>
    <t>PARAFUSO M16 EM ACO GALVANIZADO, COMPRIMENTO = 400 MM, DIÂMETRO = 16 MM, ROSCA DUPLA</t>
  </si>
  <si>
    <t xml:space="preserve"> 1.18 </t>
  </si>
  <si>
    <t xml:space="preserve"> 00000439 </t>
  </si>
  <si>
    <t>PARAFUSO M16 EM ACO GALVANIZADO, COMPRIMENTO = 300 MM, DIÂMETRO = 16 MM, ROSCA MÁQUINA, CABECA QUADRADA</t>
  </si>
  <si>
    <t xml:space="preserve"> 1.19 </t>
  </si>
  <si>
    <t xml:space="preserve"> 00004276 </t>
  </si>
  <si>
    <t>PARA-RAIOS DE DISTRIBUIÇÃO, TENSÃO NOMINAL 15 KV, CORRENTE NOMINAL DE DESCARGA 5 KA</t>
  </si>
  <si>
    <t xml:space="preserve"> 1.20 </t>
  </si>
  <si>
    <t xml:space="preserve"> I8073 </t>
  </si>
  <si>
    <t>CRUZETA DE CONCRETO ARMADO TIPO N</t>
  </si>
  <si>
    <t xml:space="preserve"> 1.21 </t>
  </si>
  <si>
    <t xml:space="preserve"> I0421 </t>
  </si>
  <si>
    <t>CAIXA INSPEÇÃO DO TERRA</t>
  </si>
  <si>
    <t xml:space="preserve"> 1.22 </t>
  </si>
  <si>
    <t xml:space="preserve"> 97274 </t>
  </si>
  <si>
    <t>CURVA HORIZONTAL 90° PARA ELETROCALHA, LISA OU PERFURADA EM AÇO GALVANIZADO, LARGURA DE 50MM E ALTURA DE 50MM - FORNECIMENTO E INSTALAÇÃO. AF. 04/2023</t>
  </si>
  <si>
    <t xml:space="preserve"> 1.23 </t>
  </si>
  <si>
    <t xml:space="preserve"> 00002643 </t>
  </si>
  <si>
    <t>LUVA PARA ELETRODUTO, EM AÇO GALVANIZADO ELETROLÍTICO, COM ROSCA, DIAMETRO DE 50 MM (2")</t>
  </si>
  <si>
    <t xml:space="preserve"> 1.24 </t>
  </si>
  <si>
    <t xml:space="preserve"> 061070 </t>
  </si>
  <si>
    <t>ELETRODUTO GALVANIZADO NBR 5597 50mm 2""</t>
  </si>
  <si>
    <t xml:space="preserve"> 1.25 </t>
  </si>
  <si>
    <t xml:space="preserve"> 10907 </t>
  </si>
  <si>
    <t>ORSE</t>
  </si>
  <si>
    <t>CONECTOR H</t>
  </si>
  <si>
    <t>un</t>
  </si>
  <si>
    <t xml:space="preserve"> 2.1 </t>
  </si>
  <si>
    <t xml:space="preserve"> 101562 </t>
  </si>
  <si>
    <t>CABO DE COBRE FLEXÍVEL ISOLADO, 25 MM², 0,6/1,0 KV, PARA REDE AÉREA DE DISTRIBUIÇÃO DE ENERGIA ELÉTRICA DE BAIXA TENSÃO - FORNECIMENTO E INSTALAÇÃO. AF_12/2025</t>
  </si>
  <si>
    <t xml:space="preserve"> 2.2 </t>
  </si>
  <si>
    <t xml:space="preserve"> 2.3 </t>
  </si>
  <si>
    <t xml:space="preserve"> 00043093 </t>
  </si>
  <si>
    <t>CAIXA DE DERIVACAO PARA MEDIDOR DE ENERGIA, COM BARRAMENTO POLIFASICO, EM POLICARBONATO / TERMOPLASTICO - MODULO (PADRAO CONCESSIONARIA LOCAL)</t>
  </si>
  <si>
    <t xml:space="preserve"> 2.4 </t>
  </si>
  <si>
    <t xml:space="preserve"> C4815 </t>
  </si>
  <si>
    <t>DISJUNTOR TERMOMAGNÉTICO TRIPOLAR 125 A, COM CAIXA MOLDADA 10 KA</t>
  </si>
  <si>
    <t xml:space="preserve"> 2.5 </t>
  </si>
  <si>
    <t xml:space="preserve"> 00001576 </t>
  </si>
  <si>
    <t>TERMINAL A COMPRESSAO EM COBRE ESTANHADO PARA CABO 25 MM2, 1 FURO E 1 COMPRESSAO, PARA PARAFUSO DE FIXACAO M8</t>
  </si>
  <si>
    <t xml:space="preserve"> 2.6 </t>
  </si>
  <si>
    <t xml:space="preserve"> C0483 </t>
  </si>
  <si>
    <t>BUCHA E ARRUELA DE AÇO GALV. D= 50mm (2")</t>
  </si>
  <si>
    <t>PAR</t>
  </si>
  <si>
    <t xml:space="preserve"> 2.7 </t>
  </si>
  <si>
    <t xml:space="preserve"> 00002596 </t>
  </si>
  <si>
    <t>CONDULETE DE ALUMINIO TIPO X, PARA ELETRODUTO ROSCAVEL DE 2", COM TAMPA CEGA</t>
  </si>
  <si>
    <t xml:space="preserve"> 2.8 </t>
  </si>
  <si>
    <t xml:space="preserve"> 00039276 </t>
  </si>
  <si>
    <t>CURVA 180 GRAUS, DE PVC RIGIDO ROSCAVEL, DE 1", PARA ELETRODUTO</t>
  </si>
  <si>
    <t xml:space="preserve"> 2.9 </t>
  </si>
  <si>
    <t xml:space="preserve"> 00002685 </t>
  </si>
  <si>
    <t>ELETRODUTO DE PVC RIGIDO ROSCAVEL DE 1", SEM LUVA</t>
  </si>
  <si>
    <t xml:space="preserve"> 2.10 </t>
  </si>
  <si>
    <t xml:space="preserve"> 00000406 </t>
  </si>
  <si>
    <t>FITA ACO INOX PARA CINTAR POSTE, L = 19 MM, E = 0,5 MM (ROLO DE 30M)</t>
  </si>
  <si>
    <t xml:space="preserve"> 2.11 </t>
  </si>
  <si>
    <t xml:space="preserve"> 00000404 </t>
  </si>
  <si>
    <t>FITA ISOLANTE DE BORRACHA AUTOFUSAO, USO ATE 69 KV (ALTA TENSAO), LARGURA DE 19 MM</t>
  </si>
  <si>
    <t xml:space="preserve"> 2.12 </t>
  </si>
  <si>
    <t xml:space="preserve"> 009838 </t>
  </si>
  <si>
    <t>MASSA PARA CALAFETAR F12 CUMARU VIAPOL 200 gramas</t>
  </si>
  <si>
    <t xml:space="preserve"> 2.13 </t>
  </si>
  <si>
    <t xml:space="preserve"> 00038177 </t>
  </si>
  <si>
    <t>FECHO / TRINCO TIPO AVIÃO, EM ZAMAC CROMADO, *60* MM, PARA JANELAS - INCLUI PARAFUSOS</t>
  </si>
  <si>
    <t xml:space="preserve"> 2.14 </t>
  </si>
  <si>
    <t xml:space="preserve"> 00002681 </t>
  </si>
  <si>
    <t>ELETRODUTO DE PVC RIGIDO ROSCAVEL DE 2", SEM LUVA</t>
  </si>
  <si>
    <t xml:space="preserve"> 2.15 </t>
  </si>
  <si>
    <t xml:space="preserve"> 00001876 </t>
  </si>
  <si>
    <t>CURVA 90 GRAUS, LONGA, DE PVC RIGIDO ROSCAVEL, DE 2", PARA ELETRODUTO</t>
  </si>
  <si>
    <t xml:space="preserve"> 2.16 </t>
  </si>
  <si>
    <t xml:space="preserve"> 00001894 </t>
  </si>
  <si>
    <t>LUVA EM PVC RIGIDO ROSCAVEL, DE 2", PARA ELETRODUTO</t>
  </si>
  <si>
    <t xml:space="preserve"> 2.17 </t>
  </si>
  <si>
    <t xml:space="preserve"> I7392 </t>
  </si>
  <si>
    <t>FITA ISOLANTE COMUM N.º33</t>
  </si>
  <si>
    <t xml:space="preserve"> 2.18 </t>
  </si>
  <si>
    <t xml:space="preserve"> I9919 </t>
  </si>
  <si>
    <t>PARAFUSO CABEÇA LENTILHA AUTO TRAVANTE 1/4" X 1/2"</t>
  </si>
  <si>
    <t xml:space="preserve"> 2.19 </t>
  </si>
  <si>
    <t xml:space="preserve"> 00039997 </t>
  </si>
  <si>
    <t>PORCA ZINCADA, SEXTAVADA, DIAMETRO 1/4"</t>
  </si>
  <si>
    <t xml:space="preserve"> 2.20 </t>
  </si>
  <si>
    <t xml:space="preserve"> 00004332 </t>
  </si>
  <si>
    <t>PARAFUSO ZINCADO, SEXTAVADO, COM ROSCA INTEIRA, DIAMETRO 3/8", COMPRIMENTO 2"</t>
  </si>
  <si>
    <t xml:space="preserve"> 2.21 </t>
  </si>
  <si>
    <t xml:space="preserve"> 00004342 </t>
  </si>
  <si>
    <t>PORCA ZINCADA, SEXTAVADA, DIAMETRO 3/8"</t>
  </si>
  <si>
    <t xml:space="preserve"> 2.22 </t>
  </si>
  <si>
    <t xml:space="preserve"> 00039207 </t>
  </si>
  <si>
    <t>ARRUELA EM ALUMINIO, COM ROSCA, DE 3/8", PARA ELETRODUTO</t>
  </si>
  <si>
    <t xml:space="preserve"> 2.23 </t>
  </si>
  <si>
    <t xml:space="preserve"> I9566 </t>
  </si>
  <si>
    <t>ARRUELA DE PRESSÃO 3/8" AÇO CARBONO</t>
  </si>
  <si>
    <t xml:space="preserve"> 2.24 </t>
  </si>
  <si>
    <t xml:space="preserve"> 00013246 </t>
  </si>
  <si>
    <t>PARAFUSO DE ACO ZINCADO, SEXTAVADO, COM ROSCA INTEIRA, DIAMETRO 5/16", COMPRIMENTO 3/4", COM PORCA E ARRUELA LISA LEVE</t>
  </si>
  <si>
    <t xml:space="preserve"> 2.25 </t>
  </si>
  <si>
    <t xml:space="preserve"> I1695 </t>
  </si>
  <si>
    <t>PORCA SEXTAVADA 3/16'</t>
  </si>
  <si>
    <t xml:space="preserve"> 2.26 </t>
  </si>
  <si>
    <t xml:space="preserve"> I0133 </t>
  </si>
  <si>
    <t>ARRUELA DE FERRO GALVANIZADO 3/16'</t>
  </si>
  <si>
    <t xml:space="preserve"> 2.27 </t>
  </si>
  <si>
    <t xml:space="preserve"> C1710 </t>
  </si>
  <si>
    <t>LUVA P/ELETRODUTO PVC ROSC. D= 32mm (1")</t>
  </si>
  <si>
    <t xml:space="preserve"> 2.28 </t>
  </si>
  <si>
    <t xml:space="preserve"> 00000408 </t>
  </si>
  <si>
    <t>ABRACADEIRA DE NYLON PARA AMARRACAO DE CABOS, COMPRIMENTO DE 390 X *4,6" MM</t>
  </si>
  <si>
    <t xml:space="preserve"> 2.29 </t>
  </si>
  <si>
    <t xml:space="preserve"> 2904 </t>
  </si>
  <si>
    <t>Fornecimento de mão francesa plana 619mm</t>
  </si>
  <si>
    <t xml:space="preserve"> 2.30 </t>
  </si>
  <si>
    <t xml:space="preserve"> 11774 </t>
  </si>
  <si>
    <t>Mureta de alvenaria 1,30 x 2,00m para poste auxiliar de energia</t>
  </si>
  <si>
    <t>Cronograma Físico e Financeiro</t>
  </si>
  <si>
    <t>Total Por Etapa</t>
  </si>
  <si>
    <t>30 DIAS</t>
  </si>
  <si>
    <t>Porcentagem</t>
  </si>
  <si>
    <t>100,0%</t>
  </si>
  <si>
    <t>Custo</t>
  </si>
  <si>
    <t>Porcentagem Acumulado</t>
  </si>
  <si>
    <t>Custo Acumulado</t>
  </si>
  <si>
    <t>CONSTRUÇÃO DE UMA SUBESTAÇÃO AÉREA
DE 45KVA PARA ATENDER UMA ESTAÇÃO
ELEVATÓRIA NO MUNICÍPIO DE SOUSA/PB</t>
  </si>
  <si>
    <t>SINAPI - 01/2026 - Paraíba
SBC - 03/2026 - Paraíba
SICRO3 - 10/2025 - Paraíba
ORSE - 12/2025 - Sergipe
SEINFRA - 028 - Ceará</t>
  </si>
  <si>
    <t>Local</t>
  </si>
  <si>
    <t>CONECTOR TIPO H2 E H3</t>
  </si>
  <si>
    <t>5+5</t>
  </si>
  <si>
    <t>Fórmula</t>
  </si>
  <si>
    <t>Quantidade</t>
  </si>
  <si>
    <t>Fita isolante colorida (branca, vermelha e azul).</t>
  </si>
  <si>
    <t>1+1+1</t>
  </si>
  <si>
    <t>BDI - BDI SOUSA/PB</t>
  </si>
  <si>
    <t>GRUPO A</t>
  </si>
  <si>
    <t>TAXA ADMINISTRATIVA DA ADMINISTRAÇÃO CENTRAL</t>
  </si>
  <si>
    <t>Total do Grupo</t>
  </si>
  <si>
    <t>Administração Central</t>
  </si>
  <si>
    <t>GRUPO B</t>
  </si>
  <si>
    <t>TAXA REPRESENTATIVA DOS RISCOS</t>
  </si>
  <si>
    <t>Riscos</t>
  </si>
  <si>
    <t>GRUPO C</t>
  </si>
  <si>
    <t>TAXA REPRESENTATIVA SEGURO GARANTIA</t>
  </si>
  <si>
    <t>TAXA REPRESENTATIVA DAS DESPESAS FINANCEIRAS</t>
  </si>
  <si>
    <t>TAXA REPRESENTATIVA DO LUCRO</t>
  </si>
  <si>
    <t>GRUPO D</t>
  </si>
  <si>
    <t>GRUPO E</t>
  </si>
  <si>
    <t>Lucro</t>
  </si>
  <si>
    <t>Despesas Financeiras</t>
  </si>
  <si>
    <t>SEGURO + GARANTIA</t>
  </si>
  <si>
    <t xml:space="preserve">GRUPO F </t>
  </si>
  <si>
    <t>TAXA REPRESENTATIVA DA INCIDÊNCIA DOS IMPOSTOS</t>
  </si>
  <si>
    <t>ISS (IMPOSTO SOBRE SERVIÇOS) - MUNICIPAL</t>
  </si>
  <si>
    <t>COFINS - FEDERAL</t>
  </si>
  <si>
    <t>PIS (PROGRAMA DE INTREGRAÇÃO SOCIAL) - FEDERAL</t>
  </si>
  <si>
    <t>CPRB -CONTRIBUIÇÂO INSS (DESONERAÇÂO)</t>
  </si>
  <si>
    <t>FAZER NEGÓCIO</t>
  </si>
  <si>
    <t>(((1+A+B+C)*(1+D)*(1+E)/(1-F))-1)</t>
  </si>
  <si>
    <t>Bonificação sobre despesas indiretas (B.D.I)=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</si>
</sst>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\ %"/>
    <numFmt numFmtId="168" formatCode="#,##0.0000000"/>
  </numFmts>
  <fonts count="3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1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  <fill>
      <patternFill patternType="solid">
        <fgColor theme="0" tint="-0.14999847407452621"/>
        <bgColor rgb="FFFFFFFF"/>
      </patternFill>
    </fill>
  </fills>
  <borders count="2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29" fillId="0" borderId="0"/>
  </cellStyleXfs>
  <cellXfs count="7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6" fontId="10" fillId="11" borderId="8" xfId="0" applyNumberFormat="1" applyFont="1" applyFill="1" applyBorder="1" applyAlignment="1">
      <alignment horizontal="right" vertical="top" wrapText="1"/>
    </xf>
    <xf numFmtId="0" fontId="12" fillId="12" borderId="9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center" vertical="top" wrapText="1"/>
    </xf>
    <xf numFmtId="0" fontId="14" fillId="14" borderId="11" xfId="0" applyFont="1" applyFill="1" applyBorder="1" applyAlignment="1">
      <alignment horizontal="right" vertical="top" wrapText="1"/>
    </xf>
    <xf numFmtId="4" fontId="15" fillId="15" borderId="12" xfId="0" applyNumberFormat="1" applyFont="1" applyFill="1" applyBorder="1" applyAlignment="1">
      <alignment horizontal="right" vertical="top" wrapText="1"/>
    </xf>
    <xf numFmtId="166" fontId="16" fillId="16" borderId="13" xfId="0" applyNumberFormat="1" applyFont="1" applyFill="1" applyBorder="1" applyAlignment="1">
      <alignment horizontal="right" vertical="top" wrapText="1"/>
    </xf>
    <xf numFmtId="0" fontId="17" fillId="17" borderId="14" xfId="0" applyFont="1" applyFill="1" applyBorder="1" applyAlignment="1">
      <alignment horizontal="left" vertical="top" wrapText="1"/>
    </xf>
    <xf numFmtId="0" fontId="18" fillId="18" borderId="15" xfId="0" applyFont="1" applyFill="1" applyBorder="1" applyAlignment="1">
      <alignment horizontal="center" vertical="top" wrapText="1"/>
    </xf>
    <xf numFmtId="0" fontId="19" fillId="19" borderId="16" xfId="0" applyFont="1" applyFill="1" applyBorder="1" applyAlignment="1">
      <alignment horizontal="right" vertical="top" wrapText="1"/>
    </xf>
    <xf numFmtId="4" fontId="20" fillId="20" borderId="17" xfId="0" applyNumberFormat="1" applyFont="1" applyFill="1" applyBorder="1" applyAlignment="1">
      <alignment horizontal="right" vertical="top" wrapText="1"/>
    </xf>
    <xf numFmtId="166" fontId="21" fillId="21" borderId="18" xfId="0" applyNumberFormat="1" applyFont="1" applyFill="1" applyBorder="1" applyAlignment="1">
      <alignment horizontal="right" vertical="top" wrapText="1"/>
    </xf>
    <xf numFmtId="0" fontId="22" fillId="22" borderId="0" xfId="0" applyFont="1" applyFill="1" applyAlignment="1">
      <alignment horizontal="left" vertical="top" wrapText="1"/>
    </xf>
    <xf numFmtId="0" fontId="23" fillId="23" borderId="0" xfId="0" applyFont="1" applyFill="1" applyAlignment="1">
      <alignment horizontal="center" vertical="top" wrapText="1"/>
    </xf>
    <xf numFmtId="0" fontId="24" fillId="24" borderId="0" xfId="0" applyFont="1" applyFill="1" applyAlignment="1">
      <alignment horizontal="right" vertical="top" wrapText="1"/>
    </xf>
    <xf numFmtId="0" fontId="26" fillId="26" borderId="0" xfId="0" applyFont="1" applyFill="1" applyAlignment="1">
      <alignment horizontal="left" vertical="top" wrapText="1"/>
    </xf>
    <xf numFmtId="0" fontId="27" fillId="27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24" fillId="24" borderId="0" xfId="0" applyFont="1" applyFill="1" applyAlignment="1">
      <alignment horizontal="right" vertical="top" wrapText="1"/>
    </xf>
    <xf numFmtId="4" fontId="25" fillId="25" borderId="0" xfId="0" applyNumberFormat="1" applyFont="1" applyFill="1" applyAlignment="1">
      <alignment horizontal="right" vertical="top" wrapText="1"/>
    </xf>
    <xf numFmtId="0" fontId="27" fillId="27" borderId="0" xfId="0" applyFont="1" applyFill="1" applyAlignment="1">
      <alignment horizontal="center" vertical="top" wrapText="1"/>
    </xf>
    <xf numFmtId="0" fontId="11" fillId="22" borderId="0" xfId="0" applyFont="1" applyFill="1" applyAlignment="1">
      <alignment horizontal="left" vertical="top" wrapText="1"/>
    </xf>
    <xf numFmtId="10" fontId="22" fillId="22" borderId="0" xfId="0" applyNumberFormat="1" applyFont="1" applyFill="1" applyAlignment="1">
      <alignment horizontal="left" vertical="top" wrapText="1"/>
    </xf>
    <xf numFmtId="0" fontId="11" fillId="22" borderId="0" xfId="0" applyFont="1" applyFill="1" applyAlignment="1">
      <alignment horizontal="center" vertical="top" wrapText="1"/>
    </xf>
    <xf numFmtId="0" fontId="12" fillId="0" borderId="19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right" vertical="top" wrapText="1"/>
    </xf>
    <xf numFmtId="4" fontId="15" fillId="0" borderId="19" xfId="0" applyNumberFormat="1" applyFont="1" applyFill="1" applyBorder="1" applyAlignment="1">
      <alignment horizontal="right" vertical="top" wrapText="1"/>
    </xf>
    <xf numFmtId="166" fontId="16" fillId="0" borderId="19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12" fillId="0" borderId="19" xfId="0" applyFont="1" applyFill="1" applyBorder="1" applyAlignment="1">
      <alignment horizontal="center" vertical="top" wrapText="1"/>
    </xf>
    <xf numFmtId="4" fontId="12" fillId="0" borderId="19" xfId="0" applyNumberFormat="1" applyFont="1" applyFill="1" applyBorder="1" applyAlignment="1">
      <alignment horizontal="right" vertical="top" wrapText="1"/>
    </xf>
    <xf numFmtId="168" fontId="15" fillId="0" borderId="19" xfId="0" applyNumberFormat="1" applyFont="1" applyFill="1" applyBorder="1" applyAlignment="1">
      <alignment horizontal="righ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19" xfId="0" applyFont="1" applyFill="1" applyBorder="1" applyAlignment="1">
      <alignment horizontal="left" vertical="top" wrapText="1"/>
    </xf>
    <xf numFmtId="4" fontId="8" fillId="9" borderId="19" xfId="0" applyNumberFormat="1" applyFont="1" applyFill="1" applyBorder="1" applyAlignment="1">
      <alignment horizontal="right" vertical="top" wrapText="1"/>
    </xf>
    <xf numFmtId="4" fontId="8" fillId="9" borderId="0" xfId="0" applyNumberFormat="1" applyFont="1" applyFill="1" applyBorder="1" applyAlignment="1">
      <alignment horizontal="right" vertical="top" wrapText="1"/>
    </xf>
    <xf numFmtId="10" fontId="8" fillId="9" borderId="6" xfId="0" applyNumberFormat="1" applyFont="1" applyFill="1" applyBorder="1" applyAlignment="1">
      <alignment horizontal="right" vertical="top" wrapText="1"/>
    </xf>
    <xf numFmtId="4" fontId="28" fillId="28" borderId="0" xfId="0" applyNumberFormat="1" applyFont="1" applyFill="1" applyBorder="1" applyAlignment="1">
      <alignment horizontal="right" vertical="top" wrapText="1"/>
    </xf>
    <xf numFmtId="10" fontId="28" fillId="28" borderId="20" xfId="0" applyNumberFormat="1" applyFont="1" applyFill="1" applyBorder="1" applyAlignment="1">
      <alignment horizontal="right" vertical="top" wrapText="1"/>
    </xf>
    <xf numFmtId="4" fontId="24" fillId="24" borderId="0" xfId="0" applyNumberFormat="1" applyFont="1" applyFill="1" applyAlignment="1">
      <alignment horizontal="right" vertical="top" wrapText="1"/>
    </xf>
    <xf numFmtId="0" fontId="22" fillId="2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vertical="top" wrapText="1"/>
    </xf>
    <xf numFmtId="0" fontId="30" fillId="29" borderId="1" xfId="0" applyFont="1" applyFill="1" applyBorder="1" applyAlignment="1">
      <alignment horizontal="left" vertical="top" wrapText="1"/>
    </xf>
    <xf numFmtId="0" fontId="30" fillId="29" borderId="22" xfId="0" applyFont="1" applyFill="1" applyBorder="1" applyAlignment="1">
      <alignment horizontal="left" vertical="top" wrapText="1"/>
    </xf>
    <xf numFmtId="0" fontId="30" fillId="29" borderId="21" xfId="0" applyFont="1" applyFill="1" applyBorder="1" applyAlignment="1">
      <alignment horizontal="left" vertical="top" wrapText="1"/>
    </xf>
    <xf numFmtId="0" fontId="30" fillId="29" borderId="23" xfId="0" applyFont="1" applyFill="1" applyBorder="1" applyAlignment="1">
      <alignment horizontal="left" vertical="top" wrapText="1"/>
    </xf>
    <xf numFmtId="0" fontId="30" fillId="29" borderId="3" xfId="0" applyFont="1" applyFill="1" applyBorder="1" applyAlignment="1">
      <alignment horizontal="right" vertical="top" wrapText="1"/>
    </xf>
    <xf numFmtId="0" fontId="30" fillId="4" borderId="1" xfId="0" applyFont="1" applyFill="1" applyBorder="1" applyAlignment="1">
      <alignment vertical="top" wrapText="1"/>
    </xf>
    <xf numFmtId="0" fontId="30" fillId="4" borderId="22" xfId="0" applyFont="1" applyFill="1" applyBorder="1" applyAlignment="1">
      <alignment horizontal="left" vertical="top" wrapText="1"/>
    </xf>
    <xf numFmtId="0" fontId="30" fillId="4" borderId="21" xfId="0" applyFont="1" applyFill="1" applyBorder="1" applyAlignment="1">
      <alignment horizontal="left" vertical="top" wrapText="1"/>
    </xf>
    <xf numFmtId="0" fontId="30" fillId="4" borderId="23" xfId="0" applyFont="1" applyFill="1" applyBorder="1" applyAlignment="1">
      <alignment horizontal="left" vertical="top" wrapText="1"/>
    </xf>
    <xf numFmtId="0" fontId="30" fillId="6" borderId="3" xfId="0" applyFont="1" applyFill="1" applyBorder="1" applyAlignment="1">
      <alignment horizontal="right" vertical="top" wrapText="1"/>
    </xf>
    <xf numFmtId="10" fontId="30" fillId="6" borderId="3" xfId="0" applyNumberFormat="1" applyFont="1" applyFill="1" applyBorder="1" applyAlignment="1">
      <alignment horizontal="right" vertical="top" wrapText="1"/>
    </xf>
    <xf numFmtId="0" fontId="30" fillId="4" borderId="1" xfId="0" applyFont="1" applyFill="1" applyBorder="1" applyAlignment="1">
      <alignment horizontal="left" vertical="top" wrapText="1"/>
    </xf>
    <xf numFmtId="0" fontId="31" fillId="6" borderId="22" xfId="0" applyFont="1" applyFill="1" applyBorder="1" applyAlignment="1">
      <alignment horizontal="center" vertical="top" wrapText="1"/>
    </xf>
    <xf numFmtId="0" fontId="31" fillId="6" borderId="23" xfId="0" applyFont="1" applyFill="1" applyBorder="1" applyAlignment="1">
      <alignment horizontal="center" vertical="top" wrapText="1"/>
    </xf>
    <xf numFmtId="10" fontId="31" fillId="6" borderId="3" xfId="0" applyNumberFormat="1" applyFont="1" applyFill="1" applyBorder="1" applyAlignment="1">
      <alignment horizontal="right" vertical="top" wrapText="1"/>
    </xf>
    <xf numFmtId="0" fontId="30" fillId="4" borderId="22" xfId="0" applyFont="1" applyFill="1" applyBorder="1" applyAlignment="1">
      <alignment vertical="top" wrapText="1"/>
    </xf>
    <xf numFmtId="0" fontId="30" fillId="4" borderId="21" xfId="0" applyFont="1" applyFill="1" applyBorder="1" applyAlignment="1">
      <alignment vertical="top" wrapText="1"/>
    </xf>
    <xf numFmtId="0" fontId="30" fillId="29" borderId="22" xfId="0" applyFont="1" applyFill="1" applyBorder="1" applyAlignment="1">
      <alignment horizontal="right" vertical="top" wrapText="1"/>
    </xf>
    <xf numFmtId="0" fontId="30" fillId="29" borderId="21" xfId="0" applyFont="1" applyFill="1" applyBorder="1" applyAlignment="1">
      <alignment horizontal="right" vertical="top" wrapText="1"/>
    </xf>
    <xf numFmtId="0" fontId="30" fillId="29" borderId="23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10" fontId="31" fillId="0" borderId="0" xfId="0" applyNumberFormat="1" applyFont="1"/>
    <xf numFmtId="0" fontId="32" fillId="0" borderId="0" xfId="0" applyFont="1"/>
    <xf numFmtId="0" fontId="32" fillId="0" borderId="0" xfId="0" applyFont="1" applyFill="1"/>
  </cellXfs>
  <cellStyles count="2">
    <cellStyle name="Normal" xfId="0" builtinId="0"/>
    <cellStyle name="Normal 2" xfId="1" xr:uid="{6E92813A-0516-4956-8CBD-78CE297BF9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B35F-B093-4FC7-BDD8-7B314E77CFDD}">
  <sheetPr>
    <pageSetUpPr fitToPage="1"/>
  </sheetPr>
  <dimension ref="A1:J29"/>
  <sheetViews>
    <sheetView showWhiteSpace="0" workbookViewId="0">
      <selection activeCell="D30" sqref="D30"/>
    </sheetView>
  </sheetViews>
  <sheetFormatPr defaultRowHeight="13.8" x14ac:dyDescent="0.25"/>
  <cols>
    <col min="1" max="2" width="10" bestFit="1" customWidth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10" width="10" bestFit="1" customWidth="1"/>
  </cols>
  <sheetData>
    <row r="1" spans="1:10" ht="13.8" customHeight="1" x14ac:dyDescent="0.25">
      <c r="A1" s="1"/>
      <c r="B1" s="1"/>
      <c r="C1" s="1"/>
      <c r="D1" s="1" t="s">
        <v>0</v>
      </c>
      <c r="E1" s="1" t="s">
        <v>1</v>
      </c>
      <c r="F1" s="54" t="s">
        <v>2</v>
      </c>
      <c r="G1" s="54"/>
      <c r="H1" s="25" t="s">
        <v>3</v>
      </c>
      <c r="I1" s="25"/>
      <c r="J1" s="25"/>
    </row>
    <row r="2" spans="1:10" ht="79.95" customHeight="1" x14ac:dyDescent="0.25">
      <c r="A2" s="20"/>
      <c r="B2" s="20"/>
      <c r="C2" s="20"/>
      <c r="D2" s="35" t="s">
        <v>208</v>
      </c>
      <c r="E2" s="33" t="s">
        <v>209</v>
      </c>
      <c r="F2" s="34">
        <v>0.2606</v>
      </c>
      <c r="G2" s="34"/>
      <c r="H2" s="26" t="s">
        <v>6</v>
      </c>
      <c r="I2" s="26"/>
      <c r="J2" s="26"/>
    </row>
    <row r="3" spans="1:10" x14ac:dyDescent="0.25">
      <c r="A3" s="53" t="s">
        <v>217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5.2" customHeight="1" x14ac:dyDescent="0.25">
      <c r="A4" s="55" t="s">
        <v>218</v>
      </c>
      <c r="B4" s="56" t="s">
        <v>219</v>
      </c>
      <c r="C4" s="57"/>
      <c r="D4" s="57"/>
      <c r="E4" s="57"/>
      <c r="F4" s="57"/>
      <c r="G4" s="57"/>
      <c r="H4" s="58"/>
      <c r="I4" s="59"/>
      <c r="J4" s="59"/>
    </row>
    <row r="5" spans="1:10" x14ac:dyDescent="0.25">
      <c r="A5" s="60">
        <v>1</v>
      </c>
      <c r="B5" s="61" t="s">
        <v>221</v>
      </c>
      <c r="C5" s="62"/>
      <c r="D5" s="62"/>
      <c r="E5" s="62"/>
      <c r="F5" s="62"/>
      <c r="G5" s="62"/>
      <c r="H5" s="63"/>
      <c r="I5" s="64"/>
      <c r="J5" s="65">
        <v>0.03</v>
      </c>
    </row>
    <row r="6" spans="1:10" x14ac:dyDescent="0.25">
      <c r="A6" s="60"/>
      <c r="B6" s="60"/>
      <c r="C6" s="60"/>
      <c r="D6" s="60"/>
      <c r="E6" s="60"/>
      <c r="F6" s="60"/>
      <c r="G6" s="66"/>
      <c r="H6" s="67" t="s">
        <v>220</v>
      </c>
      <c r="I6" s="68"/>
      <c r="J6" s="69">
        <f>J5</f>
        <v>0.03</v>
      </c>
    </row>
    <row r="7" spans="1:10" ht="25.2" customHeight="1" x14ac:dyDescent="0.25">
      <c r="A7" s="55" t="s">
        <v>222</v>
      </c>
      <c r="B7" s="56" t="s">
        <v>223</v>
      </c>
      <c r="C7" s="57"/>
      <c r="D7" s="57"/>
      <c r="E7" s="57"/>
      <c r="F7" s="57"/>
      <c r="G7" s="57"/>
      <c r="H7" s="58"/>
      <c r="I7" s="59"/>
      <c r="J7" s="59"/>
    </row>
    <row r="8" spans="1:10" x14ac:dyDescent="0.25">
      <c r="A8" s="60">
        <v>1</v>
      </c>
      <c r="B8" s="61" t="s">
        <v>224</v>
      </c>
      <c r="C8" s="62"/>
      <c r="D8" s="62"/>
      <c r="E8" s="62"/>
      <c r="F8" s="62"/>
      <c r="G8" s="62"/>
      <c r="H8" s="63"/>
      <c r="I8" s="64"/>
      <c r="J8" s="65">
        <v>9.7000000000000003E-3</v>
      </c>
    </row>
    <row r="9" spans="1:10" x14ac:dyDescent="0.25">
      <c r="A9" s="60"/>
      <c r="B9" s="60"/>
      <c r="C9" s="60"/>
      <c r="D9" s="60"/>
      <c r="E9" s="60"/>
      <c r="F9" s="60"/>
      <c r="G9" s="66"/>
      <c r="H9" s="67" t="s">
        <v>220</v>
      </c>
      <c r="I9" s="68"/>
      <c r="J9" s="69">
        <f>J8</f>
        <v>9.7000000000000003E-3</v>
      </c>
    </row>
    <row r="10" spans="1:10" ht="25.2" customHeight="1" x14ac:dyDescent="0.25">
      <c r="A10" s="55" t="s">
        <v>225</v>
      </c>
      <c r="B10" s="56" t="s">
        <v>226</v>
      </c>
      <c r="C10" s="57"/>
      <c r="D10" s="57"/>
      <c r="E10" s="57"/>
      <c r="F10" s="57"/>
      <c r="G10" s="57"/>
      <c r="H10" s="58"/>
      <c r="I10" s="59"/>
      <c r="J10" s="59"/>
    </row>
    <row r="11" spans="1:10" x14ac:dyDescent="0.25">
      <c r="A11" s="60">
        <v>1</v>
      </c>
      <c r="B11" s="61" t="s">
        <v>233</v>
      </c>
      <c r="C11" s="62"/>
      <c r="D11" s="62"/>
      <c r="E11" s="62"/>
      <c r="F11" s="62"/>
      <c r="G11" s="62"/>
      <c r="H11" s="63"/>
      <c r="I11" s="64"/>
      <c r="J11" s="65">
        <v>8.0000000000000002E-3</v>
      </c>
    </row>
    <row r="12" spans="1:10" x14ac:dyDescent="0.25">
      <c r="A12" s="60"/>
      <c r="B12" s="60"/>
      <c r="C12" s="60"/>
      <c r="D12" s="60"/>
      <c r="E12" s="60"/>
      <c r="F12" s="60"/>
      <c r="G12" s="66"/>
      <c r="H12" s="67" t="s">
        <v>220</v>
      </c>
      <c r="I12" s="68"/>
      <c r="J12" s="69">
        <f>J11</f>
        <v>8.0000000000000002E-3</v>
      </c>
    </row>
    <row r="13" spans="1:10" ht="25.2" customHeight="1" x14ac:dyDescent="0.25">
      <c r="A13" s="55" t="s">
        <v>229</v>
      </c>
      <c r="B13" s="56" t="s">
        <v>227</v>
      </c>
      <c r="C13" s="57"/>
      <c r="D13" s="57"/>
      <c r="E13" s="57"/>
      <c r="F13" s="57"/>
      <c r="G13" s="57"/>
      <c r="H13" s="58"/>
      <c r="I13" s="59"/>
      <c r="J13" s="59"/>
    </row>
    <row r="14" spans="1:10" x14ac:dyDescent="0.25">
      <c r="A14" s="60">
        <v>1</v>
      </c>
      <c r="B14" s="61" t="s">
        <v>232</v>
      </c>
      <c r="C14" s="62"/>
      <c r="D14" s="62"/>
      <c r="E14" s="62"/>
      <c r="F14" s="62"/>
      <c r="G14" s="62"/>
      <c r="H14" s="63"/>
      <c r="I14" s="64"/>
      <c r="J14" s="65">
        <v>5.8999999999999999E-3</v>
      </c>
    </row>
    <row r="15" spans="1:10" x14ac:dyDescent="0.25">
      <c r="A15" s="60"/>
      <c r="B15" s="60"/>
      <c r="C15" s="60"/>
      <c r="D15" s="60"/>
      <c r="E15" s="60"/>
      <c r="F15" s="60"/>
      <c r="G15" s="66"/>
      <c r="H15" s="67" t="s">
        <v>220</v>
      </c>
      <c r="I15" s="68"/>
      <c r="J15" s="69">
        <f>J14</f>
        <v>5.8999999999999999E-3</v>
      </c>
    </row>
    <row r="16" spans="1:10" ht="25.2" customHeight="1" x14ac:dyDescent="0.25">
      <c r="A16" s="55" t="s">
        <v>230</v>
      </c>
      <c r="B16" s="56" t="s">
        <v>228</v>
      </c>
      <c r="C16" s="57"/>
      <c r="D16" s="57"/>
      <c r="E16" s="57"/>
      <c r="F16" s="57"/>
      <c r="G16" s="57"/>
      <c r="H16" s="58"/>
      <c r="I16" s="59"/>
      <c r="J16" s="59"/>
    </row>
    <row r="17" spans="1:10" x14ac:dyDescent="0.25">
      <c r="A17" s="60">
        <v>1</v>
      </c>
      <c r="B17" s="61" t="s">
        <v>231</v>
      </c>
      <c r="C17" s="62"/>
      <c r="D17" s="62"/>
      <c r="E17" s="62"/>
      <c r="F17" s="62"/>
      <c r="G17" s="62"/>
      <c r="H17" s="63"/>
      <c r="I17" s="64"/>
      <c r="J17" s="65">
        <v>6.1600000000000002E-2</v>
      </c>
    </row>
    <row r="18" spans="1:10" x14ac:dyDescent="0.25">
      <c r="A18" s="60"/>
      <c r="B18" s="60"/>
      <c r="C18" s="60"/>
      <c r="D18" s="60"/>
      <c r="E18" s="60"/>
      <c r="F18" s="60"/>
      <c r="G18" s="66"/>
      <c r="H18" s="67" t="s">
        <v>220</v>
      </c>
      <c r="I18" s="68"/>
      <c r="J18" s="69">
        <f>J17</f>
        <v>6.1600000000000002E-2</v>
      </c>
    </row>
    <row r="19" spans="1:10" ht="25.2" customHeight="1" x14ac:dyDescent="0.25">
      <c r="A19" s="55" t="s">
        <v>234</v>
      </c>
      <c r="B19" s="56" t="s">
        <v>235</v>
      </c>
      <c r="C19" s="57"/>
      <c r="D19" s="57"/>
      <c r="E19" s="57"/>
      <c r="F19" s="57"/>
      <c r="G19" s="57"/>
      <c r="H19" s="58"/>
      <c r="I19" s="59"/>
      <c r="J19" s="59"/>
    </row>
    <row r="20" spans="1:10" x14ac:dyDescent="0.25">
      <c r="A20" s="60">
        <v>1</v>
      </c>
      <c r="B20" s="61" t="s">
        <v>236</v>
      </c>
      <c r="C20" s="62"/>
      <c r="D20" s="62"/>
      <c r="E20" s="62"/>
      <c r="F20" s="62"/>
      <c r="G20" s="62"/>
      <c r="H20" s="63"/>
      <c r="I20" s="64"/>
      <c r="J20" s="65">
        <v>2.5000000000000001E-2</v>
      </c>
    </row>
    <row r="21" spans="1:10" x14ac:dyDescent="0.25">
      <c r="A21" s="60">
        <v>2</v>
      </c>
      <c r="B21" s="61" t="s">
        <v>237</v>
      </c>
      <c r="C21" s="62"/>
      <c r="D21" s="62"/>
      <c r="E21" s="62"/>
      <c r="F21" s="62"/>
      <c r="G21" s="62"/>
      <c r="H21" s="63"/>
      <c r="I21" s="64"/>
      <c r="J21" s="65">
        <v>0.03</v>
      </c>
    </row>
    <row r="22" spans="1:10" x14ac:dyDescent="0.25">
      <c r="A22" s="60">
        <v>3</v>
      </c>
      <c r="B22" s="61" t="s">
        <v>238</v>
      </c>
      <c r="C22" s="62"/>
      <c r="D22" s="62"/>
      <c r="E22" s="62"/>
      <c r="F22" s="62"/>
      <c r="G22" s="62"/>
      <c r="H22" s="63"/>
      <c r="I22" s="64"/>
      <c r="J22" s="65">
        <v>6.4999999999999997E-3</v>
      </c>
    </row>
    <row r="23" spans="1:10" x14ac:dyDescent="0.25">
      <c r="A23" s="60">
        <v>4</v>
      </c>
      <c r="B23" s="61" t="s">
        <v>239</v>
      </c>
      <c r="C23" s="62"/>
      <c r="D23" s="62"/>
      <c r="E23" s="62"/>
      <c r="F23" s="62"/>
      <c r="G23" s="62"/>
      <c r="H23" s="63"/>
      <c r="I23" s="64"/>
      <c r="J23" s="65">
        <v>3.5999999999999997E-2</v>
      </c>
    </row>
    <row r="24" spans="1:10" x14ac:dyDescent="0.25">
      <c r="A24" s="60">
        <v>5</v>
      </c>
      <c r="B24" s="61" t="s">
        <v>240</v>
      </c>
      <c r="C24" s="62"/>
      <c r="D24" s="62"/>
      <c r="E24" s="62"/>
      <c r="F24" s="62"/>
      <c r="G24" s="62"/>
      <c r="H24" s="63"/>
      <c r="I24" s="64"/>
      <c r="J24" s="65">
        <v>1.4999999999999999E-2</v>
      </c>
    </row>
    <row r="25" spans="1:10" x14ac:dyDescent="0.25">
      <c r="A25" s="60"/>
      <c r="B25" s="70"/>
      <c r="C25" s="71"/>
      <c r="D25" s="71"/>
      <c r="E25" s="71"/>
      <c r="F25" s="71"/>
      <c r="G25" s="71"/>
      <c r="H25" s="67" t="s">
        <v>220</v>
      </c>
      <c r="I25" s="68"/>
      <c r="J25" s="69">
        <f>SUM(J20:J24)</f>
        <v>0.1125</v>
      </c>
    </row>
    <row r="26" spans="1:10" x14ac:dyDescent="0.25">
      <c r="A26" s="60"/>
      <c r="B26" s="60"/>
      <c r="C26" s="60"/>
      <c r="D26" s="60"/>
      <c r="E26" s="60"/>
      <c r="F26" s="60"/>
      <c r="G26" s="66"/>
      <c r="H26" s="67"/>
      <c r="I26" s="68"/>
      <c r="J26" s="69"/>
    </row>
    <row r="27" spans="1:10" ht="25.2" customHeight="1" x14ac:dyDescent="0.25">
      <c r="A27" s="55"/>
      <c r="B27" s="72" t="s">
        <v>241</v>
      </c>
      <c r="C27" s="73"/>
      <c r="D27" s="73"/>
      <c r="E27" s="73"/>
      <c r="F27" s="73"/>
      <c r="G27" s="73"/>
      <c r="H27" s="73"/>
      <c r="I27" s="73"/>
      <c r="J27" s="74"/>
    </row>
    <row r="29" spans="1:10" x14ac:dyDescent="0.25">
      <c r="G29" s="75" t="s">
        <v>242</v>
      </c>
      <c r="H29" s="75"/>
      <c r="I29" s="75"/>
      <c r="J29" s="76">
        <v>0.2606</v>
      </c>
    </row>
  </sheetData>
  <mergeCells count="29">
    <mergeCell ref="G29:I29"/>
    <mergeCell ref="F2:G2"/>
    <mergeCell ref="B20:H20"/>
    <mergeCell ref="B21:H21"/>
    <mergeCell ref="B22:H22"/>
    <mergeCell ref="B23:H23"/>
    <mergeCell ref="B24:H24"/>
    <mergeCell ref="H25:I25"/>
    <mergeCell ref="B27:J27"/>
    <mergeCell ref="B16:H16"/>
    <mergeCell ref="B17:H17"/>
    <mergeCell ref="H18:I18"/>
    <mergeCell ref="B19:H19"/>
    <mergeCell ref="H26:I26"/>
    <mergeCell ref="B10:H10"/>
    <mergeCell ref="B11:H11"/>
    <mergeCell ref="H12:I12"/>
    <mergeCell ref="B13:H13"/>
    <mergeCell ref="B14:H14"/>
    <mergeCell ref="H15:I15"/>
    <mergeCell ref="H1:J1"/>
    <mergeCell ref="H2:J2"/>
    <mergeCell ref="H6:I6"/>
    <mergeCell ref="B4:H4"/>
    <mergeCell ref="B5:H5"/>
    <mergeCell ref="B7:H7"/>
    <mergeCell ref="B8:H8"/>
    <mergeCell ref="H9:I9"/>
    <mergeCell ref="A3:J3"/>
  </mergeCells>
  <pageMargins left="0.5" right="0.5" top="1" bottom="1" header="0.5" footer="0.5"/>
  <pageSetup paperSize="9" fitToHeight="0" orientation="landscape" r:id="rId1"/>
  <headerFooter>
    <oddHeader>&amp;L &amp;C &amp;R</oddHeader>
    <oddFooter>&amp;L &amp;C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showWhiteSpace="0" workbookViewId="0">
      <selection activeCell="B2" sqref="B2"/>
    </sheetView>
  </sheetViews>
  <sheetFormatPr defaultRowHeight="13.8" x14ac:dyDescent="0.25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x14ac:dyDescent="0.25">
      <c r="A1" s="1"/>
      <c r="B1" s="1" t="s">
        <v>0</v>
      </c>
      <c r="C1" s="1" t="s">
        <v>1</v>
      </c>
      <c r="D1" s="25" t="s">
        <v>2</v>
      </c>
      <c r="E1" s="25"/>
      <c r="F1" s="25" t="s">
        <v>3</v>
      </c>
      <c r="G1" s="25"/>
    </row>
    <row r="2" spans="1:7" ht="94.95" customHeight="1" x14ac:dyDescent="0.25">
      <c r="A2" s="20"/>
      <c r="B2" s="52" t="str">
        <f>'Resumo do Orçamento'!D2</f>
        <v>CONSTRUÇÃO DE UMA SUBESTAÇÃO AÉREA
DE 45KVA PARA ATENDER UMA ESTAÇÃO
ELEVATÓRIA NO MUNICÍPIO DE SOUSA/PB</v>
      </c>
      <c r="C2" s="20" t="s">
        <v>5</v>
      </c>
      <c r="D2" s="34">
        <f>'Resumo do Orçamento'!F2</f>
        <v>0.2606</v>
      </c>
      <c r="E2" s="26"/>
      <c r="F2" s="26" t="s">
        <v>6</v>
      </c>
      <c r="G2" s="26"/>
    </row>
    <row r="3" spans="1:7" x14ac:dyDescent="0.25">
      <c r="A3" s="27" t="s">
        <v>200</v>
      </c>
      <c r="B3" s="28"/>
      <c r="C3" s="28"/>
      <c r="D3" s="28"/>
      <c r="E3" s="28"/>
      <c r="F3" s="28"/>
      <c r="G3" s="28"/>
    </row>
    <row r="4" spans="1:7" x14ac:dyDescent="0.25">
      <c r="A4" s="2" t="s">
        <v>8</v>
      </c>
      <c r="B4" s="2" t="s">
        <v>9</v>
      </c>
      <c r="C4" s="4" t="s">
        <v>201</v>
      </c>
      <c r="D4" s="4" t="s">
        <v>202</v>
      </c>
    </row>
    <row r="5" spans="1:7" ht="24" customHeight="1" thickBot="1" x14ac:dyDescent="0.3">
      <c r="A5" s="5" t="s">
        <v>13</v>
      </c>
      <c r="B5" s="5" t="s">
        <v>14</v>
      </c>
      <c r="C5" s="48">
        <v>1</v>
      </c>
      <c r="D5" s="50">
        <v>1</v>
      </c>
    </row>
    <row r="6" spans="1:7" ht="24" customHeight="1" thickTop="1" x14ac:dyDescent="0.25">
      <c r="A6" s="45"/>
      <c r="B6" s="45"/>
      <c r="C6" s="46">
        <f>'Resumo do Orçamento'!I5</f>
        <v>32749.750000000004</v>
      </c>
      <c r="D6" s="49">
        <f>C6</f>
        <v>32749.750000000004</v>
      </c>
    </row>
    <row r="7" spans="1:7" ht="24" customHeight="1" thickBot="1" x14ac:dyDescent="0.3">
      <c r="A7" s="5" t="s">
        <v>15</v>
      </c>
      <c r="B7" s="5" t="s">
        <v>16</v>
      </c>
      <c r="C7" s="48">
        <v>1</v>
      </c>
      <c r="D7" s="50">
        <v>1</v>
      </c>
    </row>
    <row r="8" spans="1:7" ht="24" customHeight="1" x14ac:dyDescent="0.25">
      <c r="A8" s="44"/>
      <c r="B8" s="44"/>
      <c r="C8" s="47">
        <f>'Resumo do Orçamento'!I6</f>
        <v>5677.1400000000012</v>
      </c>
      <c r="D8" s="49">
        <f>C8</f>
        <v>5677.1400000000012</v>
      </c>
    </row>
    <row r="9" spans="1:7" x14ac:dyDescent="0.25">
      <c r="A9" s="26" t="s">
        <v>203</v>
      </c>
      <c r="B9" s="26"/>
      <c r="C9" s="20"/>
      <c r="D9" s="22" t="s">
        <v>204</v>
      </c>
    </row>
    <row r="10" spans="1:7" x14ac:dyDescent="0.25">
      <c r="A10" s="26" t="s">
        <v>205</v>
      </c>
      <c r="B10" s="26"/>
      <c r="C10" s="20"/>
      <c r="D10" s="51">
        <f>D6+D8</f>
        <v>38426.890000000007</v>
      </c>
    </row>
    <row r="11" spans="1:7" x14ac:dyDescent="0.25">
      <c r="A11" s="26" t="s">
        <v>206</v>
      </c>
      <c r="B11" s="26"/>
      <c r="C11" s="20"/>
      <c r="D11" s="22" t="s">
        <v>204</v>
      </c>
    </row>
    <row r="12" spans="1:7" x14ac:dyDescent="0.25">
      <c r="A12" s="26" t="s">
        <v>207</v>
      </c>
      <c r="B12" s="26"/>
      <c r="C12" s="20"/>
      <c r="D12" s="51">
        <f>D10</f>
        <v>38426.890000000007</v>
      </c>
    </row>
    <row r="13" spans="1:7" x14ac:dyDescent="0.25">
      <c r="A13" s="24"/>
      <c r="B13" s="24"/>
      <c r="C13" s="24"/>
      <c r="D13" s="24"/>
      <c r="E13" s="24"/>
      <c r="F13" s="24"/>
      <c r="G13" s="24"/>
    </row>
    <row r="14" spans="1:7" ht="60" customHeight="1" x14ac:dyDescent="0.25">
      <c r="A14" s="21"/>
      <c r="B14" s="21"/>
      <c r="C14" s="21"/>
      <c r="D14" s="21"/>
      <c r="E14" s="21"/>
      <c r="F14" s="21"/>
      <c r="G14" s="21"/>
    </row>
    <row r="15" spans="1:7" ht="70.05" customHeight="1" x14ac:dyDescent="0.25">
      <c r="A15" s="32"/>
      <c r="B15" s="28"/>
      <c r="C15" s="28"/>
      <c r="D15" s="28"/>
      <c r="E15" s="28"/>
      <c r="F15" s="28"/>
      <c r="G15" s="28"/>
    </row>
  </sheetData>
  <mergeCells count="10">
    <mergeCell ref="A9:B9"/>
    <mergeCell ref="A10:B10"/>
    <mergeCell ref="A11:B11"/>
    <mergeCell ref="A12:B12"/>
    <mergeCell ref="A15:G15"/>
    <mergeCell ref="D1:E1"/>
    <mergeCell ref="F1:G1"/>
    <mergeCell ref="D2:E2"/>
    <mergeCell ref="F2:G2"/>
    <mergeCell ref="A3:G3"/>
  </mergeCells>
  <pageMargins left="0.5" right="0.5" top="1" bottom="1" header="0.5" footer="0.5"/>
  <pageSetup paperSize="8"/>
  <headerFooter>
    <oddHeader>&amp;L &amp;C &amp;R</oddHeader>
    <oddFooter>&amp;L &amp;C 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A245-4325-403D-8804-01259671C50A}">
  <sheetPr>
    <pageSetUpPr fitToPage="1"/>
  </sheetPr>
  <dimension ref="A1:L71"/>
  <sheetViews>
    <sheetView showWhiteSpace="0" topLeftCell="A49" workbookViewId="0">
      <selection activeCell="A71" sqref="A71:J71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  <col min="12" max="12" width="8.796875" style="77"/>
  </cols>
  <sheetData>
    <row r="1" spans="1:12" x14ac:dyDescent="0.25">
      <c r="A1" s="1"/>
      <c r="B1" s="1"/>
      <c r="C1" s="1"/>
      <c r="D1" s="1" t="s">
        <v>0</v>
      </c>
      <c r="E1" s="25" t="s">
        <v>1</v>
      </c>
      <c r="F1" s="25"/>
      <c r="G1" s="25" t="s">
        <v>2</v>
      </c>
      <c r="H1" s="25"/>
      <c r="I1" s="25" t="s">
        <v>3</v>
      </c>
      <c r="J1" s="25"/>
    </row>
    <row r="2" spans="1:12" ht="79.95" customHeight="1" x14ac:dyDescent="0.25">
      <c r="A2" s="20"/>
      <c r="B2" s="20"/>
      <c r="C2" s="20"/>
      <c r="D2" s="20" t="s">
        <v>4</v>
      </c>
      <c r="E2" s="26" t="s">
        <v>5</v>
      </c>
      <c r="F2" s="26"/>
      <c r="G2" s="34">
        <f>'Resumo do Orçamento'!F2</f>
        <v>0.2606</v>
      </c>
      <c r="H2" s="26"/>
      <c r="I2" s="26" t="s">
        <v>6</v>
      </c>
      <c r="J2" s="26"/>
    </row>
    <row r="3" spans="1:12" x14ac:dyDescent="0.25">
      <c r="A3" s="27" t="s">
        <v>20</v>
      </c>
      <c r="B3" s="28"/>
      <c r="C3" s="28"/>
      <c r="D3" s="28"/>
      <c r="E3" s="28"/>
      <c r="F3" s="28"/>
      <c r="G3" s="28"/>
      <c r="H3" s="28"/>
      <c r="I3" s="28"/>
      <c r="J3" s="28"/>
    </row>
    <row r="4" spans="1:12" ht="30" customHeight="1" x14ac:dyDescent="0.25">
      <c r="A4" s="2" t="s">
        <v>8</v>
      </c>
      <c r="B4" s="4" t="s">
        <v>21</v>
      </c>
      <c r="C4" s="2" t="s">
        <v>22</v>
      </c>
      <c r="D4" s="2" t="s">
        <v>9</v>
      </c>
      <c r="E4" s="3" t="s">
        <v>23</v>
      </c>
      <c r="F4" s="4" t="s">
        <v>10</v>
      </c>
      <c r="G4" s="4" t="s">
        <v>24</v>
      </c>
      <c r="H4" s="4" t="s">
        <v>25</v>
      </c>
      <c r="I4" s="4" t="s">
        <v>11</v>
      </c>
      <c r="J4" s="4" t="s">
        <v>12</v>
      </c>
    </row>
    <row r="5" spans="1:12" ht="24" customHeight="1" x14ac:dyDescent="0.25">
      <c r="A5" s="5" t="s">
        <v>13</v>
      </c>
      <c r="B5" s="5" t="s">
        <v>26</v>
      </c>
      <c r="C5" s="5"/>
      <c r="D5" s="5" t="s">
        <v>14</v>
      </c>
      <c r="E5" s="6"/>
      <c r="F5" s="7">
        <v>1</v>
      </c>
      <c r="G5" s="7" t="s">
        <v>27</v>
      </c>
      <c r="H5" s="8">
        <f>SUM(I6:I30)</f>
        <v>32749.750000000004</v>
      </c>
      <c r="I5" s="8">
        <f>H5</f>
        <v>32749.750000000004</v>
      </c>
      <c r="J5" s="9">
        <f>SUM(J6:J30)</f>
        <v>0.85226126808596803</v>
      </c>
    </row>
    <row r="6" spans="1:12" ht="25.95" customHeight="1" x14ac:dyDescent="0.25">
      <c r="A6" s="10" t="s">
        <v>28</v>
      </c>
      <c r="B6" s="10" t="s">
        <v>29</v>
      </c>
      <c r="C6" s="10" t="s">
        <v>30</v>
      </c>
      <c r="D6" s="10" t="s">
        <v>31</v>
      </c>
      <c r="E6" s="11" t="s">
        <v>32</v>
      </c>
      <c r="F6" s="12">
        <v>2</v>
      </c>
      <c r="G6" s="13">
        <v>213.05</v>
      </c>
      <c r="H6" s="13">
        <f>TRUNC(G6*(1+$G$2),2)</f>
        <v>268.57</v>
      </c>
      <c r="I6" s="13">
        <f>TRUNC(H6*F6,2)</f>
        <v>537.14</v>
      </c>
      <c r="J6" s="14">
        <f>I6/$H$69</f>
        <v>1.3978232430467308E-2</v>
      </c>
      <c r="L6" s="77">
        <f t="shared" ref="L6:L64" si="0">G6*F6</f>
        <v>426.1</v>
      </c>
    </row>
    <row r="7" spans="1:12" ht="52.05" customHeight="1" x14ac:dyDescent="0.25">
      <c r="A7" s="10" t="s">
        <v>33</v>
      </c>
      <c r="B7" s="10" t="s">
        <v>34</v>
      </c>
      <c r="C7" s="10" t="s">
        <v>30</v>
      </c>
      <c r="D7" s="10" t="s">
        <v>35</v>
      </c>
      <c r="E7" s="11" t="s">
        <v>32</v>
      </c>
      <c r="F7" s="12">
        <v>1</v>
      </c>
      <c r="G7" s="13">
        <v>12595.6</v>
      </c>
      <c r="H7" s="13">
        <f t="shared" ref="H7:H65" si="1">TRUNC(G7*(1+$G$2),2)</f>
        <v>15878.01</v>
      </c>
      <c r="I7" s="13">
        <f t="shared" ref="I7:I30" si="2">TRUNC(H7*F7,2)</f>
        <v>15878.01</v>
      </c>
      <c r="J7" s="14">
        <f>I7/$H$69</f>
        <v>0.4132004957986451</v>
      </c>
      <c r="L7" s="77">
        <f t="shared" si="0"/>
        <v>12595.6</v>
      </c>
    </row>
    <row r="8" spans="1:12" ht="24" customHeight="1" x14ac:dyDescent="0.25">
      <c r="A8" s="15" t="s">
        <v>36</v>
      </c>
      <c r="B8" s="15" t="s">
        <v>37</v>
      </c>
      <c r="C8" s="15" t="s">
        <v>38</v>
      </c>
      <c r="D8" s="15" t="s">
        <v>39</v>
      </c>
      <c r="E8" s="16" t="s">
        <v>32</v>
      </c>
      <c r="F8" s="17">
        <v>3</v>
      </c>
      <c r="G8" s="18">
        <v>2.82</v>
      </c>
      <c r="H8" s="18">
        <f t="shared" si="1"/>
        <v>3.55</v>
      </c>
      <c r="I8" s="18">
        <f t="shared" si="2"/>
        <v>10.65</v>
      </c>
      <c r="J8" s="19">
        <f>I8/$H$69</f>
        <v>2.7714967305446782E-4</v>
      </c>
      <c r="L8" s="77">
        <f t="shared" si="0"/>
        <v>8.4599999999999991</v>
      </c>
    </row>
    <row r="9" spans="1:12" ht="25.95" customHeight="1" x14ac:dyDescent="0.25">
      <c r="A9" s="15" t="s">
        <v>40</v>
      </c>
      <c r="B9" s="15" t="s">
        <v>41</v>
      </c>
      <c r="C9" s="15" t="s">
        <v>30</v>
      </c>
      <c r="D9" s="15" t="s">
        <v>42</v>
      </c>
      <c r="E9" s="16" t="s">
        <v>32</v>
      </c>
      <c r="F9" s="17">
        <v>1</v>
      </c>
      <c r="G9" s="18">
        <v>1197.45</v>
      </c>
      <c r="H9" s="18">
        <f t="shared" si="1"/>
        <v>1509.5</v>
      </c>
      <c r="I9" s="18">
        <f t="shared" si="2"/>
        <v>1509.5</v>
      </c>
      <c r="J9" s="19">
        <f>I9/$H$69</f>
        <v>3.9282387931992409E-2</v>
      </c>
      <c r="L9" s="77">
        <f t="shared" si="0"/>
        <v>1197.45</v>
      </c>
    </row>
    <row r="10" spans="1:12" ht="25.95" customHeight="1" x14ac:dyDescent="0.25">
      <c r="A10" s="10" t="s">
        <v>43</v>
      </c>
      <c r="B10" s="10" t="s">
        <v>44</v>
      </c>
      <c r="C10" s="10" t="s">
        <v>30</v>
      </c>
      <c r="D10" s="10" t="s">
        <v>45</v>
      </c>
      <c r="E10" s="11" t="s">
        <v>32</v>
      </c>
      <c r="F10" s="12">
        <v>3</v>
      </c>
      <c r="G10" s="13">
        <v>28.34</v>
      </c>
      <c r="H10" s="13">
        <f t="shared" si="1"/>
        <v>35.72</v>
      </c>
      <c r="I10" s="13">
        <f t="shared" si="2"/>
        <v>107.16</v>
      </c>
      <c r="J10" s="14">
        <f>I10/$H$69</f>
        <v>2.7886722032410111E-3</v>
      </c>
      <c r="L10" s="77">
        <f t="shared" si="0"/>
        <v>85.02</v>
      </c>
    </row>
    <row r="11" spans="1:12" ht="25.95" customHeight="1" x14ac:dyDescent="0.25">
      <c r="A11" s="15" t="s">
        <v>46</v>
      </c>
      <c r="B11" s="15" t="s">
        <v>47</v>
      </c>
      <c r="C11" s="15" t="s">
        <v>30</v>
      </c>
      <c r="D11" s="15" t="s">
        <v>48</v>
      </c>
      <c r="E11" s="16" t="s">
        <v>49</v>
      </c>
      <c r="F11" s="17">
        <v>5</v>
      </c>
      <c r="G11" s="18">
        <v>62.67</v>
      </c>
      <c r="H11" s="18">
        <f t="shared" si="1"/>
        <v>79</v>
      </c>
      <c r="I11" s="18">
        <f t="shared" si="2"/>
        <v>395</v>
      </c>
      <c r="J11" s="19">
        <f>I11/$H$69</f>
        <v>1.0279260174320636E-2</v>
      </c>
      <c r="L11" s="77">
        <f t="shared" si="0"/>
        <v>313.35000000000002</v>
      </c>
    </row>
    <row r="12" spans="1:12" ht="24" customHeight="1" x14ac:dyDescent="0.25">
      <c r="A12" s="15" t="s">
        <v>50</v>
      </c>
      <c r="B12" s="15" t="s">
        <v>51</v>
      </c>
      <c r="C12" s="15" t="s">
        <v>30</v>
      </c>
      <c r="D12" s="15" t="s">
        <v>52</v>
      </c>
      <c r="E12" s="16" t="s">
        <v>53</v>
      </c>
      <c r="F12" s="17">
        <v>25</v>
      </c>
      <c r="G12" s="18">
        <v>61.82</v>
      </c>
      <c r="H12" s="18">
        <f t="shared" si="1"/>
        <v>77.930000000000007</v>
      </c>
      <c r="I12" s="18">
        <f t="shared" si="2"/>
        <v>1948.25</v>
      </c>
      <c r="J12" s="19">
        <f>I12/$H$69</f>
        <v>5.0700173758532099E-2</v>
      </c>
      <c r="L12" s="77">
        <f t="shared" si="0"/>
        <v>1545.5</v>
      </c>
    </row>
    <row r="13" spans="1:12" ht="25.95" customHeight="1" x14ac:dyDescent="0.25">
      <c r="A13" s="15" t="s">
        <v>54</v>
      </c>
      <c r="B13" s="15" t="s">
        <v>55</v>
      </c>
      <c r="C13" s="15" t="s">
        <v>30</v>
      </c>
      <c r="D13" s="15" t="s">
        <v>56</v>
      </c>
      <c r="E13" s="16" t="s">
        <v>32</v>
      </c>
      <c r="F13" s="17">
        <v>30</v>
      </c>
      <c r="G13" s="18">
        <v>1.43</v>
      </c>
      <c r="H13" s="18">
        <f t="shared" si="1"/>
        <v>1.8</v>
      </c>
      <c r="I13" s="18">
        <f t="shared" si="2"/>
        <v>54</v>
      </c>
      <c r="J13" s="19">
        <f>I13/$H$69</f>
        <v>1.4052659478818086E-3</v>
      </c>
      <c r="L13" s="77">
        <f t="shared" si="0"/>
        <v>42.9</v>
      </c>
    </row>
    <row r="14" spans="1:12" ht="25.95" customHeight="1" x14ac:dyDescent="0.25">
      <c r="A14" s="10" t="s">
        <v>57</v>
      </c>
      <c r="B14" s="10" t="s">
        <v>58</v>
      </c>
      <c r="C14" s="10" t="s">
        <v>30</v>
      </c>
      <c r="D14" s="10" t="s">
        <v>59</v>
      </c>
      <c r="E14" s="11" t="s">
        <v>32</v>
      </c>
      <c r="F14" s="12">
        <v>5</v>
      </c>
      <c r="G14" s="13">
        <v>23.99</v>
      </c>
      <c r="H14" s="13">
        <f t="shared" si="1"/>
        <v>30.24</v>
      </c>
      <c r="I14" s="13">
        <f t="shared" si="2"/>
        <v>151.19999999999999</v>
      </c>
      <c r="J14" s="14">
        <f>I14/$H$69</f>
        <v>3.9347446540690641E-3</v>
      </c>
      <c r="L14" s="77">
        <f t="shared" si="0"/>
        <v>119.94999999999999</v>
      </c>
    </row>
    <row r="15" spans="1:12" ht="25.95" customHeight="1" x14ac:dyDescent="0.25">
      <c r="A15" s="10" t="s">
        <v>60</v>
      </c>
      <c r="B15" s="10" t="s">
        <v>61</v>
      </c>
      <c r="C15" s="10" t="s">
        <v>30</v>
      </c>
      <c r="D15" s="10" t="s">
        <v>62</v>
      </c>
      <c r="E15" s="11" t="s">
        <v>32</v>
      </c>
      <c r="F15" s="12">
        <v>3</v>
      </c>
      <c r="G15" s="13">
        <v>99.42</v>
      </c>
      <c r="H15" s="13">
        <f t="shared" si="1"/>
        <v>125.32</v>
      </c>
      <c r="I15" s="13">
        <f t="shared" si="2"/>
        <v>375.96</v>
      </c>
      <c r="J15" s="14">
        <f>I15/$H$69</f>
        <v>9.7837738104749015E-3</v>
      </c>
      <c r="L15" s="77">
        <f t="shared" si="0"/>
        <v>298.26</v>
      </c>
    </row>
    <row r="16" spans="1:12" ht="39" customHeight="1" x14ac:dyDescent="0.25">
      <c r="A16" s="10" t="s">
        <v>63</v>
      </c>
      <c r="B16" s="10" t="s">
        <v>64</v>
      </c>
      <c r="C16" s="10" t="s">
        <v>30</v>
      </c>
      <c r="D16" s="10" t="s">
        <v>65</v>
      </c>
      <c r="E16" s="11" t="s">
        <v>32</v>
      </c>
      <c r="F16" s="12">
        <v>3</v>
      </c>
      <c r="G16" s="13">
        <v>22.72</v>
      </c>
      <c r="H16" s="13">
        <f t="shared" si="1"/>
        <v>28.64</v>
      </c>
      <c r="I16" s="13">
        <f t="shared" si="2"/>
        <v>85.92</v>
      </c>
      <c r="J16" s="14">
        <f>I16/$H$69</f>
        <v>2.2359342637408332E-3</v>
      </c>
      <c r="L16" s="77">
        <f t="shared" si="0"/>
        <v>68.16</v>
      </c>
    </row>
    <row r="17" spans="1:12" ht="24" customHeight="1" x14ac:dyDescent="0.25">
      <c r="A17" s="15" t="s">
        <v>66</v>
      </c>
      <c r="B17" s="15" t="s">
        <v>67</v>
      </c>
      <c r="C17" s="15" t="s">
        <v>68</v>
      </c>
      <c r="D17" s="15" t="s">
        <v>69</v>
      </c>
      <c r="E17" s="16" t="s">
        <v>32</v>
      </c>
      <c r="F17" s="17">
        <v>3</v>
      </c>
      <c r="G17" s="18">
        <v>43.6</v>
      </c>
      <c r="H17" s="18">
        <f t="shared" si="1"/>
        <v>54.96</v>
      </c>
      <c r="I17" s="18">
        <f t="shared" si="2"/>
        <v>164.88</v>
      </c>
      <c r="J17" s="19">
        <f>I17/$H$69</f>
        <v>4.290745360865789E-3</v>
      </c>
      <c r="L17" s="77">
        <f t="shared" si="0"/>
        <v>130.80000000000001</v>
      </c>
    </row>
    <row r="18" spans="1:12" ht="24" customHeight="1" x14ac:dyDescent="0.25">
      <c r="A18" s="15" t="s">
        <v>70</v>
      </c>
      <c r="B18" s="15" t="s">
        <v>71</v>
      </c>
      <c r="C18" s="15" t="s">
        <v>38</v>
      </c>
      <c r="D18" s="15" t="s">
        <v>72</v>
      </c>
      <c r="E18" s="16" t="s">
        <v>32</v>
      </c>
      <c r="F18" s="17">
        <v>3</v>
      </c>
      <c r="G18" s="18">
        <v>2353.5300000000002</v>
      </c>
      <c r="H18" s="18">
        <f t="shared" si="1"/>
        <v>2966.85</v>
      </c>
      <c r="I18" s="18">
        <f t="shared" si="2"/>
        <v>8900.5499999999993</v>
      </c>
      <c r="J18" s="19">
        <f>I18/$H$69</f>
        <v>0.23162295985961909</v>
      </c>
      <c r="L18" s="77">
        <f t="shared" si="0"/>
        <v>7060.59</v>
      </c>
    </row>
    <row r="19" spans="1:12" ht="24" customHeight="1" x14ac:dyDescent="0.25">
      <c r="A19" s="15" t="s">
        <v>73</v>
      </c>
      <c r="B19" s="15" t="s">
        <v>74</v>
      </c>
      <c r="C19" s="15" t="s">
        <v>38</v>
      </c>
      <c r="D19" s="15" t="s">
        <v>75</v>
      </c>
      <c r="E19" s="16" t="s">
        <v>32</v>
      </c>
      <c r="F19" s="17">
        <v>3</v>
      </c>
      <c r="G19" s="18">
        <v>10.039999999999999</v>
      </c>
      <c r="H19" s="18">
        <f t="shared" si="1"/>
        <v>12.65</v>
      </c>
      <c r="I19" s="18">
        <f t="shared" si="2"/>
        <v>37.950000000000003</v>
      </c>
      <c r="J19" s="19">
        <f>I19/$H$69</f>
        <v>9.8758968003916005E-4</v>
      </c>
      <c r="L19" s="77">
        <f t="shared" si="0"/>
        <v>30.119999999999997</v>
      </c>
    </row>
    <row r="20" spans="1:12" ht="24" customHeight="1" x14ac:dyDescent="0.25">
      <c r="A20" s="15" t="s">
        <v>76</v>
      </c>
      <c r="B20" s="15" t="s">
        <v>77</v>
      </c>
      <c r="C20" s="15" t="s">
        <v>38</v>
      </c>
      <c r="D20" s="15" t="s">
        <v>78</v>
      </c>
      <c r="E20" s="16" t="s">
        <v>32</v>
      </c>
      <c r="F20" s="17">
        <v>3</v>
      </c>
      <c r="G20" s="18">
        <v>11.6</v>
      </c>
      <c r="H20" s="18">
        <f t="shared" si="1"/>
        <v>14.62</v>
      </c>
      <c r="I20" s="18">
        <f t="shared" si="2"/>
        <v>43.86</v>
      </c>
      <c r="J20" s="19">
        <f>I20/$H$69</f>
        <v>1.1413882310017801E-3</v>
      </c>
      <c r="L20" s="77">
        <f t="shared" si="0"/>
        <v>34.799999999999997</v>
      </c>
    </row>
    <row r="21" spans="1:12" ht="39" customHeight="1" x14ac:dyDescent="0.25">
      <c r="A21" s="15" t="s">
        <v>79</v>
      </c>
      <c r="B21" s="15" t="s">
        <v>80</v>
      </c>
      <c r="C21" s="15" t="s">
        <v>30</v>
      </c>
      <c r="D21" s="15" t="s">
        <v>81</v>
      </c>
      <c r="E21" s="16" t="s">
        <v>32</v>
      </c>
      <c r="F21" s="17">
        <v>5</v>
      </c>
      <c r="G21" s="18">
        <v>32.159999999999997</v>
      </c>
      <c r="H21" s="18">
        <f t="shared" si="1"/>
        <v>40.54</v>
      </c>
      <c r="I21" s="18">
        <f t="shared" si="2"/>
        <v>202.7</v>
      </c>
      <c r="J21" s="19">
        <f>I21/$H$69</f>
        <v>5.2749519932526407E-3</v>
      </c>
      <c r="L21" s="77">
        <f t="shared" si="0"/>
        <v>160.79999999999998</v>
      </c>
    </row>
    <row r="22" spans="1:12" ht="25.95" customHeight="1" x14ac:dyDescent="0.25">
      <c r="A22" s="15" t="s">
        <v>82</v>
      </c>
      <c r="B22" s="15" t="s">
        <v>83</v>
      </c>
      <c r="C22" s="15" t="s">
        <v>30</v>
      </c>
      <c r="D22" s="15" t="s">
        <v>84</v>
      </c>
      <c r="E22" s="16" t="s">
        <v>32</v>
      </c>
      <c r="F22" s="17">
        <v>4</v>
      </c>
      <c r="G22" s="18">
        <v>28.35</v>
      </c>
      <c r="H22" s="18">
        <f t="shared" si="1"/>
        <v>35.729999999999997</v>
      </c>
      <c r="I22" s="18">
        <f t="shared" si="2"/>
        <v>142.91999999999999</v>
      </c>
      <c r="J22" s="19">
        <f>I22/$H$69</f>
        <v>3.7192705420605195E-3</v>
      </c>
      <c r="L22" s="77">
        <f t="shared" si="0"/>
        <v>113.4</v>
      </c>
    </row>
    <row r="23" spans="1:12" ht="39" customHeight="1" x14ac:dyDescent="0.25">
      <c r="A23" s="15" t="s">
        <v>85</v>
      </c>
      <c r="B23" s="15" t="s">
        <v>86</v>
      </c>
      <c r="C23" s="15" t="s">
        <v>30</v>
      </c>
      <c r="D23" s="15" t="s">
        <v>87</v>
      </c>
      <c r="E23" s="16" t="s">
        <v>32</v>
      </c>
      <c r="F23" s="17">
        <v>2</v>
      </c>
      <c r="G23" s="18">
        <v>18.28</v>
      </c>
      <c r="H23" s="18">
        <f t="shared" si="1"/>
        <v>23.04</v>
      </c>
      <c r="I23" s="18">
        <f t="shared" si="2"/>
        <v>46.08</v>
      </c>
      <c r="J23" s="19">
        <f>I23/$H$69</f>
        <v>1.19916027552581E-3</v>
      </c>
      <c r="L23" s="77">
        <f t="shared" si="0"/>
        <v>36.56</v>
      </c>
    </row>
    <row r="24" spans="1:12" ht="25.95" customHeight="1" x14ac:dyDescent="0.25">
      <c r="A24" s="15" t="s">
        <v>88</v>
      </c>
      <c r="B24" s="15" t="s">
        <v>89</v>
      </c>
      <c r="C24" s="15" t="s">
        <v>30</v>
      </c>
      <c r="D24" s="15" t="s">
        <v>90</v>
      </c>
      <c r="E24" s="16" t="s">
        <v>32</v>
      </c>
      <c r="F24" s="17">
        <v>3</v>
      </c>
      <c r="G24" s="18">
        <v>133.99</v>
      </c>
      <c r="H24" s="18">
        <f t="shared" si="1"/>
        <v>168.9</v>
      </c>
      <c r="I24" s="18">
        <f t="shared" si="2"/>
        <v>506.7</v>
      </c>
      <c r="J24" s="19">
        <f>I24/$H$69</f>
        <v>1.3186078810957636E-2</v>
      </c>
      <c r="L24" s="77">
        <f t="shared" si="0"/>
        <v>401.97</v>
      </c>
    </row>
    <row r="25" spans="1:12" ht="24" customHeight="1" x14ac:dyDescent="0.25">
      <c r="A25" s="15" t="s">
        <v>91</v>
      </c>
      <c r="B25" s="15" t="s">
        <v>92</v>
      </c>
      <c r="C25" s="15" t="s">
        <v>38</v>
      </c>
      <c r="D25" s="15" t="s">
        <v>93</v>
      </c>
      <c r="E25" s="16" t="s">
        <v>32</v>
      </c>
      <c r="F25" s="17">
        <v>2</v>
      </c>
      <c r="G25" s="18">
        <v>52.88</v>
      </c>
      <c r="H25" s="18">
        <f t="shared" si="1"/>
        <v>66.66</v>
      </c>
      <c r="I25" s="18">
        <f t="shared" si="2"/>
        <v>133.32</v>
      </c>
      <c r="J25" s="19">
        <f>I25/$H$69</f>
        <v>3.4694454846593095E-3</v>
      </c>
      <c r="L25" s="77">
        <f t="shared" si="0"/>
        <v>105.76</v>
      </c>
    </row>
    <row r="26" spans="1:12" ht="24" customHeight="1" x14ac:dyDescent="0.25">
      <c r="A26" s="15" t="s">
        <v>94</v>
      </c>
      <c r="B26" s="15" t="s">
        <v>95</v>
      </c>
      <c r="C26" s="15" t="s">
        <v>38</v>
      </c>
      <c r="D26" s="15" t="s">
        <v>96</v>
      </c>
      <c r="E26" s="16" t="s">
        <v>32</v>
      </c>
      <c r="F26" s="17">
        <v>3</v>
      </c>
      <c r="G26" s="18">
        <v>65.87</v>
      </c>
      <c r="H26" s="18">
        <f t="shared" si="1"/>
        <v>83.03</v>
      </c>
      <c r="I26" s="18">
        <f t="shared" si="2"/>
        <v>249.09</v>
      </c>
      <c r="J26" s="19">
        <f>I26/$H$69</f>
        <v>6.4821795362570312E-3</v>
      </c>
      <c r="L26" s="77">
        <f t="shared" si="0"/>
        <v>197.61</v>
      </c>
    </row>
    <row r="27" spans="1:12" ht="52.05" customHeight="1" x14ac:dyDescent="0.25">
      <c r="A27" s="10" t="s">
        <v>97</v>
      </c>
      <c r="B27" s="10" t="s">
        <v>98</v>
      </c>
      <c r="C27" s="10" t="s">
        <v>30</v>
      </c>
      <c r="D27" s="10" t="s">
        <v>99</v>
      </c>
      <c r="E27" s="11" t="s">
        <v>32</v>
      </c>
      <c r="F27" s="12">
        <v>1</v>
      </c>
      <c r="G27" s="13">
        <v>96.62</v>
      </c>
      <c r="H27" s="13">
        <f t="shared" si="1"/>
        <v>121.79</v>
      </c>
      <c r="I27" s="13">
        <f t="shared" si="2"/>
        <v>121.79</v>
      </c>
      <c r="J27" s="14">
        <f>I27/$H$69</f>
        <v>3.1693951813430645E-3</v>
      </c>
      <c r="L27" s="77">
        <f t="shared" si="0"/>
        <v>96.62</v>
      </c>
    </row>
    <row r="28" spans="1:12" ht="25.95" customHeight="1" x14ac:dyDescent="0.25">
      <c r="A28" s="15" t="s">
        <v>100</v>
      </c>
      <c r="B28" s="15" t="s">
        <v>101</v>
      </c>
      <c r="C28" s="15" t="s">
        <v>30</v>
      </c>
      <c r="D28" s="15" t="s">
        <v>102</v>
      </c>
      <c r="E28" s="16" t="s">
        <v>32</v>
      </c>
      <c r="F28" s="17">
        <v>2</v>
      </c>
      <c r="G28" s="18">
        <v>6.87</v>
      </c>
      <c r="H28" s="18">
        <f t="shared" si="1"/>
        <v>8.66</v>
      </c>
      <c r="I28" s="18">
        <f t="shared" si="2"/>
        <v>17.32</v>
      </c>
      <c r="J28" s="19">
        <f>I28/$H$69</f>
        <v>4.5072604106135048E-4</v>
      </c>
      <c r="L28" s="77">
        <f t="shared" si="0"/>
        <v>13.74</v>
      </c>
    </row>
    <row r="29" spans="1:12" ht="25.95" customHeight="1" x14ac:dyDescent="0.25">
      <c r="A29" s="10" t="s">
        <v>103</v>
      </c>
      <c r="B29" s="10" t="s">
        <v>104</v>
      </c>
      <c r="C29" s="10" t="s">
        <v>68</v>
      </c>
      <c r="D29" s="10" t="s">
        <v>105</v>
      </c>
      <c r="E29" s="11" t="s">
        <v>53</v>
      </c>
      <c r="F29" s="12">
        <v>10</v>
      </c>
      <c r="G29" s="13">
        <v>80.599999999999994</v>
      </c>
      <c r="H29" s="13">
        <f t="shared" si="1"/>
        <v>101.6</v>
      </c>
      <c r="I29" s="13">
        <f t="shared" si="2"/>
        <v>1016</v>
      </c>
      <c r="J29" s="14">
        <f>I29/$H$69</f>
        <v>2.6439818574961436E-2</v>
      </c>
      <c r="L29" s="77">
        <f t="shared" si="0"/>
        <v>806</v>
      </c>
    </row>
    <row r="30" spans="1:12" ht="24" customHeight="1" x14ac:dyDescent="0.25">
      <c r="A30" s="10" t="s">
        <v>106</v>
      </c>
      <c r="B30" s="10" t="s">
        <v>107</v>
      </c>
      <c r="C30" s="10" t="s">
        <v>108</v>
      </c>
      <c r="D30" s="10" t="s">
        <v>109</v>
      </c>
      <c r="E30" s="11" t="s">
        <v>110</v>
      </c>
      <c r="F30" s="12">
        <v>10</v>
      </c>
      <c r="G30" s="13">
        <v>9.0299999999999994</v>
      </c>
      <c r="H30" s="13">
        <f t="shared" si="1"/>
        <v>11.38</v>
      </c>
      <c r="I30" s="13">
        <f t="shared" si="2"/>
        <v>113.8</v>
      </c>
      <c r="J30" s="14">
        <f>I30/$H$69</f>
        <v>2.961467867943515E-3</v>
      </c>
      <c r="L30" s="77">
        <f t="shared" si="0"/>
        <v>90.3</v>
      </c>
    </row>
    <row r="31" spans="1:12" s="40" customFormat="1" ht="24" customHeight="1" x14ac:dyDescent="0.25">
      <c r="A31" s="36" t="s">
        <v>210</v>
      </c>
      <c r="B31" s="36"/>
      <c r="C31" s="36"/>
      <c r="D31" s="36" t="s">
        <v>9</v>
      </c>
      <c r="E31" s="41" t="s">
        <v>213</v>
      </c>
      <c r="F31" s="37"/>
      <c r="G31" s="38"/>
      <c r="H31" s="38"/>
      <c r="I31" s="42" t="s">
        <v>214</v>
      </c>
      <c r="J31" s="39"/>
      <c r="L31" s="78"/>
    </row>
    <row r="32" spans="1:12" s="40" customFormat="1" ht="24" customHeight="1" x14ac:dyDescent="0.25">
      <c r="A32" s="36"/>
      <c r="B32" s="36"/>
      <c r="C32" s="36"/>
      <c r="D32" s="36" t="s">
        <v>211</v>
      </c>
      <c r="E32" s="41" t="s">
        <v>212</v>
      </c>
      <c r="F32" s="37"/>
      <c r="G32" s="38"/>
      <c r="H32" s="38"/>
      <c r="I32" s="43">
        <v>10</v>
      </c>
      <c r="J32" s="39"/>
      <c r="L32" s="78"/>
    </row>
    <row r="33" spans="1:12" ht="24" customHeight="1" x14ac:dyDescent="0.25">
      <c r="A33" s="5" t="s">
        <v>15</v>
      </c>
      <c r="B33" s="5" t="s">
        <v>26</v>
      </c>
      <c r="C33" s="5"/>
      <c r="D33" s="5" t="s">
        <v>16</v>
      </c>
      <c r="E33" s="6"/>
      <c r="F33" s="7">
        <v>1</v>
      </c>
      <c r="G33" s="7" t="s">
        <v>27</v>
      </c>
      <c r="H33" s="8">
        <f>SUM(I34:I50,I53:I65)</f>
        <v>5677.1400000000012</v>
      </c>
      <c r="I33" s="8">
        <f>H33</f>
        <v>5677.1400000000012</v>
      </c>
      <c r="J33" s="9">
        <f>SUM(J34:J65)</f>
        <v>0.14773873191403208</v>
      </c>
    </row>
    <row r="34" spans="1:12" ht="52.05" customHeight="1" x14ac:dyDescent="0.25">
      <c r="A34" s="10" t="s">
        <v>111</v>
      </c>
      <c r="B34" s="10" t="s">
        <v>112</v>
      </c>
      <c r="C34" s="10" t="s">
        <v>30</v>
      </c>
      <c r="D34" s="10" t="s">
        <v>113</v>
      </c>
      <c r="E34" s="11" t="s">
        <v>53</v>
      </c>
      <c r="F34" s="12">
        <v>15</v>
      </c>
      <c r="G34" s="13">
        <v>29.34</v>
      </c>
      <c r="H34" s="13">
        <f t="shared" si="1"/>
        <v>36.979999999999997</v>
      </c>
      <c r="I34" s="13">
        <f t="shared" ref="I34:I65" si="3">TRUNC(H34*F34,2)</f>
        <v>554.70000000000005</v>
      </c>
      <c r="J34" s="14">
        <f>I34/$H$69</f>
        <v>1.4435204097963691E-2</v>
      </c>
      <c r="L34" s="77">
        <f t="shared" si="0"/>
        <v>440.1</v>
      </c>
    </row>
    <row r="35" spans="1:12" ht="52.05" customHeight="1" x14ac:dyDescent="0.25">
      <c r="A35" s="10" t="s">
        <v>114</v>
      </c>
      <c r="B35" s="10" t="s">
        <v>112</v>
      </c>
      <c r="C35" s="10" t="s">
        <v>30</v>
      </c>
      <c r="D35" s="10" t="s">
        <v>113</v>
      </c>
      <c r="E35" s="11" t="s">
        <v>53</v>
      </c>
      <c r="F35" s="12">
        <v>45</v>
      </c>
      <c r="G35" s="13">
        <v>29.34</v>
      </c>
      <c r="H35" s="13">
        <f t="shared" si="1"/>
        <v>36.979999999999997</v>
      </c>
      <c r="I35" s="13">
        <f t="shared" si="3"/>
        <v>1664.1</v>
      </c>
      <c r="J35" s="14">
        <f>I35/$H$69</f>
        <v>4.3305612293891065E-2</v>
      </c>
      <c r="L35" s="77">
        <f t="shared" si="0"/>
        <v>1320.3</v>
      </c>
    </row>
    <row r="36" spans="1:12" ht="39" customHeight="1" x14ac:dyDescent="0.25">
      <c r="A36" s="15" t="s">
        <v>115</v>
      </c>
      <c r="B36" s="15" t="s">
        <v>116</v>
      </c>
      <c r="C36" s="15" t="s">
        <v>30</v>
      </c>
      <c r="D36" s="15" t="s">
        <v>117</v>
      </c>
      <c r="E36" s="16" t="s">
        <v>32</v>
      </c>
      <c r="F36" s="17">
        <v>1</v>
      </c>
      <c r="G36" s="18">
        <v>389.26</v>
      </c>
      <c r="H36" s="18">
        <f t="shared" si="1"/>
        <v>490.7</v>
      </c>
      <c r="I36" s="18">
        <f t="shared" si="3"/>
        <v>490.7</v>
      </c>
      <c r="J36" s="19">
        <f>I36/$H$69</f>
        <v>1.2769703715288953E-2</v>
      </c>
      <c r="L36" s="77">
        <f t="shared" si="0"/>
        <v>389.26</v>
      </c>
    </row>
    <row r="37" spans="1:12" ht="25.95" customHeight="1" x14ac:dyDescent="0.25">
      <c r="A37" s="10" t="s">
        <v>118</v>
      </c>
      <c r="B37" s="10" t="s">
        <v>119</v>
      </c>
      <c r="C37" s="10" t="s">
        <v>38</v>
      </c>
      <c r="D37" s="10" t="s">
        <v>120</v>
      </c>
      <c r="E37" s="11" t="s">
        <v>32</v>
      </c>
      <c r="F37" s="12">
        <v>1</v>
      </c>
      <c r="G37" s="13">
        <v>414.51</v>
      </c>
      <c r="H37" s="13">
        <f t="shared" si="1"/>
        <v>522.53</v>
      </c>
      <c r="I37" s="13">
        <f t="shared" si="3"/>
        <v>522.53</v>
      </c>
      <c r="J37" s="14">
        <f>I37/$H$69</f>
        <v>1.3598029921234841E-2</v>
      </c>
      <c r="L37" s="77">
        <f t="shared" si="0"/>
        <v>414.51</v>
      </c>
    </row>
    <row r="38" spans="1:12" ht="39" customHeight="1" x14ac:dyDescent="0.25">
      <c r="A38" s="15" t="s">
        <v>121</v>
      </c>
      <c r="B38" s="15" t="s">
        <v>122</v>
      </c>
      <c r="C38" s="15" t="s">
        <v>30</v>
      </c>
      <c r="D38" s="15" t="s">
        <v>123</v>
      </c>
      <c r="E38" s="16" t="s">
        <v>32</v>
      </c>
      <c r="F38" s="17">
        <v>18</v>
      </c>
      <c r="G38" s="18">
        <v>2.81</v>
      </c>
      <c r="H38" s="18">
        <f t="shared" si="1"/>
        <v>3.54</v>
      </c>
      <c r="I38" s="18">
        <f t="shared" si="3"/>
        <v>63.72</v>
      </c>
      <c r="J38" s="19">
        <f>I38/$H$69</f>
        <v>1.658213818500534E-3</v>
      </c>
      <c r="L38" s="77">
        <f t="shared" si="0"/>
        <v>50.58</v>
      </c>
    </row>
    <row r="39" spans="1:12" ht="24" customHeight="1" x14ac:dyDescent="0.25">
      <c r="A39" s="10" t="s">
        <v>124</v>
      </c>
      <c r="B39" s="10" t="s">
        <v>125</v>
      </c>
      <c r="C39" s="10" t="s">
        <v>38</v>
      </c>
      <c r="D39" s="10" t="s">
        <v>126</v>
      </c>
      <c r="E39" s="11" t="s">
        <v>127</v>
      </c>
      <c r="F39" s="12">
        <v>2</v>
      </c>
      <c r="G39" s="13">
        <v>6.66</v>
      </c>
      <c r="H39" s="13">
        <f t="shared" si="1"/>
        <v>8.39</v>
      </c>
      <c r="I39" s="13">
        <f t="shared" si="3"/>
        <v>16.78</v>
      </c>
      <c r="J39" s="14">
        <f>I39/$H$69</f>
        <v>4.3667338158253239E-4</v>
      </c>
      <c r="L39" s="77">
        <f t="shared" si="0"/>
        <v>13.32</v>
      </c>
    </row>
    <row r="40" spans="1:12" ht="25.95" customHeight="1" x14ac:dyDescent="0.25">
      <c r="A40" s="15" t="s">
        <v>128</v>
      </c>
      <c r="B40" s="15" t="s">
        <v>129</v>
      </c>
      <c r="C40" s="15" t="s">
        <v>30</v>
      </c>
      <c r="D40" s="15" t="s">
        <v>130</v>
      </c>
      <c r="E40" s="16" t="s">
        <v>32</v>
      </c>
      <c r="F40" s="17">
        <v>1</v>
      </c>
      <c r="G40" s="18">
        <v>54.65</v>
      </c>
      <c r="H40" s="18">
        <f t="shared" si="1"/>
        <v>68.89</v>
      </c>
      <c r="I40" s="18">
        <f t="shared" si="3"/>
        <v>68.89</v>
      </c>
      <c r="J40" s="19">
        <f>I40/$H$69</f>
        <v>1.7927550212884775E-3</v>
      </c>
      <c r="L40" s="77">
        <f t="shared" si="0"/>
        <v>54.65</v>
      </c>
    </row>
    <row r="41" spans="1:12" ht="25.95" customHeight="1" x14ac:dyDescent="0.25">
      <c r="A41" s="15" t="s">
        <v>131</v>
      </c>
      <c r="B41" s="15" t="s">
        <v>132</v>
      </c>
      <c r="C41" s="15" t="s">
        <v>30</v>
      </c>
      <c r="D41" s="15" t="s">
        <v>133</v>
      </c>
      <c r="E41" s="16" t="s">
        <v>32</v>
      </c>
      <c r="F41" s="17">
        <v>2</v>
      </c>
      <c r="G41" s="18">
        <v>3.49</v>
      </c>
      <c r="H41" s="18">
        <f t="shared" si="1"/>
        <v>4.3899999999999997</v>
      </c>
      <c r="I41" s="18">
        <f t="shared" si="3"/>
        <v>8.7799999999999994</v>
      </c>
      <c r="J41" s="19">
        <f>I41/$H$69</f>
        <v>2.2848583374819034E-4</v>
      </c>
      <c r="L41" s="77">
        <f t="shared" si="0"/>
        <v>6.98</v>
      </c>
    </row>
    <row r="42" spans="1:12" ht="25.95" customHeight="1" x14ac:dyDescent="0.25">
      <c r="A42" s="15" t="s">
        <v>134</v>
      </c>
      <c r="B42" s="15" t="s">
        <v>135</v>
      </c>
      <c r="C42" s="15" t="s">
        <v>30</v>
      </c>
      <c r="D42" s="15" t="s">
        <v>136</v>
      </c>
      <c r="E42" s="16" t="s">
        <v>53</v>
      </c>
      <c r="F42" s="17">
        <v>4</v>
      </c>
      <c r="G42" s="18">
        <v>8.42</v>
      </c>
      <c r="H42" s="18">
        <f t="shared" si="1"/>
        <v>10.61</v>
      </c>
      <c r="I42" s="18">
        <f t="shared" si="3"/>
        <v>42.44</v>
      </c>
      <c r="J42" s="19">
        <f>I42/$H$69</f>
        <v>1.1044349412611843E-3</v>
      </c>
      <c r="L42" s="77">
        <f t="shared" si="0"/>
        <v>33.68</v>
      </c>
    </row>
    <row r="43" spans="1:12" ht="25.95" customHeight="1" x14ac:dyDescent="0.25">
      <c r="A43" s="15" t="s">
        <v>137</v>
      </c>
      <c r="B43" s="15" t="s">
        <v>138</v>
      </c>
      <c r="C43" s="15" t="s">
        <v>30</v>
      </c>
      <c r="D43" s="15" t="s">
        <v>139</v>
      </c>
      <c r="E43" s="16" t="s">
        <v>32</v>
      </c>
      <c r="F43" s="17">
        <v>1</v>
      </c>
      <c r="G43" s="18">
        <v>110.3</v>
      </c>
      <c r="H43" s="18">
        <f t="shared" si="1"/>
        <v>139.04</v>
      </c>
      <c r="I43" s="18">
        <f t="shared" si="3"/>
        <v>139.04</v>
      </c>
      <c r="J43" s="19">
        <f>I43/$H$69</f>
        <v>3.6182995813608637E-3</v>
      </c>
      <c r="L43" s="77">
        <f t="shared" si="0"/>
        <v>110.3</v>
      </c>
    </row>
    <row r="44" spans="1:12" ht="25.95" customHeight="1" x14ac:dyDescent="0.25">
      <c r="A44" s="15" t="s">
        <v>140</v>
      </c>
      <c r="B44" s="15" t="s">
        <v>141</v>
      </c>
      <c r="C44" s="15" t="s">
        <v>30</v>
      </c>
      <c r="D44" s="15" t="s">
        <v>142</v>
      </c>
      <c r="E44" s="16" t="s">
        <v>53</v>
      </c>
      <c r="F44" s="17">
        <v>10</v>
      </c>
      <c r="G44" s="18">
        <v>1.22</v>
      </c>
      <c r="H44" s="18">
        <f t="shared" si="1"/>
        <v>1.53</v>
      </c>
      <c r="I44" s="18">
        <f t="shared" si="3"/>
        <v>15.3</v>
      </c>
      <c r="J44" s="19">
        <f>I44/$H$69</f>
        <v>3.9815868523317914E-4</v>
      </c>
      <c r="L44" s="77">
        <f t="shared" si="0"/>
        <v>12.2</v>
      </c>
    </row>
    <row r="45" spans="1:12" ht="24" customHeight="1" x14ac:dyDescent="0.25">
      <c r="A45" s="15" t="s">
        <v>143</v>
      </c>
      <c r="B45" s="15" t="s">
        <v>144</v>
      </c>
      <c r="C45" s="15" t="s">
        <v>68</v>
      </c>
      <c r="D45" s="15" t="s">
        <v>145</v>
      </c>
      <c r="E45" s="16" t="s">
        <v>32</v>
      </c>
      <c r="F45" s="17">
        <v>7</v>
      </c>
      <c r="G45" s="18">
        <v>20.03</v>
      </c>
      <c r="H45" s="18">
        <f t="shared" si="1"/>
        <v>25.24</v>
      </c>
      <c r="I45" s="18">
        <f t="shared" si="3"/>
        <v>176.68</v>
      </c>
      <c r="J45" s="19">
        <f>I45/$H$69</f>
        <v>4.5978219939214436E-3</v>
      </c>
      <c r="L45" s="77">
        <f t="shared" si="0"/>
        <v>140.21</v>
      </c>
    </row>
    <row r="46" spans="1:12" ht="25.95" customHeight="1" x14ac:dyDescent="0.25">
      <c r="A46" s="15" t="s">
        <v>146</v>
      </c>
      <c r="B46" s="15" t="s">
        <v>147</v>
      </c>
      <c r="C46" s="15" t="s">
        <v>30</v>
      </c>
      <c r="D46" s="15" t="s">
        <v>148</v>
      </c>
      <c r="E46" s="16" t="s">
        <v>32</v>
      </c>
      <c r="F46" s="17">
        <v>6</v>
      </c>
      <c r="G46" s="18">
        <v>24.3</v>
      </c>
      <c r="H46" s="18">
        <f t="shared" si="1"/>
        <v>30.63</v>
      </c>
      <c r="I46" s="18">
        <f t="shared" si="3"/>
        <v>183.78</v>
      </c>
      <c r="J46" s="19">
        <f>I46/$H$69</f>
        <v>4.7825884426244214E-3</v>
      </c>
      <c r="L46" s="77">
        <f t="shared" si="0"/>
        <v>145.80000000000001</v>
      </c>
    </row>
    <row r="47" spans="1:12" ht="25.95" customHeight="1" x14ac:dyDescent="0.25">
      <c r="A47" s="15" t="s">
        <v>149</v>
      </c>
      <c r="B47" s="15" t="s">
        <v>150</v>
      </c>
      <c r="C47" s="15" t="s">
        <v>30</v>
      </c>
      <c r="D47" s="15" t="s">
        <v>151</v>
      </c>
      <c r="E47" s="16" t="s">
        <v>53</v>
      </c>
      <c r="F47" s="17">
        <v>2</v>
      </c>
      <c r="G47" s="18">
        <v>20.149999999999999</v>
      </c>
      <c r="H47" s="18">
        <f t="shared" si="1"/>
        <v>25.4</v>
      </c>
      <c r="I47" s="18">
        <f t="shared" si="3"/>
        <v>50.8</v>
      </c>
      <c r="J47" s="19">
        <f>I47/$H$69</f>
        <v>1.3219909287480716E-3</v>
      </c>
      <c r="L47" s="77">
        <f t="shared" si="0"/>
        <v>40.299999999999997</v>
      </c>
    </row>
    <row r="48" spans="1:12" ht="25.95" customHeight="1" x14ac:dyDescent="0.25">
      <c r="A48" s="15" t="s">
        <v>152</v>
      </c>
      <c r="B48" s="15" t="s">
        <v>153</v>
      </c>
      <c r="C48" s="15" t="s">
        <v>30</v>
      </c>
      <c r="D48" s="15" t="s">
        <v>154</v>
      </c>
      <c r="E48" s="16" t="s">
        <v>32</v>
      </c>
      <c r="F48" s="17">
        <v>1</v>
      </c>
      <c r="G48" s="18">
        <v>5.24</v>
      </c>
      <c r="H48" s="18">
        <f t="shared" si="1"/>
        <v>6.6</v>
      </c>
      <c r="I48" s="18">
        <f t="shared" si="3"/>
        <v>6.6</v>
      </c>
      <c r="J48" s="19">
        <f>I48/$H$69</f>
        <v>1.7175472696333215E-4</v>
      </c>
      <c r="L48" s="77">
        <f t="shared" si="0"/>
        <v>5.24</v>
      </c>
    </row>
    <row r="49" spans="1:12" ht="25.95" customHeight="1" x14ac:dyDescent="0.25">
      <c r="A49" s="15" t="s">
        <v>155</v>
      </c>
      <c r="B49" s="15" t="s">
        <v>156</v>
      </c>
      <c r="C49" s="15" t="s">
        <v>30</v>
      </c>
      <c r="D49" s="15" t="s">
        <v>157</v>
      </c>
      <c r="E49" s="16" t="s">
        <v>32</v>
      </c>
      <c r="F49" s="17">
        <v>2</v>
      </c>
      <c r="G49" s="18">
        <v>2.91</v>
      </c>
      <c r="H49" s="18">
        <f t="shared" si="1"/>
        <v>3.66</v>
      </c>
      <c r="I49" s="18">
        <f t="shared" si="3"/>
        <v>7.32</v>
      </c>
      <c r="J49" s="19">
        <f>I49/$H$69</f>
        <v>1.9049160626842293E-4</v>
      </c>
      <c r="L49" s="77">
        <f t="shared" si="0"/>
        <v>5.82</v>
      </c>
    </row>
    <row r="50" spans="1:12" ht="24" customHeight="1" x14ac:dyDescent="0.25">
      <c r="A50" s="15" t="s">
        <v>158</v>
      </c>
      <c r="B50" s="15" t="s">
        <v>159</v>
      </c>
      <c r="C50" s="15" t="s">
        <v>38</v>
      </c>
      <c r="D50" s="15" t="s">
        <v>160</v>
      </c>
      <c r="E50" s="16" t="s">
        <v>32</v>
      </c>
      <c r="F50" s="17">
        <v>3</v>
      </c>
      <c r="G50" s="18">
        <v>10.220000000000001</v>
      </c>
      <c r="H50" s="18">
        <f t="shared" si="1"/>
        <v>12.88</v>
      </c>
      <c r="I50" s="18">
        <f t="shared" si="3"/>
        <v>38.64</v>
      </c>
      <c r="J50" s="19">
        <f>I50/$H$69</f>
        <v>1.0055458560398719E-3</v>
      </c>
      <c r="L50" s="77">
        <f t="shared" si="0"/>
        <v>30.660000000000004</v>
      </c>
    </row>
    <row r="51" spans="1:12" s="40" customFormat="1" ht="24" customHeight="1" x14ac:dyDescent="0.25">
      <c r="A51" s="36" t="s">
        <v>210</v>
      </c>
      <c r="B51" s="36"/>
      <c r="C51" s="36"/>
      <c r="D51" s="36" t="s">
        <v>9</v>
      </c>
      <c r="E51" s="41" t="s">
        <v>213</v>
      </c>
      <c r="F51" s="37"/>
      <c r="G51" s="38"/>
      <c r="H51" s="38"/>
      <c r="I51" s="42" t="s">
        <v>214</v>
      </c>
      <c r="J51" s="39"/>
      <c r="L51" s="78"/>
    </row>
    <row r="52" spans="1:12" s="40" customFormat="1" ht="24" customHeight="1" x14ac:dyDescent="0.25">
      <c r="A52" s="36"/>
      <c r="B52" s="36"/>
      <c r="C52" s="36"/>
      <c r="D52" s="36" t="s">
        <v>215</v>
      </c>
      <c r="E52" s="41" t="s">
        <v>216</v>
      </c>
      <c r="F52" s="37"/>
      <c r="G52" s="38"/>
      <c r="H52" s="38"/>
      <c r="I52" s="43">
        <v>3</v>
      </c>
      <c r="J52" s="39"/>
      <c r="L52" s="78"/>
    </row>
    <row r="53" spans="1:12" ht="25.95" customHeight="1" x14ac:dyDescent="0.25">
      <c r="A53" s="15" t="s">
        <v>161</v>
      </c>
      <c r="B53" s="15" t="s">
        <v>162</v>
      </c>
      <c r="C53" s="15" t="s">
        <v>38</v>
      </c>
      <c r="D53" s="15" t="s">
        <v>163</v>
      </c>
      <c r="E53" s="16" t="s">
        <v>32</v>
      </c>
      <c r="F53" s="17">
        <v>8</v>
      </c>
      <c r="G53" s="18">
        <v>0.13</v>
      </c>
      <c r="H53" s="18">
        <f t="shared" si="1"/>
        <v>0.16</v>
      </c>
      <c r="I53" s="18">
        <f t="shared" si="3"/>
        <v>1.28</v>
      </c>
      <c r="J53" s="19">
        <f>I53/$H$69</f>
        <v>3.3310007653494725E-5</v>
      </c>
      <c r="L53" s="77">
        <f t="shared" si="0"/>
        <v>1.04</v>
      </c>
    </row>
    <row r="54" spans="1:12" ht="24" customHeight="1" x14ac:dyDescent="0.25">
      <c r="A54" s="15" t="s">
        <v>164</v>
      </c>
      <c r="B54" s="15" t="s">
        <v>165</v>
      </c>
      <c r="C54" s="15" t="s">
        <v>30</v>
      </c>
      <c r="D54" s="15" t="s">
        <v>166</v>
      </c>
      <c r="E54" s="16" t="s">
        <v>32</v>
      </c>
      <c r="F54" s="17">
        <v>8</v>
      </c>
      <c r="G54" s="18">
        <v>0.28999999999999998</v>
      </c>
      <c r="H54" s="18">
        <f t="shared" si="1"/>
        <v>0.36</v>
      </c>
      <c r="I54" s="18">
        <f t="shared" si="3"/>
        <v>2.88</v>
      </c>
      <c r="J54" s="19">
        <f>I54/$H$69</f>
        <v>7.4947517220363123E-5</v>
      </c>
      <c r="L54" s="77">
        <f t="shared" si="0"/>
        <v>2.3199999999999998</v>
      </c>
    </row>
    <row r="55" spans="1:12" ht="25.95" customHeight="1" x14ac:dyDescent="0.25">
      <c r="A55" s="15" t="s">
        <v>167</v>
      </c>
      <c r="B55" s="15" t="s">
        <v>168</v>
      </c>
      <c r="C55" s="15" t="s">
        <v>30</v>
      </c>
      <c r="D55" s="15" t="s">
        <v>169</v>
      </c>
      <c r="E55" s="16" t="s">
        <v>32</v>
      </c>
      <c r="F55" s="17">
        <v>20</v>
      </c>
      <c r="G55" s="18">
        <v>1.05</v>
      </c>
      <c r="H55" s="18">
        <f t="shared" si="1"/>
        <v>1.32</v>
      </c>
      <c r="I55" s="18">
        <f t="shared" si="3"/>
        <v>26.4</v>
      </c>
      <c r="J55" s="19">
        <f>I55/$H$69</f>
        <v>6.8701890785332861E-4</v>
      </c>
      <c r="L55" s="77">
        <f t="shared" si="0"/>
        <v>21</v>
      </c>
    </row>
    <row r="56" spans="1:12" ht="24" customHeight="1" x14ac:dyDescent="0.25">
      <c r="A56" s="15" t="s">
        <v>170</v>
      </c>
      <c r="B56" s="15" t="s">
        <v>171</v>
      </c>
      <c r="C56" s="15" t="s">
        <v>30</v>
      </c>
      <c r="D56" s="15" t="s">
        <v>172</v>
      </c>
      <c r="E56" s="16" t="s">
        <v>32</v>
      </c>
      <c r="F56" s="17">
        <v>20</v>
      </c>
      <c r="G56" s="18">
        <v>0.21</v>
      </c>
      <c r="H56" s="18">
        <f t="shared" si="1"/>
        <v>0.26</v>
      </c>
      <c r="I56" s="18">
        <f t="shared" si="3"/>
        <v>5.2</v>
      </c>
      <c r="J56" s="19">
        <f>I56/$H$69</f>
        <v>1.3532190609232231E-4</v>
      </c>
      <c r="L56" s="77">
        <f t="shared" si="0"/>
        <v>4.2</v>
      </c>
    </row>
    <row r="57" spans="1:12" ht="25.95" customHeight="1" x14ac:dyDescent="0.25">
      <c r="A57" s="15" t="s">
        <v>173</v>
      </c>
      <c r="B57" s="15" t="s">
        <v>174</v>
      </c>
      <c r="C57" s="15" t="s">
        <v>30</v>
      </c>
      <c r="D57" s="15" t="s">
        <v>175</v>
      </c>
      <c r="E57" s="16" t="s">
        <v>32</v>
      </c>
      <c r="F57" s="17">
        <v>20</v>
      </c>
      <c r="G57" s="18">
        <v>0.86</v>
      </c>
      <c r="H57" s="18">
        <f t="shared" si="1"/>
        <v>1.08</v>
      </c>
      <c r="I57" s="18">
        <f t="shared" si="3"/>
        <v>21.6</v>
      </c>
      <c r="J57" s="19">
        <f>I57/$H$69</f>
        <v>5.6210637915272347E-4</v>
      </c>
      <c r="L57" s="77">
        <f t="shared" si="0"/>
        <v>17.2</v>
      </c>
    </row>
    <row r="58" spans="1:12" ht="24" customHeight="1" x14ac:dyDescent="0.25">
      <c r="A58" s="15" t="s">
        <v>176</v>
      </c>
      <c r="B58" s="15" t="s">
        <v>177</v>
      </c>
      <c r="C58" s="15" t="s">
        <v>38</v>
      </c>
      <c r="D58" s="15" t="s">
        <v>178</v>
      </c>
      <c r="E58" s="16" t="s">
        <v>32</v>
      </c>
      <c r="F58" s="17">
        <v>20</v>
      </c>
      <c r="G58" s="18">
        <v>0.1</v>
      </c>
      <c r="H58" s="18">
        <f t="shared" si="1"/>
        <v>0.12</v>
      </c>
      <c r="I58" s="18">
        <f t="shared" si="3"/>
        <v>2.4</v>
      </c>
      <c r="J58" s="19">
        <f>I58/$H$69</f>
        <v>6.2456264350302607E-5</v>
      </c>
      <c r="L58" s="77">
        <f t="shared" si="0"/>
        <v>2</v>
      </c>
    </row>
    <row r="59" spans="1:12" ht="39" customHeight="1" x14ac:dyDescent="0.25">
      <c r="A59" s="15" t="s">
        <v>179</v>
      </c>
      <c r="B59" s="15" t="s">
        <v>180</v>
      </c>
      <c r="C59" s="15" t="s">
        <v>30</v>
      </c>
      <c r="D59" s="15" t="s">
        <v>181</v>
      </c>
      <c r="E59" s="16" t="s">
        <v>32</v>
      </c>
      <c r="F59" s="17">
        <v>20</v>
      </c>
      <c r="G59" s="18">
        <v>0.43</v>
      </c>
      <c r="H59" s="18">
        <f t="shared" si="1"/>
        <v>0.54</v>
      </c>
      <c r="I59" s="18">
        <f t="shared" si="3"/>
        <v>10.8</v>
      </c>
      <c r="J59" s="19">
        <f>I59/$H$69</f>
        <v>2.8105318957636174E-4</v>
      </c>
      <c r="L59" s="77">
        <f t="shared" si="0"/>
        <v>8.6</v>
      </c>
    </row>
    <row r="60" spans="1:12" ht="24" customHeight="1" x14ac:dyDescent="0.25">
      <c r="A60" s="15" t="s">
        <v>182</v>
      </c>
      <c r="B60" s="15" t="s">
        <v>183</v>
      </c>
      <c r="C60" s="15" t="s">
        <v>38</v>
      </c>
      <c r="D60" s="15" t="s">
        <v>184</v>
      </c>
      <c r="E60" s="16" t="s">
        <v>32</v>
      </c>
      <c r="F60" s="17">
        <v>20</v>
      </c>
      <c r="G60" s="18">
        <v>0.36</v>
      </c>
      <c r="H60" s="18">
        <f t="shared" si="1"/>
        <v>0.45</v>
      </c>
      <c r="I60" s="18">
        <f t="shared" si="3"/>
        <v>9</v>
      </c>
      <c r="J60" s="19">
        <f>I60/$H$69</f>
        <v>2.3421099131363477E-4</v>
      </c>
      <c r="L60" s="77">
        <f t="shared" si="0"/>
        <v>7.1999999999999993</v>
      </c>
    </row>
    <row r="61" spans="1:12" ht="24" customHeight="1" x14ac:dyDescent="0.25">
      <c r="A61" s="15" t="s">
        <v>185</v>
      </c>
      <c r="B61" s="15" t="s">
        <v>186</v>
      </c>
      <c r="C61" s="15" t="s">
        <v>38</v>
      </c>
      <c r="D61" s="15" t="s">
        <v>187</v>
      </c>
      <c r="E61" s="16" t="s">
        <v>32</v>
      </c>
      <c r="F61" s="17">
        <v>20</v>
      </c>
      <c r="G61" s="18">
        <v>3.85</v>
      </c>
      <c r="H61" s="18">
        <f t="shared" si="1"/>
        <v>4.8499999999999996</v>
      </c>
      <c r="I61" s="18">
        <f t="shared" si="3"/>
        <v>97</v>
      </c>
      <c r="J61" s="19">
        <f>I61/$H$69</f>
        <v>2.5242740174913967E-3</v>
      </c>
      <c r="L61" s="77">
        <f t="shared" si="0"/>
        <v>77</v>
      </c>
    </row>
    <row r="62" spans="1:12" ht="24" customHeight="1" x14ac:dyDescent="0.25">
      <c r="A62" s="10" t="s">
        <v>188</v>
      </c>
      <c r="B62" s="10" t="s">
        <v>189</v>
      </c>
      <c r="C62" s="10" t="s">
        <v>38</v>
      </c>
      <c r="D62" s="10" t="s">
        <v>190</v>
      </c>
      <c r="E62" s="11" t="s">
        <v>32</v>
      </c>
      <c r="F62" s="12">
        <v>4</v>
      </c>
      <c r="G62" s="13">
        <v>3.8</v>
      </c>
      <c r="H62" s="13">
        <f t="shared" si="1"/>
        <v>4.79</v>
      </c>
      <c r="I62" s="13">
        <f t="shared" si="3"/>
        <v>19.16</v>
      </c>
      <c r="J62" s="14">
        <f>I62/$H$69</f>
        <v>4.9860917706324916E-4</v>
      </c>
      <c r="L62" s="77">
        <f t="shared" si="0"/>
        <v>15.2</v>
      </c>
    </row>
    <row r="63" spans="1:12" ht="25.95" customHeight="1" x14ac:dyDescent="0.25">
      <c r="A63" s="15" t="s">
        <v>191</v>
      </c>
      <c r="B63" s="15" t="s">
        <v>192</v>
      </c>
      <c r="C63" s="15" t="s">
        <v>30</v>
      </c>
      <c r="D63" s="15" t="s">
        <v>193</v>
      </c>
      <c r="E63" s="16" t="s">
        <v>32</v>
      </c>
      <c r="F63" s="17">
        <v>100</v>
      </c>
      <c r="G63" s="18">
        <v>0.89</v>
      </c>
      <c r="H63" s="18">
        <f t="shared" si="1"/>
        <v>1.1200000000000001</v>
      </c>
      <c r="I63" s="18">
        <f t="shared" si="3"/>
        <v>112</v>
      </c>
      <c r="J63" s="19">
        <f>I63/$H$69</f>
        <v>2.9146256696807879E-3</v>
      </c>
      <c r="L63" s="77">
        <f t="shared" si="0"/>
        <v>89</v>
      </c>
    </row>
    <row r="64" spans="1:12" ht="24" customHeight="1" x14ac:dyDescent="0.25">
      <c r="A64" s="10" t="s">
        <v>194</v>
      </c>
      <c r="B64" s="10" t="s">
        <v>195</v>
      </c>
      <c r="C64" s="10" t="s">
        <v>108</v>
      </c>
      <c r="D64" s="10" t="s">
        <v>196</v>
      </c>
      <c r="E64" s="11" t="s">
        <v>110</v>
      </c>
      <c r="F64" s="12">
        <v>5</v>
      </c>
      <c r="G64" s="13">
        <v>9.18</v>
      </c>
      <c r="H64" s="13">
        <f t="shared" si="1"/>
        <v>11.57</v>
      </c>
      <c r="I64" s="13">
        <f t="shared" si="3"/>
        <v>57.85</v>
      </c>
      <c r="J64" s="14">
        <f>I64/$H$69</f>
        <v>1.5054562052770858E-3</v>
      </c>
      <c r="L64" s="77">
        <f t="shared" si="0"/>
        <v>45.9</v>
      </c>
    </row>
    <row r="65" spans="1:12" ht="25.95" customHeight="1" x14ac:dyDescent="0.25">
      <c r="A65" s="10" t="s">
        <v>197</v>
      </c>
      <c r="B65" s="10" t="s">
        <v>198</v>
      </c>
      <c r="C65" s="10" t="s">
        <v>108</v>
      </c>
      <c r="D65" s="10" t="s">
        <v>199</v>
      </c>
      <c r="E65" s="11" t="s">
        <v>110</v>
      </c>
      <c r="F65" s="12">
        <v>1</v>
      </c>
      <c r="G65" s="13">
        <v>1000.14</v>
      </c>
      <c r="H65" s="13">
        <f t="shared" si="1"/>
        <v>1260.77</v>
      </c>
      <c r="I65" s="13">
        <f t="shared" si="3"/>
        <v>1260.77</v>
      </c>
      <c r="J65" s="14">
        <f>I65/$H$69</f>
        <v>3.2809576835387919E-2</v>
      </c>
      <c r="L65" s="77">
        <f>G65*F65</f>
        <v>1000.14</v>
      </c>
    </row>
    <row r="66" spans="1:12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2" x14ac:dyDescent="0.25">
      <c r="A67" s="30"/>
      <c r="B67" s="30"/>
      <c r="C67" s="30"/>
      <c r="D67" s="23"/>
      <c r="E67" s="22"/>
      <c r="F67" s="26" t="s">
        <v>17</v>
      </c>
      <c r="G67" s="30"/>
      <c r="H67" s="31">
        <f>SUM(L5:L66)</f>
        <v>30484.53</v>
      </c>
      <c r="I67" s="30"/>
      <c r="J67" s="30"/>
    </row>
    <row r="68" spans="1:12" x14ac:dyDescent="0.25">
      <c r="A68" s="30"/>
      <c r="B68" s="30"/>
      <c r="C68" s="30"/>
      <c r="D68" s="23"/>
      <c r="E68" s="22"/>
      <c r="F68" s="26" t="s">
        <v>18</v>
      </c>
      <c r="G68" s="30"/>
      <c r="H68" s="31">
        <f>H69-H67</f>
        <v>7942.3600000000079</v>
      </c>
      <c r="I68" s="30"/>
      <c r="J68" s="30"/>
    </row>
    <row r="69" spans="1:12" x14ac:dyDescent="0.25">
      <c r="A69" s="30"/>
      <c r="B69" s="30"/>
      <c r="C69" s="30"/>
      <c r="D69" s="23"/>
      <c r="E69" s="22"/>
      <c r="F69" s="26" t="s">
        <v>19</v>
      </c>
      <c r="G69" s="30"/>
      <c r="H69" s="31">
        <f>I33+I5</f>
        <v>38426.890000000007</v>
      </c>
      <c r="I69" s="30"/>
      <c r="J69" s="30"/>
    </row>
    <row r="70" spans="1:12" ht="60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2" ht="70.05" customHeight="1" x14ac:dyDescent="0.25">
      <c r="A71" s="32"/>
      <c r="B71" s="28"/>
      <c r="C71" s="28"/>
      <c r="D71" s="28"/>
      <c r="E71" s="28"/>
      <c r="F71" s="28"/>
      <c r="G71" s="28"/>
      <c r="H71" s="28"/>
      <c r="I71" s="28"/>
      <c r="J71" s="28"/>
    </row>
  </sheetData>
  <mergeCells count="17">
    <mergeCell ref="A69:C69"/>
    <mergeCell ref="F69:G69"/>
    <mergeCell ref="H69:J69"/>
    <mergeCell ref="A71:J71"/>
    <mergeCell ref="A3:J3"/>
    <mergeCell ref="A67:C67"/>
    <mergeCell ref="F67:G67"/>
    <mergeCell ref="H67:J67"/>
    <mergeCell ref="A68:C68"/>
    <mergeCell ref="F68:G68"/>
    <mergeCell ref="H68:J68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showWhiteSpace="0" workbookViewId="0">
      <selection activeCell="A2" sqref="A1:J2"/>
    </sheetView>
  </sheetViews>
  <sheetFormatPr defaultRowHeight="13.8" x14ac:dyDescent="0.25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10" width="10" bestFit="1" customWidth="1"/>
  </cols>
  <sheetData>
    <row r="1" spans="1:10" x14ac:dyDescent="0.25">
      <c r="A1" s="1"/>
      <c r="B1" s="1"/>
      <c r="C1" s="1"/>
      <c r="D1" s="1" t="s">
        <v>0</v>
      </c>
      <c r="E1" s="1" t="s">
        <v>1</v>
      </c>
      <c r="F1" s="25" t="s">
        <v>2</v>
      </c>
      <c r="G1" s="25"/>
      <c r="H1" s="25"/>
      <c r="I1" s="25" t="s">
        <v>3</v>
      </c>
      <c r="J1" s="25"/>
    </row>
    <row r="2" spans="1:10" ht="79.95" customHeight="1" x14ac:dyDescent="0.25">
      <c r="A2" s="20"/>
      <c r="B2" s="20"/>
      <c r="C2" s="20"/>
      <c r="D2" s="35" t="s">
        <v>208</v>
      </c>
      <c r="E2" s="33" t="s">
        <v>209</v>
      </c>
      <c r="F2" s="34">
        <v>0.2606</v>
      </c>
      <c r="G2" s="26"/>
      <c r="H2" s="26"/>
      <c r="I2" s="26" t="s">
        <v>6</v>
      </c>
      <c r="J2" s="26"/>
    </row>
    <row r="3" spans="1:10" x14ac:dyDescent="0.25">
      <c r="A3" s="27" t="s">
        <v>7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0" customHeight="1" x14ac:dyDescent="0.25">
      <c r="A4" s="29" t="s">
        <v>8</v>
      </c>
      <c r="B4" s="29"/>
      <c r="C4" s="29"/>
      <c r="D4" s="29" t="s">
        <v>9</v>
      </c>
      <c r="E4" s="29"/>
      <c r="F4" s="29"/>
      <c r="G4" s="2"/>
      <c r="H4" s="4" t="s">
        <v>10</v>
      </c>
      <c r="I4" s="4" t="s">
        <v>11</v>
      </c>
      <c r="J4" s="4" t="s">
        <v>12</v>
      </c>
    </row>
    <row r="5" spans="1:10" ht="24" customHeight="1" x14ac:dyDescent="0.25">
      <c r="A5" s="5" t="s">
        <v>13</v>
      </c>
      <c r="B5" s="5"/>
      <c r="C5" s="5"/>
      <c r="D5" s="5" t="s">
        <v>14</v>
      </c>
      <c r="E5" s="5"/>
      <c r="F5" s="7"/>
      <c r="G5" s="5"/>
      <c r="H5" s="7">
        <v>1</v>
      </c>
      <c r="I5" s="8">
        <f>Sintético!I5</f>
        <v>32749.750000000004</v>
      </c>
      <c r="J5" s="9">
        <f>Sintético!J5</f>
        <v>0.85226126808596803</v>
      </c>
    </row>
    <row r="6" spans="1:10" ht="24" customHeight="1" x14ac:dyDescent="0.25">
      <c r="A6" s="5" t="s">
        <v>15</v>
      </c>
      <c r="B6" s="5"/>
      <c r="C6" s="5"/>
      <c r="D6" s="5" t="s">
        <v>16</v>
      </c>
      <c r="E6" s="5"/>
      <c r="F6" s="7"/>
      <c r="G6" s="5"/>
      <c r="H6" s="7">
        <v>1</v>
      </c>
      <c r="I6" s="8">
        <f>Sintético!I31</f>
        <v>5677.1400000000012</v>
      </c>
      <c r="J6" s="9">
        <f>Sintético!J31</f>
        <v>0.14773873191403208</v>
      </c>
    </row>
    <row r="7" spans="1:10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x14ac:dyDescent="0.25">
      <c r="A8" s="30"/>
      <c r="B8" s="30"/>
      <c r="C8" s="30"/>
      <c r="D8" s="23"/>
      <c r="E8" s="22"/>
      <c r="F8" s="26" t="s">
        <v>17</v>
      </c>
      <c r="G8" s="30"/>
      <c r="H8" s="31">
        <f>Sintético!H63</f>
        <v>30484.53</v>
      </c>
      <c r="I8" s="30"/>
      <c r="J8" s="30"/>
    </row>
    <row r="9" spans="1:10" x14ac:dyDescent="0.25">
      <c r="A9" s="30"/>
      <c r="B9" s="30"/>
      <c r="C9" s="30"/>
      <c r="D9" s="23"/>
      <c r="E9" s="22"/>
      <c r="F9" s="26" t="s">
        <v>18</v>
      </c>
      <c r="G9" s="30"/>
      <c r="H9" s="31">
        <f>Sintético!H64</f>
        <v>7942.3600000000079</v>
      </c>
      <c r="I9" s="30"/>
      <c r="J9" s="30"/>
    </row>
    <row r="10" spans="1:10" x14ac:dyDescent="0.25">
      <c r="A10" s="30"/>
      <c r="B10" s="30"/>
      <c r="C10" s="30"/>
      <c r="D10" s="23"/>
      <c r="E10" s="22"/>
      <c r="F10" s="26" t="s">
        <v>19</v>
      </c>
      <c r="G10" s="30"/>
      <c r="H10" s="31">
        <f>Sintético!H65</f>
        <v>38426.890000000007</v>
      </c>
      <c r="I10" s="30"/>
      <c r="J10" s="30"/>
    </row>
    <row r="11" spans="1:10" ht="60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0" ht="70.05" customHeight="1" x14ac:dyDescent="0.25">
      <c r="A12" s="32"/>
      <c r="B12" s="28"/>
      <c r="C12" s="28"/>
      <c r="D12" s="28"/>
      <c r="E12" s="28"/>
      <c r="F12" s="28"/>
      <c r="G12" s="28"/>
      <c r="H12" s="28"/>
      <c r="I12" s="28"/>
      <c r="J12" s="28"/>
    </row>
  </sheetData>
  <mergeCells count="17">
    <mergeCell ref="A12:J12"/>
    <mergeCell ref="A9:C9"/>
    <mergeCell ref="F9:G9"/>
    <mergeCell ref="H9:J9"/>
    <mergeCell ref="A10:C10"/>
    <mergeCell ref="F10:G10"/>
    <mergeCell ref="H10:J10"/>
    <mergeCell ref="A4:C4"/>
    <mergeCell ref="D4:F4"/>
    <mergeCell ref="A8:C8"/>
    <mergeCell ref="F8:G8"/>
    <mergeCell ref="H8:J8"/>
    <mergeCell ref="F1:H1"/>
    <mergeCell ref="I1:J1"/>
    <mergeCell ref="F2:H2"/>
    <mergeCell ref="I2:J2"/>
    <mergeCell ref="A3:J3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7"/>
  <sheetViews>
    <sheetView showWhiteSpace="0" topLeftCell="A50" workbookViewId="0">
      <selection activeCell="H65" sqref="H65:J65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2" x14ac:dyDescent="0.25">
      <c r="A1" s="1"/>
      <c r="B1" s="1"/>
      <c r="C1" s="1"/>
      <c r="D1" s="1" t="s">
        <v>0</v>
      </c>
      <c r="E1" s="25" t="s">
        <v>1</v>
      </c>
      <c r="F1" s="25"/>
      <c r="G1" s="25" t="s">
        <v>2</v>
      </c>
      <c r="H1" s="25"/>
      <c r="I1" s="25" t="s">
        <v>3</v>
      </c>
      <c r="J1" s="25"/>
    </row>
    <row r="2" spans="1:12" ht="79.95" customHeight="1" x14ac:dyDescent="0.25">
      <c r="A2" s="20"/>
      <c r="B2" s="20"/>
      <c r="C2" s="20"/>
      <c r="D2" s="20" t="s">
        <v>4</v>
      </c>
      <c r="E2" s="26" t="s">
        <v>5</v>
      </c>
      <c r="F2" s="26"/>
      <c r="G2" s="34">
        <f>'Resumo do Orçamento'!F2</f>
        <v>0.2606</v>
      </c>
      <c r="H2" s="26"/>
      <c r="I2" s="26" t="s">
        <v>6</v>
      </c>
      <c r="J2" s="26"/>
    </row>
    <row r="3" spans="1:12" x14ac:dyDescent="0.25">
      <c r="A3" s="27" t="s">
        <v>20</v>
      </c>
      <c r="B3" s="28"/>
      <c r="C3" s="28"/>
      <c r="D3" s="28"/>
      <c r="E3" s="28"/>
      <c r="F3" s="28"/>
      <c r="G3" s="28"/>
      <c r="H3" s="28"/>
      <c r="I3" s="28"/>
      <c r="J3" s="28"/>
    </row>
    <row r="4" spans="1:12" ht="30" customHeight="1" x14ac:dyDescent="0.25">
      <c r="A4" s="2" t="s">
        <v>8</v>
      </c>
      <c r="B4" s="4" t="s">
        <v>21</v>
      </c>
      <c r="C4" s="2" t="s">
        <v>22</v>
      </c>
      <c r="D4" s="2" t="s">
        <v>9</v>
      </c>
      <c r="E4" s="3" t="s">
        <v>23</v>
      </c>
      <c r="F4" s="4" t="s">
        <v>10</v>
      </c>
      <c r="G4" s="4" t="s">
        <v>24</v>
      </c>
      <c r="H4" s="4" t="s">
        <v>25</v>
      </c>
      <c r="I4" s="4" t="s">
        <v>11</v>
      </c>
      <c r="J4" s="4" t="s">
        <v>12</v>
      </c>
    </row>
    <row r="5" spans="1:12" ht="24" customHeight="1" x14ac:dyDescent="0.25">
      <c r="A5" s="5" t="s">
        <v>13</v>
      </c>
      <c r="B5" s="5" t="s">
        <v>26</v>
      </c>
      <c r="C5" s="5"/>
      <c r="D5" s="5" t="s">
        <v>14</v>
      </c>
      <c r="E5" s="6"/>
      <c r="F5" s="7">
        <v>1</v>
      </c>
      <c r="G5" s="7" t="s">
        <v>27</v>
      </c>
      <c r="H5" s="8">
        <f>SUM(I6:I30)</f>
        <v>32749.750000000004</v>
      </c>
      <c r="I5" s="8">
        <f>H5</f>
        <v>32749.750000000004</v>
      </c>
      <c r="J5" s="9">
        <f>SUM(J6:J30)</f>
        <v>0.85226126808596803</v>
      </c>
    </row>
    <row r="6" spans="1:12" ht="25.95" customHeight="1" x14ac:dyDescent="0.25">
      <c r="A6" s="10" t="s">
        <v>28</v>
      </c>
      <c r="B6" s="10" t="s">
        <v>29</v>
      </c>
      <c r="C6" s="10" t="s">
        <v>30</v>
      </c>
      <c r="D6" s="10" t="s">
        <v>31</v>
      </c>
      <c r="E6" s="11" t="s">
        <v>32</v>
      </c>
      <c r="F6" s="12">
        <v>2</v>
      </c>
      <c r="G6" s="13">
        <v>213.05</v>
      </c>
      <c r="H6" s="13">
        <f>TRUNC(G6*(1+$G$2),2)</f>
        <v>268.57</v>
      </c>
      <c r="I6" s="13">
        <f>TRUNC(H6*F6,2)</f>
        <v>537.14</v>
      </c>
      <c r="J6" s="14">
        <f>I6/$H$65</f>
        <v>1.3978232430467308E-2</v>
      </c>
      <c r="L6">
        <f t="shared" ref="L6:L60" si="0">G6*F6</f>
        <v>426.1</v>
      </c>
    </row>
    <row r="7" spans="1:12" ht="52.05" customHeight="1" x14ac:dyDescent="0.25">
      <c r="A7" s="10" t="s">
        <v>33</v>
      </c>
      <c r="B7" s="10" t="s">
        <v>34</v>
      </c>
      <c r="C7" s="10" t="s">
        <v>30</v>
      </c>
      <c r="D7" s="10" t="s">
        <v>35</v>
      </c>
      <c r="E7" s="11" t="s">
        <v>32</v>
      </c>
      <c r="F7" s="12">
        <v>1</v>
      </c>
      <c r="G7" s="13">
        <v>12595.6</v>
      </c>
      <c r="H7" s="13">
        <f t="shared" ref="H7:H61" si="1">TRUNC(G7*(1+$G$2),2)</f>
        <v>15878.01</v>
      </c>
      <c r="I7" s="13">
        <f t="shared" ref="I7:I30" si="2">TRUNC(H7*F7,2)</f>
        <v>15878.01</v>
      </c>
      <c r="J7" s="14">
        <f t="shared" ref="J7:J61" si="3">I7/$H$65</f>
        <v>0.4132004957986451</v>
      </c>
      <c r="L7">
        <f t="shared" si="0"/>
        <v>12595.6</v>
      </c>
    </row>
    <row r="8" spans="1:12" ht="24" customHeight="1" x14ac:dyDescent="0.25">
      <c r="A8" s="15" t="s">
        <v>36</v>
      </c>
      <c r="B8" s="15" t="s">
        <v>37</v>
      </c>
      <c r="C8" s="15" t="s">
        <v>38</v>
      </c>
      <c r="D8" s="15" t="s">
        <v>39</v>
      </c>
      <c r="E8" s="16" t="s">
        <v>32</v>
      </c>
      <c r="F8" s="17">
        <v>3</v>
      </c>
      <c r="G8" s="18">
        <v>2.82</v>
      </c>
      <c r="H8" s="18">
        <f t="shared" si="1"/>
        <v>3.55</v>
      </c>
      <c r="I8" s="18">
        <f t="shared" si="2"/>
        <v>10.65</v>
      </c>
      <c r="J8" s="19">
        <f t="shared" si="3"/>
        <v>2.7714967305446782E-4</v>
      </c>
      <c r="L8">
        <f t="shared" si="0"/>
        <v>8.4599999999999991</v>
      </c>
    </row>
    <row r="9" spans="1:12" ht="25.95" customHeight="1" x14ac:dyDescent="0.25">
      <c r="A9" s="15" t="s">
        <v>40</v>
      </c>
      <c r="B9" s="15" t="s">
        <v>41</v>
      </c>
      <c r="C9" s="15" t="s">
        <v>30</v>
      </c>
      <c r="D9" s="15" t="s">
        <v>42</v>
      </c>
      <c r="E9" s="16" t="s">
        <v>32</v>
      </c>
      <c r="F9" s="17">
        <v>1</v>
      </c>
      <c r="G9" s="18">
        <v>1197.45</v>
      </c>
      <c r="H9" s="18">
        <f t="shared" si="1"/>
        <v>1509.5</v>
      </c>
      <c r="I9" s="18">
        <f t="shared" si="2"/>
        <v>1509.5</v>
      </c>
      <c r="J9" s="19">
        <f t="shared" si="3"/>
        <v>3.9282387931992409E-2</v>
      </c>
      <c r="L9">
        <f t="shared" si="0"/>
        <v>1197.45</v>
      </c>
    </row>
    <row r="10" spans="1:12" ht="25.95" customHeight="1" x14ac:dyDescent="0.25">
      <c r="A10" s="10" t="s">
        <v>43</v>
      </c>
      <c r="B10" s="10" t="s">
        <v>44</v>
      </c>
      <c r="C10" s="10" t="s">
        <v>30</v>
      </c>
      <c r="D10" s="10" t="s">
        <v>45</v>
      </c>
      <c r="E10" s="11" t="s">
        <v>32</v>
      </c>
      <c r="F10" s="12">
        <v>3</v>
      </c>
      <c r="G10" s="13">
        <v>28.34</v>
      </c>
      <c r="H10" s="13">
        <f t="shared" si="1"/>
        <v>35.72</v>
      </c>
      <c r="I10" s="13">
        <f t="shared" si="2"/>
        <v>107.16</v>
      </c>
      <c r="J10" s="14">
        <f t="shared" si="3"/>
        <v>2.7886722032410111E-3</v>
      </c>
      <c r="L10">
        <f t="shared" si="0"/>
        <v>85.02</v>
      </c>
    </row>
    <row r="11" spans="1:12" ht="25.95" customHeight="1" x14ac:dyDescent="0.25">
      <c r="A11" s="15" t="s">
        <v>46</v>
      </c>
      <c r="B11" s="15" t="s">
        <v>47</v>
      </c>
      <c r="C11" s="15" t="s">
        <v>30</v>
      </c>
      <c r="D11" s="15" t="s">
        <v>48</v>
      </c>
      <c r="E11" s="16" t="s">
        <v>49</v>
      </c>
      <c r="F11" s="17">
        <v>5</v>
      </c>
      <c r="G11" s="18">
        <v>62.67</v>
      </c>
      <c r="H11" s="18">
        <f t="shared" si="1"/>
        <v>79</v>
      </c>
      <c r="I11" s="18">
        <f t="shared" si="2"/>
        <v>395</v>
      </c>
      <c r="J11" s="19">
        <f t="shared" si="3"/>
        <v>1.0279260174320636E-2</v>
      </c>
      <c r="L11">
        <f t="shared" si="0"/>
        <v>313.35000000000002</v>
      </c>
    </row>
    <row r="12" spans="1:12" ht="24" customHeight="1" x14ac:dyDescent="0.25">
      <c r="A12" s="15" t="s">
        <v>50</v>
      </c>
      <c r="B12" s="15" t="s">
        <v>51</v>
      </c>
      <c r="C12" s="15" t="s">
        <v>30</v>
      </c>
      <c r="D12" s="15" t="s">
        <v>52</v>
      </c>
      <c r="E12" s="16" t="s">
        <v>53</v>
      </c>
      <c r="F12" s="17">
        <v>25</v>
      </c>
      <c r="G12" s="18">
        <v>61.82</v>
      </c>
      <c r="H12" s="18">
        <f t="shared" si="1"/>
        <v>77.930000000000007</v>
      </c>
      <c r="I12" s="18">
        <f t="shared" si="2"/>
        <v>1948.25</v>
      </c>
      <c r="J12" s="19">
        <f t="shared" si="3"/>
        <v>5.0700173758532099E-2</v>
      </c>
      <c r="L12">
        <f t="shared" si="0"/>
        <v>1545.5</v>
      </c>
    </row>
    <row r="13" spans="1:12" ht="25.95" customHeight="1" x14ac:dyDescent="0.25">
      <c r="A13" s="15" t="s">
        <v>54</v>
      </c>
      <c r="B13" s="15" t="s">
        <v>55</v>
      </c>
      <c r="C13" s="15" t="s">
        <v>30</v>
      </c>
      <c r="D13" s="15" t="s">
        <v>56</v>
      </c>
      <c r="E13" s="16" t="s">
        <v>32</v>
      </c>
      <c r="F13" s="17">
        <v>30</v>
      </c>
      <c r="G13" s="18">
        <v>1.43</v>
      </c>
      <c r="H13" s="18">
        <f t="shared" si="1"/>
        <v>1.8</v>
      </c>
      <c r="I13" s="18">
        <f t="shared" si="2"/>
        <v>54</v>
      </c>
      <c r="J13" s="19">
        <f t="shared" si="3"/>
        <v>1.4052659478818086E-3</v>
      </c>
      <c r="L13">
        <f t="shared" si="0"/>
        <v>42.9</v>
      </c>
    </row>
    <row r="14" spans="1:12" ht="25.95" customHeight="1" x14ac:dyDescent="0.25">
      <c r="A14" s="10" t="s">
        <v>57</v>
      </c>
      <c r="B14" s="10" t="s">
        <v>58</v>
      </c>
      <c r="C14" s="10" t="s">
        <v>30</v>
      </c>
      <c r="D14" s="10" t="s">
        <v>59</v>
      </c>
      <c r="E14" s="11" t="s">
        <v>32</v>
      </c>
      <c r="F14" s="12">
        <v>5</v>
      </c>
      <c r="G14" s="13">
        <v>23.99</v>
      </c>
      <c r="H14" s="13">
        <f t="shared" si="1"/>
        <v>30.24</v>
      </c>
      <c r="I14" s="13">
        <f t="shared" si="2"/>
        <v>151.19999999999999</v>
      </c>
      <c r="J14" s="14">
        <f t="shared" si="3"/>
        <v>3.9347446540690641E-3</v>
      </c>
      <c r="L14">
        <f t="shared" si="0"/>
        <v>119.94999999999999</v>
      </c>
    </row>
    <row r="15" spans="1:12" ht="25.95" customHeight="1" x14ac:dyDescent="0.25">
      <c r="A15" s="10" t="s">
        <v>60</v>
      </c>
      <c r="B15" s="10" t="s">
        <v>61</v>
      </c>
      <c r="C15" s="10" t="s">
        <v>30</v>
      </c>
      <c r="D15" s="10" t="s">
        <v>62</v>
      </c>
      <c r="E15" s="11" t="s">
        <v>32</v>
      </c>
      <c r="F15" s="12">
        <v>3</v>
      </c>
      <c r="G15" s="13">
        <v>99.42</v>
      </c>
      <c r="H15" s="13">
        <f t="shared" si="1"/>
        <v>125.32</v>
      </c>
      <c r="I15" s="13">
        <f t="shared" si="2"/>
        <v>375.96</v>
      </c>
      <c r="J15" s="14">
        <f t="shared" si="3"/>
        <v>9.7837738104749015E-3</v>
      </c>
      <c r="L15">
        <f t="shared" si="0"/>
        <v>298.26</v>
      </c>
    </row>
    <row r="16" spans="1:12" ht="39" customHeight="1" x14ac:dyDescent="0.25">
      <c r="A16" s="10" t="s">
        <v>63</v>
      </c>
      <c r="B16" s="10" t="s">
        <v>64</v>
      </c>
      <c r="C16" s="10" t="s">
        <v>30</v>
      </c>
      <c r="D16" s="10" t="s">
        <v>65</v>
      </c>
      <c r="E16" s="11" t="s">
        <v>32</v>
      </c>
      <c r="F16" s="12">
        <v>3</v>
      </c>
      <c r="G16" s="13">
        <v>22.72</v>
      </c>
      <c r="H16" s="13">
        <f t="shared" si="1"/>
        <v>28.64</v>
      </c>
      <c r="I16" s="13">
        <f t="shared" si="2"/>
        <v>85.92</v>
      </c>
      <c r="J16" s="14">
        <f t="shared" si="3"/>
        <v>2.2359342637408332E-3</v>
      </c>
      <c r="L16">
        <f t="shared" si="0"/>
        <v>68.16</v>
      </c>
    </row>
    <row r="17" spans="1:12" ht="24" customHeight="1" x14ac:dyDescent="0.25">
      <c r="A17" s="15" t="s">
        <v>66</v>
      </c>
      <c r="B17" s="15" t="s">
        <v>67</v>
      </c>
      <c r="C17" s="15" t="s">
        <v>68</v>
      </c>
      <c r="D17" s="15" t="s">
        <v>69</v>
      </c>
      <c r="E17" s="16" t="s">
        <v>32</v>
      </c>
      <c r="F17" s="17">
        <v>3</v>
      </c>
      <c r="G17" s="18">
        <v>43.6</v>
      </c>
      <c r="H17" s="18">
        <f t="shared" si="1"/>
        <v>54.96</v>
      </c>
      <c r="I17" s="18">
        <f t="shared" si="2"/>
        <v>164.88</v>
      </c>
      <c r="J17" s="19">
        <f t="shared" si="3"/>
        <v>4.290745360865789E-3</v>
      </c>
      <c r="L17">
        <f t="shared" si="0"/>
        <v>130.80000000000001</v>
      </c>
    </row>
    <row r="18" spans="1:12" ht="24" customHeight="1" x14ac:dyDescent="0.25">
      <c r="A18" s="15" t="s">
        <v>70</v>
      </c>
      <c r="B18" s="15" t="s">
        <v>71</v>
      </c>
      <c r="C18" s="15" t="s">
        <v>38</v>
      </c>
      <c r="D18" s="15" t="s">
        <v>72</v>
      </c>
      <c r="E18" s="16" t="s">
        <v>32</v>
      </c>
      <c r="F18" s="17">
        <v>3</v>
      </c>
      <c r="G18" s="18">
        <v>2353.5300000000002</v>
      </c>
      <c r="H18" s="18">
        <f t="shared" si="1"/>
        <v>2966.85</v>
      </c>
      <c r="I18" s="18">
        <f t="shared" si="2"/>
        <v>8900.5499999999993</v>
      </c>
      <c r="J18" s="19">
        <f t="shared" si="3"/>
        <v>0.23162295985961909</v>
      </c>
      <c r="L18">
        <f t="shared" si="0"/>
        <v>7060.59</v>
      </c>
    </row>
    <row r="19" spans="1:12" ht="24" customHeight="1" x14ac:dyDescent="0.25">
      <c r="A19" s="15" t="s">
        <v>73</v>
      </c>
      <c r="B19" s="15" t="s">
        <v>74</v>
      </c>
      <c r="C19" s="15" t="s">
        <v>38</v>
      </c>
      <c r="D19" s="15" t="s">
        <v>75</v>
      </c>
      <c r="E19" s="16" t="s">
        <v>32</v>
      </c>
      <c r="F19" s="17">
        <v>3</v>
      </c>
      <c r="G19" s="18">
        <v>10.039999999999999</v>
      </c>
      <c r="H19" s="18">
        <f t="shared" si="1"/>
        <v>12.65</v>
      </c>
      <c r="I19" s="18">
        <f t="shared" si="2"/>
        <v>37.950000000000003</v>
      </c>
      <c r="J19" s="19">
        <f t="shared" si="3"/>
        <v>9.8758968003916005E-4</v>
      </c>
      <c r="L19">
        <f t="shared" si="0"/>
        <v>30.119999999999997</v>
      </c>
    </row>
    <row r="20" spans="1:12" ht="24" customHeight="1" x14ac:dyDescent="0.25">
      <c r="A20" s="15" t="s">
        <v>76</v>
      </c>
      <c r="B20" s="15" t="s">
        <v>77</v>
      </c>
      <c r="C20" s="15" t="s">
        <v>38</v>
      </c>
      <c r="D20" s="15" t="s">
        <v>78</v>
      </c>
      <c r="E20" s="16" t="s">
        <v>32</v>
      </c>
      <c r="F20" s="17">
        <v>3</v>
      </c>
      <c r="G20" s="18">
        <v>11.6</v>
      </c>
      <c r="H20" s="18">
        <f t="shared" si="1"/>
        <v>14.62</v>
      </c>
      <c r="I20" s="18">
        <f t="shared" si="2"/>
        <v>43.86</v>
      </c>
      <c r="J20" s="19">
        <f t="shared" si="3"/>
        <v>1.1413882310017801E-3</v>
      </c>
      <c r="L20">
        <f t="shared" si="0"/>
        <v>34.799999999999997</v>
      </c>
    </row>
    <row r="21" spans="1:12" ht="39" customHeight="1" x14ac:dyDescent="0.25">
      <c r="A21" s="15" t="s">
        <v>79</v>
      </c>
      <c r="B21" s="15" t="s">
        <v>80</v>
      </c>
      <c r="C21" s="15" t="s">
        <v>30</v>
      </c>
      <c r="D21" s="15" t="s">
        <v>81</v>
      </c>
      <c r="E21" s="16" t="s">
        <v>32</v>
      </c>
      <c r="F21" s="17">
        <v>5</v>
      </c>
      <c r="G21" s="18">
        <v>32.159999999999997</v>
      </c>
      <c r="H21" s="18">
        <f t="shared" si="1"/>
        <v>40.54</v>
      </c>
      <c r="I21" s="18">
        <f t="shared" si="2"/>
        <v>202.7</v>
      </c>
      <c r="J21" s="19">
        <f t="shared" si="3"/>
        <v>5.2749519932526407E-3</v>
      </c>
      <c r="L21">
        <f t="shared" si="0"/>
        <v>160.79999999999998</v>
      </c>
    </row>
    <row r="22" spans="1:12" ht="25.95" customHeight="1" x14ac:dyDescent="0.25">
      <c r="A22" s="15" t="s">
        <v>82</v>
      </c>
      <c r="B22" s="15" t="s">
        <v>83</v>
      </c>
      <c r="C22" s="15" t="s">
        <v>30</v>
      </c>
      <c r="D22" s="15" t="s">
        <v>84</v>
      </c>
      <c r="E22" s="16" t="s">
        <v>32</v>
      </c>
      <c r="F22" s="17">
        <v>4</v>
      </c>
      <c r="G22" s="18">
        <v>28.35</v>
      </c>
      <c r="H22" s="18">
        <f t="shared" si="1"/>
        <v>35.729999999999997</v>
      </c>
      <c r="I22" s="18">
        <f t="shared" si="2"/>
        <v>142.91999999999999</v>
      </c>
      <c r="J22" s="19">
        <f t="shared" si="3"/>
        <v>3.7192705420605195E-3</v>
      </c>
      <c r="L22">
        <f t="shared" si="0"/>
        <v>113.4</v>
      </c>
    </row>
    <row r="23" spans="1:12" ht="39" customHeight="1" x14ac:dyDescent="0.25">
      <c r="A23" s="15" t="s">
        <v>85</v>
      </c>
      <c r="B23" s="15" t="s">
        <v>86</v>
      </c>
      <c r="C23" s="15" t="s">
        <v>30</v>
      </c>
      <c r="D23" s="15" t="s">
        <v>87</v>
      </c>
      <c r="E23" s="16" t="s">
        <v>32</v>
      </c>
      <c r="F23" s="17">
        <v>2</v>
      </c>
      <c r="G23" s="18">
        <v>18.28</v>
      </c>
      <c r="H23" s="18">
        <f t="shared" si="1"/>
        <v>23.04</v>
      </c>
      <c r="I23" s="18">
        <f t="shared" si="2"/>
        <v>46.08</v>
      </c>
      <c r="J23" s="19">
        <f t="shared" si="3"/>
        <v>1.19916027552581E-3</v>
      </c>
      <c r="L23">
        <f t="shared" si="0"/>
        <v>36.56</v>
      </c>
    </row>
    <row r="24" spans="1:12" ht="25.95" customHeight="1" x14ac:dyDescent="0.25">
      <c r="A24" s="15" t="s">
        <v>88</v>
      </c>
      <c r="B24" s="15" t="s">
        <v>89</v>
      </c>
      <c r="C24" s="15" t="s">
        <v>30</v>
      </c>
      <c r="D24" s="15" t="s">
        <v>90</v>
      </c>
      <c r="E24" s="16" t="s">
        <v>32</v>
      </c>
      <c r="F24" s="17">
        <v>3</v>
      </c>
      <c r="G24" s="18">
        <v>133.99</v>
      </c>
      <c r="H24" s="18">
        <f t="shared" si="1"/>
        <v>168.9</v>
      </c>
      <c r="I24" s="18">
        <f t="shared" si="2"/>
        <v>506.7</v>
      </c>
      <c r="J24" s="19">
        <f t="shared" si="3"/>
        <v>1.3186078810957636E-2</v>
      </c>
      <c r="L24">
        <f t="shared" si="0"/>
        <v>401.97</v>
      </c>
    </row>
    <row r="25" spans="1:12" ht="24" customHeight="1" x14ac:dyDescent="0.25">
      <c r="A25" s="15" t="s">
        <v>91</v>
      </c>
      <c r="B25" s="15" t="s">
        <v>92</v>
      </c>
      <c r="C25" s="15" t="s">
        <v>38</v>
      </c>
      <c r="D25" s="15" t="s">
        <v>93</v>
      </c>
      <c r="E25" s="16" t="s">
        <v>32</v>
      </c>
      <c r="F25" s="17">
        <v>2</v>
      </c>
      <c r="G25" s="18">
        <v>52.88</v>
      </c>
      <c r="H25" s="18">
        <f t="shared" si="1"/>
        <v>66.66</v>
      </c>
      <c r="I25" s="18">
        <f t="shared" si="2"/>
        <v>133.32</v>
      </c>
      <c r="J25" s="19">
        <f t="shared" si="3"/>
        <v>3.4694454846593095E-3</v>
      </c>
      <c r="L25">
        <f t="shared" si="0"/>
        <v>105.76</v>
      </c>
    </row>
    <row r="26" spans="1:12" ht="24" customHeight="1" x14ac:dyDescent="0.25">
      <c r="A26" s="15" t="s">
        <v>94</v>
      </c>
      <c r="B26" s="15" t="s">
        <v>95</v>
      </c>
      <c r="C26" s="15" t="s">
        <v>38</v>
      </c>
      <c r="D26" s="15" t="s">
        <v>96</v>
      </c>
      <c r="E26" s="16" t="s">
        <v>32</v>
      </c>
      <c r="F26" s="17">
        <v>3</v>
      </c>
      <c r="G26" s="18">
        <v>65.87</v>
      </c>
      <c r="H26" s="18">
        <f t="shared" si="1"/>
        <v>83.03</v>
      </c>
      <c r="I26" s="18">
        <f t="shared" si="2"/>
        <v>249.09</v>
      </c>
      <c r="J26" s="19">
        <f t="shared" si="3"/>
        <v>6.4821795362570312E-3</v>
      </c>
      <c r="L26">
        <f t="shared" si="0"/>
        <v>197.61</v>
      </c>
    </row>
    <row r="27" spans="1:12" ht="52.05" customHeight="1" x14ac:dyDescent="0.25">
      <c r="A27" s="10" t="s">
        <v>97</v>
      </c>
      <c r="B27" s="10" t="s">
        <v>98</v>
      </c>
      <c r="C27" s="10" t="s">
        <v>30</v>
      </c>
      <c r="D27" s="10" t="s">
        <v>99</v>
      </c>
      <c r="E27" s="11" t="s">
        <v>32</v>
      </c>
      <c r="F27" s="12">
        <v>1</v>
      </c>
      <c r="G27" s="13">
        <v>96.62</v>
      </c>
      <c r="H27" s="13">
        <f t="shared" si="1"/>
        <v>121.79</v>
      </c>
      <c r="I27" s="13">
        <f t="shared" si="2"/>
        <v>121.79</v>
      </c>
      <c r="J27" s="14">
        <f t="shared" si="3"/>
        <v>3.1693951813430645E-3</v>
      </c>
      <c r="L27">
        <f t="shared" si="0"/>
        <v>96.62</v>
      </c>
    </row>
    <row r="28" spans="1:12" ht="25.95" customHeight="1" x14ac:dyDescent="0.25">
      <c r="A28" s="15" t="s">
        <v>100</v>
      </c>
      <c r="B28" s="15" t="s">
        <v>101</v>
      </c>
      <c r="C28" s="15" t="s">
        <v>30</v>
      </c>
      <c r="D28" s="15" t="s">
        <v>102</v>
      </c>
      <c r="E28" s="16" t="s">
        <v>32</v>
      </c>
      <c r="F28" s="17">
        <v>2</v>
      </c>
      <c r="G28" s="18">
        <v>6.87</v>
      </c>
      <c r="H28" s="18">
        <f t="shared" si="1"/>
        <v>8.66</v>
      </c>
      <c r="I28" s="18">
        <f t="shared" si="2"/>
        <v>17.32</v>
      </c>
      <c r="J28" s="19">
        <f t="shared" si="3"/>
        <v>4.5072604106135048E-4</v>
      </c>
      <c r="L28">
        <f t="shared" si="0"/>
        <v>13.74</v>
      </c>
    </row>
    <row r="29" spans="1:12" ht="25.95" customHeight="1" x14ac:dyDescent="0.25">
      <c r="A29" s="10" t="s">
        <v>103</v>
      </c>
      <c r="B29" s="10" t="s">
        <v>104</v>
      </c>
      <c r="C29" s="10" t="s">
        <v>68</v>
      </c>
      <c r="D29" s="10" t="s">
        <v>105</v>
      </c>
      <c r="E29" s="11" t="s">
        <v>53</v>
      </c>
      <c r="F29" s="12">
        <v>10</v>
      </c>
      <c r="G29" s="13">
        <v>80.599999999999994</v>
      </c>
      <c r="H29" s="13">
        <f t="shared" si="1"/>
        <v>101.6</v>
      </c>
      <c r="I29" s="13">
        <f t="shared" si="2"/>
        <v>1016</v>
      </c>
      <c r="J29" s="14">
        <f t="shared" si="3"/>
        <v>2.6439818574961436E-2</v>
      </c>
      <c r="L29">
        <f t="shared" si="0"/>
        <v>806</v>
      </c>
    </row>
    <row r="30" spans="1:12" ht="24" customHeight="1" x14ac:dyDescent="0.25">
      <c r="A30" s="10" t="s">
        <v>106</v>
      </c>
      <c r="B30" s="10" t="s">
        <v>107</v>
      </c>
      <c r="C30" s="10" t="s">
        <v>108</v>
      </c>
      <c r="D30" s="10" t="s">
        <v>109</v>
      </c>
      <c r="E30" s="11" t="s">
        <v>110</v>
      </c>
      <c r="F30" s="12">
        <v>10</v>
      </c>
      <c r="G30" s="13">
        <v>9.0299999999999994</v>
      </c>
      <c r="H30" s="13">
        <f t="shared" si="1"/>
        <v>11.38</v>
      </c>
      <c r="I30" s="13">
        <f t="shared" si="2"/>
        <v>113.8</v>
      </c>
      <c r="J30" s="14">
        <f t="shared" si="3"/>
        <v>2.961467867943515E-3</v>
      </c>
      <c r="L30">
        <f t="shared" si="0"/>
        <v>90.3</v>
      </c>
    </row>
    <row r="31" spans="1:12" ht="24" customHeight="1" x14ac:dyDescent="0.25">
      <c r="A31" s="5" t="s">
        <v>15</v>
      </c>
      <c r="B31" s="5" t="s">
        <v>26</v>
      </c>
      <c r="C31" s="5"/>
      <c r="D31" s="5" t="s">
        <v>16</v>
      </c>
      <c r="E31" s="6"/>
      <c r="F31" s="7">
        <v>1</v>
      </c>
      <c r="G31" s="7" t="s">
        <v>27</v>
      </c>
      <c r="H31" s="8">
        <f>SUM(I32:I61)</f>
        <v>5677.1400000000012</v>
      </c>
      <c r="I31" s="8">
        <f>H31</f>
        <v>5677.1400000000012</v>
      </c>
      <c r="J31" s="9">
        <f>SUM(J32:J61)</f>
        <v>0.14773873191403208</v>
      </c>
    </row>
    <row r="32" spans="1:12" ht="52.05" customHeight="1" x14ac:dyDescent="0.25">
      <c r="A32" s="10" t="s">
        <v>111</v>
      </c>
      <c r="B32" s="10" t="s">
        <v>112</v>
      </c>
      <c r="C32" s="10" t="s">
        <v>30</v>
      </c>
      <c r="D32" s="10" t="s">
        <v>113</v>
      </c>
      <c r="E32" s="11" t="s">
        <v>53</v>
      </c>
      <c r="F32" s="12">
        <v>15</v>
      </c>
      <c r="G32" s="13">
        <v>29.34</v>
      </c>
      <c r="H32" s="13">
        <f t="shared" si="1"/>
        <v>36.979999999999997</v>
      </c>
      <c r="I32" s="13">
        <f t="shared" ref="I32:I61" si="4">TRUNC(H32*F32,2)</f>
        <v>554.70000000000005</v>
      </c>
      <c r="J32" s="14">
        <f t="shared" si="3"/>
        <v>1.4435204097963691E-2</v>
      </c>
      <c r="L32">
        <f t="shared" si="0"/>
        <v>440.1</v>
      </c>
    </row>
    <row r="33" spans="1:12" ht="52.05" customHeight="1" x14ac:dyDescent="0.25">
      <c r="A33" s="10" t="s">
        <v>114</v>
      </c>
      <c r="B33" s="10" t="s">
        <v>112</v>
      </c>
      <c r="C33" s="10" t="s">
        <v>30</v>
      </c>
      <c r="D33" s="10" t="s">
        <v>113</v>
      </c>
      <c r="E33" s="11" t="s">
        <v>53</v>
      </c>
      <c r="F33" s="12">
        <v>45</v>
      </c>
      <c r="G33" s="13">
        <v>29.34</v>
      </c>
      <c r="H33" s="13">
        <f t="shared" si="1"/>
        <v>36.979999999999997</v>
      </c>
      <c r="I33" s="13">
        <f t="shared" si="4"/>
        <v>1664.1</v>
      </c>
      <c r="J33" s="14">
        <f t="shared" si="3"/>
        <v>4.3305612293891065E-2</v>
      </c>
      <c r="L33">
        <f t="shared" si="0"/>
        <v>1320.3</v>
      </c>
    </row>
    <row r="34" spans="1:12" ht="39" customHeight="1" x14ac:dyDescent="0.25">
      <c r="A34" s="15" t="s">
        <v>115</v>
      </c>
      <c r="B34" s="15" t="s">
        <v>116</v>
      </c>
      <c r="C34" s="15" t="s">
        <v>30</v>
      </c>
      <c r="D34" s="15" t="s">
        <v>117</v>
      </c>
      <c r="E34" s="16" t="s">
        <v>32</v>
      </c>
      <c r="F34" s="17">
        <v>1</v>
      </c>
      <c r="G34" s="18">
        <v>389.26</v>
      </c>
      <c r="H34" s="18">
        <f t="shared" si="1"/>
        <v>490.7</v>
      </c>
      <c r="I34" s="18">
        <f t="shared" si="4"/>
        <v>490.7</v>
      </c>
      <c r="J34" s="19">
        <f t="shared" si="3"/>
        <v>1.2769703715288953E-2</v>
      </c>
      <c r="L34">
        <f t="shared" si="0"/>
        <v>389.26</v>
      </c>
    </row>
    <row r="35" spans="1:12" ht="25.95" customHeight="1" x14ac:dyDescent="0.25">
      <c r="A35" s="10" t="s">
        <v>118</v>
      </c>
      <c r="B35" s="10" t="s">
        <v>119</v>
      </c>
      <c r="C35" s="10" t="s">
        <v>38</v>
      </c>
      <c r="D35" s="10" t="s">
        <v>120</v>
      </c>
      <c r="E35" s="11" t="s">
        <v>32</v>
      </c>
      <c r="F35" s="12">
        <v>1</v>
      </c>
      <c r="G35" s="13">
        <v>414.51</v>
      </c>
      <c r="H35" s="13">
        <f t="shared" si="1"/>
        <v>522.53</v>
      </c>
      <c r="I35" s="13">
        <f t="shared" si="4"/>
        <v>522.53</v>
      </c>
      <c r="J35" s="14">
        <f t="shared" si="3"/>
        <v>1.3598029921234841E-2</v>
      </c>
      <c r="L35">
        <f t="shared" si="0"/>
        <v>414.51</v>
      </c>
    </row>
    <row r="36" spans="1:12" ht="39" customHeight="1" x14ac:dyDescent="0.25">
      <c r="A36" s="15" t="s">
        <v>121</v>
      </c>
      <c r="B36" s="15" t="s">
        <v>122</v>
      </c>
      <c r="C36" s="15" t="s">
        <v>30</v>
      </c>
      <c r="D36" s="15" t="s">
        <v>123</v>
      </c>
      <c r="E36" s="16" t="s">
        <v>32</v>
      </c>
      <c r="F36" s="17">
        <v>18</v>
      </c>
      <c r="G36" s="18">
        <v>2.81</v>
      </c>
      <c r="H36" s="18">
        <f t="shared" si="1"/>
        <v>3.54</v>
      </c>
      <c r="I36" s="18">
        <f t="shared" si="4"/>
        <v>63.72</v>
      </c>
      <c r="J36" s="19">
        <f t="shared" si="3"/>
        <v>1.658213818500534E-3</v>
      </c>
      <c r="L36">
        <f t="shared" si="0"/>
        <v>50.58</v>
      </c>
    </row>
    <row r="37" spans="1:12" ht="24" customHeight="1" x14ac:dyDescent="0.25">
      <c r="A37" s="10" t="s">
        <v>124</v>
      </c>
      <c r="B37" s="10" t="s">
        <v>125</v>
      </c>
      <c r="C37" s="10" t="s">
        <v>38</v>
      </c>
      <c r="D37" s="10" t="s">
        <v>126</v>
      </c>
      <c r="E37" s="11" t="s">
        <v>127</v>
      </c>
      <c r="F37" s="12">
        <v>2</v>
      </c>
      <c r="G37" s="13">
        <v>6.66</v>
      </c>
      <c r="H37" s="13">
        <f t="shared" si="1"/>
        <v>8.39</v>
      </c>
      <c r="I37" s="13">
        <f t="shared" si="4"/>
        <v>16.78</v>
      </c>
      <c r="J37" s="14">
        <f t="shared" si="3"/>
        <v>4.3667338158253239E-4</v>
      </c>
      <c r="L37">
        <f t="shared" si="0"/>
        <v>13.32</v>
      </c>
    </row>
    <row r="38" spans="1:12" ht="25.95" customHeight="1" x14ac:dyDescent="0.25">
      <c r="A38" s="15" t="s">
        <v>128</v>
      </c>
      <c r="B38" s="15" t="s">
        <v>129</v>
      </c>
      <c r="C38" s="15" t="s">
        <v>30</v>
      </c>
      <c r="D38" s="15" t="s">
        <v>130</v>
      </c>
      <c r="E38" s="16" t="s">
        <v>32</v>
      </c>
      <c r="F38" s="17">
        <v>1</v>
      </c>
      <c r="G38" s="18">
        <v>54.65</v>
      </c>
      <c r="H38" s="18">
        <f t="shared" si="1"/>
        <v>68.89</v>
      </c>
      <c r="I38" s="18">
        <f t="shared" si="4"/>
        <v>68.89</v>
      </c>
      <c r="J38" s="19">
        <f t="shared" si="3"/>
        <v>1.7927550212884775E-3</v>
      </c>
      <c r="L38">
        <f t="shared" si="0"/>
        <v>54.65</v>
      </c>
    </row>
    <row r="39" spans="1:12" ht="25.95" customHeight="1" x14ac:dyDescent="0.25">
      <c r="A39" s="15" t="s">
        <v>131</v>
      </c>
      <c r="B39" s="15" t="s">
        <v>132</v>
      </c>
      <c r="C39" s="15" t="s">
        <v>30</v>
      </c>
      <c r="D39" s="15" t="s">
        <v>133</v>
      </c>
      <c r="E39" s="16" t="s">
        <v>32</v>
      </c>
      <c r="F39" s="17">
        <v>2</v>
      </c>
      <c r="G39" s="18">
        <v>3.49</v>
      </c>
      <c r="H39" s="18">
        <f t="shared" si="1"/>
        <v>4.3899999999999997</v>
      </c>
      <c r="I39" s="18">
        <f t="shared" si="4"/>
        <v>8.7799999999999994</v>
      </c>
      <c r="J39" s="19">
        <f t="shared" si="3"/>
        <v>2.2848583374819034E-4</v>
      </c>
      <c r="L39">
        <f t="shared" si="0"/>
        <v>6.98</v>
      </c>
    </row>
    <row r="40" spans="1:12" ht="25.95" customHeight="1" x14ac:dyDescent="0.25">
      <c r="A40" s="15" t="s">
        <v>134</v>
      </c>
      <c r="B40" s="15" t="s">
        <v>135</v>
      </c>
      <c r="C40" s="15" t="s">
        <v>30</v>
      </c>
      <c r="D40" s="15" t="s">
        <v>136</v>
      </c>
      <c r="E40" s="16" t="s">
        <v>53</v>
      </c>
      <c r="F40" s="17">
        <v>4</v>
      </c>
      <c r="G40" s="18">
        <v>8.42</v>
      </c>
      <c r="H40" s="18">
        <f t="shared" si="1"/>
        <v>10.61</v>
      </c>
      <c r="I40" s="18">
        <f t="shared" si="4"/>
        <v>42.44</v>
      </c>
      <c r="J40" s="19">
        <f t="shared" si="3"/>
        <v>1.1044349412611843E-3</v>
      </c>
      <c r="L40">
        <f t="shared" si="0"/>
        <v>33.68</v>
      </c>
    </row>
    <row r="41" spans="1:12" ht="25.95" customHeight="1" x14ac:dyDescent="0.25">
      <c r="A41" s="15" t="s">
        <v>137</v>
      </c>
      <c r="B41" s="15" t="s">
        <v>138</v>
      </c>
      <c r="C41" s="15" t="s">
        <v>30</v>
      </c>
      <c r="D41" s="15" t="s">
        <v>139</v>
      </c>
      <c r="E41" s="16" t="s">
        <v>32</v>
      </c>
      <c r="F41" s="17">
        <v>1</v>
      </c>
      <c r="G41" s="18">
        <v>110.3</v>
      </c>
      <c r="H41" s="18">
        <f t="shared" si="1"/>
        <v>139.04</v>
      </c>
      <c r="I41" s="18">
        <f t="shared" si="4"/>
        <v>139.04</v>
      </c>
      <c r="J41" s="19">
        <f t="shared" si="3"/>
        <v>3.6182995813608637E-3</v>
      </c>
      <c r="L41">
        <f t="shared" si="0"/>
        <v>110.3</v>
      </c>
    </row>
    <row r="42" spans="1:12" ht="25.95" customHeight="1" x14ac:dyDescent="0.25">
      <c r="A42" s="15" t="s">
        <v>140</v>
      </c>
      <c r="B42" s="15" t="s">
        <v>141</v>
      </c>
      <c r="C42" s="15" t="s">
        <v>30</v>
      </c>
      <c r="D42" s="15" t="s">
        <v>142</v>
      </c>
      <c r="E42" s="16" t="s">
        <v>53</v>
      </c>
      <c r="F42" s="17">
        <v>10</v>
      </c>
      <c r="G42" s="18">
        <v>1.22</v>
      </c>
      <c r="H42" s="18">
        <f t="shared" si="1"/>
        <v>1.53</v>
      </c>
      <c r="I42" s="18">
        <f t="shared" si="4"/>
        <v>15.3</v>
      </c>
      <c r="J42" s="19">
        <f t="shared" si="3"/>
        <v>3.9815868523317914E-4</v>
      </c>
      <c r="L42">
        <f t="shared" si="0"/>
        <v>12.2</v>
      </c>
    </row>
    <row r="43" spans="1:12" ht="24" customHeight="1" x14ac:dyDescent="0.25">
      <c r="A43" s="15" t="s">
        <v>143</v>
      </c>
      <c r="B43" s="15" t="s">
        <v>144</v>
      </c>
      <c r="C43" s="15" t="s">
        <v>68</v>
      </c>
      <c r="D43" s="15" t="s">
        <v>145</v>
      </c>
      <c r="E43" s="16" t="s">
        <v>32</v>
      </c>
      <c r="F43" s="17">
        <v>7</v>
      </c>
      <c r="G43" s="18">
        <v>20.03</v>
      </c>
      <c r="H43" s="18">
        <f t="shared" si="1"/>
        <v>25.24</v>
      </c>
      <c r="I43" s="18">
        <f t="shared" si="4"/>
        <v>176.68</v>
      </c>
      <c r="J43" s="19">
        <f t="shared" si="3"/>
        <v>4.5978219939214436E-3</v>
      </c>
      <c r="L43">
        <f t="shared" si="0"/>
        <v>140.21</v>
      </c>
    </row>
    <row r="44" spans="1:12" ht="25.95" customHeight="1" x14ac:dyDescent="0.25">
      <c r="A44" s="15" t="s">
        <v>146</v>
      </c>
      <c r="B44" s="15" t="s">
        <v>147</v>
      </c>
      <c r="C44" s="15" t="s">
        <v>30</v>
      </c>
      <c r="D44" s="15" t="s">
        <v>148</v>
      </c>
      <c r="E44" s="16" t="s">
        <v>32</v>
      </c>
      <c r="F44" s="17">
        <v>6</v>
      </c>
      <c r="G44" s="18">
        <v>24.3</v>
      </c>
      <c r="H44" s="18">
        <f t="shared" si="1"/>
        <v>30.63</v>
      </c>
      <c r="I44" s="18">
        <f t="shared" si="4"/>
        <v>183.78</v>
      </c>
      <c r="J44" s="19">
        <f t="shared" si="3"/>
        <v>4.7825884426244214E-3</v>
      </c>
      <c r="L44">
        <f t="shared" si="0"/>
        <v>145.80000000000001</v>
      </c>
    </row>
    <row r="45" spans="1:12" ht="25.95" customHeight="1" x14ac:dyDescent="0.25">
      <c r="A45" s="15" t="s">
        <v>149</v>
      </c>
      <c r="B45" s="15" t="s">
        <v>150</v>
      </c>
      <c r="C45" s="15" t="s">
        <v>30</v>
      </c>
      <c r="D45" s="15" t="s">
        <v>151</v>
      </c>
      <c r="E45" s="16" t="s">
        <v>53</v>
      </c>
      <c r="F45" s="17">
        <v>2</v>
      </c>
      <c r="G45" s="18">
        <v>20.149999999999999</v>
      </c>
      <c r="H45" s="18">
        <f t="shared" si="1"/>
        <v>25.4</v>
      </c>
      <c r="I45" s="18">
        <f t="shared" si="4"/>
        <v>50.8</v>
      </c>
      <c r="J45" s="19">
        <f t="shared" si="3"/>
        <v>1.3219909287480716E-3</v>
      </c>
      <c r="L45">
        <f t="shared" si="0"/>
        <v>40.299999999999997</v>
      </c>
    </row>
    <row r="46" spans="1:12" ht="25.95" customHeight="1" x14ac:dyDescent="0.25">
      <c r="A46" s="15" t="s">
        <v>152</v>
      </c>
      <c r="B46" s="15" t="s">
        <v>153</v>
      </c>
      <c r="C46" s="15" t="s">
        <v>30</v>
      </c>
      <c r="D46" s="15" t="s">
        <v>154</v>
      </c>
      <c r="E46" s="16" t="s">
        <v>32</v>
      </c>
      <c r="F46" s="17">
        <v>1</v>
      </c>
      <c r="G46" s="18">
        <v>5.24</v>
      </c>
      <c r="H46" s="18">
        <f t="shared" si="1"/>
        <v>6.6</v>
      </c>
      <c r="I46" s="18">
        <f t="shared" si="4"/>
        <v>6.6</v>
      </c>
      <c r="J46" s="19">
        <f t="shared" si="3"/>
        <v>1.7175472696333215E-4</v>
      </c>
      <c r="L46">
        <f t="shared" si="0"/>
        <v>5.24</v>
      </c>
    </row>
    <row r="47" spans="1:12" ht="25.95" customHeight="1" x14ac:dyDescent="0.25">
      <c r="A47" s="15" t="s">
        <v>155</v>
      </c>
      <c r="B47" s="15" t="s">
        <v>156</v>
      </c>
      <c r="C47" s="15" t="s">
        <v>30</v>
      </c>
      <c r="D47" s="15" t="s">
        <v>157</v>
      </c>
      <c r="E47" s="16" t="s">
        <v>32</v>
      </c>
      <c r="F47" s="17">
        <v>2</v>
      </c>
      <c r="G47" s="18">
        <v>2.91</v>
      </c>
      <c r="H47" s="18">
        <f t="shared" si="1"/>
        <v>3.66</v>
      </c>
      <c r="I47" s="18">
        <f t="shared" si="4"/>
        <v>7.32</v>
      </c>
      <c r="J47" s="19">
        <f t="shared" si="3"/>
        <v>1.9049160626842293E-4</v>
      </c>
      <c r="L47">
        <f t="shared" si="0"/>
        <v>5.82</v>
      </c>
    </row>
    <row r="48" spans="1:12" ht="24" customHeight="1" x14ac:dyDescent="0.25">
      <c r="A48" s="15" t="s">
        <v>158</v>
      </c>
      <c r="B48" s="15" t="s">
        <v>159</v>
      </c>
      <c r="C48" s="15" t="s">
        <v>38</v>
      </c>
      <c r="D48" s="15" t="s">
        <v>160</v>
      </c>
      <c r="E48" s="16" t="s">
        <v>32</v>
      </c>
      <c r="F48" s="17">
        <v>3</v>
      </c>
      <c r="G48" s="18">
        <v>10.220000000000001</v>
      </c>
      <c r="H48" s="18">
        <f t="shared" si="1"/>
        <v>12.88</v>
      </c>
      <c r="I48" s="18">
        <f t="shared" si="4"/>
        <v>38.64</v>
      </c>
      <c r="J48" s="19">
        <f t="shared" si="3"/>
        <v>1.0055458560398719E-3</v>
      </c>
      <c r="L48">
        <f t="shared" si="0"/>
        <v>30.660000000000004</v>
      </c>
    </row>
    <row r="49" spans="1:12" ht="25.95" customHeight="1" x14ac:dyDescent="0.25">
      <c r="A49" s="15" t="s">
        <v>161</v>
      </c>
      <c r="B49" s="15" t="s">
        <v>162</v>
      </c>
      <c r="C49" s="15" t="s">
        <v>38</v>
      </c>
      <c r="D49" s="15" t="s">
        <v>163</v>
      </c>
      <c r="E49" s="16" t="s">
        <v>32</v>
      </c>
      <c r="F49" s="17">
        <v>8</v>
      </c>
      <c r="G49" s="18">
        <v>0.13</v>
      </c>
      <c r="H49" s="18">
        <f t="shared" si="1"/>
        <v>0.16</v>
      </c>
      <c r="I49" s="18">
        <f t="shared" si="4"/>
        <v>1.28</v>
      </c>
      <c r="J49" s="19">
        <f t="shared" si="3"/>
        <v>3.3310007653494725E-5</v>
      </c>
      <c r="L49">
        <f t="shared" si="0"/>
        <v>1.04</v>
      </c>
    </row>
    <row r="50" spans="1:12" ht="24" customHeight="1" x14ac:dyDescent="0.25">
      <c r="A50" s="15" t="s">
        <v>164</v>
      </c>
      <c r="B50" s="15" t="s">
        <v>165</v>
      </c>
      <c r="C50" s="15" t="s">
        <v>30</v>
      </c>
      <c r="D50" s="15" t="s">
        <v>166</v>
      </c>
      <c r="E50" s="16" t="s">
        <v>32</v>
      </c>
      <c r="F50" s="17">
        <v>8</v>
      </c>
      <c r="G50" s="18">
        <v>0.28999999999999998</v>
      </c>
      <c r="H50" s="18">
        <f t="shared" si="1"/>
        <v>0.36</v>
      </c>
      <c r="I50" s="18">
        <f t="shared" si="4"/>
        <v>2.88</v>
      </c>
      <c r="J50" s="19">
        <f t="shared" si="3"/>
        <v>7.4947517220363123E-5</v>
      </c>
      <c r="L50">
        <f t="shared" si="0"/>
        <v>2.3199999999999998</v>
      </c>
    </row>
    <row r="51" spans="1:12" ht="25.95" customHeight="1" x14ac:dyDescent="0.25">
      <c r="A51" s="15" t="s">
        <v>167</v>
      </c>
      <c r="B51" s="15" t="s">
        <v>168</v>
      </c>
      <c r="C51" s="15" t="s">
        <v>30</v>
      </c>
      <c r="D51" s="15" t="s">
        <v>169</v>
      </c>
      <c r="E51" s="16" t="s">
        <v>32</v>
      </c>
      <c r="F51" s="17">
        <v>20</v>
      </c>
      <c r="G51" s="18">
        <v>1.05</v>
      </c>
      <c r="H51" s="18">
        <f t="shared" si="1"/>
        <v>1.32</v>
      </c>
      <c r="I51" s="18">
        <f t="shared" si="4"/>
        <v>26.4</v>
      </c>
      <c r="J51" s="19">
        <f t="shared" si="3"/>
        <v>6.8701890785332861E-4</v>
      </c>
      <c r="L51">
        <f t="shared" si="0"/>
        <v>21</v>
      </c>
    </row>
    <row r="52" spans="1:12" ht="24" customHeight="1" x14ac:dyDescent="0.25">
      <c r="A52" s="15" t="s">
        <v>170</v>
      </c>
      <c r="B52" s="15" t="s">
        <v>171</v>
      </c>
      <c r="C52" s="15" t="s">
        <v>30</v>
      </c>
      <c r="D52" s="15" t="s">
        <v>172</v>
      </c>
      <c r="E52" s="16" t="s">
        <v>32</v>
      </c>
      <c r="F52" s="17">
        <v>20</v>
      </c>
      <c r="G52" s="18">
        <v>0.21</v>
      </c>
      <c r="H52" s="18">
        <f t="shared" si="1"/>
        <v>0.26</v>
      </c>
      <c r="I52" s="18">
        <f t="shared" si="4"/>
        <v>5.2</v>
      </c>
      <c r="J52" s="19">
        <f t="shared" si="3"/>
        <v>1.3532190609232231E-4</v>
      </c>
      <c r="L52">
        <f t="shared" si="0"/>
        <v>4.2</v>
      </c>
    </row>
    <row r="53" spans="1:12" ht="25.95" customHeight="1" x14ac:dyDescent="0.25">
      <c r="A53" s="15" t="s">
        <v>173</v>
      </c>
      <c r="B53" s="15" t="s">
        <v>174</v>
      </c>
      <c r="C53" s="15" t="s">
        <v>30</v>
      </c>
      <c r="D53" s="15" t="s">
        <v>175</v>
      </c>
      <c r="E53" s="16" t="s">
        <v>32</v>
      </c>
      <c r="F53" s="17">
        <v>20</v>
      </c>
      <c r="G53" s="18">
        <v>0.86</v>
      </c>
      <c r="H53" s="18">
        <f t="shared" si="1"/>
        <v>1.08</v>
      </c>
      <c r="I53" s="18">
        <f t="shared" si="4"/>
        <v>21.6</v>
      </c>
      <c r="J53" s="19">
        <f t="shared" si="3"/>
        <v>5.6210637915272347E-4</v>
      </c>
      <c r="L53">
        <f t="shared" si="0"/>
        <v>17.2</v>
      </c>
    </row>
    <row r="54" spans="1:12" ht="24" customHeight="1" x14ac:dyDescent="0.25">
      <c r="A54" s="15" t="s">
        <v>176</v>
      </c>
      <c r="B54" s="15" t="s">
        <v>177</v>
      </c>
      <c r="C54" s="15" t="s">
        <v>38</v>
      </c>
      <c r="D54" s="15" t="s">
        <v>178</v>
      </c>
      <c r="E54" s="16" t="s">
        <v>32</v>
      </c>
      <c r="F54" s="17">
        <v>20</v>
      </c>
      <c r="G54" s="18">
        <v>0.1</v>
      </c>
      <c r="H54" s="18">
        <f t="shared" si="1"/>
        <v>0.12</v>
      </c>
      <c r="I54" s="18">
        <f t="shared" si="4"/>
        <v>2.4</v>
      </c>
      <c r="J54" s="19">
        <f t="shared" si="3"/>
        <v>6.2456264350302607E-5</v>
      </c>
      <c r="L54">
        <f t="shared" si="0"/>
        <v>2</v>
      </c>
    </row>
    <row r="55" spans="1:12" ht="39" customHeight="1" x14ac:dyDescent="0.25">
      <c r="A55" s="15" t="s">
        <v>179</v>
      </c>
      <c r="B55" s="15" t="s">
        <v>180</v>
      </c>
      <c r="C55" s="15" t="s">
        <v>30</v>
      </c>
      <c r="D55" s="15" t="s">
        <v>181</v>
      </c>
      <c r="E55" s="16" t="s">
        <v>32</v>
      </c>
      <c r="F55" s="17">
        <v>20</v>
      </c>
      <c r="G55" s="18">
        <v>0.43</v>
      </c>
      <c r="H55" s="18">
        <f t="shared" si="1"/>
        <v>0.54</v>
      </c>
      <c r="I55" s="18">
        <f t="shared" si="4"/>
        <v>10.8</v>
      </c>
      <c r="J55" s="19">
        <f t="shared" si="3"/>
        <v>2.8105318957636174E-4</v>
      </c>
      <c r="L55">
        <f t="shared" si="0"/>
        <v>8.6</v>
      </c>
    </row>
    <row r="56" spans="1:12" ht="24" customHeight="1" x14ac:dyDescent="0.25">
      <c r="A56" s="15" t="s">
        <v>182</v>
      </c>
      <c r="B56" s="15" t="s">
        <v>183</v>
      </c>
      <c r="C56" s="15" t="s">
        <v>38</v>
      </c>
      <c r="D56" s="15" t="s">
        <v>184</v>
      </c>
      <c r="E56" s="16" t="s">
        <v>32</v>
      </c>
      <c r="F56" s="17">
        <v>20</v>
      </c>
      <c r="G56" s="18">
        <v>0.36</v>
      </c>
      <c r="H56" s="18">
        <f t="shared" si="1"/>
        <v>0.45</v>
      </c>
      <c r="I56" s="18">
        <f t="shared" si="4"/>
        <v>9</v>
      </c>
      <c r="J56" s="19">
        <f t="shared" si="3"/>
        <v>2.3421099131363477E-4</v>
      </c>
      <c r="L56">
        <f t="shared" si="0"/>
        <v>7.1999999999999993</v>
      </c>
    </row>
    <row r="57" spans="1:12" ht="24" customHeight="1" x14ac:dyDescent="0.25">
      <c r="A57" s="15" t="s">
        <v>185</v>
      </c>
      <c r="B57" s="15" t="s">
        <v>186</v>
      </c>
      <c r="C57" s="15" t="s">
        <v>38</v>
      </c>
      <c r="D57" s="15" t="s">
        <v>187</v>
      </c>
      <c r="E57" s="16" t="s">
        <v>32</v>
      </c>
      <c r="F57" s="17">
        <v>20</v>
      </c>
      <c r="G57" s="18">
        <v>3.85</v>
      </c>
      <c r="H57" s="18">
        <f t="shared" si="1"/>
        <v>4.8499999999999996</v>
      </c>
      <c r="I57" s="18">
        <f t="shared" si="4"/>
        <v>97</v>
      </c>
      <c r="J57" s="19">
        <f t="shared" si="3"/>
        <v>2.5242740174913967E-3</v>
      </c>
      <c r="L57">
        <f t="shared" si="0"/>
        <v>77</v>
      </c>
    </row>
    <row r="58" spans="1:12" ht="24" customHeight="1" x14ac:dyDescent="0.25">
      <c r="A58" s="10" t="s">
        <v>188</v>
      </c>
      <c r="B58" s="10" t="s">
        <v>189</v>
      </c>
      <c r="C58" s="10" t="s">
        <v>38</v>
      </c>
      <c r="D58" s="10" t="s">
        <v>190</v>
      </c>
      <c r="E58" s="11" t="s">
        <v>32</v>
      </c>
      <c r="F58" s="12">
        <v>4</v>
      </c>
      <c r="G58" s="13">
        <v>3.8</v>
      </c>
      <c r="H58" s="13">
        <f t="shared" si="1"/>
        <v>4.79</v>
      </c>
      <c r="I58" s="13">
        <f t="shared" si="4"/>
        <v>19.16</v>
      </c>
      <c r="J58" s="14">
        <f t="shared" si="3"/>
        <v>4.9860917706324916E-4</v>
      </c>
      <c r="L58">
        <f t="shared" si="0"/>
        <v>15.2</v>
      </c>
    </row>
    <row r="59" spans="1:12" ht="25.95" customHeight="1" x14ac:dyDescent="0.25">
      <c r="A59" s="15" t="s">
        <v>191</v>
      </c>
      <c r="B59" s="15" t="s">
        <v>192</v>
      </c>
      <c r="C59" s="15" t="s">
        <v>30</v>
      </c>
      <c r="D59" s="15" t="s">
        <v>193</v>
      </c>
      <c r="E59" s="16" t="s">
        <v>32</v>
      </c>
      <c r="F59" s="17">
        <v>100</v>
      </c>
      <c r="G59" s="18">
        <v>0.89</v>
      </c>
      <c r="H59" s="18">
        <f t="shared" si="1"/>
        <v>1.1200000000000001</v>
      </c>
      <c r="I59" s="18">
        <f t="shared" si="4"/>
        <v>112</v>
      </c>
      <c r="J59" s="19">
        <f t="shared" si="3"/>
        <v>2.9146256696807879E-3</v>
      </c>
      <c r="L59">
        <f t="shared" si="0"/>
        <v>89</v>
      </c>
    </row>
    <row r="60" spans="1:12" ht="24" customHeight="1" x14ac:dyDescent="0.25">
      <c r="A60" s="10" t="s">
        <v>194</v>
      </c>
      <c r="B60" s="10" t="s">
        <v>195</v>
      </c>
      <c r="C60" s="10" t="s">
        <v>108</v>
      </c>
      <c r="D60" s="10" t="s">
        <v>196</v>
      </c>
      <c r="E60" s="11" t="s">
        <v>110</v>
      </c>
      <c r="F60" s="12">
        <v>5</v>
      </c>
      <c r="G60" s="13">
        <v>9.18</v>
      </c>
      <c r="H60" s="13">
        <f t="shared" si="1"/>
        <v>11.57</v>
      </c>
      <c r="I60" s="13">
        <f t="shared" si="4"/>
        <v>57.85</v>
      </c>
      <c r="J60" s="14">
        <f t="shared" si="3"/>
        <v>1.5054562052770858E-3</v>
      </c>
      <c r="L60">
        <f t="shared" si="0"/>
        <v>45.9</v>
      </c>
    </row>
    <row r="61" spans="1:12" ht="25.95" customHeight="1" x14ac:dyDescent="0.25">
      <c r="A61" s="10" t="s">
        <v>197</v>
      </c>
      <c r="B61" s="10" t="s">
        <v>198</v>
      </c>
      <c r="C61" s="10" t="s">
        <v>108</v>
      </c>
      <c r="D61" s="10" t="s">
        <v>199</v>
      </c>
      <c r="E61" s="11" t="s">
        <v>110</v>
      </c>
      <c r="F61" s="12">
        <v>1</v>
      </c>
      <c r="G61" s="13">
        <v>1000.14</v>
      </c>
      <c r="H61" s="13">
        <f t="shared" si="1"/>
        <v>1260.77</v>
      </c>
      <c r="I61" s="13">
        <f t="shared" si="4"/>
        <v>1260.77</v>
      </c>
      <c r="J61" s="14">
        <f t="shared" si="3"/>
        <v>3.2809576835387919E-2</v>
      </c>
      <c r="L61">
        <f>G61*F61</f>
        <v>1000.14</v>
      </c>
    </row>
    <row r="62" spans="1:12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2" x14ac:dyDescent="0.25">
      <c r="A63" s="30"/>
      <c r="B63" s="30"/>
      <c r="C63" s="30"/>
      <c r="D63" s="23"/>
      <c r="E63" s="22"/>
      <c r="F63" s="26" t="s">
        <v>17</v>
      </c>
      <c r="G63" s="30"/>
      <c r="H63" s="31">
        <f>SUM(L5:L62)</f>
        <v>30484.53</v>
      </c>
      <c r="I63" s="30"/>
      <c r="J63" s="30"/>
    </row>
    <row r="64" spans="1:12" x14ac:dyDescent="0.25">
      <c r="A64" s="30"/>
      <c r="B64" s="30"/>
      <c r="C64" s="30"/>
      <c r="D64" s="23"/>
      <c r="E64" s="22"/>
      <c r="F64" s="26" t="s">
        <v>18</v>
      </c>
      <c r="G64" s="30"/>
      <c r="H64" s="31">
        <f>H65-H63</f>
        <v>7942.3600000000079</v>
      </c>
      <c r="I64" s="30"/>
      <c r="J64" s="30"/>
    </row>
    <row r="65" spans="1:10" x14ac:dyDescent="0.25">
      <c r="A65" s="30"/>
      <c r="B65" s="30"/>
      <c r="C65" s="30"/>
      <c r="D65" s="23"/>
      <c r="E65" s="22"/>
      <c r="F65" s="26" t="s">
        <v>19</v>
      </c>
      <c r="G65" s="30"/>
      <c r="H65" s="31">
        <f>I31+I5</f>
        <v>38426.890000000007</v>
      </c>
      <c r="I65" s="30"/>
      <c r="J65" s="30"/>
    </row>
    <row r="66" spans="1:10" ht="60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 ht="70.05" customHeight="1" x14ac:dyDescent="0.25">
      <c r="A67" s="32"/>
      <c r="B67" s="28"/>
      <c r="C67" s="28"/>
      <c r="D67" s="28"/>
      <c r="E67" s="28"/>
      <c r="F67" s="28"/>
      <c r="G67" s="28"/>
      <c r="H67" s="28"/>
      <c r="I67" s="28"/>
      <c r="J67" s="28"/>
    </row>
  </sheetData>
  <mergeCells count="17">
    <mergeCell ref="A65:C65"/>
    <mergeCell ref="F65:G65"/>
    <mergeCell ref="H65:J65"/>
    <mergeCell ref="A67:J67"/>
    <mergeCell ref="A3:J3"/>
    <mergeCell ref="A63:C63"/>
    <mergeCell ref="F63:G63"/>
    <mergeCell ref="H63:J63"/>
    <mergeCell ref="A64:C64"/>
    <mergeCell ref="F64:G64"/>
    <mergeCell ref="H64:J64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BDI</vt:lpstr>
      <vt:lpstr>Cronograma</vt:lpstr>
      <vt:lpstr>Sintético (2)</vt:lpstr>
      <vt:lpstr>Resumo do Orçamento</vt:lpstr>
      <vt:lpstr>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Kelly</cp:lastModifiedBy>
  <cp:revision>0</cp:revision>
  <dcterms:created xsi:type="dcterms:W3CDTF">2026-08-18T13:09:36Z</dcterms:created>
  <dcterms:modified xsi:type="dcterms:W3CDTF">2026-08-18T13:32:02Z</dcterms:modified>
</cp:coreProperties>
</file>