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ARDO LIMA\Desktop\área trab.05.06.23\PREFEITURA_FISCALIZAÇÃO_2023\QUADRA_LAGOA DOS ESTRELAS_REVISÃO 16.03.23\"/>
    </mc:Choice>
  </mc:AlternateContent>
  <xr:revisionPtr revIDLastSave="0" documentId="13_ncr:1_{AB5E6347-AE01-441D-BA0F-90F8210A163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BM-01" sheetId="1" r:id="rId1"/>
    <sheet name="MEMORIA DE CÁLCULO" sheetId="2" r:id="rId2"/>
    <sheet name="RELATÓRIO FOTOGRAFICO_BM01" sheetId="3" r:id="rId3"/>
  </sheets>
  <definedNames>
    <definedName name="_xlnm.Print_Area" localSheetId="0">'BM-01'!$A$1:$M$152</definedName>
    <definedName name="_xlnm.Print_Area" localSheetId="1">'MEMORIA DE CÁLCULO'!$A$1:$L$58</definedName>
    <definedName name="_xlnm.Print_Area" localSheetId="2">'RELATÓRIO FOTOGRAFICO_BM01'!$A$1:$J$216</definedName>
  </definedNames>
  <calcPr calcId="191029"/>
</workbook>
</file>

<file path=xl/calcChain.xml><?xml version="1.0" encoding="utf-8"?>
<calcChain xmlns="http://schemas.openxmlformats.org/spreadsheetml/2006/main">
  <c r="I10" i="2" l="1"/>
  <c r="I136" i="1"/>
  <c r="I122" i="1"/>
  <c r="I117" i="1"/>
  <c r="I111" i="1"/>
  <c r="M111" i="1" s="1"/>
  <c r="I105" i="1"/>
  <c r="M105" i="1" s="1"/>
  <c r="I102" i="1"/>
  <c r="M102" i="1" s="1"/>
  <c r="I94" i="1"/>
  <c r="M94" i="1" s="1"/>
  <c r="I88" i="1"/>
  <c r="M88" i="1" s="1"/>
  <c r="I78" i="1"/>
  <c r="M78" i="1" s="1"/>
  <c r="I71" i="1"/>
  <c r="M71" i="1" s="1"/>
  <c r="I68" i="1"/>
  <c r="M68" i="1" s="1"/>
  <c r="I62" i="1"/>
  <c r="M62" i="1" s="1"/>
  <c r="I58" i="1"/>
  <c r="M58" i="1" s="1"/>
  <c r="I51" i="1"/>
  <c r="M51" i="1" s="1"/>
  <c r="I44" i="1"/>
  <c r="I35" i="1"/>
  <c r="M35" i="1" s="1"/>
  <c r="I29" i="1"/>
  <c r="I14" i="1"/>
  <c r="I10" i="1"/>
  <c r="I7" i="1"/>
  <c r="J143" i="1"/>
  <c r="M57" i="1"/>
  <c r="M61" i="1"/>
  <c r="M136" i="1" l="1"/>
  <c r="I28" i="2"/>
  <c r="I26" i="2"/>
  <c r="L13" i="2"/>
  <c r="L20" i="2"/>
  <c r="L29" i="2"/>
  <c r="L31" i="2"/>
  <c r="L34" i="2"/>
  <c r="L36" i="2"/>
  <c r="L39" i="2"/>
  <c r="L41" i="2"/>
  <c r="L44" i="2"/>
  <c r="L46" i="2"/>
  <c r="L48" i="2"/>
  <c r="L55" i="2"/>
  <c r="L57" i="2"/>
  <c r="L8" i="2"/>
  <c r="I9" i="2"/>
  <c r="I11" i="2"/>
  <c r="L10" i="2" s="1"/>
  <c r="I58" i="2"/>
  <c r="I57" i="2" s="1"/>
  <c r="I56" i="2"/>
  <c r="I55" i="2" s="1"/>
  <c r="I52" i="2"/>
  <c r="I53" i="2"/>
  <c r="I54" i="2"/>
  <c r="I51" i="2"/>
  <c r="I49" i="2"/>
  <c r="I48" i="2" s="1"/>
  <c r="I47" i="2"/>
  <c r="I46" i="2" s="1"/>
  <c r="I45" i="2"/>
  <c r="I44" i="2" s="1"/>
  <c r="I43" i="2"/>
  <c r="I42" i="2"/>
  <c r="I40" i="2"/>
  <c r="I39" i="2" s="1"/>
  <c r="I38" i="2"/>
  <c r="I37" i="2"/>
  <c r="I34" i="2"/>
  <c r="I30" i="2"/>
  <c r="I29" i="2" s="1"/>
  <c r="I19" i="2"/>
  <c r="I21" i="2"/>
  <c r="I20" i="2" s="1"/>
  <c r="I32" i="2"/>
  <c r="I33" i="2"/>
  <c r="I8" i="2"/>
  <c r="I27" i="2"/>
  <c r="I25" i="2"/>
  <c r="I18" i="2"/>
  <c r="I14" i="2"/>
  <c r="I15" i="2"/>
  <c r="I16" i="2"/>
  <c r="I17" i="2"/>
  <c r="L15" i="1"/>
  <c r="L16" i="1"/>
  <c r="J37" i="1"/>
  <c r="J51" i="1"/>
  <c r="L9" i="1"/>
  <c r="L11" i="1"/>
  <c r="L12" i="1"/>
  <c r="L17" i="1"/>
  <c r="L18" i="1"/>
  <c r="L19" i="1"/>
  <c r="L20" i="1"/>
  <c r="L21" i="1"/>
  <c r="L22" i="1"/>
  <c r="L23" i="1"/>
  <c r="L24" i="1"/>
  <c r="M24" i="1" s="1"/>
  <c r="L25" i="1"/>
  <c r="L26" i="1"/>
  <c r="L27" i="1"/>
  <c r="L30" i="1"/>
  <c r="L31" i="1"/>
  <c r="L32" i="1"/>
  <c r="M32" i="1" s="1"/>
  <c r="L33" i="1"/>
  <c r="L34" i="1"/>
  <c r="L36" i="1"/>
  <c r="L37" i="1"/>
  <c r="M37" i="1" s="1"/>
  <c r="L38" i="1"/>
  <c r="L39" i="1"/>
  <c r="L40" i="1"/>
  <c r="L41" i="1"/>
  <c r="M41" i="1" s="1"/>
  <c r="L42" i="1"/>
  <c r="L43" i="1"/>
  <c r="L45" i="1"/>
  <c r="L46" i="1"/>
  <c r="M46" i="1" s="1"/>
  <c r="L47" i="1"/>
  <c r="L48" i="1"/>
  <c r="L49" i="1"/>
  <c r="L50" i="1"/>
  <c r="M50" i="1" s="1"/>
  <c r="L52" i="1"/>
  <c r="L53" i="1"/>
  <c r="L54" i="1"/>
  <c r="M54" i="1" s="1"/>
  <c r="L55" i="1"/>
  <c r="L56" i="1"/>
  <c r="L59" i="1"/>
  <c r="L60" i="1"/>
  <c r="M60" i="1" s="1"/>
  <c r="L63" i="1"/>
  <c r="L64" i="1"/>
  <c r="L65" i="1"/>
  <c r="L66" i="1"/>
  <c r="M66" i="1" s="1"/>
  <c r="L67" i="1"/>
  <c r="L69" i="1"/>
  <c r="L70" i="1"/>
  <c r="L72" i="1"/>
  <c r="M72" i="1" s="1"/>
  <c r="L73" i="1"/>
  <c r="L74" i="1"/>
  <c r="L75" i="1"/>
  <c r="L76" i="1"/>
  <c r="M76" i="1" s="1"/>
  <c r="L77" i="1"/>
  <c r="L79" i="1"/>
  <c r="L80" i="1"/>
  <c r="L81" i="1"/>
  <c r="M81" i="1" s="1"/>
  <c r="L82" i="1"/>
  <c r="L83" i="1"/>
  <c r="L84" i="1"/>
  <c r="L85" i="1"/>
  <c r="M85" i="1" s="1"/>
  <c r="L86" i="1"/>
  <c r="L87" i="1"/>
  <c r="L89" i="1"/>
  <c r="L90" i="1"/>
  <c r="M90" i="1" s="1"/>
  <c r="L91" i="1"/>
  <c r="L92" i="1"/>
  <c r="L93" i="1"/>
  <c r="L95" i="1"/>
  <c r="M95" i="1" s="1"/>
  <c r="L96" i="1"/>
  <c r="L97" i="1"/>
  <c r="L98" i="1"/>
  <c r="L99" i="1"/>
  <c r="M99" i="1" s="1"/>
  <c r="L100" i="1"/>
  <c r="L101" i="1"/>
  <c r="L103" i="1"/>
  <c r="L104" i="1"/>
  <c r="M104" i="1" s="1"/>
  <c r="L106" i="1"/>
  <c r="L107" i="1"/>
  <c r="L108" i="1"/>
  <c r="L109" i="1"/>
  <c r="M109" i="1" s="1"/>
  <c r="L110" i="1"/>
  <c r="L112" i="1"/>
  <c r="L113" i="1"/>
  <c r="L114" i="1"/>
  <c r="M114" i="1" s="1"/>
  <c r="L115" i="1"/>
  <c r="L116" i="1"/>
  <c r="L118" i="1"/>
  <c r="L119" i="1"/>
  <c r="L120" i="1"/>
  <c r="L121" i="1"/>
  <c r="L123" i="1"/>
  <c r="L124" i="1"/>
  <c r="M124" i="1" s="1"/>
  <c r="L125" i="1"/>
  <c r="L126" i="1"/>
  <c r="L127" i="1"/>
  <c r="L128" i="1"/>
  <c r="M128" i="1" s="1"/>
  <c r="L129" i="1"/>
  <c r="L130" i="1"/>
  <c r="L131" i="1"/>
  <c r="L132" i="1"/>
  <c r="M132" i="1" s="1"/>
  <c r="L133" i="1"/>
  <c r="L134" i="1"/>
  <c r="L135" i="1"/>
  <c r="L137" i="1"/>
  <c r="M137" i="1" s="1"/>
  <c r="L138" i="1"/>
  <c r="L139" i="1"/>
  <c r="L8" i="1"/>
  <c r="J128" i="1" l="1"/>
  <c r="J109" i="1"/>
  <c r="J90" i="1"/>
  <c r="J72" i="1"/>
  <c r="M122" i="1"/>
  <c r="M117" i="1"/>
  <c r="J139" i="1"/>
  <c r="M139" i="1"/>
  <c r="J130" i="1"/>
  <c r="M130" i="1"/>
  <c r="J121" i="1"/>
  <c r="J107" i="1"/>
  <c r="M107" i="1"/>
  <c r="J92" i="1"/>
  <c r="M92" i="1"/>
  <c r="J83" i="1"/>
  <c r="M83" i="1"/>
  <c r="J69" i="1"/>
  <c r="M69" i="1"/>
  <c r="J52" i="1"/>
  <c r="M52" i="1"/>
  <c r="J42" i="1"/>
  <c r="M42" i="1"/>
  <c r="J33" i="1"/>
  <c r="M33" i="1"/>
  <c r="J19" i="1"/>
  <c r="M19" i="1"/>
  <c r="J15" i="1"/>
  <c r="M15" i="1"/>
  <c r="J138" i="1"/>
  <c r="M138" i="1"/>
  <c r="J133" i="1"/>
  <c r="M133" i="1"/>
  <c r="J129" i="1"/>
  <c r="M129" i="1"/>
  <c r="J125" i="1"/>
  <c r="M125" i="1"/>
  <c r="J120" i="1"/>
  <c r="J115" i="1"/>
  <c r="M115" i="1"/>
  <c r="J110" i="1"/>
  <c r="M110" i="1"/>
  <c r="J106" i="1"/>
  <c r="M106" i="1"/>
  <c r="J100" i="1"/>
  <c r="M100" i="1"/>
  <c r="J96" i="1"/>
  <c r="M96" i="1"/>
  <c r="J91" i="1"/>
  <c r="M91" i="1"/>
  <c r="J86" i="1"/>
  <c r="M86" i="1"/>
  <c r="J82" i="1"/>
  <c r="M82" i="1"/>
  <c r="J77" i="1"/>
  <c r="M77" i="1"/>
  <c r="J73" i="1"/>
  <c r="M73" i="1"/>
  <c r="J67" i="1"/>
  <c r="M67" i="1"/>
  <c r="J63" i="1"/>
  <c r="M63" i="1"/>
  <c r="J55" i="1"/>
  <c r="M55" i="1"/>
  <c r="J26" i="1"/>
  <c r="M26" i="1"/>
  <c r="J22" i="1"/>
  <c r="M22" i="1"/>
  <c r="J18" i="1"/>
  <c r="M18" i="1"/>
  <c r="J9" i="1"/>
  <c r="M9" i="1"/>
  <c r="J124" i="1"/>
  <c r="J104" i="1"/>
  <c r="J85" i="1"/>
  <c r="J66" i="1"/>
  <c r="J50" i="1"/>
  <c r="J32" i="1"/>
  <c r="J126" i="1"/>
  <c r="M126" i="1"/>
  <c r="J112" i="1"/>
  <c r="M112" i="1"/>
  <c r="J101" i="1"/>
  <c r="M101" i="1"/>
  <c r="J87" i="1"/>
  <c r="M87" i="1"/>
  <c r="J74" i="1"/>
  <c r="M74" i="1"/>
  <c r="J64" i="1"/>
  <c r="M64" i="1"/>
  <c r="J47" i="1"/>
  <c r="M47" i="1"/>
  <c r="J38" i="1"/>
  <c r="M38" i="1"/>
  <c r="J23" i="1"/>
  <c r="M23" i="1"/>
  <c r="J11" i="1"/>
  <c r="M11" i="1"/>
  <c r="J49" i="1"/>
  <c r="M49" i="1"/>
  <c r="J45" i="1"/>
  <c r="M45" i="1"/>
  <c r="J40" i="1"/>
  <c r="M40" i="1"/>
  <c r="J36" i="1"/>
  <c r="M36" i="1"/>
  <c r="J31" i="1"/>
  <c r="M31" i="1"/>
  <c r="J25" i="1"/>
  <c r="M25" i="1"/>
  <c r="J21" i="1"/>
  <c r="M21" i="1"/>
  <c r="J17" i="1"/>
  <c r="M17" i="1"/>
  <c r="J137" i="1"/>
  <c r="J119" i="1"/>
  <c r="J99" i="1"/>
  <c r="J81" i="1"/>
  <c r="J60" i="1"/>
  <c r="J46" i="1"/>
  <c r="J24" i="1"/>
  <c r="J134" i="1"/>
  <c r="M134" i="1"/>
  <c r="J116" i="1"/>
  <c r="M116" i="1"/>
  <c r="J97" i="1"/>
  <c r="M97" i="1"/>
  <c r="J79" i="1"/>
  <c r="M79" i="1"/>
  <c r="J56" i="1"/>
  <c r="M56" i="1"/>
  <c r="J27" i="1"/>
  <c r="M27" i="1"/>
  <c r="J8" i="1"/>
  <c r="M8" i="1"/>
  <c r="J135" i="1"/>
  <c r="M135" i="1"/>
  <c r="J131" i="1"/>
  <c r="M131" i="1"/>
  <c r="J127" i="1"/>
  <c r="M127" i="1"/>
  <c r="J123" i="1"/>
  <c r="M123" i="1"/>
  <c r="J118" i="1"/>
  <c r="M118" i="1"/>
  <c r="J113" i="1"/>
  <c r="M113" i="1"/>
  <c r="J108" i="1"/>
  <c r="M108" i="1"/>
  <c r="J103" i="1"/>
  <c r="M103" i="1"/>
  <c r="J98" i="1"/>
  <c r="M98" i="1"/>
  <c r="J93" i="1"/>
  <c r="M93" i="1"/>
  <c r="J89" i="1"/>
  <c r="M89" i="1"/>
  <c r="J84" i="1"/>
  <c r="M84" i="1"/>
  <c r="J80" i="1"/>
  <c r="M80" i="1"/>
  <c r="J75" i="1"/>
  <c r="M75" i="1"/>
  <c r="J70" i="1"/>
  <c r="M70" i="1"/>
  <c r="J65" i="1"/>
  <c r="M65" i="1"/>
  <c r="J59" i="1"/>
  <c r="M59" i="1"/>
  <c r="J53" i="1"/>
  <c r="M53" i="1"/>
  <c r="J48" i="1"/>
  <c r="M48" i="1"/>
  <c r="J43" i="1"/>
  <c r="M43" i="1"/>
  <c r="J39" i="1"/>
  <c r="M39" i="1"/>
  <c r="J34" i="1"/>
  <c r="M34" i="1"/>
  <c r="J30" i="1"/>
  <c r="M30" i="1"/>
  <c r="J20" i="1"/>
  <c r="M20" i="1"/>
  <c r="J12" i="1"/>
  <c r="M12" i="1"/>
  <c r="J132" i="1"/>
  <c r="J114" i="1"/>
  <c r="J95" i="1"/>
  <c r="J76" i="1"/>
  <c r="J54" i="1"/>
  <c r="J41" i="1"/>
  <c r="J16" i="1"/>
  <c r="M16" i="1"/>
  <c r="I24" i="2"/>
  <c r="L24" i="2" s="1"/>
  <c r="I36" i="2"/>
  <c r="I41" i="2"/>
  <c r="I50" i="2"/>
  <c r="L50" i="2" s="1"/>
  <c r="I31" i="2"/>
  <c r="I13" i="2"/>
  <c r="L143" i="1"/>
  <c r="M143" i="1" s="1"/>
  <c r="M120" i="1" l="1"/>
  <c r="M121" i="1"/>
  <c r="M119" i="1"/>
</calcChain>
</file>

<file path=xl/sharedStrings.xml><?xml version="1.0" encoding="utf-8"?>
<sst xmlns="http://schemas.openxmlformats.org/spreadsheetml/2006/main" count="794" uniqueCount="405">
  <si>
    <t>Obra</t>
  </si>
  <si>
    <t>Bancos</t>
  </si>
  <si>
    <t>B.D.I.</t>
  </si>
  <si>
    <t>Encargos Sociais</t>
  </si>
  <si>
    <t xml:space="preserve">SINAPI - 11/2022 - Paraíba
ORSE - 10/2022 - Sergipe
</t>
  </si>
  <si>
    <t>20,0%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</si>
  <si>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</si>
  <si>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</si>
  <si>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</si>
  <si>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</si>
  <si>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</si>
  <si>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</si>
  <si>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</si>
  <si>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</si>
  <si>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</si>
  <si>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</si>
  <si>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</si>
  <si>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 xml:space="preserve"> 1 </t>
  </si>
  <si>
    <t>QUADRA</t>
  </si>
  <si>
    <t xml:space="preserve"> 1.1 </t>
  </si>
  <si>
    <t>SERVIÇOS PRELIMINARES</t>
  </si>
  <si>
    <t xml:space="preserve"> 1.1.1 </t>
  </si>
  <si>
    <t xml:space="preserve"> 74209/001 </t>
  </si>
  <si>
    <t>SINAPI</t>
  </si>
  <si>
    <t>PLACA DE OBRA EM CHAPA DE ACO GALVANIZADO</t>
  </si>
  <si>
    <t>m²</t>
  </si>
  <si>
    <t xml:space="preserve"> 1.1.2 </t>
  </si>
  <si>
    <t xml:space="preserve"> 99059 </t>
  </si>
  <si>
    <t>LOCACAO CONVENCIONAL DE OBRA, UTILIZANDO GABARITO DE TÁBUAS CORRIDAS PONTALETADAS A CADA 2,00M -  2 UTILIZAÇÕES. AF_10/2018</t>
  </si>
  <si>
    <t>M</t>
  </si>
  <si>
    <t xml:space="preserve"> 1.2 </t>
  </si>
  <si>
    <t>MOVIMENTAÇÃO DE TERRA</t>
  </si>
  <si>
    <t xml:space="preserve"> 1.2.1 </t>
  </si>
  <si>
    <t xml:space="preserve"> 79517/001 </t>
  </si>
  <si>
    <t>ESCAVACAO MANUAL EM SOLO-PROF. ATE 1,50 M</t>
  </si>
  <si>
    <t>m³</t>
  </si>
  <si>
    <t xml:space="preserve"> 1.2.2 </t>
  </si>
  <si>
    <t xml:space="preserve"> 96995 </t>
  </si>
  <si>
    <t>REATERRO MANUAL APILOADO COM SOQUETE. AF_10/2017</t>
  </si>
  <si>
    <t xml:space="preserve"> 1.3 </t>
  </si>
  <si>
    <t>INFRA-ESTRUTURA: FUNDAÇÕES (TODA A QUADRA)</t>
  </si>
  <si>
    <t xml:space="preserve"> 1.3.1 </t>
  </si>
  <si>
    <t>SAPATAS ISOLADAS/ARRANQUE DOS PILARES</t>
  </si>
  <si>
    <t xml:space="preserve"> 1.3.1.1 </t>
  </si>
  <si>
    <t xml:space="preserve"> 95467 </t>
  </si>
  <si>
    <t>EMBASAMENTO C/PEDRA ARGAMASSADA UTILIZANDO ARG.CIM/AREIA 1:4</t>
  </si>
  <si>
    <t xml:space="preserve"> 1.3.1.2 </t>
  </si>
  <si>
    <t xml:space="preserve"> 73935/002 </t>
  </si>
  <si>
    <t>ALVENARIA EM TIJOLO CERAMICO FURADO 9X19X19CM, 1 VEZ (ESPESSURA 19 CM), ASSENTADO EM ARGAMASSA TRACO 1:4 (CIMENTO E AREIA MEDIA NAO PENEIRADA), PREPARO MANUAL, JUNTA1 CM</t>
  </si>
  <si>
    <t xml:space="preserve"> 1.3.1.3 </t>
  </si>
  <si>
    <t xml:space="preserve"> 96620 </t>
  </si>
  <si>
    <t>LASTRO DE CONCRETO MAGRO, APLICADO EM PISOS, LAJES SOBRE SOLO OU RADIERS. AF_08/2017</t>
  </si>
  <si>
    <t xml:space="preserve"> 1.3.1.4 </t>
  </si>
  <si>
    <t xml:space="preserve"> 96535 </t>
  </si>
  <si>
    <t>FABRICAÇÃO, MONTAGEM E DESMONTAGEM DE FÔRMA PARA SAPATA, EM MADEIRA SERRADA, E=25 MM, 4 UTILIZAÇÕES. AF_06/2017</t>
  </si>
  <si>
    <t xml:space="preserve"> 1.3.1.5 </t>
  </si>
  <si>
    <t xml:space="preserve"> 96536 </t>
  </si>
  <si>
    <t>FABRICAÇÃO, MONTAGEM E DESMONTAGEM DE FÔRMA PARA VIGA BALDRAME, EM MADEIRA SERRADA, E=25 MM, 4 UTILIZAÇÕES. AF_06/2017</t>
  </si>
  <si>
    <t xml:space="preserve"> 1.3.1.6 </t>
  </si>
  <si>
    <t xml:space="preserve"> 96544 </t>
  </si>
  <si>
    <t>ARMAÇÃO DE BLOCO, VIGA BALDRAME OU SAPATA UTILIZANDO AÇO CA-50 DE 6,3 MM - MONTAGEM. AF_06/2017</t>
  </si>
  <si>
    <t>KG</t>
  </si>
  <si>
    <t xml:space="preserve"> 1.3.1.7 </t>
  </si>
  <si>
    <t xml:space="preserve"> 96545 </t>
  </si>
  <si>
    <t>ARMAÇÃO DE BLOCO, VIGA BALDRAME OU SAPATA UTILIZANDO AÇO CA-50 DE 8 MM - MONTAGEM. AF_06/2017</t>
  </si>
  <si>
    <t xml:space="preserve"> 1.3.1.8 </t>
  </si>
  <si>
    <t xml:space="preserve"> 96546 </t>
  </si>
  <si>
    <t>ARMAÇÃO DE BLOCO, VIGA BALDRAME OU SAPATA UTILIZANDO AÇO CA-50 DE 10 MM - MONTAGEM. AF_06/2017</t>
  </si>
  <si>
    <t xml:space="preserve"> 1.3.1.9 </t>
  </si>
  <si>
    <t xml:space="preserve"> 96547 </t>
  </si>
  <si>
    <t>ARMAÇÃO DE BLOCO, VIGA BALDRAME OU SAPATA UTILIZANDO AÇO CA-50 DE 12,5 MM - MONTAGEM. AF_06/2017</t>
  </si>
  <si>
    <t xml:space="preserve"> 1.3.1.10 </t>
  </si>
  <si>
    <t xml:space="preserve"> 96543 </t>
  </si>
  <si>
    <t>ARMAÇÃO DE BLOCO, VIGA BALDRAME E SAPATA UTILIZANDO AÇO CA-60 DE 5 MM - MONTAGEM. AF_06/2017</t>
  </si>
  <si>
    <t xml:space="preserve"> 1.3.1.11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</si>
  <si>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</si>
  <si>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</si>
  <si>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1.3.1.12 </t>
  </si>
  <si>
    <t xml:space="preserve"> 92873 </t>
  </si>
  <si>
    <t>LANÇAMENTO COM USO DE BALDES, ADENSAMENTO E ACABAMENTO DE CONCRETO EM ESTRUTURAS. AF_12/2015</t>
  </si>
  <si>
    <t xml:space="preserve"> 1.3.1.13 </t>
  </si>
  <si>
    <t xml:space="preserve"> 74106/001 </t>
  </si>
  <si>
    <t>IMPERMEABILIZACAO DE ESTRUTURAS ENTERRADAS, COM TINTA ASFALTICA, DUAS DEMAOS.</t>
  </si>
  <si>
    <t xml:space="preserve"> 1.4 </t>
  </si>
  <si>
    <t>SUPERESTRUTURAS ( PILARES, VIGAS E LAJES) - TODA A QUADRA</t>
  </si>
  <si>
    <t xml:space="preserve"> 1.4.1 </t>
  </si>
  <si>
    <t>CONCRETO ARMADO PARA PILARES DE EDIFICAÇÕES</t>
  </si>
  <si>
    <t xml:space="preserve"> 1.4.1.1 </t>
  </si>
  <si>
    <t xml:space="preserve"> 92445 </t>
  </si>
  <si>
    <t>MONTAGEM E DESMONTAGEM DE FÔRMA DE PILARES RETANGULARES E ESTRUTURAS SIMILARES, PÉ-DIREITO DUPLO, EM CHAPA DE MADEIRA COMPENSADA PLASTIFICADA, 18 UTILIZAÇÕES. AF_09/2020</t>
  </si>
  <si>
    <t xml:space="preserve"> 1.4.1.2 </t>
  </si>
  <si>
    <t xml:space="preserve"> 92775 </t>
  </si>
  <si>
    <t>ARMAÇÃO DE PILAR OU VIGA DE UMA ESTRUTURA CONVENCIONAL DE CONCRETO ARMADO EM UMA EDIFICAÇÃO TÉRREA OU SOBRADO UTILIZANDO AÇO CA-60 DE 5,0 MM - MONTAGEM. AF_12/2015</t>
  </si>
  <si>
    <t xml:space="preserve"> 1.4.1.3 </t>
  </si>
  <si>
    <t xml:space="preserve"> 92778 </t>
  </si>
  <si>
    <t>ARMAÇÃO DE PILAR OU VIGA DE UMA ESTRUTURA CONVENCIONAL DE CONCRETO ARMADO EM UMA EDIFICAÇÃO TÉRREA OU SOBRADO UTILIZANDO AÇO CA-50 DE 10,0 MM - MONTAGEM. AF_12/2015</t>
  </si>
  <si>
    <t xml:space="preserve"> 1.4.1.4 </t>
  </si>
  <si>
    <t xml:space="preserve"> 1.4.1.5 </t>
  </si>
  <si>
    <t xml:space="preserve"> 1.4.2 </t>
  </si>
  <si>
    <t>CONCRETO ARMADO PARA VIGAS DA EDIFICAÇÃO</t>
  </si>
  <si>
    <t xml:space="preserve"> 1.4.2.1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</si>
  <si>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</si>
  <si>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</si>
  <si>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1.4.2.2 </t>
  </si>
  <si>
    <t xml:space="preserve"> 1.4.2.3 </t>
  </si>
  <si>
    <t xml:space="preserve"> 92776 </t>
  </si>
  <si>
    <t>ARMAÇÃO DE PILAR OU VIGA DE UMA ESTRUTURA CONVENCIONAL DE CONCRETO ARMADO EM UMA EDIFICAÇÃO TÉRREA OU SOBRADO UTILIZANDO AÇO CA-50 DE 6,3 MM - MONTAGEM. AF_12/2015</t>
  </si>
  <si>
    <t xml:space="preserve"> 1.4.2.4 </t>
  </si>
  <si>
    <t xml:space="preserve"> 92777 </t>
  </si>
  <si>
    <t>ARMAÇÃO DE PILAR OU VIGA DE UMA ESTRUTURA CONVENCIONAL DE CONCRETO ARMADO EM UMA EDIFICAÇÃO TÉRREA OU SOBRADO UTILIZANDO AÇO CA-50 DE 8,0 MM - MONTAGEM. AF_12/2015</t>
  </si>
  <si>
    <t xml:space="preserve"> 1.4.2.5 </t>
  </si>
  <si>
    <t xml:space="preserve"> 1.4.2.6 </t>
  </si>
  <si>
    <t xml:space="preserve"> 92779 </t>
  </si>
  <si>
    <t>ARMAÇÃO DE PILAR OU VIGA DE UMA ESTRUTURA CONVENCIONAL DE CONCRETO ARMADO EM UMA EDIFICAÇÃO TÉRREA OU SOBRADO UTILIZANDO AÇO CA-50 DE 12,5 MM - MONTAGEM. AF_12/2015</t>
  </si>
  <si>
    <t xml:space="preserve"> 1.4.2.7 </t>
  </si>
  <si>
    <t xml:space="preserve"> 1.4.2.8 </t>
  </si>
  <si>
    <t xml:space="preserve"> 1.4.3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</si>
  <si>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</si>
  <si>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</si>
  <si>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</si>
  <si>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</si>
  <si>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</si>
  <si>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94971 </t>
  </si>
  <si>
    <t>CONCRETO FCK = 25MPA, TRAÇO 1:2,3:2,7 (EM MASSA SECA DE CIMENTO/ AREIA MÉDIA/ BRITA 1) - PREPARO MECÂNICO COM BETONEIRA 600 L. AF_05/2021</t>
  </si>
  <si>
    <t xml:space="preserve"> 1.4.3.3 </t>
  </si>
  <si>
    <t xml:space="preserve"> 1.4.3.4 </t>
  </si>
  <si>
    <t xml:space="preserve"> 1.4.3.5 </t>
  </si>
  <si>
    <t xml:space="preserve"> 1.4.3.6 </t>
  </si>
  <si>
    <t xml:space="preserve"> 1.5 </t>
  </si>
  <si>
    <t>ELEVAÇÃO (murada)</t>
  </si>
  <si>
    <t xml:space="preserve"> 1.5.1 </t>
  </si>
  <si>
    <t xml:space="preserve"> 87503 </t>
  </si>
  <si>
    <t>ALVENARIA DE VEDAÇÃO DE BLOCOS CERÂMICOS FURADOS NA HORIZONTAL DE 9X19X19CM (ESPESSURA 9CM) DE PAREDES COM ÁREA LÍQUIDA MAIOR OU IGUAL A 6M² SEM VÃOS E ARGAMASSA DE ASSENTAMENTO COM PREPARO EM BETONEIRA. AF_06/2014</t>
  </si>
  <si>
    <t xml:space="preserve"> 1.5.2 </t>
  </si>
  <si>
    <t xml:space="preserve"> 73937/003 </t>
  </si>
  <si>
    <t>COBOGO DE CONCRETO (ELEMENTO VAZADO), 7X50X50CM, ASSENTADO COM ARGAMASSA TRACO 1:3 (CIMENTO E AREIA)</t>
  </si>
  <si>
    <t xml:space="preserve"> 1.5.3 </t>
  </si>
  <si>
    <t xml:space="preserve"> 93182 </t>
  </si>
  <si>
    <t>VERGA PRÉ-MOLDADA PARA JANELAS COM ATÉ 1,5 M DE VÃO. AF_03/2016</t>
  </si>
  <si>
    <t xml:space="preserve"> 1.5.4 </t>
  </si>
  <si>
    <t xml:space="preserve"> 93184 </t>
  </si>
  <si>
    <t>VERGA PRÉ-MOLDADA PARA PORTAS COM ATÉ 1,5 M DE VÃO. AF_03/2016</t>
  </si>
  <si>
    <t xml:space="preserve"> 1.5.5 </t>
  </si>
  <si>
    <t xml:space="preserve"> 93194 </t>
  </si>
  <si>
    <t>CONTRAVERGA PRÉ-MOLDADA PARA VÃOS DE ATÉ 1,5 M DE COMPRIMENTO. AF_03/2016</t>
  </si>
  <si>
    <t xml:space="preserve"> 1.6 </t>
  </si>
  <si>
    <t>ESQUADRIAS</t>
  </si>
  <si>
    <t xml:space="preserve"> 1.6.1 </t>
  </si>
  <si>
    <t>PORTÃO DE FERRO</t>
  </si>
  <si>
    <t xml:space="preserve"> 1.6.1.1 </t>
  </si>
  <si>
    <t xml:space="preserve"> 91341 </t>
  </si>
  <si>
    <t>PORTA EM ALUMÍNIO DE ABRIR TIPO VENEZIANA COM GUARNIÇÃO, FIXAÇÃO COM PARAFUSOS - FORNECIMENTO E INSTALAÇÃO. AF_12/2019</t>
  </si>
  <si>
    <t xml:space="preserve"> 1.6.1.2 </t>
  </si>
  <si>
    <t xml:space="preserve"> 68054 </t>
  </si>
  <si>
    <t>PORTAO DE FERRO EM CHAPA GALVANIZADA PLANA 14 GSG</t>
  </si>
  <si>
    <t xml:space="preserve"> 1.7 </t>
  </si>
  <si>
    <t>COBERTURA</t>
  </si>
  <si>
    <t xml:space="preserve"> 1.7.1 </t>
  </si>
  <si>
    <t>ESTRTUTURA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</si>
  <si>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</si>
  <si>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</si>
  <si>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AF_01/2020_PSA</t>
  </si>
  <si>
    <t xml:space="preserve"> 1.7.1.2 </t>
  </si>
  <si>
    <t xml:space="preserve"> 94213 </t>
  </si>
  <si>
    <t>TELHAMENTO COM TELHA DE AÇO/ALUMÍNIO E = 0,5 MM, COM ATÉ 2 ÁGUAS, INCLUSO IÇAMENTO. AF_07/2019</t>
  </si>
  <si>
    <t xml:space="preserve"> 1.7.1.3 </t>
  </si>
  <si>
    <t xml:space="preserve"> 100434 </t>
  </si>
  <si>
    <t>CALHA DE BEIRAL, SEMICIRCULAR DE PVC, DIAMETRO 125 MM, INCLUINDO CABECEIRAS, EMENDAS, BOCAIS, SUPORTES E VEDAÇÕES, EXCLUINDO CONDUTORES, INCLUSO TRANSPORTE VERTICAL. AF_07/2019</t>
  </si>
  <si>
    <t xml:space="preserve"> 1.7.1.4 </t>
  </si>
  <si>
    <t xml:space="preserve"> 96113 </t>
  </si>
  <si>
    <t>FORRO EM PLACAS DE GESSO, PARA AMBIENTES COMERCIAIS. AF_05/2017_PS</t>
  </si>
  <si>
    <t xml:space="preserve"> 1.7.1.5 </t>
  </si>
  <si>
    <t xml:space="preserve"> 98560 </t>
  </si>
  <si>
    <t>IMPERMEABILIZAÇÃO DE PISO COM ARGAMASSA DE CIMENTO E AREIA, COM ADITIVO IMPERMEABILIZANTE, E = 2CM. AF_06/2018</t>
  </si>
  <si>
    <t xml:space="preserve"> 1.8 </t>
  </si>
  <si>
    <t>REVESTIMENTO DE PAREDE</t>
  </si>
  <si>
    <t xml:space="preserve"> 1.8.1 </t>
  </si>
  <si>
    <t xml:space="preserve"> 87879 </t>
  </si>
  <si>
    <t>CHAPISCO APLICADO EM ALVENARIAS E ESTRUTURAS DE CONCRETO INTERNAS, COM COLHER DE PEDREIRO.  ARGAMASSA TRAÇO 1:3 COM PREPARO EM BETONEIRA 400L. AF_10/2022</t>
  </si>
  <si>
    <t xml:space="preserve"> 1.8.2 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</si>
  <si>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</si>
  <si>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</si>
  <si>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1.9 </t>
  </si>
  <si>
    <t>PAVIMENTAÇÃO</t>
  </si>
  <si>
    <t xml:space="preserve"> 1.9.1 </t>
  </si>
  <si>
    <t xml:space="preserve"> 74005/001 </t>
  </si>
  <si>
    <t>COMPACTACAO MECANICA, SEM CONTROLE DO GC (C/COMPACTADOR PLACA 400 KG)</t>
  </si>
  <si>
    <t xml:space="preserve"> 1.9.2 </t>
  </si>
  <si>
    <t xml:space="preserve"> 1.9.3 </t>
  </si>
  <si>
    <t xml:space="preserve"> 87256 </t>
  </si>
  <si>
    <t>REVESTIMENTO CERÂMICO PARA PISO COM PLACAS TIPO ESMALTADA EXTRA DE DIMENSÕES 60X60 CM APLICADA EM AMBIENTES DE ÁREA ENTRE 5 M2 E 10 M2. AF_06/2014</t>
  </si>
  <si>
    <t xml:space="preserve"> 1.9.4 </t>
  </si>
  <si>
    <t xml:space="preserve"> 72183 </t>
  </si>
  <si>
    <t>PISO EM CONCRETO 20MPA PREPARO MECANICO, ESPESSURA 7 CM, COM ARMACAO EM TELA SOLDADA</t>
  </si>
  <si>
    <t xml:space="preserve"> 1.9.5 </t>
  </si>
  <si>
    <t xml:space="preserve"> 1.9.6 </t>
  </si>
  <si>
    <t xml:space="preserve"> 7324 </t>
  </si>
  <si>
    <t>ORSE</t>
  </si>
  <si>
    <t>Piso tátil direcional e/ou alerta, de concreto, colorido, p/deficientes visuais, dimensões 25x25cm, aplicado com argamassa industrializada ac-ii, rejuntado, exclusive regularização de base</t>
  </si>
  <si>
    <t xml:space="preserve"> 1.10 </t>
  </si>
  <si>
    <t>PINTURA</t>
  </si>
  <si>
    <t xml:space="preserve"> 1.10.1 </t>
  </si>
  <si>
    <t xml:space="preserve"> 88485 </t>
  </si>
  <si>
    <t>APLICAÇÃO DE FUNDO SELADOR ACRÍLICO EM PAREDES, UMA DEMÃO. AF_06/2014</t>
  </si>
  <si>
    <t xml:space="preserve"> 1.10.2 </t>
  </si>
  <si>
    <t xml:space="preserve"> 88495 </t>
  </si>
  <si>
    <t>APLICAÇÃO E LIXAMENTO DE MASSA LÁTEX EM PAREDES, UMA DEMÃO. AF_06/2014</t>
  </si>
  <si>
    <t xml:space="preserve"> 1.10.3 </t>
  </si>
  <si>
    <t xml:space="preserve"> 88489 </t>
  </si>
  <si>
    <t>APLICAÇÃO MANUAL DE PINTURA COM TINTA LÁTEX ACRÍLICA EM PAREDES, DUAS DEMÃOS. AF_06/2014</t>
  </si>
  <si>
    <t xml:space="preserve"> 1.10.4 </t>
  </si>
  <si>
    <t xml:space="preserve"> 88482 </t>
  </si>
  <si>
    <t>APLICAÇÃO DE FUNDO SELADOR LÁTEX PVA EM TETO, UMA DEMÃO. AF_06/2014</t>
  </si>
  <si>
    <t xml:space="preserve"> 1.10.5 </t>
  </si>
  <si>
    <t xml:space="preserve"> 88496 </t>
  </si>
  <si>
    <t>APLICAÇÃO E LIXAMENTO DE MASSA LÁTEX EM TETO, DUAS DEMÃOS. AF_06/2014</t>
  </si>
  <si>
    <t xml:space="preserve"> 1.10.6 </t>
  </si>
  <si>
    <t xml:space="preserve"> 88488 </t>
  </si>
  <si>
    <t>APLICAÇÃO MANUAL DE PINTURA COM TINTA LÁTEX ACRÍLICA EM TETO, DUAS DEMÃOS. AF_06/2014</t>
  </si>
  <si>
    <t xml:space="preserve"> 1.10.7 </t>
  </si>
  <si>
    <t xml:space="preserve"> 102494 </t>
  </si>
  <si>
    <t>PINTURA DE PISO COM TINTA EPÓXI, APLICAÇÃO MANUAL, 2 DEMÃOS, INCLUSO PRIMER EPÓXI. AF_05/2021</t>
  </si>
  <si>
    <t xml:space="preserve"> 1.10.8 </t>
  </si>
  <si>
    <t xml:space="preserve"> 73865/001 </t>
  </si>
  <si>
    <t>FUNDO PREPARADOR PRIMER A BASE DE EPOXI, PARA ESTRUTURA METALICA, UMA DEMAO, ESPESSURA DE 25 MICRA.</t>
  </si>
  <si>
    <t xml:space="preserve"> 1.10.9 </t>
  </si>
  <si>
    <t xml:space="preserve"> 74145/001 </t>
  </si>
  <si>
    <t>PINTURA ESMALTE FOSCO, DUAS DEMAOS, SOBRE SUPERFICIE METALICA, INCLUSO UMA DEMAO DE FUNDO ANTICORROSIVO. UTILIZACAO DE REVOLVER ( AR-COMPRIMIDO).</t>
  </si>
  <si>
    <t xml:space="preserve"> 1.11 </t>
  </si>
  <si>
    <t>INSTALAÇÃO ELÉTRICA ( REFERENTE À TODA QUADRA)</t>
  </si>
  <si>
    <t xml:space="preserve"> 1.11.1 </t>
  </si>
  <si>
    <t xml:space="preserve"> 92392 </t>
  </si>
  <si>
    <t>EXECUÇÃO DE PAVIMENTO EM PISO INTERTRAVADO, COM BLOCO PISOGRAMA DE 35 X 15 CM, ESPESSURA 8 CM. AF_10/2022</t>
  </si>
  <si>
    <t xml:space="preserve"> 1.11.2 </t>
  </si>
  <si>
    <t xml:space="preserve"> 93656 </t>
  </si>
  <si>
    <t>DISJUNTOR MONOPOLAR TIPO DIN, CORRENTE NOMINAL DE 25A - FORNECIMENTO E INSTALAÇÃO. AF_10/2020</t>
  </si>
  <si>
    <t>UN</t>
  </si>
  <si>
    <t xml:space="preserve"> 1.11.3 </t>
  </si>
  <si>
    <t xml:space="preserve"> 93653 </t>
  </si>
  <si>
    <t>DISJUNTOR MONOPOLAR TIPO DIN, CORRENTE NOMINAL DE 10A - FORNECIMENTO E INSTALAÇÃO. AF_10/2020</t>
  </si>
  <si>
    <t xml:space="preserve"> 1.11.4 </t>
  </si>
  <si>
    <t xml:space="preserve"> 93654 </t>
  </si>
  <si>
    <t>DISJUNTOR MONOPOLAR TIPO DIN, CORRENTE NOMINAL DE 16A - FORNECIMENTO E INSTALAÇÃO. AF_10/2020</t>
  </si>
  <si>
    <t xml:space="preserve"> 1.11.5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</si>
  <si>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</si>
  <si>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</si>
  <si>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1.12 </t>
  </si>
  <si>
    <t>ELETRODUTOS E ACESSORIOS</t>
  </si>
  <si>
    <t xml:space="preserve"> 1.12.1 </t>
  </si>
  <si>
    <t xml:space="preserve"> 90447 </t>
  </si>
  <si>
    <t>RASGO EM ALVENARIA PARA ELETRODUTOS COM DIAMETROS MENORES OU IGUAIS A 40 MM. AF_05/2015</t>
  </si>
  <si>
    <t xml:space="preserve"> 1.12.2 </t>
  </si>
  <si>
    <t xml:space="preserve"> 91846 </t>
  </si>
  <si>
    <t>ELETRODUTO FLEXÍVEL CORRUGADO, PVC, DN 32 MM (1"), PARA CIRCUITOS TERMINAIS, INSTALADO EM LAJE - FORNECIMENTO E INSTALAÇÃO. AF_12/2015</t>
  </si>
  <si>
    <t xml:space="preserve"> 1.12.3 </t>
  </si>
  <si>
    <t xml:space="preserve"> 91856 </t>
  </si>
  <si>
    <t>ELETRODUTO FLEXÍVEL CORRUGADO, PVC, DN 32 MM (1"), PARA CIRCUITOS TERMINAIS, INSTALADO EM PAREDE - FORNECIMENTO E INSTALAÇÃO. AF_12/2015</t>
  </si>
  <si>
    <t xml:space="preserve"> 1.12.4 </t>
  </si>
  <si>
    <t xml:space="preserve"> 91937 </t>
  </si>
  <si>
    <t>CAIXA OCTOGONAL 3" X 3", PVC, INSTALADA EM LAJE - FORNECIMENTO E INSTALAÇÃO. AF_12/2015</t>
  </si>
  <si>
    <t xml:space="preserve"> 1.12.5 </t>
  </si>
  <si>
    <t xml:space="preserve"> 91939 </t>
  </si>
  <si>
    <t>CAIXA RETANGULAR 4" X 2" ALTA (2,00 M DO PISO), PVC, INSTALADA EM PAREDE - FORNECIMENTO E INSTALAÇÃO. AF_12/2015</t>
  </si>
  <si>
    <t xml:space="preserve"> 1.12.6 </t>
  </si>
  <si>
    <t xml:space="preserve"> 91940 </t>
  </si>
  <si>
    <t>CAIXA RETANGULAR 4" X 2" MÉDIA (1,30 M DO PISO), PVC, INSTALADA EM PAREDE - FORNECIMENTO E INSTALAÇÃO. AF_12/2015</t>
  </si>
  <si>
    <t xml:space="preserve"> 1.12.7 </t>
  </si>
  <si>
    <t xml:space="preserve"> 91941 </t>
  </si>
  <si>
    <t>CAIXA RETANGULAR 4" X 2" BAIXA (0,30 M DO PISO), PVC, INSTALADA EM PAREDE - FORNECIMENTO E INSTALAÇÃO. AF_12/2015</t>
  </si>
  <si>
    <t xml:space="preserve"> 1.13 </t>
  </si>
  <si>
    <t>CABOS E FIOS</t>
  </si>
  <si>
    <t xml:space="preserve"> 1.13.1 </t>
  </si>
  <si>
    <t xml:space="preserve"> 91924 </t>
  </si>
  <si>
    <t>CABO DE COBRE FLEXÍVEL ISOLADO, 1,5 MM², ANTI-CHAMA 450/750 V, PARA CIRCUITOS TERMINAIS - FORNECIMENTO E INSTALAÇÃO. AF_12/2015</t>
  </si>
  <si>
    <t xml:space="preserve"> 1.13.2 </t>
  </si>
  <si>
    <t xml:space="preserve"> 91926 </t>
  </si>
  <si>
    <t>CABO DE COBRE FLEXÍVEL ISOLADO, 2,5 MM², ANTI-CHAMA 450/750 V, PARA CIRCUITOS TERMINAIS - FORNECIMENTO E INSTALAÇÃO. AF_12/2015</t>
  </si>
  <si>
    <t xml:space="preserve"> 1.14 </t>
  </si>
  <si>
    <t>ILUMINAÇÃO E TOMADAS</t>
  </si>
  <si>
    <t xml:space="preserve"> 1.14.1 </t>
  </si>
  <si>
    <t xml:space="preserve"> 91992 </t>
  </si>
  <si>
    <t>TOMADA ALTA DE EMBUTIR (1 MÓDULO), 2P+T 10 A, INCLUINDO SUPORTE E PLACA - FORNECIMENTO E INSTALAÇÃO. AF_12/2015</t>
  </si>
  <si>
    <t xml:space="preserve"> 1.14.2 </t>
  </si>
  <si>
    <t xml:space="preserve"> 92000 </t>
  </si>
  <si>
    <t>TOMADA BAIXA DE EMBUTIR (1 MÓDULO), 2P+T 10 A, INCLUINDO SUPORTE E PLACA - FORNECIMENTO E INSTALAÇÃO. AF_12/2015</t>
  </si>
  <si>
    <t xml:space="preserve"> 1.14.3 </t>
  </si>
  <si>
    <t xml:space="preserve"> 91966 </t>
  </si>
  <si>
    <t>INTERRUPTOR SIMPLES (3 MÓDULOS), 10A/250V, SEM SUPORTE E SEM PLACA - FORNECIMENTO E INSTALAÇÃO. AF_12/2015</t>
  </si>
  <si>
    <t xml:space="preserve"> 1.14.4 </t>
  </si>
  <si>
    <t xml:space="preserve"> 97592 </t>
  </si>
  <si>
    <t>LUMINÁRIA TIPO PLAFON, DE SOBREPOR, COM 1 LÂMPADA LED DE 12/13 W, SEM REATOR - FORNECIMENTO E INSTALAÇÃO. AF_02/2020</t>
  </si>
  <si>
    <t xml:space="preserve"> 1.14.5 </t>
  </si>
  <si>
    <t xml:space="preserve"> 97601 </t>
  </si>
  <si>
    <t>REFLETOR EM ALUMÍNIO, DE SUPORTE E ALÇA, COM LÂMPADA VAPOR DE MERCÚRIO DE 250 W, COM REATOR ALTO FATOR DE POTÊNCIA - FORNECIMENTO E INSTALAÇÃO. AF_02/2020</t>
  </si>
  <si>
    <t xml:space="preserve"> 1.16 </t>
  </si>
  <si>
    <t>DRENAGEM PLUVIAL</t>
  </si>
  <si>
    <t xml:space="preserve"> 1.16.1 </t>
  </si>
  <si>
    <t xml:space="preserve"> 89529 </t>
  </si>
  <si>
    <t>JOELHO 90 GRAUS, PVC, SERIE R, ÁGUA PLUVIAL, DN 100 MM, JUNTA ELÁSTICA, FORNECIDO E INSTALADO EM RAMAL DE ENCAMINHAMENTO. AF_06/2022</t>
  </si>
  <si>
    <t xml:space="preserve"> 1.16.2 </t>
  </si>
  <si>
    <t xml:space="preserve"> 89531 </t>
  </si>
  <si>
    <t>JOELHO 45 GRAUS, PVC, SERIE R, ÁGUA PLUVIAL, DN 100 MM, JUNTA ELÁSTICA, FORNECIDO E INSTALADO EM RAMAL DE ENCAMINHAMENTO. AF_06/2022</t>
  </si>
  <si>
    <t xml:space="preserve"> 1.16.3 </t>
  </si>
  <si>
    <t xml:space="preserve"> 89578 </t>
  </si>
  <si>
    <t>TUBO PVC, SÉRIE R, ÁGUA PLUVIAL, DN 100 MM, FORNECIDO E INSTALADO EM CONDUTORES VERTICAIS DE ÁGUAS PLUVIAIS. AF_06/2022</t>
  </si>
  <si>
    <t xml:space="preserve"> 1.16.4 </t>
  </si>
  <si>
    <t xml:space="preserve"> 1.16.5 </t>
  </si>
  <si>
    <t xml:space="preserve"> 72289 </t>
  </si>
  <si>
    <t>CAIXA DE INSPEÇÃO 80X80X80CM EM ALVENARIA - EXECUÇÃO</t>
  </si>
  <si>
    <t xml:space="preserve"> 1.17 </t>
  </si>
  <si>
    <t>PREVENÇÃO DE COMBATE A INCÊNDIO</t>
  </si>
  <si>
    <t xml:space="preserve"> 1.17.1 </t>
  </si>
  <si>
    <t xml:space="preserve"> 72553 </t>
  </si>
  <si>
    <t>EXTINTOR DE PQS 4KG - FORNECIMENTO E INSTALACAO</t>
  </si>
  <si>
    <t xml:space="preserve"> 1.17.2 </t>
  </si>
  <si>
    <t xml:space="preserve"> 73775/002 </t>
  </si>
  <si>
    <t>EXTINTOR INCENDIO AGUA-PRESSURIZADA 10L INCL SUPORTE PAREDE CARGA     COMPLETA FORNECIMENTO E COLOCACAO</t>
  </si>
  <si>
    <t xml:space="preserve"> 1.17.3 </t>
  </si>
  <si>
    <t xml:space="preserve"> 12137 </t>
  </si>
  <si>
    <t>Placa de sinalizacao de seguranca contra incendio, fotoluminescente, quadrada, *20 x 20* cm, em pvc *2* mm anti-chamas (simbolos, cores e pictogramas conforme nbr 13434)</t>
  </si>
  <si>
    <t>Un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</si>
  <si>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</si>
  <si>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</si>
  <si>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</si>
  <si>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 </t>
  </si>
  <si>
    <t>ARQUIBANCADA</t>
  </si>
  <si>
    <t xml:space="preserve"> 1.18.1 </t>
  </si>
  <si>
    <t xml:space="preserve"> 1.18.2 </t>
  </si>
  <si>
    <t xml:space="preserve"> 1.18.3 </t>
  </si>
  <si>
    <t xml:space="preserve"> 87481 </t>
  </si>
  <si>
    <t>ALVENARIA DE VEDAÇÃO DE BLOCOS CERÂMICOS FURADOS NA VERTICAL DE 19X19X39CM (ESPESSURA 19CM) DE PAREDES COM ÁREA LÍQUIDA MAIOR OU IGUAL A 6M² SEM VÃOS E ARGAMASSA DE ASSENTAMENTO COM PREPARO EM BETONEIRA. AF_06/2014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</si>
  <si>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</si>
  <si>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</si>
  <si>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</si>
  <si>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</si>
  <si>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</si>
  <si>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</si>
  <si>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</si>
  <si>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</si>
  <si>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</si>
  <si>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</si>
  <si>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</si>
  <si>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</si>
  <si>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 </t>
  </si>
  <si>
    <t>SERVIÇOS FINAIS</t>
  </si>
  <si>
    <t xml:space="preserve"> 1.19.1 </t>
  </si>
  <si>
    <t xml:space="preserve"> 9537 </t>
  </si>
  <si>
    <t>LIMPEZA FINAL DA OBRA</t>
  </si>
  <si>
    <t xml:space="preserve"> 1.19.2 </t>
  </si>
  <si>
    <t xml:space="preserve"> 102179 </t>
  </si>
  <si>
    <t>INSTALAÇÃO DE VIDRO TEMPERADO, E = 6 MM, ENCAIXADO EM PERFIL U. AF_01/2021_PS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</si>
  <si>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</si>
  <si>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</si>
  <si>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¼), COM TELA DE ARAME GALVANIZADO, FIO 14 BWG E MALHA QUADRADA 5X5CM (EXCETO MURETA). AF_03/2021</t>
  </si>
  <si>
    <t>Total sem BDI</t>
  </si>
  <si>
    <t>Total do BDI</t>
  </si>
  <si>
    <t>Total Geral</t>
  </si>
  <si>
    <t>VALOR TOTAL DE SEISSENTOS E VINTE E DOIS MIL, NOVECENTOS E CINQUENTA E OITO REAIS E SESSENTA E TRÊS CENTAVOS.</t>
  </si>
  <si>
    <t>CONSTRUÇÃO DE QUADRA POLIESPORTIVA NO DISTRITO DE LAGOA DOS ESTRELAS NO MUNICIPIO DE SOUSA PB.</t>
  </si>
  <si>
    <t>ACUMULADO (%)</t>
  </si>
  <si>
    <t>MEDIÇÃO 01</t>
  </si>
  <si>
    <t>VALOR MEDIDO</t>
  </si>
  <si>
    <t>QUANTIDADE</t>
  </si>
  <si>
    <t>UND</t>
  </si>
  <si>
    <t>TOTAL</t>
  </si>
  <si>
    <t>*</t>
  </si>
  <si>
    <t>OBRA: CONSTRUÇÃO DE QUADRA POLIESPORTIVA NO DISTRITO DE LAGOA DOS ESTRELAS NO MUNICIPIO DE SOUSA PB.</t>
  </si>
  <si>
    <t>QUANT (VEZ)</t>
  </si>
  <si>
    <t>ESCAVAÇÃO DE SAPATAS  (1,25x1,25x1,25)</t>
  </si>
  <si>
    <t xml:space="preserve">ESCAVACAO MANUAL EM SOLO-PROF. ATE 1,50 M </t>
  </si>
  <si>
    <t>ESCAVAÇÃO DE SAPATAS (1X1X0,40)</t>
  </si>
  <si>
    <t xml:space="preserve"> X1</t>
  </si>
  <si>
    <t xml:space="preserve"> Y1</t>
  </si>
  <si>
    <t xml:space="preserve"> Z1</t>
  </si>
  <si>
    <t>Escavação de valas para Pedra argamassada vãos laterais</t>
  </si>
  <si>
    <t>Escavação de valas para Pedra argamassada vão de fundo</t>
  </si>
  <si>
    <t>Escavação de valas para Pedra argamassada vão da guarita</t>
  </si>
  <si>
    <t>VOLUME DE CONCRETO DAS SAPATAS (1,25X1,25X1,25)</t>
  </si>
  <si>
    <t>VOLUME DE CONCRETO DAS SAPATAS (1,00X1,00X0,40)</t>
  </si>
  <si>
    <t>Área de regularização das sapatas: (P=27,3+27,3+19,75+19,75)</t>
  </si>
  <si>
    <t>VIGA BALDRAME Conforme quadro resumo do projetos estrutural</t>
  </si>
  <si>
    <t>VIGAS BALDRAME Conforme quadro resumo do projetos estrutural</t>
  </si>
  <si>
    <t>CINTAS DE AMARRAÇÃO Conforme quadro resumo do projetos estrutural</t>
  </si>
  <si>
    <t>SAPATAS Conforme quadro resumo do projetos estrutural</t>
  </si>
  <si>
    <t xml:space="preserve">CINTA </t>
  </si>
  <si>
    <t xml:space="preserve">LANÇAMENTO  </t>
  </si>
  <si>
    <t xml:space="preserve">IMPERMEABILIZAÇÃO </t>
  </si>
  <si>
    <t xml:space="preserve">PLACA  </t>
  </si>
  <si>
    <t>FABRICAÇÃO DE Área de forma das sapatas da edificação (Conforme quadro resumo do projetos estrutural)</t>
  </si>
  <si>
    <t>REATERRO</t>
  </si>
  <si>
    <t>EMBASAMENTO C/Pedra argamassada vãos laterais</t>
  </si>
  <si>
    <t>EMBASAMENTO C/Pedra argamassada vão de frente</t>
  </si>
  <si>
    <t>EMBASAMENTO C/Pedra argamassada vão de fundo</t>
  </si>
  <si>
    <t>EMBASAMENTO C/Pedra argamassada vão da guarita</t>
  </si>
  <si>
    <t>Escavação de valas para pedra argamassada vão da guarita (2,3+2,2+5,00)</t>
  </si>
  <si>
    <t>LOCAÇÃO (24+37)*2</t>
  </si>
  <si>
    <t>MEMÓRIA DE CÁLCULO DA MEDIÇÃO 01</t>
  </si>
  <si>
    <t>VALORES  EM PLANILHA</t>
  </si>
  <si>
    <t>VALORES DE ADITIVO</t>
  </si>
  <si>
    <t>VIGAS BALDRAME  (27,10+19,39)*2</t>
  </si>
  <si>
    <t>RELATÓRIO FOTOGRÁFICO</t>
  </si>
  <si>
    <t>s</t>
  </si>
  <si>
    <t>Sousa, 25 de abril de 2023</t>
  </si>
  <si>
    <t>Ricardo Lima Rodrigues</t>
  </si>
  <si>
    <t>Eng. Fiscal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</si>
</sst>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%"/>
    <numFmt numFmtId="165" formatCode="&quot;R$&quot;\ #,##0.00"/>
  </numFmts>
  <fonts count="10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4"/>
      <color rgb="FF000000"/>
      <name val="Arial"/>
      <family val="2"/>
    </font>
    <font>
      <sz val="8"/>
      <name val="Arial"/>
      <family val="1"/>
    </font>
    <font>
      <b/>
      <sz val="11"/>
      <name val="Arial"/>
      <family val="2"/>
    </font>
    <font>
      <sz val="11"/>
      <name val="Arial"/>
      <family val="1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11">
    <xf numFmtId="0" fontId="0" fillId="0" borderId="0" xfId="0"/>
    <xf numFmtId="0" fontId="4" fillId="7" borderId="1" xfId="0" applyFont="1" applyFill="1" applyBorder="1" applyAlignment="1">
      <alignment horizontal="left" vertical="top" wrapText="1"/>
    </xf>
    <xf numFmtId="0" fontId="4" fillId="8" borderId="1" xfId="0" applyFont="1" applyFill="1" applyBorder="1" applyAlignment="1">
      <alignment horizontal="right" vertical="top" wrapText="1"/>
    </xf>
    <xf numFmtId="0" fontId="5" fillId="11" borderId="1" xfId="0" applyFont="1" applyFill="1" applyBorder="1" applyAlignment="1">
      <alignment horizontal="left" vertical="top" wrapText="1"/>
    </xf>
    <xf numFmtId="0" fontId="5" fillId="12" borderId="1" xfId="0" applyFont="1" applyFill="1" applyBorder="1" applyAlignment="1">
      <alignment horizontal="center" vertical="top" wrapText="1"/>
    </xf>
    <xf numFmtId="0" fontId="5" fillId="11" borderId="8" xfId="0" applyFont="1" applyFill="1" applyBorder="1" applyAlignment="1">
      <alignment horizontal="left" vertical="top" wrapText="1"/>
    </xf>
    <xf numFmtId="0" fontId="5" fillId="12" borderId="8" xfId="0" applyFont="1" applyFill="1" applyBorder="1" applyAlignment="1">
      <alignment horizontal="center" vertical="top" wrapText="1"/>
    </xf>
    <xf numFmtId="0" fontId="4" fillId="7" borderId="1" xfId="0" applyFont="1" applyFill="1" applyBorder="1" applyAlignment="1">
      <alignment horizontal="center" vertical="center" wrapText="1"/>
    </xf>
    <xf numFmtId="2" fontId="5" fillId="12" borderId="1" xfId="0" applyNumberFormat="1" applyFont="1" applyFill="1" applyBorder="1" applyAlignment="1">
      <alignment horizontal="center" vertical="top" wrapText="1"/>
    </xf>
    <xf numFmtId="2" fontId="5" fillId="13" borderId="1" xfId="0" applyNumberFormat="1" applyFont="1" applyFill="1" applyBorder="1" applyAlignment="1">
      <alignment horizontal="right" vertical="top" wrapText="1"/>
    </xf>
    <xf numFmtId="0" fontId="4" fillId="7" borderId="8" xfId="0" applyFont="1" applyFill="1" applyBorder="1" applyAlignment="1">
      <alignment horizontal="center" vertical="center" wrapText="1"/>
    </xf>
    <xf numFmtId="2" fontId="5" fillId="21" borderId="1" xfId="0" applyNumberFormat="1" applyFont="1" applyFill="1" applyBorder="1" applyAlignment="1">
      <alignment horizontal="right" vertical="top" wrapText="1"/>
    </xf>
    <xf numFmtId="2" fontId="4" fillId="13" borderId="1" xfId="0" applyNumberFormat="1" applyFont="1" applyFill="1" applyBorder="1" applyAlignment="1">
      <alignment horizontal="right" vertical="top" wrapText="1"/>
    </xf>
    <xf numFmtId="0" fontId="4" fillId="11" borderId="1" xfId="0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2" fontId="5" fillId="12" borderId="1" xfId="0" applyNumberFormat="1" applyFont="1" applyFill="1" applyBorder="1" applyAlignment="1">
      <alignment horizontal="center" vertical="center" wrapText="1"/>
    </xf>
    <xf numFmtId="2" fontId="4" fillId="13" borderId="1" xfId="0" applyNumberFormat="1" applyFont="1" applyFill="1" applyBorder="1" applyAlignment="1">
      <alignment horizontal="right" vertical="center" wrapText="1"/>
    </xf>
    <xf numFmtId="2" fontId="5" fillId="13" borderId="1" xfId="0" applyNumberFormat="1" applyFont="1" applyFill="1" applyBorder="1" applyAlignment="1">
      <alignment horizontal="right" vertical="center" wrapText="1"/>
    </xf>
    <xf numFmtId="0" fontId="4" fillId="8" borderId="3" xfId="0" applyFont="1" applyFill="1" applyBorder="1" applyAlignment="1">
      <alignment horizontal="right" vertical="top" wrapText="1"/>
    </xf>
    <xf numFmtId="0" fontId="4" fillId="8" borderId="3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top" wrapText="1"/>
    </xf>
    <xf numFmtId="0" fontId="5" fillId="12" borderId="3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left" vertical="top" wrapText="1"/>
    </xf>
    <xf numFmtId="0" fontId="5" fillId="12" borderId="9" xfId="0" applyFont="1" applyFill="1" applyBorder="1" applyAlignment="1">
      <alignment horizontal="center" vertical="top" wrapText="1"/>
    </xf>
    <xf numFmtId="0" fontId="0" fillId="22" borderId="0" xfId="0" applyFill="1"/>
    <xf numFmtId="0" fontId="5" fillId="22" borderId="0" xfId="0" applyFont="1" applyFill="1" applyAlignment="1">
      <alignment horizontal="right" vertical="top" wrapText="1"/>
    </xf>
    <xf numFmtId="0" fontId="4" fillId="22" borderId="0" xfId="0" applyFont="1" applyFill="1" applyAlignment="1">
      <alignment horizontal="right" vertical="top" wrapText="1"/>
    </xf>
    <xf numFmtId="2" fontId="4" fillId="13" borderId="1" xfId="0" applyNumberFormat="1" applyFont="1" applyFill="1" applyBorder="1" applyAlignment="1">
      <alignment horizontal="center" vertical="center" wrapText="1"/>
    </xf>
    <xf numFmtId="2" fontId="5" fillId="13" borderId="8" xfId="0" applyNumberFormat="1" applyFont="1" applyFill="1" applyBorder="1" applyAlignment="1">
      <alignment horizontal="right"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right" vertical="top" wrapText="1"/>
    </xf>
    <xf numFmtId="0" fontId="2" fillId="6" borderId="10" xfId="0" applyFont="1" applyFill="1" applyBorder="1" applyAlignment="1">
      <alignment horizontal="right" vertical="top" wrapText="1"/>
    </xf>
    <xf numFmtId="0" fontId="0" fillId="0" borderId="0" xfId="0" applyAlignment="1">
      <alignment vertical="center"/>
    </xf>
    <xf numFmtId="0" fontId="2" fillId="5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right" vertical="center" wrapText="1"/>
    </xf>
    <xf numFmtId="4" fontId="4" fillId="9" borderId="1" xfId="0" applyNumberFormat="1" applyFont="1" applyFill="1" applyBorder="1" applyAlignment="1">
      <alignment horizontal="right" vertical="center" wrapText="1"/>
    </xf>
    <xf numFmtId="0" fontId="5" fillId="13" borderId="1" xfId="0" applyFont="1" applyFill="1" applyBorder="1" applyAlignment="1">
      <alignment horizontal="right" vertical="center" wrapText="1"/>
    </xf>
    <xf numFmtId="0" fontId="5" fillId="11" borderId="1" xfId="0" applyFont="1" applyFill="1" applyBorder="1" applyAlignment="1">
      <alignment horizontal="left" vertical="center" wrapText="1"/>
    </xf>
    <xf numFmtId="4" fontId="5" fillId="14" borderId="1" xfId="0" applyNumberFormat="1" applyFont="1" applyFill="1" applyBorder="1" applyAlignment="1">
      <alignment horizontal="right" vertical="center" wrapText="1"/>
    </xf>
    <xf numFmtId="0" fontId="2" fillId="18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vertical="center"/>
    </xf>
    <xf numFmtId="0" fontId="5" fillId="11" borderId="2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165" fontId="3" fillId="21" borderId="1" xfId="0" applyNumberFormat="1" applyFont="1" applyFill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164" fontId="4" fillId="10" borderId="1" xfId="0" applyNumberFormat="1" applyFont="1" applyFill="1" applyBorder="1" applyAlignment="1">
      <alignment horizontal="right" vertical="center" wrapText="1"/>
    </xf>
    <xf numFmtId="164" fontId="5" fillId="15" borderId="1" xfId="0" applyNumberFormat="1" applyFont="1" applyFill="1" applyBorder="1" applyAlignment="1">
      <alignment horizontal="right" vertical="center" wrapText="1"/>
    </xf>
    <xf numFmtId="164" fontId="5" fillId="21" borderId="1" xfId="0" applyNumberFormat="1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3" fillId="0" borderId="1" xfId="1" applyFont="1" applyBorder="1" applyAlignment="1">
      <alignment horizontal="center" vertical="center"/>
    </xf>
    <xf numFmtId="0" fontId="2" fillId="17" borderId="1" xfId="0" applyFont="1" applyFill="1" applyBorder="1" applyAlignment="1">
      <alignment vertical="center" wrapText="1"/>
    </xf>
    <xf numFmtId="4" fontId="2" fillId="17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9" fontId="3" fillId="0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1" borderId="1" xfId="0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21" borderId="1" xfId="0" applyNumberFormat="1" applyFont="1" applyFill="1" applyBorder="1" applyAlignment="1">
      <alignment horizontal="center" vertical="center"/>
    </xf>
    <xf numFmtId="2" fontId="0" fillId="0" borderId="22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2" fontId="8" fillId="0" borderId="17" xfId="0" applyNumberFormat="1" applyFont="1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2" fontId="0" fillId="0" borderId="20" xfId="0" applyNumberFormat="1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14" xfId="0" applyFont="1" applyFill="1" applyBorder="1" applyAlignment="1">
      <alignment horizontal="center" vertical="top" wrapText="1"/>
    </xf>
    <xf numFmtId="0" fontId="4" fillId="7" borderId="2" xfId="0" applyFont="1" applyFill="1" applyBorder="1" applyAlignment="1">
      <alignment horizontal="center" vertical="top" wrapText="1"/>
    </xf>
    <xf numFmtId="0" fontId="5" fillId="11" borderId="7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center" wrapText="1"/>
    </xf>
    <xf numFmtId="0" fontId="2" fillId="16" borderId="1" xfId="0" applyFont="1" applyFill="1" applyBorder="1" applyAlignment="1">
      <alignment horizontal="left" vertical="center" wrapText="1"/>
    </xf>
    <xf numFmtId="0" fontId="2" fillId="18" borderId="1" xfId="0" applyFont="1" applyFill="1" applyBorder="1" applyAlignment="1">
      <alignment horizontal="right" vertical="center" wrapText="1"/>
    </xf>
    <xf numFmtId="4" fontId="2" fillId="19" borderId="1" xfId="0" applyNumberFormat="1" applyFont="1" applyFill="1" applyBorder="1" applyAlignment="1">
      <alignment horizontal="right" vertical="center" wrapText="1"/>
    </xf>
    <xf numFmtId="0" fontId="1" fillId="20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18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0" borderId="19" xfId="0" applyNumberFormat="1" applyFont="1" applyBorder="1" applyAlignment="1">
      <alignment horizontal="center" vertical="center" wrapText="1"/>
    </xf>
    <xf numFmtId="2" fontId="2" fillId="0" borderId="20" xfId="0" applyNumberFormat="1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2" fontId="2" fillId="0" borderId="16" xfId="0" applyNumberFormat="1" applyFont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top" wrapText="1"/>
    </xf>
    <xf numFmtId="0" fontId="2" fillId="16" borderId="15" xfId="0" applyFont="1" applyFill="1" applyBorder="1" applyAlignment="1">
      <alignment horizontal="left" vertical="top" wrapText="1"/>
    </xf>
    <xf numFmtId="0" fontId="2" fillId="16" borderId="5" xfId="0" applyFont="1" applyFill="1" applyBorder="1" applyAlignment="1">
      <alignment horizontal="left" vertical="top" wrapText="1"/>
    </xf>
    <xf numFmtId="0" fontId="2" fillId="16" borderId="6" xfId="0" applyFont="1" applyFill="1" applyBorder="1" applyAlignment="1">
      <alignment horizontal="left" vertical="top" wrapText="1"/>
    </xf>
    <xf numFmtId="0" fontId="2" fillId="16" borderId="11" xfId="0" applyFont="1" applyFill="1" applyBorder="1" applyAlignment="1">
      <alignment horizontal="center" vertical="top" wrapText="1"/>
    </xf>
    <xf numFmtId="0" fontId="2" fillId="16" borderId="12" xfId="0" applyFont="1" applyFill="1" applyBorder="1" applyAlignment="1">
      <alignment horizontal="center" vertical="top" wrapText="1"/>
    </xf>
    <xf numFmtId="0" fontId="2" fillId="16" borderId="13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16" borderId="15" xfId="0" applyFont="1" applyFill="1" applyBorder="1" applyAlignment="1">
      <alignment horizontal="center" vertical="top" wrapText="1"/>
    </xf>
    <xf numFmtId="0" fontId="2" fillId="16" borderId="5" xfId="0" applyFont="1" applyFill="1" applyBorder="1" applyAlignment="1">
      <alignment horizontal="center" vertical="top" wrapText="1"/>
    </xf>
    <xf numFmtId="0" fontId="2" fillId="16" borderId="6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123825</xdr:colOff>
      <xdr:row>3</xdr:row>
      <xdr:rowOff>38100</xdr:rowOff>
    </xdr:from>
    <xdr:to>
      <xdr:col>7</xdr:col>
      <xdr:colOff>294825</xdr:colOff>
      <xdr:row>23</xdr:row>
      <xdr:rowOff>9075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209B48D-84D8-4FDA-85A3-1ED1FCEAC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5425" y="790575"/>
          <a:ext cx="3600000" cy="36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23</xdr:row>
      <xdr:rowOff>161925</xdr:rowOff>
    </xdr:from>
    <xdr:to>
      <xdr:col>8</xdr:col>
      <xdr:colOff>189900</xdr:colOff>
      <xdr:row>43</xdr:row>
      <xdr:rowOff>142425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70E4BC12-58CB-4F6F-8FB6-5600B628F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4543425"/>
          <a:ext cx="4800000" cy="36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638175</xdr:colOff>
      <xdr:row>56</xdr:row>
      <xdr:rowOff>9525</xdr:rowOff>
    </xdr:from>
    <xdr:to>
      <xdr:col>4</xdr:col>
      <xdr:colOff>594975</xdr:colOff>
      <xdr:row>75</xdr:row>
      <xdr:rowOff>171000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C19C6A99-ED08-4BB2-8695-981FEF819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10363200"/>
          <a:ext cx="2700000" cy="3600000"/>
        </a:xfrm>
        <a:prstGeom prst="rect">
          <a:avLst/>
        </a:prstGeom>
      </xdr:spPr>
    </xdr:pic>
    <xdr:clientData/>
  </xdr:twoCellAnchor>
  <xdr:twoCellAnchor editAs="oneCell">
    <xdr:from>
      <xdr:col>5</xdr:col>
      <xdr:colOff>371475</xdr:colOff>
      <xdr:row>56</xdr:row>
      <xdr:rowOff>28575</xdr:rowOff>
    </xdr:from>
    <xdr:to>
      <xdr:col>8</xdr:col>
      <xdr:colOff>339075</xdr:colOff>
      <xdr:row>76</xdr:row>
      <xdr:rowOff>9075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5EDF446B-69B5-433A-B4C5-C15070898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0475" y="10382250"/>
          <a:ext cx="2025000" cy="36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78</xdr:row>
      <xdr:rowOff>38100</xdr:rowOff>
    </xdr:from>
    <xdr:to>
      <xdr:col>8</xdr:col>
      <xdr:colOff>151800</xdr:colOff>
      <xdr:row>98</xdr:row>
      <xdr:rowOff>18600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99E0F96F-7FCB-411A-9055-9910FD8C0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" y="14373225"/>
          <a:ext cx="4800000" cy="36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112</xdr:row>
      <xdr:rowOff>123825</xdr:rowOff>
    </xdr:from>
    <xdr:to>
      <xdr:col>8</xdr:col>
      <xdr:colOff>218475</xdr:colOff>
      <xdr:row>132</xdr:row>
      <xdr:rowOff>104325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8FC4C3E3-43A5-4759-8B9F-5EE5F258E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875" y="20612100"/>
          <a:ext cx="4800000" cy="36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133</xdr:row>
      <xdr:rowOff>171450</xdr:rowOff>
    </xdr:from>
    <xdr:to>
      <xdr:col>8</xdr:col>
      <xdr:colOff>247050</xdr:colOff>
      <xdr:row>153</xdr:row>
      <xdr:rowOff>151950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C5D682BE-23E3-411E-ACC6-B00E96771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0" y="24460200"/>
          <a:ext cx="4800000" cy="36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170</xdr:row>
      <xdr:rowOff>66675</xdr:rowOff>
    </xdr:from>
    <xdr:to>
      <xdr:col>8</xdr:col>
      <xdr:colOff>161325</xdr:colOff>
      <xdr:row>190</xdr:row>
      <xdr:rowOff>47175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DAB4DF39-1139-4A5F-931F-792613F3B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" y="31051500"/>
          <a:ext cx="4800000" cy="36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192</xdr:row>
      <xdr:rowOff>152400</xdr:rowOff>
    </xdr:from>
    <xdr:to>
      <xdr:col>8</xdr:col>
      <xdr:colOff>142275</xdr:colOff>
      <xdr:row>212</xdr:row>
      <xdr:rowOff>132900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DCC3A0CF-93D1-43D0-9FA2-4B229BEA6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35118675"/>
          <a:ext cx="4800000" cy="3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49"/>
  <sheetViews>
    <sheetView showOutlineSymbols="0" showWhiteSpace="0" view="pageBreakPreview" topLeftCell="A124" zoomScale="60" zoomScaleNormal="100" workbookViewId="0">
      <selection activeCell="J161" sqref="J161"/>
    </sheetView>
  </sheetViews>
  <sheetFormatPr defaultRowHeight="14.25" x14ac:dyDescent="0.2"/>
  <cols>
    <col min="1" max="1" width="7.375" style="35" bestFit="1" customWidth="1"/>
    <col min="2" max="2" width="9.125" style="35" bestFit="1" customWidth="1"/>
    <col min="3" max="3" width="6.375" style="35" bestFit="1" customWidth="1"/>
    <col min="4" max="4" width="52.75" style="35" customWidth="1"/>
    <col min="5" max="5" width="4.375" style="35" bestFit="1" customWidth="1"/>
    <col min="6" max="6" width="6.625" style="35" bestFit="1" customWidth="1"/>
    <col min="7" max="8" width="9.5" style="35" bestFit="1" customWidth="1"/>
    <col min="9" max="9" width="12.125" style="35" bestFit="1" customWidth="1"/>
    <col min="10" max="10" width="17.875" style="35" customWidth="1"/>
    <col min="11" max="11" width="14.5" style="55" customWidth="1"/>
    <col min="12" max="12" width="14.75" style="35" bestFit="1" customWidth="1"/>
    <col min="13" max="13" width="5" style="35" bestFit="1" customWidth="1"/>
    <col min="14" max="16384" width="9" style="35"/>
  </cols>
  <sheetData>
    <row r="2" spans="1:13" x14ac:dyDescent="0.2">
      <c r="A2" s="86" t="s">
        <v>0</v>
      </c>
      <c r="B2" s="86"/>
      <c r="C2" s="86"/>
      <c r="D2" s="86"/>
      <c r="E2" s="86" t="s">
        <v>1</v>
      </c>
      <c r="F2" s="86"/>
      <c r="G2" s="90" t="s">
        <v>2</v>
      </c>
      <c r="H2" s="90"/>
      <c r="I2" s="86" t="s">
        <v>3</v>
      </c>
      <c r="J2" s="86"/>
      <c r="K2" s="65"/>
      <c r="L2" s="44"/>
      <c r="M2" s="44"/>
    </row>
    <row r="3" spans="1:13" s="55" customFormat="1" ht="66" customHeight="1" x14ac:dyDescent="0.2">
      <c r="A3" s="80" t="s">
        <v>358</v>
      </c>
      <c r="B3" s="80"/>
      <c r="C3" s="80"/>
      <c r="D3" s="80"/>
      <c r="E3" s="80" t="s">
        <v>4</v>
      </c>
      <c r="F3" s="80"/>
      <c r="G3" s="80" t="s">
        <v>5</v>
      </c>
      <c r="H3" s="80"/>
      <c r="I3" s="80" t="s">
        <v>6</v>
      </c>
      <c r="J3" s="80"/>
      <c r="K3" s="65"/>
      <c r="L3" s="65"/>
      <c r="M3" s="65"/>
    </row>
    <row r="4" spans="1:13" x14ac:dyDescent="0.2">
      <c r="A4" s="88" t="s">
        <v>7</v>
      </c>
      <c r="B4" s="89"/>
      <c r="C4" s="89"/>
      <c r="D4" s="89"/>
      <c r="E4" s="89"/>
      <c r="F4" s="89"/>
      <c r="G4" s="89"/>
      <c r="H4" s="89"/>
      <c r="I4" s="89"/>
      <c r="J4" s="89"/>
      <c r="K4" s="79" t="s">
        <v>360</v>
      </c>
      <c r="L4" s="79"/>
      <c r="M4" s="46"/>
    </row>
    <row r="5" spans="1:13" s="55" customFormat="1" ht="25.5" x14ac:dyDescent="0.2">
      <c r="A5" s="52" t="s">
        <v>8</v>
      </c>
      <c r="B5" s="53" t="s">
        <v>9</v>
      </c>
      <c r="C5" s="52" t="s">
        <v>10</v>
      </c>
      <c r="D5" s="52" t="s">
        <v>11</v>
      </c>
      <c r="E5" s="36" t="s">
        <v>12</v>
      </c>
      <c r="F5" s="53" t="s">
        <v>13</v>
      </c>
      <c r="G5" s="53" t="s">
        <v>14</v>
      </c>
      <c r="H5" s="53" t="s">
        <v>15</v>
      </c>
      <c r="I5" s="53" t="s">
        <v>16</v>
      </c>
      <c r="J5" s="53" t="s">
        <v>359</v>
      </c>
      <c r="K5" s="54" t="s">
        <v>362</v>
      </c>
      <c r="L5" s="54" t="s">
        <v>361</v>
      </c>
      <c r="M5" s="54"/>
    </row>
    <row r="6" spans="1:13" x14ac:dyDescent="0.2">
      <c r="A6" s="37" t="s">
        <v>17</v>
      </c>
      <c r="B6" s="37"/>
      <c r="C6" s="37"/>
      <c r="D6" s="37"/>
      <c r="E6" s="37"/>
      <c r="F6" s="38"/>
      <c r="G6" s="37"/>
      <c r="H6" s="37"/>
      <c r="I6" s="39"/>
      <c r="J6" s="49"/>
      <c r="K6" s="66"/>
      <c r="L6" s="47"/>
      <c r="M6" s="48"/>
    </row>
    <row r="7" spans="1:13" x14ac:dyDescent="0.2">
      <c r="A7" s="37" t="s">
        <v>19</v>
      </c>
      <c r="B7" s="37"/>
      <c r="C7" s="37"/>
      <c r="D7" s="37" t="s">
        <v>20</v>
      </c>
      <c r="E7" s="37"/>
      <c r="F7" s="38"/>
      <c r="G7" s="37"/>
      <c r="H7" s="37"/>
      <c r="I7" s="39">
        <f>SUM(I8:I9)</f>
        <v>11176.42</v>
      </c>
      <c r="J7" s="49"/>
      <c r="K7" s="66"/>
      <c r="L7" s="47"/>
      <c r="M7" s="48"/>
    </row>
    <row r="8" spans="1:13" x14ac:dyDescent="0.2">
      <c r="A8" s="41" t="s">
        <v>21</v>
      </c>
      <c r="B8" s="40" t="s">
        <v>22</v>
      </c>
      <c r="C8" s="41" t="s">
        <v>23</v>
      </c>
      <c r="D8" s="41" t="s">
        <v>24</v>
      </c>
      <c r="E8" s="16" t="s">
        <v>25</v>
      </c>
      <c r="F8" s="40">
        <v>8</v>
      </c>
      <c r="G8" s="42">
        <v>500.25</v>
      </c>
      <c r="H8" s="42">
        <v>600.29999999999995</v>
      </c>
      <c r="I8" s="42">
        <v>4802.3999999999996</v>
      </c>
      <c r="J8" s="50">
        <f>L8/I8</f>
        <v>1</v>
      </c>
      <c r="K8" s="67">
        <v>8</v>
      </c>
      <c r="L8" s="48">
        <f>K8*H8</f>
        <v>4802.3999999999996</v>
      </c>
      <c r="M8" s="56">
        <f>L8/I8</f>
        <v>1</v>
      </c>
    </row>
    <row r="9" spans="1:13" ht="38.25" x14ac:dyDescent="0.2">
      <c r="A9" s="41" t="s">
        <v>26</v>
      </c>
      <c r="B9" s="40" t="s">
        <v>27</v>
      </c>
      <c r="C9" s="41" t="s">
        <v>23</v>
      </c>
      <c r="D9" s="41" t="s">
        <v>28</v>
      </c>
      <c r="E9" s="16" t="s">
        <v>29</v>
      </c>
      <c r="F9" s="40">
        <v>106.5</v>
      </c>
      <c r="G9" s="42">
        <v>49.88</v>
      </c>
      <c r="H9" s="42">
        <v>59.85</v>
      </c>
      <c r="I9" s="42">
        <v>6374.02</v>
      </c>
      <c r="J9" s="50">
        <f t="shared" ref="J9:J72" si="0">L9/I9</f>
        <v>1.0000007844343131</v>
      </c>
      <c r="K9" s="67">
        <v>106.5</v>
      </c>
      <c r="L9" s="48">
        <f t="shared" ref="L9:L72" si="1">K9*H9</f>
        <v>6374.0250000000005</v>
      </c>
      <c r="M9" s="56">
        <f t="shared" ref="M9:M72" si="2">L9/I9</f>
        <v>1.0000007844343131</v>
      </c>
    </row>
    <row r="10" spans="1:13" x14ac:dyDescent="0.2">
      <c r="A10" s="37" t="s">
        <v>30</v>
      </c>
      <c r="B10" s="37"/>
      <c r="C10" s="37"/>
      <c r="D10" s="37" t="s">
        <v>31</v>
      </c>
      <c r="E10" s="37"/>
      <c r="F10" s="38"/>
      <c r="G10" s="37"/>
      <c r="H10" s="37"/>
      <c r="I10" s="39">
        <f>SUM(I11:I12)</f>
        <v>2129.71</v>
      </c>
      <c r="J10" s="51"/>
      <c r="K10" s="68"/>
      <c r="L10" s="47"/>
      <c r="M10" s="56"/>
    </row>
    <row r="11" spans="1:13" x14ac:dyDescent="0.2">
      <c r="A11" s="41" t="s">
        <v>32</v>
      </c>
      <c r="B11" s="40" t="s">
        <v>33</v>
      </c>
      <c r="C11" s="41" t="s">
        <v>23</v>
      </c>
      <c r="D11" s="41" t="s">
        <v>34</v>
      </c>
      <c r="E11" s="16" t="s">
        <v>35</v>
      </c>
      <c r="F11" s="40">
        <v>44.46</v>
      </c>
      <c r="G11" s="42">
        <v>33.92</v>
      </c>
      <c r="H11" s="42">
        <v>40.700000000000003</v>
      </c>
      <c r="I11" s="42">
        <v>1809.52</v>
      </c>
      <c r="J11" s="50">
        <f t="shared" si="0"/>
        <v>1.0000011052654849</v>
      </c>
      <c r="K11" s="67">
        <v>44.46</v>
      </c>
      <c r="L11" s="48">
        <f t="shared" si="1"/>
        <v>1809.5220000000002</v>
      </c>
      <c r="M11" s="56">
        <f t="shared" si="2"/>
        <v>1.0000011052654849</v>
      </c>
    </row>
    <row r="12" spans="1:13" x14ac:dyDescent="0.2">
      <c r="A12" s="41" t="s">
        <v>36</v>
      </c>
      <c r="B12" s="40" t="s">
        <v>37</v>
      </c>
      <c r="C12" s="41" t="s">
        <v>23</v>
      </c>
      <c r="D12" s="41" t="s">
        <v>38</v>
      </c>
      <c r="E12" s="16" t="s">
        <v>35</v>
      </c>
      <c r="F12" s="40">
        <v>6.56</v>
      </c>
      <c r="G12" s="42">
        <v>40.68</v>
      </c>
      <c r="H12" s="42">
        <v>48.81</v>
      </c>
      <c r="I12" s="42">
        <v>320.19</v>
      </c>
      <c r="J12" s="50">
        <f t="shared" si="0"/>
        <v>1.0000112433242763</v>
      </c>
      <c r="K12" s="67">
        <v>6.56</v>
      </c>
      <c r="L12" s="48">
        <f t="shared" si="1"/>
        <v>320.1936</v>
      </c>
      <c r="M12" s="56">
        <f t="shared" si="2"/>
        <v>1.0000112433242763</v>
      </c>
    </row>
    <row r="13" spans="1:13" x14ac:dyDescent="0.2">
      <c r="A13" s="37" t="s">
        <v>39</v>
      </c>
      <c r="B13" s="37"/>
      <c r="C13" s="37"/>
      <c r="D13" s="37" t="s">
        <v>40</v>
      </c>
      <c r="E13" s="37"/>
      <c r="F13" s="38"/>
      <c r="G13" s="37"/>
      <c r="H13" s="37"/>
      <c r="I13" s="39"/>
      <c r="J13" s="51"/>
      <c r="K13" s="68"/>
      <c r="L13" s="47"/>
      <c r="M13" s="56"/>
    </row>
    <row r="14" spans="1:13" x14ac:dyDescent="0.2">
      <c r="A14" s="37" t="s">
        <v>41</v>
      </c>
      <c r="B14" s="37"/>
      <c r="C14" s="37"/>
      <c r="D14" s="37" t="s">
        <v>42</v>
      </c>
      <c r="E14" s="37"/>
      <c r="F14" s="38"/>
      <c r="G14" s="37"/>
      <c r="H14" s="37"/>
      <c r="I14" s="39">
        <f>SUM(I15:I27)</f>
        <v>62114.130000000005</v>
      </c>
      <c r="J14" s="51"/>
      <c r="K14" s="68"/>
      <c r="L14" s="47"/>
      <c r="M14" s="56"/>
    </row>
    <row r="15" spans="1:13" ht="25.5" x14ac:dyDescent="0.2">
      <c r="A15" s="41" t="s">
        <v>43</v>
      </c>
      <c r="B15" s="40" t="s">
        <v>44</v>
      </c>
      <c r="C15" s="41" t="s">
        <v>23</v>
      </c>
      <c r="D15" s="41" t="s">
        <v>45</v>
      </c>
      <c r="E15" s="16" t="s">
        <v>35</v>
      </c>
      <c r="F15" s="40">
        <v>18.239999999999998</v>
      </c>
      <c r="G15" s="42">
        <v>474.4</v>
      </c>
      <c r="H15" s="42">
        <v>569.28</v>
      </c>
      <c r="I15" s="42">
        <v>10383.66</v>
      </c>
      <c r="J15" s="50">
        <f t="shared" si="0"/>
        <v>1.0000006933971257</v>
      </c>
      <c r="K15" s="67">
        <v>18.239999999999998</v>
      </c>
      <c r="L15" s="48">
        <f t="shared" si="1"/>
        <v>10383.667199999998</v>
      </c>
      <c r="M15" s="56">
        <f t="shared" si="2"/>
        <v>1.0000006933971257</v>
      </c>
    </row>
    <row r="16" spans="1:13" ht="51" x14ac:dyDescent="0.2">
      <c r="A16" s="41" t="s">
        <v>46</v>
      </c>
      <c r="B16" s="40" t="s">
        <v>47</v>
      </c>
      <c r="C16" s="41" t="s">
        <v>23</v>
      </c>
      <c r="D16" s="41" t="s">
        <v>48</v>
      </c>
      <c r="E16" s="16" t="s">
        <v>25</v>
      </c>
      <c r="F16" s="40">
        <v>33.880000000000003</v>
      </c>
      <c r="G16" s="42">
        <v>83.9</v>
      </c>
      <c r="H16" s="42">
        <v>100.68</v>
      </c>
      <c r="I16" s="42">
        <v>3411.03</v>
      </c>
      <c r="J16" s="50">
        <f t="shared" si="0"/>
        <v>1.0000024625992736</v>
      </c>
      <c r="K16" s="67">
        <v>33.880000000000003</v>
      </c>
      <c r="L16" s="48">
        <f t="shared" si="1"/>
        <v>3411.0384000000004</v>
      </c>
      <c r="M16" s="56">
        <f t="shared" si="2"/>
        <v>1.0000024625992736</v>
      </c>
    </row>
    <row r="17" spans="1:13" ht="25.5" x14ac:dyDescent="0.2">
      <c r="A17" s="41" t="s">
        <v>49</v>
      </c>
      <c r="B17" s="40" t="s">
        <v>50</v>
      </c>
      <c r="C17" s="41" t="s">
        <v>23</v>
      </c>
      <c r="D17" s="41" t="s">
        <v>51</v>
      </c>
      <c r="E17" s="16" t="s">
        <v>35</v>
      </c>
      <c r="F17" s="40">
        <v>1.64</v>
      </c>
      <c r="G17" s="42">
        <v>546.37</v>
      </c>
      <c r="H17" s="42">
        <v>655.64</v>
      </c>
      <c r="I17" s="42">
        <v>1075.24</v>
      </c>
      <c r="J17" s="50">
        <f t="shared" si="0"/>
        <v>1.0000089282392768</v>
      </c>
      <c r="K17" s="67">
        <v>1.64</v>
      </c>
      <c r="L17" s="48">
        <f t="shared" si="1"/>
        <v>1075.2495999999999</v>
      </c>
      <c r="M17" s="56">
        <f t="shared" si="2"/>
        <v>1.0000089282392768</v>
      </c>
    </row>
    <row r="18" spans="1:13" ht="38.25" x14ac:dyDescent="0.2">
      <c r="A18" s="41" t="s">
        <v>52</v>
      </c>
      <c r="B18" s="40" t="s">
        <v>53</v>
      </c>
      <c r="C18" s="41" t="s">
        <v>23</v>
      </c>
      <c r="D18" s="41" t="s">
        <v>54</v>
      </c>
      <c r="E18" s="16" t="s">
        <v>25</v>
      </c>
      <c r="F18" s="40">
        <v>3.2</v>
      </c>
      <c r="G18" s="42">
        <v>129.68</v>
      </c>
      <c r="H18" s="42">
        <v>155.61000000000001</v>
      </c>
      <c r="I18" s="42">
        <v>497.95</v>
      </c>
      <c r="J18" s="50">
        <f t="shared" si="0"/>
        <v>1.000004016467517</v>
      </c>
      <c r="K18" s="67">
        <v>3.2</v>
      </c>
      <c r="L18" s="48">
        <f t="shared" si="1"/>
        <v>497.95200000000006</v>
      </c>
      <c r="M18" s="56">
        <f t="shared" si="2"/>
        <v>1.000004016467517</v>
      </c>
    </row>
    <row r="19" spans="1:13" ht="38.25" x14ac:dyDescent="0.2">
      <c r="A19" s="41" t="s">
        <v>55</v>
      </c>
      <c r="B19" s="40" t="s">
        <v>56</v>
      </c>
      <c r="C19" s="41" t="s">
        <v>23</v>
      </c>
      <c r="D19" s="41" t="s">
        <v>57</v>
      </c>
      <c r="E19" s="16" t="s">
        <v>25</v>
      </c>
      <c r="F19" s="40">
        <v>107</v>
      </c>
      <c r="G19" s="42">
        <v>66.2</v>
      </c>
      <c r="H19" s="42">
        <v>79.44</v>
      </c>
      <c r="I19" s="42">
        <v>8500.08</v>
      </c>
      <c r="J19" s="50">
        <f t="shared" si="0"/>
        <v>1</v>
      </c>
      <c r="K19" s="67">
        <v>107</v>
      </c>
      <c r="L19" s="48">
        <f t="shared" si="1"/>
        <v>8500.08</v>
      </c>
      <c r="M19" s="56">
        <f t="shared" si="2"/>
        <v>1</v>
      </c>
    </row>
    <row r="20" spans="1:13" ht="25.5" x14ac:dyDescent="0.2">
      <c r="A20" s="41" t="s">
        <v>58</v>
      </c>
      <c r="B20" s="40" t="s">
        <v>59</v>
      </c>
      <c r="C20" s="41" t="s">
        <v>23</v>
      </c>
      <c r="D20" s="41" t="s">
        <v>60</v>
      </c>
      <c r="E20" s="16" t="s">
        <v>61</v>
      </c>
      <c r="F20" s="40">
        <v>32</v>
      </c>
      <c r="G20" s="42">
        <v>15.6</v>
      </c>
      <c r="H20" s="42">
        <v>18.72</v>
      </c>
      <c r="I20" s="42">
        <v>599.04</v>
      </c>
      <c r="J20" s="50">
        <f t="shared" si="0"/>
        <v>1</v>
      </c>
      <c r="K20" s="67">
        <v>32</v>
      </c>
      <c r="L20" s="48">
        <f t="shared" si="1"/>
        <v>599.04</v>
      </c>
      <c r="M20" s="56">
        <f t="shared" si="2"/>
        <v>1</v>
      </c>
    </row>
    <row r="21" spans="1:13" ht="25.5" x14ac:dyDescent="0.2">
      <c r="A21" s="41" t="s">
        <v>62</v>
      </c>
      <c r="B21" s="40" t="s">
        <v>63</v>
      </c>
      <c r="C21" s="41" t="s">
        <v>23</v>
      </c>
      <c r="D21" s="41" t="s">
        <v>64</v>
      </c>
      <c r="E21" s="16" t="s">
        <v>61</v>
      </c>
      <c r="F21" s="40">
        <v>28.4</v>
      </c>
      <c r="G21" s="42">
        <v>14.62</v>
      </c>
      <c r="H21" s="42">
        <v>17.54</v>
      </c>
      <c r="I21" s="42">
        <v>498.13</v>
      </c>
      <c r="J21" s="50">
        <f t="shared" si="0"/>
        <v>1.0000120450484813</v>
      </c>
      <c r="K21" s="67">
        <v>28.4</v>
      </c>
      <c r="L21" s="48">
        <f t="shared" si="1"/>
        <v>498.13599999999997</v>
      </c>
      <c r="M21" s="56">
        <f t="shared" si="2"/>
        <v>1.0000120450484813</v>
      </c>
    </row>
    <row r="22" spans="1:13" ht="25.5" x14ac:dyDescent="0.2">
      <c r="A22" s="41" t="s">
        <v>65</v>
      </c>
      <c r="B22" s="40" t="s">
        <v>66</v>
      </c>
      <c r="C22" s="41" t="s">
        <v>23</v>
      </c>
      <c r="D22" s="41" t="s">
        <v>67</v>
      </c>
      <c r="E22" s="16" t="s">
        <v>61</v>
      </c>
      <c r="F22" s="40">
        <v>67.400000000000006</v>
      </c>
      <c r="G22" s="42">
        <v>13.08</v>
      </c>
      <c r="H22" s="42">
        <v>15.69</v>
      </c>
      <c r="I22" s="42">
        <v>1057.5</v>
      </c>
      <c r="J22" s="50">
        <f t="shared" si="0"/>
        <v>1.0000056737588654</v>
      </c>
      <c r="K22" s="67">
        <v>67.400000000000006</v>
      </c>
      <c r="L22" s="48">
        <f t="shared" si="1"/>
        <v>1057.5060000000001</v>
      </c>
      <c r="M22" s="56">
        <f t="shared" si="2"/>
        <v>1.0000056737588654</v>
      </c>
    </row>
    <row r="23" spans="1:13" ht="25.5" x14ac:dyDescent="0.2">
      <c r="A23" s="41" t="s">
        <v>68</v>
      </c>
      <c r="B23" s="40" t="s">
        <v>69</v>
      </c>
      <c r="C23" s="41" t="s">
        <v>23</v>
      </c>
      <c r="D23" s="41" t="s">
        <v>70</v>
      </c>
      <c r="E23" s="16" t="s">
        <v>61</v>
      </c>
      <c r="F23" s="40">
        <v>300.60000000000002</v>
      </c>
      <c r="G23" s="42">
        <v>11.1</v>
      </c>
      <c r="H23" s="42">
        <v>13.32</v>
      </c>
      <c r="I23" s="42">
        <v>4003.99</v>
      </c>
      <c r="J23" s="50">
        <f t="shared" si="0"/>
        <v>1.0000004995017471</v>
      </c>
      <c r="K23" s="67">
        <v>300.60000000000002</v>
      </c>
      <c r="L23" s="48">
        <f t="shared" si="1"/>
        <v>4003.9920000000002</v>
      </c>
      <c r="M23" s="56">
        <f t="shared" si="2"/>
        <v>1.0000004995017471</v>
      </c>
    </row>
    <row r="24" spans="1:13" ht="25.5" x14ac:dyDescent="0.2">
      <c r="A24" s="41" t="s">
        <v>71</v>
      </c>
      <c r="B24" s="40" t="s">
        <v>72</v>
      </c>
      <c r="C24" s="41" t="s">
        <v>23</v>
      </c>
      <c r="D24" s="41" t="s">
        <v>73</v>
      </c>
      <c r="E24" s="16" t="s">
        <v>61</v>
      </c>
      <c r="F24" s="40">
        <v>102.2</v>
      </c>
      <c r="G24" s="42">
        <v>16.59</v>
      </c>
      <c r="H24" s="42">
        <v>19.899999999999999</v>
      </c>
      <c r="I24" s="42">
        <v>2033.78</v>
      </c>
      <c r="J24" s="50">
        <f t="shared" si="0"/>
        <v>1</v>
      </c>
      <c r="K24" s="67">
        <v>102.2</v>
      </c>
      <c r="L24" s="48">
        <f t="shared" si="1"/>
        <v>2033.78</v>
      </c>
      <c r="M24" s="56">
        <f t="shared" si="2"/>
        <v>1</v>
      </c>
    </row>
    <row r="25" spans="1:13" ht="38.25" x14ac:dyDescent="0.2">
      <c r="A25" s="41" t="s">
        <v>74</v>
      </c>
      <c r="B25" s="40" t="s">
        <v>75</v>
      </c>
      <c r="C25" s="41" t="s">
        <v>23</v>
      </c>
      <c r="D25" s="41" t="s">
        <v>76</v>
      </c>
      <c r="E25" s="16" t="s">
        <v>35</v>
      </c>
      <c r="F25" s="40">
        <v>37.9</v>
      </c>
      <c r="G25" s="42">
        <v>448.27</v>
      </c>
      <c r="H25" s="42">
        <v>537.91999999999996</v>
      </c>
      <c r="I25" s="42">
        <v>20387.16</v>
      </c>
      <c r="J25" s="50">
        <f t="shared" si="0"/>
        <v>1.0000003924038463</v>
      </c>
      <c r="K25" s="67">
        <v>37.9</v>
      </c>
      <c r="L25" s="48">
        <f t="shared" si="1"/>
        <v>20387.167999999998</v>
      </c>
      <c r="M25" s="56">
        <f t="shared" si="2"/>
        <v>1.0000003924038463</v>
      </c>
    </row>
    <row r="26" spans="1:13" ht="25.5" x14ac:dyDescent="0.2">
      <c r="A26" s="41" t="s">
        <v>77</v>
      </c>
      <c r="B26" s="40" t="s">
        <v>78</v>
      </c>
      <c r="C26" s="41" t="s">
        <v>23</v>
      </c>
      <c r="D26" s="41" t="s">
        <v>79</v>
      </c>
      <c r="E26" s="16" t="s">
        <v>35</v>
      </c>
      <c r="F26" s="40">
        <v>37.9</v>
      </c>
      <c r="G26" s="42">
        <v>174.54</v>
      </c>
      <c r="H26" s="42">
        <v>209.44</v>
      </c>
      <c r="I26" s="42">
        <v>7937.77</v>
      </c>
      <c r="J26" s="50">
        <f t="shared" si="0"/>
        <v>1.0000007558797999</v>
      </c>
      <c r="K26" s="67">
        <v>37.9</v>
      </c>
      <c r="L26" s="48">
        <f t="shared" si="1"/>
        <v>7937.7759999999998</v>
      </c>
      <c r="M26" s="56">
        <f t="shared" si="2"/>
        <v>1.0000007558797999</v>
      </c>
    </row>
    <row r="27" spans="1:13" ht="25.5" x14ac:dyDescent="0.2">
      <c r="A27" s="41" t="s">
        <v>80</v>
      </c>
      <c r="B27" s="40" t="s">
        <v>81</v>
      </c>
      <c r="C27" s="41" t="s">
        <v>23</v>
      </c>
      <c r="D27" s="41" t="s">
        <v>82</v>
      </c>
      <c r="E27" s="16" t="s">
        <v>25</v>
      </c>
      <c r="F27" s="40">
        <v>112.92</v>
      </c>
      <c r="G27" s="42">
        <v>12.76</v>
      </c>
      <c r="H27" s="42">
        <v>15.31</v>
      </c>
      <c r="I27" s="42">
        <v>1728.8</v>
      </c>
      <c r="J27" s="50">
        <f t="shared" si="0"/>
        <v>1.0000030078667284</v>
      </c>
      <c r="K27" s="67">
        <v>112.92</v>
      </c>
      <c r="L27" s="48">
        <f t="shared" si="1"/>
        <v>1728.8052</v>
      </c>
      <c r="M27" s="56">
        <f t="shared" si="2"/>
        <v>1.0000030078667284</v>
      </c>
    </row>
    <row r="28" spans="1:13" ht="25.5" x14ac:dyDescent="0.2">
      <c r="A28" s="37" t="s">
        <v>83</v>
      </c>
      <c r="B28" s="37"/>
      <c r="C28" s="37"/>
      <c r="D28" s="37" t="s">
        <v>84</v>
      </c>
      <c r="E28" s="37"/>
      <c r="F28" s="38"/>
      <c r="G28" s="37"/>
      <c r="H28" s="37"/>
      <c r="I28" s="39">
        <v>57982.8</v>
      </c>
      <c r="J28" s="51"/>
      <c r="K28" s="68"/>
      <c r="L28" s="47"/>
      <c r="M28" s="56"/>
    </row>
    <row r="29" spans="1:13" x14ac:dyDescent="0.2">
      <c r="A29" s="60" t="s">
        <v>85</v>
      </c>
      <c r="B29" s="60"/>
      <c r="C29" s="60"/>
      <c r="D29" s="60" t="s">
        <v>86</v>
      </c>
      <c r="E29" s="60"/>
      <c r="F29" s="61"/>
      <c r="G29" s="60"/>
      <c r="H29" s="60"/>
      <c r="I29" s="62">
        <f>SUM(I30:I34)</f>
        <v>20133.929999999997</v>
      </c>
      <c r="J29" s="63"/>
      <c r="K29" s="67"/>
      <c r="L29" s="48"/>
      <c r="M29" s="64"/>
    </row>
    <row r="30" spans="1:13" ht="51" x14ac:dyDescent="0.2">
      <c r="A30" s="41" t="s">
        <v>87</v>
      </c>
      <c r="B30" s="40" t="s">
        <v>88</v>
      </c>
      <c r="C30" s="41" t="s">
        <v>23</v>
      </c>
      <c r="D30" s="41" t="s">
        <v>89</v>
      </c>
      <c r="E30" s="16" t="s">
        <v>25</v>
      </c>
      <c r="F30" s="40">
        <v>98.48</v>
      </c>
      <c r="G30" s="42">
        <v>43.77</v>
      </c>
      <c r="H30" s="42">
        <v>52.52</v>
      </c>
      <c r="I30" s="42">
        <v>5172.16</v>
      </c>
      <c r="J30" s="50">
        <f t="shared" si="0"/>
        <v>0</v>
      </c>
      <c r="K30" s="67"/>
      <c r="L30" s="48">
        <f t="shared" si="1"/>
        <v>0</v>
      </c>
      <c r="M30" s="56">
        <f t="shared" si="2"/>
        <v>0</v>
      </c>
    </row>
    <row r="31" spans="1:13" ht="51" x14ac:dyDescent="0.2">
      <c r="A31" s="41" t="s">
        <v>90</v>
      </c>
      <c r="B31" s="40" t="s">
        <v>91</v>
      </c>
      <c r="C31" s="41" t="s">
        <v>23</v>
      </c>
      <c r="D31" s="41" t="s">
        <v>92</v>
      </c>
      <c r="E31" s="16" t="s">
        <v>61</v>
      </c>
      <c r="F31" s="40">
        <v>151</v>
      </c>
      <c r="G31" s="42">
        <v>17.05</v>
      </c>
      <c r="H31" s="42">
        <v>20.46</v>
      </c>
      <c r="I31" s="42">
        <v>3089.46</v>
      </c>
      <c r="J31" s="50">
        <f t="shared" si="0"/>
        <v>0</v>
      </c>
      <c r="K31" s="67"/>
      <c r="L31" s="48">
        <f t="shared" si="1"/>
        <v>0</v>
      </c>
      <c r="M31" s="56">
        <f t="shared" si="2"/>
        <v>0</v>
      </c>
    </row>
    <row r="32" spans="1:13" ht="51" x14ac:dyDescent="0.2">
      <c r="A32" s="41" t="s">
        <v>93</v>
      </c>
      <c r="B32" s="40" t="s">
        <v>94</v>
      </c>
      <c r="C32" s="41" t="s">
        <v>23</v>
      </c>
      <c r="D32" s="41" t="s">
        <v>95</v>
      </c>
      <c r="E32" s="16" t="s">
        <v>61</v>
      </c>
      <c r="F32" s="40">
        <v>402</v>
      </c>
      <c r="G32" s="42">
        <v>13.1</v>
      </c>
      <c r="H32" s="42">
        <v>15.72</v>
      </c>
      <c r="I32" s="42">
        <v>6319.44</v>
      </c>
      <c r="J32" s="50">
        <f t="shared" si="0"/>
        <v>0</v>
      </c>
      <c r="K32" s="67"/>
      <c r="L32" s="48">
        <f t="shared" si="1"/>
        <v>0</v>
      </c>
      <c r="M32" s="56">
        <f t="shared" si="2"/>
        <v>0</v>
      </c>
    </row>
    <row r="33" spans="1:13" ht="38.25" x14ac:dyDescent="0.2">
      <c r="A33" s="41" t="s">
        <v>96</v>
      </c>
      <c r="B33" s="40" t="s">
        <v>75</v>
      </c>
      <c r="C33" s="41" t="s">
        <v>23</v>
      </c>
      <c r="D33" s="41" t="s">
        <v>76</v>
      </c>
      <c r="E33" s="16" t="s">
        <v>35</v>
      </c>
      <c r="F33" s="40">
        <v>7.43</v>
      </c>
      <c r="G33" s="42">
        <v>448.27</v>
      </c>
      <c r="H33" s="42">
        <v>537.91999999999996</v>
      </c>
      <c r="I33" s="42">
        <v>3996.74</v>
      </c>
      <c r="J33" s="50">
        <f t="shared" si="0"/>
        <v>0</v>
      </c>
      <c r="K33" s="67"/>
      <c r="L33" s="48">
        <f t="shared" si="1"/>
        <v>0</v>
      </c>
      <c r="M33" s="56">
        <f t="shared" si="2"/>
        <v>0</v>
      </c>
    </row>
    <row r="34" spans="1:13" ht="25.5" x14ac:dyDescent="0.2">
      <c r="A34" s="41" t="s">
        <v>97</v>
      </c>
      <c r="B34" s="40" t="s">
        <v>78</v>
      </c>
      <c r="C34" s="41" t="s">
        <v>23</v>
      </c>
      <c r="D34" s="41" t="s">
        <v>79</v>
      </c>
      <c r="E34" s="16" t="s">
        <v>35</v>
      </c>
      <c r="F34" s="40">
        <v>7.43</v>
      </c>
      <c r="G34" s="42">
        <v>174.54</v>
      </c>
      <c r="H34" s="42">
        <v>209.44</v>
      </c>
      <c r="I34" s="42">
        <v>1556.13</v>
      </c>
      <c r="J34" s="50">
        <f t="shared" si="0"/>
        <v>0</v>
      </c>
      <c r="K34" s="67"/>
      <c r="L34" s="48">
        <f t="shared" si="1"/>
        <v>0</v>
      </c>
      <c r="M34" s="56">
        <f t="shared" si="2"/>
        <v>0</v>
      </c>
    </row>
    <row r="35" spans="1:13" x14ac:dyDescent="0.2">
      <c r="A35" s="37" t="s">
        <v>98</v>
      </c>
      <c r="B35" s="37"/>
      <c r="C35" s="37"/>
      <c r="D35" s="37" t="s">
        <v>99</v>
      </c>
      <c r="E35" s="37"/>
      <c r="F35" s="38"/>
      <c r="G35" s="37"/>
      <c r="H35" s="37"/>
      <c r="I35" s="62">
        <f>SUM(I36:I43)</f>
        <v>27174.529999999995</v>
      </c>
      <c r="J35" s="51"/>
      <c r="K35" s="68"/>
      <c r="L35" s="47"/>
      <c r="M35" s="56">
        <f t="shared" si="2"/>
        <v>0</v>
      </c>
    </row>
    <row r="36" spans="1:13" ht="38.25" x14ac:dyDescent="0.2">
      <c r="A36" s="41" t="s">
        <v>100</v>
      </c>
      <c r="B36" s="40" t="s">
        <v>101</v>
      </c>
      <c r="C36" s="41" t="s">
        <v>23</v>
      </c>
      <c r="D36" s="41" t="s">
        <v>102</v>
      </c>
      <c r="E36" s="16" t="s">
        <v>25</v>
      </c>
      <c r="F36" s="40">
        <v>136</v>
      </c>
      <c r="G36" s="42">
        <v>51.74</v>
      </c>
      <c r="H36" s="42">
        <v>62.08</v>
      </c>
      <c r="I36" s="42">
        <v>8442.8799999999992</v>
      </c>
      <c r="J36" s="50">
        <f t="shared" si="0"/>
        <v>0</v>
      </c>
      <c r="K36" s="67"/>
      <c r="L36" s="48">
        <f t="shared" si="1"/>
        <v>0</v>
      </c>
      <c r="M36" s="56">
        <f t="shared" si="2"/>
        <v>0</v>
      </c>
    </row>
    <row r="37" spans="1:13" ht="51" x14ac:dyDescent="0.2">
      <c r="A37" s="41" t="s">
        <v>103</v>
      </c>
      <c r="B37" s="40" t="s">
        <v>91</v>
      </c>
      <c r="C37" s="41" t="s">
        <v>23</v>
      </c>
      <c r="D37" s="41" t="s">
        <v>92</v>
      </c>
      <c r="E37" s="16" t="s">
        <v>61</v>
      </c>
      <c r="F37" s="40">
        <v>174</v>
      </c>
      <c r="G37" s="42">
        <v>17.05</v>
      </c>
      <c r="H37" s="42">
        <v>20.46</v>
      </c>
      <c r="I37" s="42">
        <v>3560.04</v>
      </c>
      <c r="J37" s="50">
        <f t="shared" si="0"/>
        <v>0</v>
      </c>
      <c r="K37" s="67"/>
      <c r="L37" s="48">
        <f t="shared" si="1"/>
        <v>0</v>
      </c>
      <c r="M37" s="56">
        <f t="shared" si="2"/>
        <v>0</v>
      </c>
    </row>
    <row r="38" spans="1:13" ht="51" x14ac:dyDescent="0.2">
      <c r="A38" s="41" t="s">
        <v>104</v>
      </c>
      <c r="B38" s="40" t="s">
        <v>105</v>
      </c>
      <c r="C38" s="41" t="s">
        <v>23</v>
      </c>
      <c r="D38" s="41" t="s">
        <v>106</v>
      </c>
      <c r="E38" s="16" t="s">
        <v>61</v>
      </c>
      <c r="F38" s="40">
        <v>90.8</v>
      </c>
      <c r="G38" s="42">
        <v>15.9</v>
      </c>
      <c r="H38" s="42">
        <v>19.079999999999998</v>
      </c>
      <c r="I38" s="42">
        <v>1732.46</v>
      </c>
      <c r="J38" s="50">
        <f t="shared" si="0"/>
        <v>0</v>
      </c>
      <c r="K38" s="67"/>
      <c r="L38" s="48">
        <f t="shared" si="1"/>
        <v>0</v>
      </c>
      <c r="M38" s="56">
        <f t="shared" si="2"/>
        <v>0</v>
      </c>
    </row>
    <row r="39" spans="1:13" ht="51" x14ac:dyDescent="0.2">
      <c r="A39" s="41" t="s">
        <v>107</v>
      </c>
      <c r="B39" s="40" t="s">
        <v>108</v>
      </c>
      <c r="C39" s="41" t="s">
        <v>23</v>
      </c>
      <c r="D39" s="41" t="s">
        <v>109</v>
      </c>
      <c r="E39" s="16" t="s">
        <v>61</v>
      </c>
      <c r="F39" s="40">
        <v>92.3</v>
      </c>
      <c r="G39" s="42">
        <v>14.75</v>
      </c>
      <c r="H39" s="42">
        <v>17.7</v>
      </c>
      <c r="I39" s="42">
        <v>1633.71</v>
      </c>
      <c r="J39" s="50">
        <f t="shared" si="0"/>
        <v>0</v>
      </c>
      <c r="K39" s="67"/>
      <c r="L39" s="48">
        <f t="shared" si="1"/>
        <v>0</v>
      </c>
      <c r="M39" s="56">
        <f t="shared" si="2"/>
        <v>0</v>
      </c>
    </row>
    <row r="40" spans="1:13" ht="51" x14ac:dyDescent="0.2">
      <c r="A40" s="41" t="s">
        <v>110</v>
      </c>
      <c r="B40" s="40" t="s">
        <v>94</v>
      </c>
      <c r="C40" s="41" t="s">
        <v>23</v>
      </c>
      <c r="D40" s="41" t="s">
        <v>95</v>
      </c>
      <c r="E40" s="16" t="s">
        <v>61</v>
      </c>
      <c r="F40" s="40">
        <v>140</v>
      </c>
      <c r="G40" s="42">
        <v>13.1</v>
      </c>
      <c r="H40" s="42">
        <v>15.72</v>
      </c>
      <c r="I40" s="42">
        <v>2200.8000000000002</v>
      </c>
      <c r="J40" s="50">
        <f t="shared" si="0"/>
        <v>0</v>
      </c>
      <c r="K40" s="67"/>
      <c r="L40" s="48">
        <f t="shared" si="1"/>
        <v>0</v>
      </c>
      <c r="M40" s="56">
        <f t="shared" si="2"/>
        <v>0</v>
      </c>
    </row>
    <row r="41" spans="1:13" ht="51" x14ac:dyDescent="0.2">
      <c r="A41" s="41" t="s">
        <v>111</v>
      </c>
      <c r="B41" s="40" t="s">
        <v>112</v>
      </c>
      <c r="C41" s="41" t="s">
        <v>23</v>
      </c>
      <c r="D41" s="41" t="s">
        <v>113</v>
      </c>
      <c r="E41" s="16" t="s">
        <v>61</v>
      </c>
      <c r="F41" s="40">
        <v>76.400000000000006</v>
      </c>
      <c r="G41" s="42">
        <v>11.02</v>
      </c>
      <c r="H41" s="42">
        <v>13.22</v>
      </c>
      <c r="I41" s="42">
        <v>1010</v>
      </c>
      <c r="J41" s="50">
        <f t="shared" si="0"/>
        <v>0</v>
      </c>
      <c r="K41" s="67"/>
      <c r="L41" s="48">
        <f t="shared" si="1"/>
        <v>0</v>
      </c>
      <c r="M41" s="56">
        <f t="shared" si="2"/>
        <v>0</v>
      </c>
    </row>
    <row r="42" spans="1:13" ht="38.25" x14ac:dyDescent="0.2">
      <c r="A42" s="41" t="s">
        <v>114</v>
      </c>
      <c r="B42" s="40" t="s">
        <v>75</v>
      </c>
      <c r="C42" s="41" t="s">
        <v>23</v>
      </c>
      <c r="D42" s="41" t="s">
        <v>76</v>
      </c>
      <c r="E42" s="16" t="s">
        <v>35</v>
      </c>
      <c r="F42" s="40">
        <v>11.5</v>
      </c>
      <c r="G42" s="42">
        <v>448.27</v>
      </c>
      <c r="H42" s="42">
        <v>537.91999999999996</v>
      </c>
      <c r="I42" s="42">
        <v>6186.08</v>
      </c>
      <c r="J42" s="50">
        <f t="shared" si="0"/>
        <v>0</v>
      </c>
      <c r="K42" s="67"/>
      <c r="L42" s="48">
        <f t="shared" si="1"/>
        <v>0</v>
      </c>
      <c r="M42" s="56">
        <f t="shared" si="2"/>
        <v>0</v>
      </c>
    </row>
    <row r="43" spans="1:13" ht="25.5" x14ac:dyDescent="0.2">
      <c r="A43" s="41" t="s">
        <v>115</v>
      </c>
      <c r="B43" s="40" t="s">
        <v>78</v>
      </c>
      <c r="C43" s="41" t="s">
        <v>23</v>
      </c>
      <c r="D43" s="41" t="s">
        <v>79</v>
      </c>
      <c r="E43" s="16" t="s">
        <v>35</v>
      </c>
      <c r="F43" s="40">
        <v>11.5</v>
      </c>
      <c r="G43" s="42">
        <v>174.54</v>
      </c>
      <c r="H43" s="42">
        <v>209.44</v>
      </c>
      <c r="I43" s="42">
        <v>2408.56</v>
      </c>
      <c r="J43" s="50">
        <f t="shared" si="0"/>
        <v>0</v>
      </c>
      <c r="K43" s="67"/>
      <c r="L43" s="48">
        <f t="shared" si="1"/>
        <v>0</v>
      </c>
      <c r="M43" s="56">
        <f t="shared" si="2"/>
        <v>0</v>
      </c>
    </row>
    <row r="44" spans="1:13" x14ac:dyDescent="0.2">
      <c r="A44" s="37" t="s">
        <v>116</v>
      </c>
      <c r="B44" s="37"/>
      <c r="C44" s="37"/>
      <c r="D44" s="37" t="s">
        <v>117</v>
      </c>
      <c r="E44" s="37"/>
      <c r="F44" s="38"/>
      <c r="G44" s="37"/>
      <c r="H44" s="37"/>
      <c r="I44" s="62">
        <f>SUM(I45:I50)</f>
        <v>10674.34</v>
      </c>
      <c r="J44" s="51"/>
      <c r="K44" s="68"/>
      <c r="L44" s="47"/>
      <c r="M44" s="56"/>
    </row>
    <row r="45" spans="1:13" ht="38.25" x14ac:dyDescent="0.2">
      <c r="A45" s="41" t="s">
        <v>118</v>
      </c>
      <c r="B45" s="40" t="s">
        <v>119</v>
      </c>
      <c r="C45" s="41" t="s">
        <v>23</v>
      </c>
      <c r="D45" s="41" t="s">
        <v>120</v>
      </c>
      <c r="E45" s="16" t="s">
        <v>25</v>
      </c>
      <c r="F45" s="40">
        <v>40</v>
      </c>
      <c r="G45" s="42">
        <v>32</v>
      </c>
      <c r="H45" s="42">
        <v>38.4</v>
      </c>
      <c r="I45" s="42">
        <v>1536</v>
      </c>
      <c r="J45" s="50">
        <f t="shared" si="0"/>
        <v>0</v>
      </c>
      <c r="K45" s="67"/>
      <c r="L45" s="48">
        <f t="shared" si="1"/>
        <v>0</v>
      </c>
      <c r="M45" s="56">
        <f t="shared" si="2"/>
        <v>0</v>
      </c>
    </row>
    <row r="46" spans="1:13" ht="38.25" x14ac:dyDescent="0.2">
      <c r="A46" s="41" t="s">
        <v>121</v>
      </c>
      <c r="B46" s="40" t="s">
        <v>122</v>
      </c>
      <c r="C46" s="41" t="s">
        <v>23</v>
      </c>
      <c r="D46" s="41" t="s">
        <v>123</v>
      </c>
      <c r="E46" s="16" t="s">
        <v>35</v>
      </c>
      <c r="F46" s="40">
        <v>5.5</v>
      </c>
      <c r="G46" s="42">
        <v>443.99</v>
      </c>
      <c r="H46" s="42">
        <v>532.78</v>
      </c>
      <c r="I46" s="42">
        <v>2930.29</v>
      </c>
      <c r="J46" s="50">
        <f t="shared" si="0"/>
        <v>0</v>
      </c>
      <c r="K46" s="67"/>
      <c r="L46" s="48">
        <f t="shared" si="1"/>
        <v>0</v>
      </c>
      <c r="M46" s="56">
        <f t="shared" si="2"/>
        <v>0</v>
      </c>
    </row>
    <row r="47" spans="1:13" ht="25.5" x14ac:dyDescent="0.2">
      <c r="A47" s="41" t="s">
        <v>124</v>
      </c>
      <c r="B47" s="40" t="s">
        <v>78</v>
      </c>
      <c r="C47" s="41" t="s">
        <v>23</v>
      </c>
      <c r="D47" s="41" t="s">
        <v>79</v>
      </c>
      <c r="E47" s="16" t="s">
        <v>35</v>
      </c>
      <c r="F47" s="40">
        <v>5.5</v>
      </c>
      <c r="G47" s="42">
        <v>174.54</v>
      </c>
      <c r="H47" s="42">
        <v>209.44</v>
      </c>
      <c r="I47" s="42">
        <v>1151.92</v>
      </c>
      <c r="J47" s="50">
        <f t="shared" si="0"/>
        <v>0</v>
      </c>
      <c r="K47" s="67"/>
      <c r="L47" s="48">
        <f t="shared" si="1"/>
        <v>0</v>
      </c>
      <c r="M47" s="56">
        <f t="shared" si="2"/>
        <v>0</v>
      </c>
    </row>
    <row r="48" spans="1:13" ht="51" x14ac:dyDescent="0.2">
      <c r="A48" s="41" t="s">
        <v>125</v>
      </c>
      <c r="B48" s="40" t="s">
        <v>105</v>
      </c>
      <c r="C48" s="41" t="s">
        <v>23</v>
      </c>
      <c r="D48" s="41" t="s">
        <v>106</v>
      </c>
      <c r="E48" s="16" t="s">
        <v>61</v>
      </c>
      <c r="F48" s="40">
        <v>160.80000000000001</v>
      </c>
      <c r="G48" s="42">
        <v>15.9</v>
      </c>
      <c r="H48" s="42">
        <v>19.079999999999998</v>
      </c>
      <c r="I48" s="42">
        <v>3068.06</v>
      </c>
      <c r="J48" s="50">
        <f t="shared" si="0"/>
        <v>0</v>
      </c>
      <c r="K48" s="67"/>
      <c r="L48" s="48">
        <f t="shared" si="1"/>
        <v>0</v>
      </c>
      <c r="M48" s="56">
        <f t="shared" si="2"/>
        <v>0</v>
      </c>
    </row>
    <row r="49" spans="1:13" ht="51" x14ac:dyDescent="0.2">
      <c r="A49" s="41" t="s">
        <v>126</v>
      </c>
      <c r="B49" s="40" t="s">
        <v>108</v>
      </c>
      <c r="C49" s="41" t="s">
        <v>23</v>
      </c>
      <c r="D49" s="41" t="s">
        <v>109</v>
      </c>
      <c r="E49" s="16" t="s">
        <v>61</v>
      </c>
      <c r="F49" s="40">
        <v>28.4</v>
      </c>
      <c r="G49" s="42">
        <v>14.75</v>
      </c>
      <c r="H49" s="42">
        <v>17.7</v>
      </c>
      <c r="I49" s="42">
        <v>502.68</v>
      </c>
      <c r="J49" s="50">
        <f t="shared" si="0"/>
        <v>0</v>
      </c>
      <c r="K49" s="67"/>
      <c r="L49" s="48">
        <f t="shared" si="1"/>
        <v>0</v>
      </c>
      <c r="M49" s="56">
        <f t="shared" si="2"/>
        <v>0</v>
      </c>
    </row>
    <row r="50" spans="1:13" ht="51" x14ac:dyDescent="0.2">
      <c r="A50" s="41" t="s">
        <v>127</v>
      </c>
      <c r="B50" s="40" t="s">
        <v>91</v>
      </c>
      <c r="C50" s="41" t="s">
        <v>23</v>
      </c>
      <c r="D50" s="41" t="s">
        <v>92</v>
      </c>
      <c r="E50" s="16" t="s">
        <v>61</v>
      </c>
      <c r="F50" s="40">
        <v>72.599999999999994</v>
      </c>
      <c r="G50" s="42">
        <v>17.05</v>
      </c>
      <c r="H50" s="42">
        <v>20.46</v>
      </c>
      <c r="I50" s="42">
        <v>1485.39</v>
      </c>
      <c r="J50" s="50">
        <f t="shared" si="0"/>
        <v>0</v>
      </c>
      <c r="K50" s="67"/>
      <c r="L50" s="48">
        <f t="shared" si="1"/>
        <v>0</v>
      </c>
      <c r="M50" s="56">
        <f t="shared" si="2"/>
        <v>0</v>
      </c>
    </row>
    <row r="51" spans="1:13" x14ac:dyDescent="0.2">
      <c r="A51" s="37" t="s">
        <v>128</v>
      </c>
      <c r="B51" s="37"/>
      <c r="C51" s="37"/>
      <c r="D51" s="37" t="s">
        <v>129</v>
      </c>
      <c r="E51" s="37"/>
      <c r="F51" s="38"/>
      <c r="G51" s="37"/>
      <c r="H51" s="37"/>
      <c r="I51" s="62">
        <f>SUM(I52:I56)</f>
        <v>47981.2</v>
      </c>
      <c r="J51" s="50">
        <f t="shared" si="0"/>
        <v>0</v>
      </c>
      <c r="K51" s="68"/>
      <c r="L51" s="47"/>
      <c r="M51" s="56">
        <f t="shared" si="2"/>
        <v>0</v>
      </c>
    </row>
    <row r="52" spans="1:13" ht="63.75" x14ac:dyDescent="0.2">
      <c r="A52" s="41" t="s">
        <v>130</v>
      </c>
      <c r="B52" s="40" t="s">
        <v>131</v>
      </c>
      <c r="C52" s="41" t="s">
        <v>23</v>
      </c>
      <c r="D52" s="41" t="s">
        <v>132</v>
      </c>
      <c r="E52" s="16" t="s">
        <v>25</v>
      </c>
      <c r="F52" s="40">
        <v>148.44999999999999</v>
      </c>
      <c r="G52" s="42">
        <v>64.28</v>
      </c>
      <c r="H52" s="42">
        <v>77.13</v>
      </c>
      <c r="I52" s="42">
        <v>11449.94</v>
      </c>
      <c r="J52" s="50">
        <f t="shared" si="0"/>
        <v>0</v>
      </c>
      <c r="K52" s="67"/>
      <c r="L52" s="48">
        <f t="shared" si="1"/>
        <v>0</v>
      </c>
      <c r="M52" s="56">
        <f t="shared" si="2"/>
        <v>0</v>
      </c>
    </row>
    <row r="53" spans="1:13" ht="25.5" x14ac:dyDescent="0.2">
      <c r="A53" s="41" t="s">
        <v>133</v>
      </c>
      <c r="B53" s="40" t="s">
        <v>134</v>
      </c>
      <c r="C53" s="41" t="s">
        <v>23</v>
      </c>
      <c r="D53" s="41" t="s">
        <v>135</v>
      </c>
      <c r="E53" s="16" t="s">
        <v>25</v>
      </c>
      <c r="F53" s="40">
        <v>191.54</v>
      </c>
      <c r="G53" s="42">
        <v>155.41</v>
      </c>
      <c r="H53" s="42">
        <v>186.49</v>
      </c>
      <c r="I53" s="42">
        <v>35720.29</v>
      </c>
      <c r="J53" s="50">
        <f t="shared" si="0"/>
        <v>0</v>
      </c>
      <c r="K53" s="67"/>
      <c r="L53" s="48">
        <f t="shared" si="1"/>
        <v>0</v>
      </c>
      <c r="M53" s="56">
        <f t="shared" si="2"/>
        <v>0</v>
      </c>
    </row>
    <row r="54" spans="1:13" ht="25.5" x14ac:dyDescent="0.2">
      <c r="A54" s="41" t="s">
        <v>136</v>
      </c>
      <c r="B54" s="40" t="s">
        <v>137</v>
      </c>
      <c r="C54" s="41" t="s">
        <v>23</v>
      </c>
      <c r="D54" s="41" t="s">
        <v>138</v>
      </c>
      <c r="E54" s="16" t="s">
        <v>29</v>
      </c>
      <c r="F54" s="40">
        <v>2.12</v>
      </c>
      <c r="G54" s="42">
        <v>42.23</v>
      </c>
      <c r="H54" s="42">
        <v>50.67</v>
      </c>
      <c r="I54" s="42">
        <v>107.42</v>
      </c>
      <c r="J54" s="50">
        <f t="shared" si="0"/>
        <v>0</v>
      </c>
      <c r="K54" s="67"/>
      <c r="L54" s="48">
        <f t="shared" si="1"/>
        <v>0</v>
      </c>
      <c r="M54" s="56">
        <f t="shared" si="2"/>
        <v>0</v>
      </c>
    </row>
    <row r="55" spans="1:13" ht="25.5" x14ac:dyDescent="0.2">
      <c r="A55" s="41" t="s">
        <v>139</v>
      </c>
      <c r="B55" s="40" t="s">
        <v>140</v>
      </c>
      <c r="C55" s="41" t="s">
        <v>23</v>
      </c>
      <c r="D55" s="41" t="s">
        <v>141</v>
      </c>
      <c r="E55" s="16" t="s">
        <v>29</v>
      </c>
      <c r="F55" s="40">
        <v>15.95</v>
      </c>
      <c r="G55" s="42">
        <v>31.26</v>
      </c>
      <c r="H55" s="42">
        <v>37.51</v>
      </c>
      <c r="I55" s="42">
        <v>598.28</v>
      </c>
      <c r="J55" s="50">
        <f t="shared" si="0"/>
        <v>0</v>
      </c>
      <c r="K55" s="67"/>
      <c r="L55" s="48">
        <f t="shared" si="1"/>
        <v>0</v>
      </c>
      <c r="M55" s="56">
        <f t="shared" si="2"/>
        <v>0</v>
      </c>
    </row>
    <row r="56" spans="1:13" ht="25.5" x14ac:dyDescent="0.2">
      <c r="A56" s="41" t="s">
        <v>142</v>
      </c>
      <c r="B56" s="40" t="s">
        <v>143</v>
      </c>
      <c r="C56" s="41" t="s">
        <v>23</v>
      </c>
      <c r="D56" s="41" t="s">
        <v>144</v>
      </c>
      <c r="E56" s="16" t="s">
        <v>29</v>
      </c>
      <c r="F56" s="40">
        <v>2.12</v>
      </c>
      <c r="G56" s="42">
        <v>41.39</v>
      </c>
      <c r="H56" s="42">
        <v>49.66</v>
      </c>
      <c r="I56" s="42">
        <v>105.27</v>
      </c>
      <c r="J56" s="50">
        <f t="shared" si="0"/>
        <v>0</v>
      </c>
      <c r="K56" s="67"/>
      <c r="L56" s="48">
        <f t="shared" si="1"/>
        <v>0</v>
      </c>
      <c r="M56" s="56">
        <f t="shared" si="2"/>
        <v>0</v>
      </c>
    </row>
    <row r="57" spans="1:13" x14ac:dyDescent="0.2">
      <c r="A57" s="37" t="s">
        <v>145</v>
      </c>
      <c r="B57" s="37"/>
      <c r="C57" s="37"/>
      <c r="D57" s="37" t="s">
        <v>146</v>
      </c>
      <c r="E57" s="37"/>
      <c r="F57" s="38"/>
      <c r="G57" s="37"/>
      <c r="H57" s="37"/>
      <c r="I57" s="39">
        <v>12612.83</v>
      </c>
      <c r="J57" s="51"/>
      <c r="K57" s="68"/>
      <c r="L57" s="47"/>
      <c r="M57" s="56">
        <f t="shared" si="2"/>
        <v>0</v>
      </c>
    </row>
    <row r="58" spans="1:13" x14ac:dyDescent="0.2">
      <c r="A58" s="37" t="s">
        <v>147</v>
      </c>
      <c r="B58" s="37"/>
      <c r="C58" s="37"/>
      <c r="D58" s="37" t="s">
        <v>148</v>
      </c>
      <c r="E58" s="37"/>
      <c r="F58" s="38"/>
      <c r="G58" s="37"/>
      <c r="H58" s="37"/>
      <c r="I58" s="62">
        <f>I59+I60</f>
        <v>12612.83</v>
      </c>
      <c r="J58" s="51"/>
      <c r="K58" s="68"/>
      <c r="L58" s="47"/>
      <c r="M58" s="56">
        <f t="shared" si="2"/>
        <v>0</v>
      </c>
    </row>
    <row r="59" spans="1:13" ht="38.25" x14ac:dyDescent="0.2">
      <c r="A59" s="41" t="s">
        <v>149</v>
      </c>
      <c r="B59" s="40" t="s">
        <v>150</v>
      </c>
      <c r="C59" s="41" t="s">
        <v>23</v>
      </c>
      <c r="D59" s="41" t="s">
        <v>151</v>
      </c>
      <c r="E59" s="16" t="s">
        <v>25</v>
      </c>
      <c r="F59" s="40">
        <v>1.49</v>
      </c>
      <c r="G59" s="42">
        <v>832.76</v>
      </c>
      <c r="H59" s="42">
        <v>999.31</v>
      </c>
      <c r="I59" s="42">
        <v>1488.97</v>
      </c>
      <c r="J59" s="50">
        <f t="shared" si="0"/>
        <v>0</v>
      </c>
      <c r="K59" s="67"/>
      <c r="L59" s="48">
        <f t="shared" si="1"/>
        <v>0</v>
      </c>
      <c r="M59" s="56">
        <f t="shared" si="2"/>
        <v>0</v>
      </c>
    </row>
    <row r="60" spans="1:13" x14ac:dyDescent="0.2">
      <c r="A60" s="41" t="s">
        <v>152</v>
      </c>
      <c r="B60" s="40" t="s">
        <v>153</v>
      </c>
      <c r="C60" s="41" t="s">
        <v>23</v>
      </c>
      <c r="D60" s="41" t="s">
        <v>154</v>
      </c>
      <c r="E60" s="16" t="s">
        <v>25</v>
      </c>
      <c r="F60" s="40">
        <v>27.75</v>
      </c>
      <c r="G60" s="42">
        <v>334.05</v>
      </c>
      <c r="H60" s="42">
        <v>400.86</v>
      </c>
      <c r="I60" s="42">
        <v>11123.86</v>
      </c>
      <c r="J60" s="50">
        <f t="shared" si="0"/>
        <v>0</v>
      </c>
      <c r="K60" s="67"/>
      <c r="L60" s="48">
        <f t="shared" si="1"/>
        <v>0</v>
      </c>
      <c r="M60" s="56">
        <f t="shared" si="2"/>
        <v>0</v>
      </c>
    </row>
    <row r="61" spans="1:13" x14ac:dyDescent="0.2">
      <c r="A61" s="37" t="s">
        <v>155</v>
      </c>
      <c r="B61" s="37"/>
      <c r="C61" s="37"/>
      <c r="D61" s="37" t="s">
        <v>156</v>
      </c>
      <c r="E61" s="37"/>
      <c r="F61" s="38"/>
      <c r="G61" s="37"/>
      <c r="H61" s="37"/>
      <c r="I61" s="39">
        <v>189072.1</v>
      </c>
      <c r="J61" s="51"/>
      <c r="K61" s="68"/>
      <c r="L61" s="47"/>
      <c r="M61" s="56">
        <f t="shared" si="2"/>
        <v>0</v>
      </c>
    </row>
    <row r="62" spans="1:13" x14ac:dyDescent="0.2">
      <c r="A62" s="37" t="s">
        <v>157</v>
      </c>
      <c r="B62" s="37"/>
      <c r="C62" s="37"/>
      <c r="D62" s="37" t="s">
        <v>158</v>
      </c>
      <c r="E62" s="37"/>
      <c r="F62" s="38"/>
      <c r="G62" s="37"/>
      <c r="H62" s="37"/>
      <c r="I62" s="62">
        <f>SUM(I63:I67)</f>
        <v>189072.10000000003</v>
      </c>
      <c r="J62" s="51"/>
      <c r="K62" s="68"/>
      <c r="L62" s="47"/>
      <c r="M62" s="56">
        <f t="shared" si="2"/>
        <v>0</v>
      </c>
    </row>
    <row r="63" spans="1:13" ht="51" x14ac:dyDescent="0.2">
      <c r="A63" s="41" t="s">
        <v>159</v>
      </c>
      <c r="B63" s="40" t="s">
        <v>160</v>
      </c>
      <c r="C63" s="41" t="s">
        <v>23</v>
      </c>
      <c r="D63" s="41" t="s">
        <v>161</v>
      </c>
      <c r="E63" s="16" t="s">
        <v>61</v>
      </c>
      <c r="F63" s="40">
        <v>4972</v>
      </c>
      <c r="G63" s="42">
        <v>19.5</v>
      </c>
      <c r="H63" s="42">
        <v>23.4</v>
      </c>
      <c r="I63" s="42">
        <v>116344.8</v>
      </c>
      <c r="J63" s="50">
        <f t="shared" si="0"/>
        <v>0</v>
      </c>
      <c r="K63" s="67"/>
      <c r="L63" s="48">
        <f t="shared" si="1"/>
        <v>0</v>
      </c>
      <c r="M63" s="56">
        <f t="shared" si="2"/>
        <v>0</v>
      </c>
    </row>
    <row r="64" spans="1:13" ht="25.5" x14ac:dyDescent="0.2">
      <c r="A64" s="41" t="s">
        <v>162</v>
      </c>
      <c r="B64" s="40" t="s">
        <v>163</v>
      </c>
      <c r="C64" s="41" t="s">
        <v>23</v>
      </c>
      <c r="D64" s="41" t="s">
        <v>164</v>
      </c>
      <c r="E64" s="16" t="s">
        <v>25</v>
      </c>
      <c r="F64" s="40">
        <v>690.98</v>
      </c>
      <c r="G64" s="42">
        <v>76.88</v>
      </c>
      <c r="H64" s="42">
        <v>92.25</v>
      </c>
      <c r="I64" s="42">
        <v>63742.9</v>
      </c>
      <c r="J64" s="50">
        <f t="shared" si="0"/>
        <v>0</v>
      </c>
      <c r="K64" s="67"/>
      <c r="L64" s="48">
        <f t="shared" si="1"/>
        <v>0</v>
      </c>
      <c r="M64" s="56">
        <f t="shared" si="2"/>
        <v>0</v>
      </c>
    </row>
    <row r="65" spans="1:13" ht="51" x14ac:dyDescent="0.2">
      <c r="A65" s="41" t="s">
        <v>165</v>
      </c>
      <c r="B65" s="40" t="s">
        <v>166</v>
      </c>
      <c r="C65" s="41" t="s">
        <v>23</v>
      </c>
      <c r="D65" s="41" t="s">
        <v>167</v>
      </c>
      <c r="E65" s="16" t="s">
        <v>29</v>
      </c>
      <c r="F65" s="40">
        <v>36</v>
      </c>
      <c r="G65" s="42">
        <v>168.26</v>
      </c>
      <c r="H65" s="42">
        <v>201.91</v>
      </c>
      <c r="I65" s="42">
        <v>7268.76</v>
      </c>
      <c r="J65" s="50">
        <f t="shared" si="0"/>
        <v>0</v>
      </c>
      <c r="K65" s="67"/>
      <c r="L65" s="48">
        <f t="shared" si="1"/>
        <v>0</v>
      </c>
      <c r="M65" s="56">
        <f t="shared" si="2"/>
        <v>0</v>
      </c>
    </row>
    <row r="66" spans="1:13" ht="25.5" x14ac:dyDescent="0.2">
      <c r="A66" s="41" t="s">
        <v>168</v>
      </c>
      <c r="B66" s="40" t="s">
        <v>169</v>
      </c>
      <c r="C66" s="41" t="s">
        <v>23</v>
      </c>
      <c r="D66" s="41" t="s">
        <v>170</v>
      </c>
      <c r="E66" s="16" t="s">
        <v>25</v>
      </c>
      <c r="F66" s="40">
        <v>6.48</v>
      </c>
      <c r="G66" s="42">
        <v>33.020000000000003</v>
      </c>
      <c r="H66" s="42">
        <v>39.619999999999997</v>
      </c>
      <c r="I66" s="42">
        <v>256.73</v>
      </c>
      <c r="J66" s="50">
        <f t="shared" si="0"/>
        <v>0</v>
      </c>
      <c r="K66" s="67"/>
      <c r="L66" s="48">
        <f t="shared" si="1"/>
        <v>0</v>
      </c>
      <c r="M66" s="56">
        <f t="shared" si="2"/>
        <v>0</v>
      </c>
    </row>
    <row r="67" spans="1:13" ht="38.25" x14ac:dyDescent="0.2">
      <c r="A67" s="41" t="s">
        <v>171</v>
      </c>
      <c r="B67" s="40" t="s">
        <v>172</v>
      </c>
      <c r="C67" s="41" t="s">
        <v>23</v>
      </c>
      <c r="D67" s="41" t="s">
        <v>173</v>
      </c>
      <c r="E67" s="16" t="s">
        <v>25</v>
      </c>
      <c r="F67" s="40">
        <v>29.12</v>
      </c>
      <c r="G67" s="42">
        <v>41.75</v>
      </c>
      <c r="H67" s="42">
        <v>50.1</v>
      </c>
      <c r="I67" s="42">
        <v>1458.91</v>
      </c>
      <c r="J67" s="50">
        <f t="shared" si="0"/>
        <v>0</v>
      </c>
      <c r="K67" s="67"/>
      <c r="L67" s="48">
        <f t="shared" si="1"/>
        <v>0</v>
      </c>
      <c r="M67" s="56">
        <f t="shared" si="2"/>
        <v>0</v>
      </c>
    </row>
    <row r="68" spans="1:13" x14ac:dyDescent="0.2">
      <c r="A68" s="37" t="s">
        <v>174</v>
      </c>
      <c r="B68" s="37"/>
      <c r="C68" s="37"/>
      <c r="D68" s="37" t="s">
        <v>175</v>
      </c>
      <c r="E68" s="37"/>
      <c r="F68" s="38"/>
      <c r="G68" s="37"/>
      <c r="H68" s="37"/>
      <c r="I68" s="62">
        <f>SUM(I69:I70)</f>
        <v>18959.710000000003</v>
      </c>
      <c r="J68" s="51"/>
      <c r="K68" s="68"/>
      <c r="L68" s="47"/>
      <c r="M68" s="56">
        <f t="shared" si="2"/>
        <v>0</v>
      </c>
    </row>
    <row r="69" spans="1:13" ht="51" x14ac:dyDescent="0.2">
      <c r="A69" s="41" t="s">
        <v>176</v>
      </c>
      <c r="B69" s="40" t="s">
        <v>177</v>
      </c>
      <c r="C69" s="41" t="s">
        <v>23</v>
      </c>
      <c r="D69" s="41" t="s">
        <v>178</v>
      </c>
      <c r="E69" s="16" t="s">
        <v>25</v>
      </c>
      <c r="F69" s="40">
        <v>463.11</v>
      </c>
      <c r="G69" s="42">
        <v>3.6</v>
      </c>
      <c r="H69" s="42">
        <v>4.32</v>
      </c>
      <c r="I69" s="42">
        <v>2000.63</v>
      </c>
      <c r="J69" s="50">
        <f t="shared" si="0"/>
        <v>0</v>
      </c>
      <c r="K69" s="67"/>
      <c r="L69" s="48">
        <f t="shared" si="1"/>
        <v>0</v>
      </c>
      <c r="M69" s="56">
        <f t="shared" si="2"/>
        <v>0</v>
      </c>
    </row>
    <row r="70" spans="1:13" ht="63.75" x14ac:dyDescent="0.2">
      <c r="A70" s="41" t="s">
        <v>179</v>
      </c>
      <c r="B70" s="40" t="s">
        <v>180</v>
      </c>
      <c r="C70" s="41" t="s">
        <v>23</v>
      </c>
      <c r="D70" s="41" t="s">
        <v>181</v>
      </c>
      <c r="E70" s="16" t="s">
        <v>25</v>
      </c>
      <c r="F70" s="40">
        <v>463.11</v>
      </c>
      <c r="G70" s="42">
        <v>30.52</v>
      </c>
      <c r="H70" s="42">
        <v>36.619999999999997</v>
      </c>
      <c r="I70" s="42">
        <v>16959.080000000002</v>
      </c>
      <c r="J70" s="50">
        <f t="shared" si="0"/>
        <v>0</v>
      </c>
      <c r="K70" s="67"/>
      <c r="L70" s="48">
        <f t="shared" si="1"/>
        <v>0</v>
      </c>
      <c r="M70" s="56">
        <f t="shared" si="2"/>
        <v>0</v>
      </c>
    </row>
    <row r="71" spans="1:13" x14ac:dyDescent="0.2">
      <c r="A71" s="37" t="s">
        <v>182</v>
      </c>
      <c r="B71" s="37"/>
      <c r="C71" s="37"/>
      <c r="D71" s="37" t="s">
        <v>183</v>
      </c>
      <c r="E71" s="37"/>
      <c r="F71" s="38"/>
      <c r="G71" s="37"/>
      <c r="H71" s="37"/>
      <c r="I71" s="62">
        <f>SUM(I72:I77)</f>
        <v>113588.9</v>
      </c>
      <c r="J71" s="50"/>
      <c r="K71" s="68"/>
      <c r="L71" s="47"/>
      <c r="M71" s="56">
        <f t="shared" si="2"/>
        <v>0</v>
      </c>
    </row>
    <row r="72" spans="1:13" ht="25.5" x14ac:dyDescent="0.2">
      <c r="A72" s="41" t="s">
        <v>184</v>
      </c>
      <c r="B72" s="40" t="s">
        <v>185</v>
      </c>
      <c r="C72" s="41" t="s">
        <v>23</v>
      </c>
      <c r="D72" s="41" t="s">
        <v>186</v>
      </c>
      <c r="E72" s="16" t="s">
        <v>35</v>
      </c>
      <c r="F72" s="40">
        <v>23.81</v>
      </c>
      <c r="G72" s="42">
        <v>5.2</v>
      </c>
      <c r="H72" s="42">
        <v>6.24</v>
      </c>
      <c r="I72" s="42">
        <v>148.57</v>
      </c>
      <c r="J72" s="50">
        <f t="shared" si="0"/>
        <v>0</v>
      </c>
      <c r="K72" s="67"/>
      <c r="L72" s="48">
        <f t="shared" si="1"/>
        <v>0</v>
      </c>
      <c r="M72" s="56">
        <f t="shared" si="2"/>
        <v>0</v>
      </c>
    </row>
    <row r="73" spans="1:13" ht="25.5" x14ac:dyDescent="0.2">
      <c r="A73" s="41" t="s">
        <v>187</v>
      </c>
      <c r="B73" s="40" t="s">
        <v>50</v>
      </c>
      <c r="C73" s="41" t="s">
        <v>23</v>
      </c>
      <c r="D73" s="41" t="s">
        <v>51</v>
      </c>
      <c r="E73" s="16" t="s">
        <v>35</v>
      </c>
      <c r="F73" s="40">
        <v>6.48</v>
      </c>
      <c r="G73" s="42">
        <v>546.37</v>
      </c>
      <c r="H73" s="42">
        <v>655.64</v>
      </c>
      <c r="I73" s="42">
        <v>4248.54</v>
      </c>
      <c r="J73" s="50">
        <f t="shared" ref="J73:J135" si="3">L73/I73</f>
        <v>0</v>
      </c>
      <c r="K73" s="67"/>
      <c r="L73" s="48">
        <f t="shared" ref="L73:L135" si="4">K73*H73</f>
        <v>0</v>
      </c>
      <c r="M73" s="56">
        <f t="shared" ref="M73:M136" si="5">L73/I73</f>
        <v>0</v>
      </c>
    </row>
    <row r="74" spans="1:13" ht="38.25" x14ac:dyDescent="0.2">
      <c r="A74" s="41" t="s">
        <v>188</v>
      </c>
      <c r="B74" s="40" t="s">
        <v>189</v>
      </c>
      <c r="C74" s="41" t="s">
        <v>23</v>
      </c>
      <c r="D74" s="41" t="s">
        <v>190</v>
      </c>
      <c r="E74" s="16" t="s">
        <v>25</v>
      </c>
      <c r="F74" s="40">
        <v>6.48</v>
      </c>
      <c r="G74" s="42">
        <v>92</v>
      </c>
      <c r="H74" s="42">
        <v>110.4</v>
      </c>
      <c r="I74" s="42">
        <v>715.39</v>
      </c>
      <c r="J74" s="50">
        <f t="shared" si="3"/>
        <v>0</v>
      </c>
      <c r="K74" s="67"/>
      <c r="L74" s="48">
        <f t="shared" si="4"/>
        <v>0</v>
      </c>
      <c r="M74" s="56">
        <f t="shared" si="5"/>
        <v>0</v>
      </c>
    </row>
    <row r="75" spans="1:13" ht="25.5" x14ac:dyDescent="0.2">
      <c r="A75" s="41" t="s">
        <v>191</v>
      </c>
      <c r="B75" s="40" t="s">
        <v>192</v>
      </c>
      <c r="C75" s="41" t="s">
        <v>23</v>
      </c>
      <c r="D75" s="41" t="s">
        <v>193</v>
      </c>
      <c r="E75" s="16" t="s">
        <v>25</v>
      </c>
      <c r="F75" s="40">
        <v>450.65</v>
      </c>
      <c r="G75" s="42">
        <v>98.13</v>
      </c>
      <c r="H75" s="42">
        <v>117.75</v>
      </c>
      <c r="I75" s="42">
        <v>53064.03</v>
      </c>
      <c r="J75" s="50">
        <f t="shared" si="3"/>
        <v>0</v>
      </c>
      <c r="K75" s="67"/>
      <c r="L75" s="48">
        <f t="shared" si="4"/>
        <v>0</v>
      </c>
      <c r="M75" s="56">
        <f t="shared" si="5"/>
        <v>0</v>
      </c>
    </row>
    <row r="76" spans="1:13" ht="25.5" x14ac:dyDescent="0.2">
      <c r="A76" s="41" t="s">
        <v>194</v>
      </c>
      <c r="B76" s="40" t="s">
        <v>192</v>
      </c>
      <c r="C76" s="41" t="s">
        <v>23</v>
      </c>
      <c r="D76" s="41" t="s">
        <v>193</v>
      </c>
      <c r="E76" s="16" t="s">
        <v>25</v>
      </c>
      <c r="F76" s="40">
        <v>450.65</v>
      </c>
      <c r="G76" s="42">
        <v>98.13</v>
      </c>
      <c r="H76" s="42">
        <v>117.75</v>
      </c>
      <c r="I76" s="42">
        <v>53064.03</v>
      </c>
      <c r="J76" s="50">
        <f t="shared" si="3"/>
        <v>0</v>
      </c>
      <c r="K76" s="67"/>
      <c r="L76" s="48">
        <f t="shared" si="4"/>
        <v>0</v>
      </c>
      <c r="M76" s="56">
        <f t="shared" si="5"/>
        <v>0</v>
      </c>
    </row>
    <row r="77" spans="1:13" ht="38.25" x14ac:dyDescent="0.2">
      <c r="A77" s="41" t="s">
        <v>195</v>
      </c>
      <c r="B77" s="40" t="s">
        <v>196</v>
      </c>
      <c r="C77" s="41" t="s">
        <v>197</v>
      </c>
      <c r="D77" s="41" t="s">
        <v>198</v>
      </c>
      <c r="E77" s="16" t="s">
        <v>25</v>
      </c>
      <c r="F77" s="40">
        <v>19.100000000000001</v>
      </c>
      <c r="G77" s="42">
        <v>102.46</v>
      </c>
      <c r="H77" s="42">
        <v>122.95</v>
      </c>
      <c r="I77" s="42">
        <v>2348.34</v>
      </c>
      <c r="J77" s="50">
        <f t="shared" si="3"/>
        <v>0</v>
      </c>
      <c r="K77" s="67"/>
      <c r="L77" s="48">
        <f t="shared" si="4"/>
        <v>0</v>
      </c>
      <c r="M77" s="56">
        <f t="shared" si="5"/>
        <v>0</v>
      </c>
    </row>
    <row r="78" spans="1:13" x14ac:dyDescent="0.2">
      <c r="A78" s="37" t="s">
        <v>199</v>
      </c>
      <c r="B78" s="37"/>
      <c r="C78" s="37"/>
      <c r="D78" s="37" t="s">
        <v>200</v>
      </c>
      <c r="E78" s="37"/>
      <c r="F78" s="38"/>
      <c r="G78" s="37"/>
      <c r="H78" s="37"/>
      <c r="I78" s="62">
        <f>SUM(I79:I87)</f>
        <v>48274.490000000005</v>
      </c>
      <c r="J78" s="50"/>
      <c r="K78" s="68"/>
      <c r="L78" s="47"/>
      <c r="M78" s="56">
        <f t="shared" si="5"/>
        <v>0</v>
      </c>
    </row>
    <row r="79" spans="1:13" ht="25.5" x14ac:dyDescent="0.2">
      <c r="A79" s="41" t="s">
        <v>201</v>
      </c>
      <c r="B79" s="40" t="s">
        <v>202</v>
      </c>
      <c r="C79" s="41" t="s">
        <v>23</v>
      </c>
      <c r="D79" s="41" t="s">
        <v>203</v>
      </c>
      <c r="E79" s="16" t="s">
        <v>25</v>
      </c>
      <c r="F79" s="40">
        <v>463.11</v>
      </c>
      <c r="G79" s="42">
        <v>2.5499999999999998</v>
      </c>
      <c r="H79" s="42">
        <v>3.06</v>
      </c>
      <c r="I79" s="42">
        <v>1417.11</v>
      </c>
      <c r="J79" s="50">
        <f t="shared" si="3"/>
        <v>0</v>
      </c>
      <c r="K79" s="67"/>
      <c r="L79" s="48">
        <f t="shared" si="4"/>
        <v>0</v>
      </c>
      <c r="M79" s="56">
        <f t="shared" si="5"/>
        <v>0</v>
      </c>
    </row>
    <row r="80" spans="1:13" ht="25.5" x14ac:dyDescent="0.2">
      <c r="A80" s="41" t="s">
        <v>204</v>
      </c>
      <c r="B80" s="40" t="s">
        <v>205</v>
      </c>
      <c r="C80" s="41" t="s">
        <v>23</v>
      </c>
      <c r="D80" s="41" t="s">
        <v>206</v>
      </c>
      <c r="E80" s="16" t="s">
        <v>25</v>
      </c>
      <c r="F80" s="40">
        <v>463.11</v>
      </c>
      <c r="G80" s="42">
        <v>9.92</v>
      </c>
      <c r="H80" s="42">
        <v>11.9</v>
      </c>
      <c r="I80" s="42">
        <v>5511</v>
      </c>
      <c r="J80" s="50">
        <f t="shared" si="3"/>
        <v>0</v>
      </c>
      <c r="K80" s="67"/>
      <c r="L80" s="48">
        <f t="shared" si="4"/>
        <v>0</v>
      </c>
      <c r="M80" s="56">
        <f t="shared" si="5"/>
        <v>0</v>
      </c>
    </row>
    <row r="81" spans="1:13" ht="25.5" x14ac:dyDescent="0.2">
      <c r="A81" s="41" t="s">
        <v>207</v>
      </c>
      <c r="B81" s="40" t="s">
        <v>208</v>
      </c>
      <c r="C81" s="41" t="s">
        <v>23</v>
      </c>
      <c r="D81" s="41" t="s">
        <v>209</v>
      </c>
      <c r="E81" s="16" t="s">
        <v>25</v>
      </c>
      <c r="F81" s="40">
        <v>463.11</v>
      </c>
      <c r="G81" s="42">
        <v>11.31</v>
      </c>
      <c r="H81" s="42">
        <v>13.57</v>
      </c>
      <c r="I81" s="42">
        <v>6284.4</v>
      </c>
      <c r="J81" s="50">
        <f t="shared" si="3"/>
        <v>0</v>
      </c>
      <c r="K81" s="67"/>
      <c r="L81" s="48">
        <f t="shared" si="4"/>
        <v>0</v>
      </c>
      <c r="M81" s="56">
        <f t="shared" si="5"/>
        <v>0</v>
      </c>
    </row>
    <row r="82" spans="1:13" ht="25.5" x14ac:dyDescent="0.2">
      <c r="A82" s="41" t="s">
        <v>210</v>
      </c>
      <c r="B82" s="40" t="s">
        <v>211</v>
      </c>
      <c r="C82" s="41" t="s">
        <v>23</v>
      </c>
      <c r="D82" s="41" t="s">
        <v>212</v>
      </c>
      <c r="E82" s="16" t="s">
        <v>25</v>
      </c>
      <c r="F82" s="40">
        <v>6.48</v>
      </c>
      <c r="G82" s="42">
        <v>2.64</v>
      </c>
      <c r="H82" s="42">
        <v>3.16</v>
      </c>
      <c r="I82" s="42">
        <v>20.47</v>
      </c>
      <c r="J82" s="50">
        <f t="shared" si="3"/>
        <v>0</v>
      </c>
      <c r="K82" s="67"/>
      <c r="L82" s="48">
        <f t="shared" si="4"/>
        <v>0</v>
      </c>
      <c r="M82" s="56">
        <f t="shared" si="5"/>
        <v>0</v>
      </c>
    </row>
    <row r="83" spans="1:13" ht="25.5" x14ac:dyDescent="0.2">
      <c r="A83" s="41" t="s">
        <v>213</v>
      </c>
      <c r="B83" s="40" t="s">
        <v>214</v>
      </c>
      <c r="C83" s="41" t="s">
        <v>23</v>
      </c>
      <c r="D83" s="41" t="s">
        <v>215</v>
      </c>
      <c r="E83" s="16" t="s">
        <v>25</v>
      </c>
      <c r="F83" s="40">
        <v>6.48</v>
      </c>
      <c r="G83" s="42">
        <v>24.2</v>
      </c>
      <c r="H83" s="42">
        <v>29.04</v>
      </c>
      <c r="I83" s="42">
        <v>188.17</v>
      </c>
      <c r="J83" s="50">
        <f t="shared" si="3"/>
        <v>0</v>
      </c>
      <c r="K83" s="67"/>
      <c r="L83" s="48">
        <f t="shared" si="4"/>
        <v>0</v>
      </c>
      <c r="M83" s="56">
        <f t="shared" si="5"/>
        <v>0</v>
      </c>
    </row>
    <row r="84" spans="1:13" ht="25.5" x14ac:dyDescent="0.2">
      <c r="A84" s="41" t="s">
        <v>216</v>
      </c>
      <c r="B84" s="40" t="s">
        <v>217</v>
      </c>
      <c r="C84" s="41" t="s">
        <v>23</v>
      </c>
      <c r="D84" s="41" t="s">
        <v>218</v>
      </c>
      <c r="E84" s="16" t="s">
        <v>25</v>
      </c>
      <c r="F84" s="40">
        <v>6.48</v>
      </c>
      <c r="G84" s="42">
        <v>12.94</v>
      </c>
      <c r="H84" s="42">
        <v>15.52</v>
      </c>
      <c r="I84" s="42">
        <v>100.56</v>
      </c>
      <c r="J84" s="50">
        <f t="shared" si="3"/>
        <v>0</v>
      </c>
      <c r="K84" s="67"/>
      <c r="L84" s="48">
        <f t="shared" si="4"/>
        <v>0</v>
      </c>
      <c r="M84" s="56">
        <f t="shared" si="5"/>
        <v>0</v>
      </c>
    </row>
    <row r="85" spans="1:13" ht="25.5" x14ac:dyDescent="0.2">
      <c r="A85" s="41" t="s">
        <v>219</v>
      </c>
      <c r="B85" s="40" t="s">
        <v>220</v>
      </c>
      <c r="C85" s="41" t="s">
        <v>23</v>
      </c>
      <c r="D85" s="41" t="s">
        <v>221</v>
      </c>
      <c r="E85" s="16" t="s">
        <v>25</v>
      </c>
      <c r="F85" s="40">
        <v>340.38</v>
      </c>
      <c r="G85" s="42">
        <v>54.98</v>
      </c>
      <c r="H85" s="42">
        <v>65.97</v>
      </c>
      <c r="I85" s="42">
        <v>22454.86</v>
      </c>
      <c r="J85" s="50">
        <f t="shared" si="3"/>
        <v>0</v>
      </c>
      <c r="K85" s="67"/>
      <c r="L85" s="48">
        <f t="shared" si="4"/>
        <v>0</v>
      </c>
      <c r="M85" s="56">
        <f t="shared" si="5"/>
        <v>0</v>
      </c>
    </row>
    <row r="86" spans="1:13" ht="38.25" x14ac:dyDescent="0.2">
      <c r="A86" s="41" t="s">
        <v>222</v>
      </c>
      <c r="B86" s="40" t="s">
        <v>223</v>
      </c>
      <c r="C86" s="41" t="s">
        <v>23</v>
      </c>
      <c r="D86" s="41" t="s">
        <v>224</v>
      </c>
      <c r="E86" s="16" t="s">
        <v>25</v>
      </c>
      <c r="F86" s="40">
        <v>340.38</v>
      </c>
      <c r="G86" s="42">
        <v>9.4</v>
      </c>
      <c r="H86" s="42">
        <v>11.28</v>
      </c>
      <c r="I86" s="42">
        <v>3839.48</v>
      </c>
      <c r="J86" s="50">
        <f t="shared" si="3"/>
        <v>0</v>
      </c>
      <c r="K86" s="67"/>
      <c r="L86" s="48">
        <f t="shared" si="4"/>
        <v>0</v>
      </c>
      <c r="M86" s="56">
        <f t="shared" si="5"/>
        <v>0</v>
      </c>
    </row>
    <row r="87" spans="1:13" ht="51" x14ac:dyDescent="0.2">
      <c r="A87" s="41" t="s">
        <v>225</v>
      </c>
      <c r="B87" s="40" t="s">
        <v>226</v>
      </c>
      <c r="C87" s="41" t="s">
        <v>23</v>
      </c>
      <c r="D87" s="41" t="s">
        <v>227</v>
      </c>
      <c r="E87" s="16" t="s">
        <v>25</v>
      </c>
      <c r="F87" s="40">
        <v>340.38</v>
      </c>
      <c r="G87" s="42">
        <v>20.71</v>
      </c>
      <c r="H87" s="42">
        <v>24.85</v>
      </c>
      <c r="I87" s="42">
        <v>8458.44</v>
      </c>
      <c r="J87" s="50">
        <f t="shared" si="3"/>
        <v>0</v>
      </c>
      <c r="K87" s="67"/>
      <c r="L87" s="48">
        <f t="shared" si="4"/>
        <v>0</v>
      </c>
      <c r="M87" s="56">
        <f t="shared" si="5"/>
        <v>0</v>
      </c>
    </row>
    <row r="88" spans="1:13" x14ac:dyDescent="0.2">
      <c r="A88" s="37" t="s">
        <v>228</v>
      </c>
      <c r="B88" s="37"/>
      <c r="C88" s="37"/>
      <c r="D88" s="37" t="s">
        <v>229</v>
      </c>
      <c r="E88" s="37"/>
      <c r="F88" s="38"/>
      <c r="G88" s="37"/>
      <c r="H88" s="37"/>
      <c r="I88" s="62">
        <f>SUM(I89:I93)</f>
        <v>651.16</v>
      </c>
      <c r="J88" s="50"/>
      <c r="K88" s="68"/>
      <c r="L88" s="47"/>
      <c r="M88" s="56">
        <f t="shared" si="5"/>
        <v>0</v>
      </c>
    </row>
    <row r="89" spans="1:13" ht="38.25" x14ac:dyDescent="0.2">
      <c r="A89" s="41" t="s">
        <v>230</v>
      </c>
      <c r="B89" s="40" t="s">
        <v>231</v>
      </c>
      <c r="C89" s="41" t="s">
        <v>23</v>
      </c>
      <c r="D89" s="41" t="s">
        <v>232</v>
      </c>
      <c r="E89" s="16" t="s">
        <v>25</v>
      </c>
      <c r="F89" s="40">
        <v>1</v>
      </c>
      <c r="G89" s="42">
        <v>95.04</v>
      </c>
      <c r="H89" s="42">
        <v>114.04</v>
      </c>
      <c r="I89" s="42">
        <v>114.04</v>
      </c>
      <c r="J89" s="50">
        <f t="shared" si="3"/>
        <v>0</v>
      </c>
      <c r="K89" s="67"/>
      <c r="L89" s="48">
        <f t="shared" si="4"/>
        <v>0</v>
      </c>
      <c r="M89" s="56">
        <f t="shared" si="5"/>
        <v>0</v>
      </c>
    </row>
    <row r="90" spans="1:13" ht="25.5" x14ac:dyDescent="0.2">
      <c r="A90" s="41" t="s">
        <v>233</v>
      </c>
      <c r="B90" s="40" t="s">
        <v>234</v>
      </c>
      <c r="C90" s="41" t="s">
        <v>23</v>
      </c>
      <c r="D90" s="41" t="s">
        <v>235</v>
      </c>
      <c r="E90" s="16" t="s">
        <v>236</v>
      </c>
      <c r="F90" s="40">
        <v>1</v>
      </c>
      <c r="G90" s="42">
        <v>11.58</v>
      </c>
      <c r="H90" s="42">
        <v>13.89</v>
      </c>
      <c r="I90" s="42">
        <v>13.89</v>
      </c>
      <c r="J90" s="50">
        <f t="shared" si="3"/>
        <v>0</v>
      </c>
      <c r="K90" s="67"/>
      <c r="L90" s="48">
        <f t="shared" si="4"/>
        <v>0</v>
      </c>
      <c r="M90" s="56">
        <f t="shared" si="5"/>
        <v>0</v>
      </c>
    </row>
    <row r="91" spans="1:13" ht="25.5" x14ac:dyDescent="0.2">
      <c r="A91" s="41" t="s">
        <v>237</v>
      </c>
      <c r="B91" s="40" t="s">
        <v>238</v>
      </c>
      <c r="C91" s="41" t="s">
        <v>23</v>
      </c>
      <c r="D91" s="41" t="s">
        <v>239</v>
      </c>
      <c r="E91" s="16" t="s">
        <v>236</v>
      </c>
      <c r="F91" s="40">
        <v>1</v>
      </c>
      <c r="G91" s="42">
        <v>10.14</v>
      </c>
      <c r="H91" s="42">
        <v>12.16</v>
      </c>
      <c r="I91" s="42">
        <v>12.16</v>
      </c>
      <c r="J91" s="50">
        <f t="shared" si="3"/>
        <v>0</v>
      </c>
      <c r="K91" s="67"/>
      <c r="L91" s="48">
        <f t="shared" si="4"/>
        <v>0</v>
      </c>
      <c r="M91" s="56">
        <f t="shared" si="5"/>
        <v>0</v>
      </c>
    </row>
    <row r="92" spans="1:13" ht="25.5" x14ac:dyDescent="0.2">
      <c r="A92" s="41" t="s">
        <v>240</v>
      </c>
      <c r="B92" s="40" t="s">
        <v>241</v>
      </c>
      <c r="C92" s="41" t="s">
        <v>23</v>
      </c>
      <c r="D92" s="41" t="s">
        <v>242</v>
      </c>
      <c r="E92" s="16" t="s">
        <v>236</v>
      </c>
      <c r="F92" s="40">
        <v>7</v>
      </c>
      <c r="G92" s="42">
        <v>10.63</v>
      </c>
      <c r="H92" s="42">
        <v>12.75</v>
      </c>
      <c r="I92" s="42">
        <v>89.25</v>
      </c>
      <c r="J92" s="50">
        <f t="shared" si="3"/>
        <v>0</v>
      </c>
      <c r="K92" s="67"/>
      <c r="L92" s="48">
        <f t="shared" si="4"/>
        <v>0</v>
      </c>
      <c r="M92" s="56">
        <f t="shared" si="5"/>
        <v>0</v>
      </c>
    </row>
    <row r="93" spans="1:13" ht="51" x14ac:dyDescent="0.2">
      <c r="A93" s="41" t="s">
        <v>243</v>
      </c>
      <c r="B93" s="40" t="s">
        <v>244</v>
      </c>
      <c r="C93" s="41" t="s">
        <v>23</v>
      </c>
      <c r="D93" s="41" t="s">
        <v>245</v>
      </c>
      <c r="E93" s="16" t="s">
        <v>236</v>
      </c>
      <c r="F93" s="40">
        <v>1</v>
      </c>
      <c r="G93" s="42">
        <v>351.52</v>
      </c>
      <c r="H93" s="42">
        <v>421.82</v>
      </c>
      <c r="I93" s="42">
        <v>421.82</v>
      </c>
      <c r="J93" s="50">
        <f t="shared" si="3"/>
        <v>0</v>
      </c>
      <c r="K93" s="67"/>
      <c r="L93" s="48">
        <f t="shared" si="4"/>
        <v>0</v>
      </c>
      <c r="M93" s="56">
        <f t="shared" si="5"/>
        <v>0</v>
      </c>
    </row>
    <row r="94" spans="1:13" x14ac:dyDescent="0.2">
      <c r="A94" s="37" t="s">
        <v>246</v>
      </c>
      <c r="B94" s="37"/>
      <c r="C94" s="37"/>
      <c r="D94" s="37" t="s">
        <v>247</v>
      </c>
      <c r="E94" s="37"/>
      <c r="F94" s="38"/>
      <c r="G94" s="37"/>
      <c r="H94" s="37"/>
      <c r="I94" s="62">
        <f>SUM(I95:I101)</f>
        <v>3567.39</v>
      </c>
      <c r="J94" s="50"/>
      <c r="K94" s="68"/>
      <c r="L94" s="47"/>
      <c r="M94" s="56">
        <f t="shared" si="5"/>
        <v>0</v>
      </c>
    </row>
    <row r="95" spans="1:13" ht="25.5" x14ac:dyDescent="0.2">
      <c r="A95" s="41" t="s">
        <v>248</v>
      </c>
      <c r="B95" s="40" t="s">
        <v>249</v>
      </c>
      <c r="C95" s="41" t="s">
        <v>23</v>
      </c>
      <c r="D95" s="41" t="s">
        <v>250</v>
      </c>
      <c r="E95" s="16" t="s">
        <v>29</v>
      </c>
      <c r="F95" s="40">
        <v>174.98</v>
      </c>
      <c r="G95" s="42">
        <v>5.31</v>
      </c>
      <c r="H95" s="42">
        <v>6.37</v>
      </c>
      <c r="I95" s="42">
        <v>1114.6199999999999</v>
      </c>
      <c r="J95" s="50">
        <f t="shared" si="3"/>
        <v>0</v>
      </c>
      <c r="K95" s="67"/>
      <c r="L95" s="48">
        <f t="shared" si="4"/>
        <v>0</v>
      </c>
      <c r="M95" s="56">
        <f t="shared" si="5"/>
        <v>0</v>
      </c>
    </row>
    <row r="96" spans="1:13" ht="38.25" x14ac:dyDescent="0.2">
      <c r="A96" s="41" t="s">
        <v>251</v>
      </c>
      <c r="B96" s="40" t="s">
        <v>252</v>
      </c>
      <c r="C96" s="41" t="s">
        <v>23</v>
      </c>
      <c r="D96" s="41" t="s">
        <v>253</v>
      </c>
      <c r="E96" s="16" t="s">
        <v>29</v>
      </c>
      <c r="F96" s="40">
        <v>36.9</v>
      </c>
      <c r="G96" s="42">
        <v>9.08</v>
      </c>
      <c r="H96" s="42">
        <v>10.89</v>
      </c>
      <c r="I96" s="42">
        <v>401.84</v>
      </c>
      <c r="J96" s="50">
        <f t="shared" si="3"/>
        <v>0</v>
      </c>
      <c r="K96" s="67"/>
      <c r="L96" s="48">
        <f t="shared" si="4"/>
        <v>0</v>
      </c>
      <c r="M96" s="56">
        <f t="shared" si="5"/>
        <v>0</v>
      </c>
    </row>
    <row r="97" spans="1:13" ht="38.25" x14ac:dyDescent="0.2">
      <c r="A97" s="41" t="s">
        <v>254</v>
      </c>
      <c r="B97" s="40" t="s">
        <v>255</v>
      </c>
      <c r="C97" s="41" t="s">
        <v>23</v>
      </c>
      <c r="D97" s="41" t="s">
        <v>256</v>
      </c>
      <c r="E97" s="16" t="s">
        <v>29</v>
      </c>
      <c r="F97" s="40">
        <v>147.97999999999999</v>
      </c>
      <c r="G97" s="42">
        <v>10.9</v>
      </c>
      <c r="H97" s="42">
        <v>13.08</v>
      </c>
      <c r="I97" s="42">
        <v>1935.57</v>
      </c>
      <c r="J97" s="50">
        <f t="shared" si="3"/>
        <v>0</v>
      </c>
      <c r="K97" s="67"/>
      <c r="L97" s="48">
        <f t="shared" si="4"/>
        <v>0</v>
      </c>
      <c r="M97" s="56">
        <f t="shared" si="5"/>
        <v>0</v>
      </c>
    </row>
    <row r="98" spans="1:13" ht="25.5" x14ac:dyDescent="0.2">
      <c r="A98" s="41" t="s">
        <v>257</v>
      </c>
      <c r="B98" s="40" t="s">
        <v>258</v>
      </c>
      <c r="C98" s="41" t="s">
        <v>23</v>
      </c>
      <c r="D98" s="41" t="s">
        <v>259</v>
      </c>
      <c r="E98" s="16" t="s">
        <v>236</v>
      </c>
      <c r="F98" s="40">
        <v>3</v>
      </c>
      <c r="G98" s="42">
        <v>8.23</v>
      </c>
      <c r="H98" s="42">
        <v>9.8699999999999992</v>
      </c>
      <c r="I98" s="42">
        <v>29.61</v>
      </c>
      <c r="J98" s="50">
        <f t="shared" si="3"/>
        <v>0</v>
      </c>
      <c r="K98" s="67"/>
      <c r="L98" s="48">
        <f t="shared" si="4"/>
        <v>0</v>
      </c>
      <c r="M98" s="56">
        <f t="shared" si="5"/>
        <v>0</v>
      </c>
    </row>
    <row r="99" spans="1:13" ht="38.25" x14ac:dyDescent="0.2">
      <c r="A99" s="41" t="s">
        <v>260</v>
      </c>
      <c r="B99" s="40" t="s">
        <v>261</v>
      </c>
      <c r="C99" s="41" t="s">
        <v>23</v>
      </c>
      <c r="D99" s="41" t="s">
        <v>262</v>
      </c>
      <c r="E99" s="16" t="s">
        <v>236</v>
      </c>
      <c r="F99" s="40">
        <v>2</v>
      </c>
      <c r="G99" s="42">
        <v>22.29</v>
      </c>
      <c r="H99" s="42">
        <v>26.74</v>
      </c>
      <c r="I99" s="42">
        <v>53.48</v>
      </c>
      <c r="J99" s="50">
        <f t="shared" si="3"/>
        <v>0</v>
      </c>
      <c r="K99" s="67"/>
      <c r="L99" s="48">
        <f t="shared" si="4"/>
        <v>0</v>
      </c>
      <c r="M99" s="56">
        <f t="shared" si="5"/>
        <v>0</v>
      </c>
    </row>
    <row r="100" spans="1:13" ht="38.25" x14ac:dyDescent="0.2">
      <c r="A100" s="41" t="s">
        <v>263</v>
      </c>
      <c r="B100" s="40" t="s">
        <v>264</v>
      </c>
      <c r="C100" s="41" t="s">
        <v>23</v>
      </c>
      <c r="D100" s="41" t="s">
        <v>265</v>
      </c>
      <c r="E100" s="16" t="s">
        <v>236</v>
      </c>
      <c r="F100" s="40">
        <v>1</v>
      </c>
      <c r="G100" s="42">
        <v>11.63</v>
      </c>
      <c r="H100" s="42">
        <v>13.95</v>
      </c>
      <c r="I100" s="42">
        <v>13.95</v>
      </c>
      <c r="J100" s="50">
        <f t="shared" si="3"/>
        <v>0</v>
      </c>
      <c r="K100" s="67"/>
      <c r="L100" s="48">
        <f t="shared" si="4"/>
        <v>0</v>
      </c>
      <c r="M100" s="56">
        <f t="shared" si="5"/>
        <v>0</v>
      </c>
    </row>
    <row r="101" spans="1:13" ht="38.25" x14ac:dyDescent="0.2">
      <c r="A101" s="41" t="s">
        <v>266</v>
      </c>
      <c r="B101" s="40" t="s">
        <v>267</v>
      </c>
      <c r="C101" s="41" t="s">
        <v>23</v>
      </c>
      <c r="D101" s="41" t="s">
        <v>268</v>
      </c>
      <c r="E101" s="16" t="s">
        <v>236</v>
      </c>
      <c r="F101" s="40">
        <v>2</v>
      </c>
      <c r="G101" s="42">
        <v>7.64</v>
      </c>
      <c r="H101" s="42">
        <v>9.16</v>
      </c>
      <c r="I101" s="42">
        <v>18.32</v>
      </c>
      <c r="J101" s="50">
        <f t="shared" si="3"/>
        <v>0</v>
      </c>
      <c r="K101" s="67"/>
      <c r="L101" s="48">
        <f t="shared" si="4"/>
        <v>0</v>
      </c>
      <c r="M101" s="56">
        <f t="shared" si="5"/>
        <v>0</v>
      </c>
    </row>
    <row r="102" spans="1:13" x14ac:dyDescent="0.2">
      <c r="A102" s="37" t="s">
        <v>269</v>
      </c>
      <c r="B102" s="37"/>
      <c r="C102" s="37"/>
      <c r="D102" s="37" t="s">
        <v>270</v>
      </c>
      <c r="E102" s="37"/>
      <c r="F102" s="38"/>
      <c r="G102" s="37"/>
      <c r="H102" s="37"/>
      <c r="I102" s="62">
        <f>SUM(I103:I104)</f>
        <v>3188.81</v>
      </c>
      <c r="J102" s="50"/>
      <c r="K102" s="68"/>
      <c r="L102" s="47"/>
      <c r="M102" s="56">
        <f t="shared" si="5"/>
        <v>0</v>
      </c>
    </row>
    <row r="103" spans="1:13" ht="38.25" x14ac:dyDescent="0.2">
      <c r="A103" s="41" t="s">
        <v>271</v>
      </c>
      <c r="B103" s="40" t="s">
        <v>272</v>
      </c>
      <c r="C103" s="41" t="s">
        <v>23</v>
      </c>
      <c r="D103" s="41" t="s">
        <v>273</v>
      </c>
      <c r="E103" s="16" t="s">
        <v>29</v>
      </c>
      <c r="F103" s="40">
        <v>40.71</v>
      </c>
      <c r="G103" s="42">
        <v>2.61</v>
      </c>
      <c r="H103" s="42">
        <v>3.13</v>
      </c>
      <c r="I103" s="42">
        <v>127.42</v>
      </c>
      <c r="J103" s="50">
        <f t="shared" si="3"/>
        <v>0</v>
      </c>
      <c r="K103" s="67"/>
      <c r="L103" s="48">
        <f t="shared" si="4"/>
        <v>0</v>
      </c>
      <c r="M103" s="56">
        <f t="shared" si="5"/>
        <v>0</v>
      </c>
    </row>
    <row r="104" spans="1:13" ht="38.25" x14ac:dyDescent="0.2">
      <c r="A104" s="41" t="s">
        <v>274</v>
      </c>
      <c r="B104" s="40" t="s">
        <v>275</v>
      </c>
      <c r="C104" s="41" t="s">
        <v>23</v>
      </c>
      <c r="D104" s="41" t="s">
        <v>276</v>
      </c>
      <c r="E104" s="16" t="s">
        <v>29</v>
      </c>
      <c r="F104" s="40">
        <v>666.97</v>
      </c>
      <c r="G104" s="42">
        <v>3.83</v>
      </c>
      <c r="H104" s="42">
        <v>4.59</v>
      </c>
      <c r="I104" s="42">
        <v>3061.39</v>
      </c>
      <c r="J104" s="50">
        <f t="shared" si="3"/>
        <v>0</v>
      </c>
      <c r="K104" s="67"/>
      <c r="L104" s="48">
        <f t="shared" si="4"/>
        <v>0</v>
      </c>
      <c r="M104" s="56">
        <f t="shared" si="5"/>
        <v>0</v>
      </c>
    </row>
    <row r="105" spans="1:13" x14ac:dyDescent="0.2">
      <c r="A105" s="37" t="s">
        <v>277</v>
      </c>
      <c r="B105" s="37"/>
      <c r="C105" s="37"/>
      <c r="D105" s="37" t="s">
        <v>278</v>
      </c>
      <c r="E105" s="37"/>
      <c r="F105" s="38"/>
      <c r="G105" s="37"/>
      <c r="H105" s="37"/>
      <c r="I105" s="62">
        <f>SUM(I106:I110)</f>
        <v>6547.8</v>
      </c>
      <c r="J105" s="50"/>
      <c r="K105" s="68"/>
      <c r="L105" s="47"/>
      <c r="M105" s="56">
        <f t="shared" si="5"/>
        <v>0</v>
      </c>
    </row>
    <row r="106" spans="1:13" ht="38.25" x14ac:dyDescent="0.2">
      <c r="A106" s="41" t="s">
        <v>279</v>
      </c>
      <c r="B106" s="40" t="s">
        <v>280</v>
      </c>
      <c r="C106" s="41" t="s">
        <v>23</v>
      </c>
      <c r="D106" s="41" t="s">
        <v>281</v>
      </c>
      <c r="E106" s="16" t="s">
        <v>236</v>
      </c>
      <c r="F106" s="40">
        <v>2</v>
      </c>
      <c r="G106" s="42">
        <v>33.4</v>
      </c>
      <c r="H106" s="42">
        <v>40.08</v>
      </c>
      <c r="I106" s="42">
        <v>80.16</v>
      </c>
      <c r="J106" s="50">
        <f t="shared" si="3"/>
        <v>0</v>
      </c>
      <c r="K106" s="67"/>
      <c r="L106" s="48">
        <f t="shared" si="4"/>
        <v>0</v>
      </c>
      <c r="M106" s="56">
        <f t="shared" si="5"/>
        <v>0</v>
      </c>
    </row>
    <row r="107" spans="1:13" ht="38.25" x14ac:dyDescent="0.2">
      <c r="A107" s="41" t="s">
        <v>282</v>
      </c>
      <c r="B107" s="40" t="s">
        <v>283</v>
      </c>
      <c r="C107" s="41" t="s">
        <v>23</v>
      </c>
      <c r="D107" s="41" t="s">
        <v>284</v>
      </c>
      <c r="E107" s="16" t="s">
        <v>236</v>
      </c>
      <c r="F107" s="40">
        <v>2</v>
      </c>
      <c r="G107" s="42">
        <v>23.17</v>
      </c>
      <c r="H107" s="42">
        <v>27.8</v>
      </c>
      <c r="I107" s="42">
        <v>55.6</v>
      </c>
      <c r="J107" s="50">
        <f t="shared" si="3"/>
        <v>0</v>
      </c>
      <c r="K107" s="67"/>
      <c r="L107" s="48">
        <f t="shared" si="4"/>
        <v>0</v>
      </c>
      <c r="M107" s="56">
        <f t="shared" si="5"/>
        <v>0</v>
      </c>
    </row>
    <row r="108" spans="1:13" ht="38.25" x14ac:dyDescent="0.2">
      <c r="A108" s="41" t="s">
        <v>285</v>
      </c>
      <c r="B108" s="40" t="s">
        <v>286</v>
      </c>
      <c r="C108" s="41" t="s">
        <v>23</v>
      </c>
      <c r="D108" s="41" t="s">
        <v>287</v>
      </c>
      <c r="E108" s="16" t="s">
        <v>236</v>
      </c>
      <c r="F108" s="40">
        <v>1</v>
      </c>
      <c r="G108" s="42">
        <v>40.67</v>
      </c>
      <c r="H108" s="42">
        <v>48.8</v>
      </c>
      <c r="I108" s="42">
        <v>48.8</v>
      </c>
      <c r="J108" s="50">
        <f t="shared" si="3"/>
        <v>0</v>
      </c>
      <c r="K108" s="67"/>
      <c r="L108" s="48">
        <f t="shared" si="4"/>
        <v>0</v>
      </c>
      <c r="M108" s="56">
        <f t="shared" si="5"/>
        <v>0</v>
      </c>
    </row>
    <row r="109" spans="1:13" ht="38.25" x14ac:dyDescent="0.2">
      <c r="A109" s="41" t="s">
        <v>288</v>
      </c>
      <c r="B109" s="40" t="s">
        <v>289</v>
      </c>
      <c r="C109" s="41" t="s">
        <v>23</v>
      </c>
      <c r="D109" s="41" t="s">
        <v>290</v>
      </c>
      <c r="E109" s="16" t="s">
        <v>236</v>
      </c>
      <c r="F109" s="40">
        <v>3</v>
      </c>
      <c r="G109" s="42">
        <v>31.17</v>
      </c>
      <c r="H109" s="42">
        <v>37.4</v>
      </c>
      <c r="I109" s="42">
        <v>112.2</v>
      </c>
      <c r="J109" s="50">
        <f t="shared" si="3"/>
        <v>0</v>
      </c>
      <c r="K109" s="67"/>
      <c r="L109" s="48">
        <f t="shared" si="4"/>
        <v>0</v>
      </c>
      <c r="M109" s="56">
        <f t="shared" si="5"/>
        <v>0</v>
      </c>
    </row>
    <row r="110" spans="1:13" ht="51" x14ac:dyDescent="0.2">
      <c r="A110" s="41" t="s">
        <v>291</v>
      </c>
      <c r="B110" s="40" t="s">
        <v>292</v>
      </c>
      <c r="C110" s="41" t="s">
        <v>23</v>
      </c>
      <c r="D110" s="41" t="s">
        <v>293</v>
      </c>
      <c r="E110" s="16" t="s">
        <v>236</v>
      </c>
      <c r="F110" s="40">
        <v>16</v>
      </c>
      <c r="G110" s="42">
        <v>325.58</v>
      </c>
      <c r="H110" s="42">
        <v>390.69</v>
      </c>
      <c r="I110" s="42">
        <v>6251.04</v>
      </c>
      <c r="J110" s="50">
        <f t="shared" si="3"/>
        <v>0</v>
      </c>
      <c r="K110" s="67"/>
      <c r="L110" s="48">
        <f t="shared" si="4"/>
        <v>0</v>
      </c>
      <c r="M110" s="56">
        <f t="shared" si="5"/>
        <v>0</v>
      </c>
    </row>
    <row r="111" spans="1:13" x14ac:dyDescent="0.2">
      <c r="A111" s="37" t="s">
        <v>294</v>
      </c>
      <c r="B111" s="37"/>
      <c r="C111" s="37"/>
      <c r="D111" s="37" t="s">
        <v>295</v>
      </c>
      <c r="E111" s="37"/>
      <c r="F111" s="38"/>
      <c r="G111" s="37"/>
      <c r="H111" s="37"/>
      <c r="I111" s="62">
        <f>SUM(I112:I116)</f>
        <v>2362.62</v>
      </c>
      <c r="J111" s="50"/>
      <c r="K111" s="68"/>
      <c r="L111" s="47"/>
      <c r="M111" s="56">
        <f t="shared" si="5"/>
        <v>0</v>
      </c>
    </row>
    <row r="112" spans="1:13" ht="38.25" x14ac:dyDescent="0.2">
      <c r="A112" s="41" t="s">
        <v>296</v>
      </c>
      <c r="B112" s="40" t="s">
        <v>297</v>
      </c>
      <c r="C112" s="41" t="s">
        <v>23</v>
      </c>
      <c r="D112" s="41" t="s">
        <v>298</v>
      </c>
      <c r="E112" s="16" t="s">
        <v>236</v>
      </c>
      <c r="F112" s="40">
        <v>6</v>
      </c>
      <c r="G112" s="42">
        <v>35.61</v>
      </c>
      <c r="H112" s="42">
        <v>42.73</v>
      </c>
      <c r="I112" s="42">
        <v>256.38</v>
      </c>
      <c r="J112" s="50">
        <f t="shared" si="3"/>
        <v>0</v>
      </c>
      <c r="K112" s="67"/>
      <c r="L112" s="48">
        <f t="shared" si="4"/>
        <v>0</v>
      </c>
      <c r="M112" s="56">
        <f t="shared" si="5"/>
        <v>0</v>
      </c>
    </row>
    <row r="113" spans="1:13" ht="38.25" x14ac:dyDescent="0.2">
      <c r="A113" s="41" t="s">
        <v>299</v>
      </c>
      <c r="B113" s="40" t="s">
        <v>300</v>
      </c>
      <c r="C113" s="41" t="s">
        <v>23</v>
      </c>
      <c r="D113" s="41" t="s">
        <v>301</v>
      </c>
      <c r="E113" s="16" t="s">
        <v>236</v>
      </c>
      <c r="F113" s="40">
        <v>6</v>
      </c>
      <c r="G113" s="42">
        <v>36.69</v>
      </c>
      <c r="H113" s="42">
        <v>44.02</v>
      </c>
      <c r="I113" s="42">
        <v>264.12</v>
      </c>
      <c r="J113" s="50">
        <f t="shared" si="3"/>
        <v>0</v>
      </c>
      <c r="K113" s="67"/>
      <c r="L113" s="48">
        <f t="shared" si="4"/>
        <v>0</v>
      </c>
      <c r="M113" s="56">
        <f t="shared" si="5"/>
        <v>0</v>
      </c>
    </row>
    <row r="114" spans="1:13" ht="38.25" x14ac:dyDescent="0.2">
      <c r="A114" s="41" t="s">
        <v>302</v>
      </c>
      <c r="B114" s="40" t="s">
        <v>303</v>
      </c>
      <c r="C114" s="41" t="s">
        <v>23</v>
      </c>
      <c r="D114" s="41" t="s">
        <v>304</v>
      </c>
      <c r="E114" s="16" t="s">
        <v>29</v>
      </c>
      <c r="F114" s="40">
        <v>32.380000000000003</v>
      </c>
      <c r="G114" s="42">
        <v>33.74</v>
      </c>
      <c r="H114" s="42">
        <v>40.479999999999997</v>
      </c>
      <c r="I114" s="42">
        <v>1310.74</v>
      </c>
      <c r="J114" s="50">
        <f t="shared" si="3"/>
        <v>0</v>
      </c>
      <c r="K114" s="67"/>
      <c r="L114" s="48">
        <f t="shared" si="4"/>
        <v>0</v>
      </c>
      <c r="M114" s="56">
        <f t="shared" si="5"/>
        <v>0</v>
      </c>
    </row>
    <row r="115" spans="1:13" ht="38.25" x14ac:dyDescent="0.2">
      <c r="A115" s="41" t="s">
        <v>305</v>
      </c>
      <c r="B115" s="40" t="s">
        <v>303</v>
      </c>
      <c r="C115" s="41" t="s">
        <v>23</v>
      </c>
      <c r="D115" s="41" t="s">
        <v>304</v>
      </c>
      <c r="E115" s="16" t="s">
        <v>29</v>
      </c>
      <c r="F115" s="40">
        <v>1</v>
      </c>
      <c r="G115" s="42">
        <v>33.74</v>
      </c>
      <c r="H115" s="42">
        <v>40.479999999999997</v>
      </c>
      <c r="I115" s="42">
        <v>40.479999999999997</v>
      </c>
      <c r="J115" s="50">
        <f t="shared" si="3"/>
        <v>0</v>
      </c>
      <c r="K115" s="67"/>
      <c r="L115" s="48">
        <f t="shared" si="4"/>
        <v>0</v>
      </c>
      <c r="M115" s="56">
        <f t="shared" si="5"/>
        <v>0</v>
      </c>
    </row>
    <row r="116" spans="1:13" x14ac:dyDescent="0.2">
      <c r="A116" s="41" t="s">
        <v>306</v>
      </c>
      <c r="B116" s="40" t="s">
        <v>307</v>
      </c>
      <c r="C116" s="41" t="s">
        <v>23</v>
      </c>
      <c r="D116" s="41" t="s">
        <v>308</v>
      </c>
      <c r="E116" s="16" t="s">
        <v>236</v>
      </c>
      <c r="F116" s="40">
        <v>1</v>
      </c>
      <c r="G116" s="42">
        <v>409.09</v>
      </c>
      <c r="H116" s="42">
        <v>490.9</v>
      </c>
      <c r="I116" s="42">
        <v>490.9</v>
      </c>
      <c r="J116" s="50">
        <f t="shared" si="3"/>
        <v>0</v>
      </c>
      <c r="K116" s="67"/>
      <c r="L116" s="48">
        <f t="shared" si="4"/>
        <v>0</v>
      </c>
      <c r="M116" s="56">
        <f t="shared" si="5"/>
        <v>0</v>
      </c>
    </row>
    <row r="117" spans="1:13" x14ac:dyDescent="0.2">
      <c r="A117" s="37" t="s">
        <v>309</v>
      </c>
      <c r="B117" s="37"/>
      <c r="C117" s="37"/>
      <c r="D117" s="37" t="s">
        <v>310</v>
      </c>
      <c r="E117" s="37"/>
      <c r="F117" s="38"/>
      <c r="G117" s="37"/>
      <c r="H117" s="37"/>
      <c r="I117" s="62">
        <f>SUM(I118:I121)</f>
        <v>1694.79</v>
      </c>
      <c r="J117" s="51"/>
      <c r="K117" s="68"/>
      <c r="L117" s="47"/>
      <c r="M117" s="56">
        <f t="shared" si="5"/>
        <v>0</v>
      </c>
    </row>
    <row r="118" spans="1:13" x14ac:dyDescent="0.2">
      <c r="A118" s="41" t="s">
        <v>311</v>
      </c>
      <c r="B118" s="40" t="s">
        <v>312</v>
      </c>
      <c r="C118" s="41" t="s">
        <v>23</v>
      </c>
      <c r="D118" s="41" t="s">
        <v>313</v>
      </c>
      <c r="E118" s="16" t="s">
        <v>236</v>
      </c>
      <c r="F118" s="40">
        <v>2</v>
      </c>
      <c r="G118" s="42">
        <v>261.02999999999997</v>
      </c>
      <c r="H118" s="42">
        <v>313.23</v>
      </c>
      <c r="I118" s="42">
        <v>626.46</v>
      </c>
      <c r="J118" s="50">
        <f t="shared" si="3"/>
        <v>0</v>
      </c>
      <c r="K118" s="67"/>
      <c r="L118" s="48">
        <f t="shared" si="4"/>
        <v>0</v>
      </c>
      <c r="M118" s="56">
        <f t="shared" si="5"/>
        <v>0</v>
      </c>
    </row>
    <row r="119" spans="1:13" ht="38.25" x14ac:dyDescent="0.2">
      <c r="A119" s="41" t="s">
        <v>314</v>
      </c>
      <c r="B119" s="40" t="s">
        <v>315</v>
      </c>
      <c r="C119" s="41" t="s">
        <v>23</v>
      </c>
      <c r="D119" s="41" t="s">
        <v>316</v>
      </c>
      <c r="E119" s="16" t="s">
        <v>236</v>
      </c>
      <c r="F119" s="40">
        <v>2</v>
      </c>
      <c r="G119" s="42">
        <v>276.79000000000002</v>
      </c>
      <c r="H119" s="42">
        <v>332.14</v>
      </c>
      <c r="I119" s="42">
        <v>664.28</v>
      </c>
      <c r="J119" s="50">
        <f t="shared" si="3"/>
        <v>0</v>
      </c>
      <c r="K119" s="67"/>
      <c r="L119" s="48">
        <f t="shared" si="4"/>
        <v>0</v>
      </c>
      <c r="M119" s="56">
        <f t="shared" si="5"/>
        <v>0</v>
      </c>
    </row>
    <row r="120" spans="1:13" ht="38.25" x14ac:dyDescent="0.2">
      <c r="A120" s="41" t="s">
        <v>317</v>
      </c>
      <c r="B120" s="40" t="s">
        <v>318</v>
      </c>
      <c r="C120" s="41" t="s">
        <v>197</v>
      </c>
      <c r="D120" s="41" t="s">
        <v>319</v>
      </c>
      <c r="E120" s="16" t="s">
        <v>320</v>
      </c>
      <c r="F120" s="40">
        <v>13</v>
      </c>
      <c r="G120" s="42">
        <v>22.48</v>
      </c>
      <c r="H120" s="42">
        <v>26.97</v>
      </c>
      <c r="I120" s="42">
        <v>350.61</v>
      </c>
      <c r="J120" s="50">
        <f t="shared" si="3"/>
        <v>0</v>
      </c>
      <c r="K120" s="67"/>
      <c r="L120" s="48">
        <f t="shared" si="4"/>
        <v>0</v>
      </c>
      <c r="M120" s="56">
        <f t="shared" si="5"/>
        <v>0</v>
      </c>
    </row>
    <row r="121" spans="1:13" ht="25.5" x14ac:dyDescent="0.2">
      <c r="A121" s="41" t="s">
        <v>321</v>
      </c>
      <c r="B121" s="40" t="s">
        <v>322</v>
      </c>
      <c r="C121" s="41" t="s">
        <v>23</v>
      </c>
      <c r="D121" s="41" t="s">
        <v>323</v>
      </c>
      <c r="E121" s="16" t="s">
        <v>236</v>
      </c>
      <c r="F121" s="40">
        <v>2</v>
      </c>
      <c r="G121" s="42">
        <v>22.27</v>
      </c>
      <c r="H121" s="42">
        <v>26.72</v>
      </c>
      <c r="I121" s="42">
        <v>53.44</v>
      </c>
      <c r="J121" s="50">
        <f t="shared" si="3"/>
        <v>0</v>
      </c>
      <c r="K121" s="67"/>
      <c r="L121" s="48">
        <f t="shared" si="4"/>
        <v>0</v>
      </c>
      <c r="M121" s="56">
        <f t="shared" si="5"/>
        <v>0</v>
      </c>
    </row>
    <row r="122" spans="1:13" x14ac:dyDescent="0.2">
      <c r="A122" s="37" t="s">
        <v>324</v>
      </c>
      <c r="B122" s="37"/>
      <c r="C122" s="37"/>
      <c r="D122" s="37" t="s">
        <v>325</v>
      </c>
      <c r="E122" s="37"/>
      <c r="F122" s="38"/>
      <c r="G122" s="37"/>
      <c r="H122" s="37"/>
      <c r="I122" s="62">
        <f>SUM(I123:I135)</f>
        <v>5729.1500000000005</v>
      </c>
      <c r="J122" s="51"/>
      <c r="K122" s="68"/>
      <c r="L122" s="47"/>
      <c r="M122" s="56">
        <f t="shared" si="5"/>
        <v>0</v>
      </c>
    </row>
    <row r="123" spans="1:13" x14ac:dyDescent="0.2">
      <c r="A123" s="41" t="s">
        <v>326</v>
      </c>
      <c r="B123" s="40" t="s">
        <v>33</v>
      </c>
      <c r="C123" s="41" t="s">
        <v>23</v>
      </c>
      <c r="D123" s="41" t="s">
        <v>34</v>
      </c>
      <c r="E123" s="16" t="s">
        <v>35</v>
      </c>
      <c r="F123" s="40">
        <v>2.08</v>
      </c>
      <c r="G123" s="42">
        <v>33.92</v>
      </c>
      <c r="H123" s="42">
        <v>40.700000000000003</v>
      </c>
      <c r="I123" s="42">
        <v>84.65</v>
      </c>
      <c r="J123" s="50">
        <f t="shared" si="3"/>
        <v>0</v>
      </c>
      <c r="K123" s="67"/>
      <c r="L123" s="48">
        <f t="shared" si="4"/>
        <v>0</v>
      </c>
      <c r="M123" s="56">
        <f t="shared" si="5"/>
        <v>0</v>
      </c>
    </row>
    <row r="124" spans="1:13" x14ac:dyDescent="0.2">
      <c r="A124" s="41" t="s">
        <v>327</v>
      </c>
      <c r="B124" s="40" t="s">
        <v>37</v>
      </c>
      <c r="C124" s="41" t="s">
        <v>23</v>
      </c>
      <c r="D124" s="41" t="s">
        <v>38</v>
      </c>
      <c r="E124" s="16" t="s">
        <v>35</v>
      </c>
      <c r="F124" s="40">
        <v>1.51</v>
      </c>
      <c r="G124" s="42">
        <v>40.68</v>
      </c>
      <c r="H124" s="42">
        <v>48.81</v>
      </c>
      <c r="I124" s="42">
        <v>73.7</v>
      </c>
      <c r="J124" s="50">
        <f t="shared" si="3"/>
        <v>0</v>
      </c>
      <c r="K124" s="67"/>
      <c r="L124" s="48">
        <f t="shared" si="4"/>
        <v>0</v>
      </c>
      <c r="M124" s="56">
        <f t="shared" si="5"/>
        <v>0</v>
      </c>
    </row>
    <row r="125" spans="1:13" ht="63.75" x14ac:dyDescent="0.2">
      <c r="A125" s="41" t="s">
        <v>328</v>
      </c>
      <c r="B125" s="40" t="s">
        <v>329</v>
      </c>
      <c r="C125" s="41" t="s">
        <v>23</v>
      </c>
      <c r="D125" s="41" t="s">
        <v>330</v>
      </c>
      <c r="E125" s="16" t="s">
        <v>25</v>
      </c>
      <c r="F125" s="40">
        <v>15.03</v>
      </c>
      <c r="G125" s="42">
        <v>72.180000000000007</v>
      </c>
      <c r="H125" s="42">
        <v>86.61</v>
      </c>
      <c r="I125" s="42">
        <v>1301.74</v>
      </c>
      <c r="J125" s="50">
        <f t="shared" si="3"/>
        <v>0</v>
      </c>
      <c r="K125" s="67"/>
      <c r="L125" s="48">
        <f t="shared" si="4"/>
        <v>0</v>
      </c>
      <c r="M125" s="56">
        <f t="shared" si="5"/>
        <v>0</v>
      </c>
    </row>
    <row r="126" spans="1:13" ht="38.25" x14ac:dyDescent="0.2">
      <c r="A126" s="41" t="s">
        <v>331</v>
      </c>
      <c r="B126" s="40" t="s">
        <v>119</v>
      </c>
      <c r="C126" s="41" t="s">
        <v>23</v>
      </c>
      <c r="D126" s="41" t="s">
        <v>120</v>
      </c>
      <c r="E126" s="16" t="s">
        <v>25</v>
      </c>
      <c r="F126" s="40">
        <v>14.4</v>
      </c>
      <c r="G126" s="42">
        <v>32</v>
      </c>
      <c r="H126" s="42">
        <v>38.4</v>
      </c>
      <c r="I126" s="42">
        <v>552.96</v>
      </c>
      <c r="J126" s="50">
        <f t="shared" si="3"/>
        <v>0</v>
      </c>
      <c r="K126" s="67"/>
      <c r="L126" s="48">
        <f t="shared" si="4"/>
        <v>0</v>
      </c>
      <c r="M126" s="56">
        <f t="shared" si="5"/>
        <v>0</v>
      </c>
    </row>
    <row r="127" spans="1:13" ht="25.5" x14ac:dyDescent="0.2">
      <c r="A127" s="41" t="s">
        <v>332</v>
      </c>
      <c r="B127" s="40" t="s">
        <v>72</v>
      </c>
      <c r="C127" s="41" t="s">
        <v>23</v>
      </c>
      <c r="D127" s="41" t="s">
        <v>73</v>
      </c>
      <c r="E127" s="16" t="s">
        <v>61</v>
      </c>
      <c r="F127" s="40">
        <v>31</v>
      </c>
      <c r="G127" s="42">
        <v>16.59</v>
      </c>
      <c r="H127" s="42">
        <v>19.899999999999999</v>
      </c>
      <c r="I127" s="42">
        <v>616.9</v>
      </c>
      <c r="J127" s="50">
        <f t="shared" si="3"/>
        <v>0</v>
      </c>
      <c r="K127" s="67"/>
      <c r="L127" s="48">
        <f t="shared" si="4"/>
        <v>0</v>
      </c>
      <c r="M127" s="56">
        <f t="shared" si="5"/>
        <v>0</v>
      </c>
    </row>
    <row r="128" spans="1:13" ht="25.5" x14ac:dyDescent="0.2">
      <c r="A128" s="41" t="s">
        <v>333</v>
      </c>
      <c r="B128" s="40" t="s">
        <v>66</v>
      </c>
      <c r="C128" s="41" t="s">
        <v>23</v>
      </c>
      <c r="D128" s="41" t="s">
        <v>67</v>
      </c>
      <c r="E128" s="16" t="s">
        <v>61</v>
      </c>
      <c r="F128" s="40">
        <v>77</v>
      </c>
      <c r="G128" s="42">
        <v>13.08</v>
      </c>
      <c r="H128" s="42">
        <v>15.69</v>
      </c>
      <c r="I128" s="42">
        <v>1208.1300000000001</v>
      </c>
      <c r="J128" s="50">
        <f t="shared" si="3"/>
        <v>0</v>
      </c>
      <c r="K128" s="67"/>
      <c r="L128" s="48">
        <f t="shared" si="4"/>
        <v>0</v>
      </c>
      <c r="M128" s="56">
        <f t="shared" si="5"/>
        <v>0</v>
      </c>
    </row>
    <row r="129" spans="1:13" ht="35.450000000000003" customHeight="1" x14ac:dyDescent="0.2">
      <c r="A129" s="41" t="s">
        <v>334</v>
      </c>
      <c r="B129" s="40" t="s">
        <v>335</v>
      </c>
      <c r="C129" s="41" t="s">
        <v>23</v>
      </c>
      <c r="D129" s="41" t="s">
        <v>336</v>
      </c>
      <c r="E129" s="16" t="s">
        <v>35</v>
      </c>
      <c r="F129" s="40">
        <v>0.56999999999999995</v>
      </c>
      <c r="G129" s="42">
        <v>396.43</v>
      </c>
      <c r="H129" s="42">
        <v>475.71</v>
      </c>
      <c r="I129" s="42">
        <v>271.14999999999998</v>
      </c>
      <c r="J129" s="50">
        <f t="shared" si="3"/>
        <v>0</v>
      </c>
      <c r="K129" s="67"/>
      <c r="L129" s="48">
        <f t="shared" si="4"/>
        <v>0</v>
      </c>
      <c r="M129" s="56">
        <f t="shared" si="5"/>
        <v>0</v>
      </c>
    </row>
    <row r="130" spans="1:13" ht="25.5" x14ac:dyDescent="0.2">
      <c r="A130" s="41" t="s">
        <v>337</v>
      </c>
      <c r="B130" s="40" t="s">
        <v>78</v>
      </c>
      <c r="C130" s="41" t="s">
        <v>23</v>
      </c>
      <c r="D130" s="41" t="s">
        <v>79</v>
      </c>
      <c r="E130" s="16" t="s">
        <v>35</v>
      </c>
      <c r="F130" s="40">
        <v>0.56999999999999995</v>
      </c>
      <c r="G130" s="42">
        <v>174.54</v>
      </c>
      <c r="H130" s="42">
        <v>209.44</v>
      </c>
      <c r="I130" s="42">
        <v>119.38</v>
      </c>
      <c r="J130" s="50">
        <f t="shared" si="3"/>
        <v>0</v>
      </c>
      <c r="K130" s="67"/>
      <c r="L130" s="48">
        <f t="shared" si="4"/>
        <v>0</v>
      </c>
      <c r="M130" s="56">
        <f t="shared" si="5"/>
        <v>0</v>
      </c>
    </row>
    <row r="131" spans="1:13" ht="51" x14ac:dyDescent="0.2">
      <c r="A131" s="41" t="s">
        <v>338</v>
      </c>
      <c r="B131" s="40" t="s">
        <v>177</v>
      </c>
      <c r="C131" s="41" t="s">
        <v>23</v>
      </c>
      <c r="D131" s="41" t="s">
        <v>178</v>
      </c>
      <c r="E131" s="16" t="s">
        <v>25</v>
      </c>
      <c r="F131" s="40">
        <v>21.6</v>
      </c>
      <c r="G131" s="42">
        <v>3.6</v>
      </c>
      <c r="H131" s="42">
        <v>4.32</v>
      </c>
      <c r="I131" s="42">
        <v>93.31</v>
      </c>
      <c r="J131" s="50">
        <f t="shared" si="3"/>
        <v>0</v>
      </c>
      <c r="K131" s="67"/>
      <c r="L131" s="48">
        <f t="shared" si="4"/>
        <v>0</v>
      </c>
      <c r="M131" s="56">
        <f t="shared" si="5"/>
        <v>0</v>
      </c>
    </row>
    <row r="132" spans="1:13" ht="63.75" x14ac:dyDescent="0.2">
      <c r="A132" s="41" t="s">
        <v>339</v>
      </c>
      <c r="B132" s="40" t="s">
        <v>180</v>
      </c>
      <c r="C132" s="41" t="s">
        <v>23</v>
      </c>
      <c r="D132" s="41" t="s">
        <v>181</v>
      </c>
      <c r="E132" s="16" t="s">
        <v>25</v>
      </c>
      <c r="F132" s="40">
        <v>21.6</v>
      </c>
      <c r="G132" s="42">
        <v>30.52</v>
      </c>
      <c r="H132" s="42">
        <v>36.619999999999997</v>
      </c>
      <c r="I132" s="42">
        <v>790.99</v>
      </c>
      <c r="J132" s="50">
        <f t="shared" si="3"/>
        <v>0</v>
      </c>
      <c r="K132" s="67"/>
      <c r="L132" s="48">
        <f t="shared" si="4"/>
        <v>0</v>
      </c>
      <c r="M132" s="56">
        <f t="shared" si="5"/>
        <v>0</v>
      </c>
    </row>
    <row r="133" spans="1:13" ht="25.5" x14ac:dyDescent="0.2">
      <c r="A133" s="41" t="s">
        <v>340</v>
      </c>
      <c r="B133" s="40" t="s">
        <v>202</v>
      </c>
      <c r="C133" s="41" t="s">
        <v>23</v>
      </c>
      <c r="D133" s="41" t="s">
        <v>203</v>
      </c>
      <c r="E133" s="16" t="s">
        <v>25</v>
      </c>
      <c r="F133" s="40">
        <v>21.6</v>
      </c>
      <c r="G133" s="42">
        <v>2.5499999999999998</v>
      </c>
      <c r="H133" s="42">
        <v>3.06</v>
      </c>
      <c r="I133" s="42">
        <v>66.09</v>
      </c>
      <c r="J133" s="50">
        <f t="shared" si="3"/>
        <v>0</v>
      </c>
      <c r="K133" s="67"/>
      <c r="L133" s="48">
        <f t="shared" si="4"/>
        <v>0</v>
      </c>
      <c r="M133" s="56">
        <f t="shared" si="5"/>
        <v>0</v>
      </c>
    </row>
    <row r="134" spans="1:13" ht="25.5" x14ac:dyDescent="0.2">
      <c r="A134" s="41" t="s">
        <v>341</v>
      </c>
      <c r="B134" s="40" t="s">
        <v>205</v>
      </c>
      <c r="C134" s="41" t="s">
        <v>23</v>
      </c>
      <c r="D134" s="41" t="s">
        <v>206</v>
      </c>
      <c r="E134" s="16" t="s">
        <v>25</v>
      </c>
      <c r="F134" s="40">
        <v>21.6</v>
      </c>
      <c r="G134" s="42">
        <v>9.92</v>
      </c>
      <c r="H134" s="42">
        <v>11.9</v>
      </c>
      <c r="I134" s="42">
        <v>257.04000000000002</v>
      </c>
      <c r="J134" s="50">
        <f t="shared" si="3"/>
        <v>0</v>
      </c>
      <c r="K134" s="67"/>
      <c r="L134" s="48">
        <f t="shared" si="4"/>
        <v>0</v>
      </c>
      <c r="M134" s="56">
        <f t="shared" si="5"/>
        <v>0</v>
      </c>
    </row>
    <row r="135" spans="1:13" ht="25.5" x14ac:dyDescent="0.2">
      <c r="A135" s="41" t="s">
        <v>342</v>
      </c>
      <c r="B135" s="40" t="s">
        <v>208</v>
      </c>
      <c r="C135" s="41" t="s">
        <v>23</v>
      </c>
      <c r="D135" s="41" t="s">
        <v>209</v>
      </c>
      <c r="E135" s="16" t="s">
        <v>25</v>
      </c>
      <c r="F135" s="40">
        <v>21.6</v>
      </c>
      <c r="G135" s="42">
        <v>11.31</v>
      </c>
      <c r="H135" s="42">
        <v>13.57</v>
      </c>
      <c r="I135" s="42">
        <v>293.11</v>
      </c>
      <c r="J135" s="50">
        <f t="shared" si="3"/>
        <v>0</v>
      </c>
      <c r="K135" s="67"/>
      <c r="L135" s="48">
        <f t="shared" si="4"/>
        <v>0</v>
      </c>
      <c r="M135" s="56">
        <f t="shared" si="5"/>
        <v>0</v>
      </c>
    </row>
    <row r="136" spans="1:13" x14ac:dyDescent="0.2">
      <c r="A136" s="37" t="s">
        <v>343</v>
      </c>
      <c r="B136" s="37"/>
      <c r="C136" s="37"/>
      <c r="D136" s="37" t="s">
        <v>344</v>
      </c>
      <c r="E136" s="37"/>
      <c r="F136" s="38"/>
      <c r="G136" s="37"/>
      <c r="H136" s="37"/>
      <c r="I136" s="62">
        <f>SUM(I137:I139)</f>
        <v>35324.620000000003</v>
      </c>
      <c r="J136" s="51"/>
      <c r="K136" s="68"/>
      <c r="L136" s="47"/>
      <c r="M136" s="56">
        <f t="shared" si="5"/>
        <v>0</v>
      </c>
    </row>
    <row r="137" spans="1:13" x14ac:dyDescent="0.2">
      <c r="A137" s="41" t="s">
        <v>345</v>
      </c>
      <c r="B137" s="40" t="s">
        <v>346</v>
      </c>
      <c r="C137" s="41" t="s">
        <v>23</v>
      </c>
      <c r="D137" s="41" t="s">
        <v>347</v>
      </c>
      <c r="E137" s="16" t="s">
        <v>25</v>
      </c>
      <c r="F137" s="40">
        <v>476.23</v>
      </c>
      <c r="G137" s="42">
        <v>3.01</v>
      </c>
      <c r="H137" s="42">
        <v>3.61</v>
      </c>
      <c r="I137" s="42">
        <v>1719.19</v>
      </c>
      <c r="J137" s="50">
        <f t="shared" ref="J137:J139" si="6">L137/I137</f>
        <v>0</v>
      </c>
      <c r="K137" s="67"/>
      <c r="L137" s="48">
        <f t="shared" ref="L137:L139" si="7">K137*H137</f>
        <v>0</v>
      </c>
      <c r="M137" s="56">
        <f t="shared" ref="M137:M139" si="8">L137/I137</f>
        <v>0</v>
      </c>
    </row>
    <row r="138" spans="1:13" ht="25.5" x14ac:dyDescent="0.2">
      <c r="A138" s="41" t="s">
        <v>348</v>
      </c>
      <c r="B138" s="40" t="s">
        <v>349</v>
      </c>
      <c r="C138" s="41" t="s">
        <v>23</v>
      </c>
      <c r="D138" s="41" t="s">
        <v>350</v>
      </c>
      <c r="E138" s="16" t="s">
        <v>25</v>
      </c>
      <c r="F138" s="40">
        <v>0.24</v>
      </c>
      <c r="G138" s="42">
        <v>360.41</v>
      </c>
      <c r="H138" s="42">
        <v>432.49</v>
      </c>
      <c r="I138" s="42">
        <v>103.79</v>
      </c>
      <c r="J138" s="50">
        <f t="shared" si="6"/>
        <v>0</v>
      </c>
      <c r="K138" s="67"/>
      <c r="L138" s="48">
        <f t="shared" si="7"/>
        <v>0</v>
      </c>
      <c r="M138" s="56">
        <f t="shared" si="8"/>
        <v>0</v>
      </c>
    </row>
    <row r="139" spans="1:13" ht="63.75" x14ac:dyDescent="0.2">
      <c r="A139" s="41" t="s">
        <v>351</v>
      </c>
      <c r="B139" s="40" t="s">
        <v>352</v>
      </c>
      <c r="C139" s="41" t="s">
        <v>23</v>
      </c>
      <c r="D139" s="41" t="s">
        <v>353</v>
      </c>
      <c r="E139" s="16" t="s">
        <v>25</v>
      </c>
      <c r="F139" s="40">
        <v>172.44</v>
      </c>
      <c r="G139" s="42">
        <v>161.9</v>
      </c>
      <c r="H139" s="42">
        <v>194.28</v>
      </c>
      <c r="I139" s="42">
        <v>33501.64</v>
      </c>
      <c r="J139" s="50">
        <f t="shared" si="6"/>
        <v>0</v>
      </c>
      <c r="K139" s="67"/>
      <c r="L139" s="48">
        <f t="shared" si="7"/>
        <v>0</v>
      </c>
      <c r="M139" s="56">
        <f t="shared" si="8"/>
        <v>0</v>
      </c>
    </row>
    <row r="140" spans="1:13" x14ac:dyDescent="0.2">
      <c r="A140" s="87" t="s">
        <v>357</v>
      </c>
      <c r="B140" s="87"/>
      <c r="C140" s="87"/>
      <c r="D140" s="87"/>
      <c r="E140" s="43"/>
      <c r="F140" s="81" t="s">
        <v>354</v>
      </c>
      <c r="G140" s="82"/>
      <c r="H140" s="83">
        <v>519157.89</v>
      </c>
      <c r="I140" s="82"/>
      <c r="J140" s="82"/>
      <c r="K140" s="67"/>
      <c r="L140" s="48"/>
      <c r="M140" s="56"/>
    </row>
    <row r="141" spans="1:13" x14ac:dyDescent="0.2">
      <c r="A141" s="87"/>
      <c r="B141" s="87"/>
      <c r="C141" s="87"/>
      <c r="D141" s="87"/>
      <c r="E141" s="43"/>
      <c r="F141" s="81" t="s">
        <v>355</v>
      </c>
      <c r="G141" s="82"/>
      <c r="H141" s="83">
        <v>103800.74</v>
      </c>
      <c r="I141" s="82"/>
      <c r="J141" s="82"/>
      <c r="K141" s="67"/>
      <c r="L141" s="48"/>
      <c r="M141" s="56"/>
    </row>
    <row r="142" spans="1:13" x14ac:dyDescent="0.2">
      <c r="A142" s="87"/>
      <c r="B142" s="87"/>
      <c r="C142" s="87"/>
      <c r="D142" s="87"/>
      <c r="E142" s="43"/>
      <c r="F142" s="81" t="s">
        <v>356</v>
      </c>
      <c r="G142" s="82"/>
      <c r="H142" s="83">
        <v>622958.63</v>
      </c>
      <c r="I142" s="82"/>
      <c r="J142" s="82"/>
      <c r="K142" s="67"/>
      <c r="L142" s="48"/>
      <c r="M142" s="56"/>
    </row>
    <row r="143" spans="1:13" ht="27" customHeight="1" x14ac:dyDescent="0.2">
      <c r="A143" s="57"/>
      <c r="B143" s="57"/>
      <c r="C143" s="57"/>
      <c r="D143" s="57"/>
      <c r="E143" s="57"/>
      <c r="F143" s="57"/>
      <c r="G143" s="57"/>
      <c r="H143" s="57"/>
      <c r="I143" s="57"/>
      <c r="J143" s="58">
        <f>H142</f>
        <v>622958.63</v>
      </c>
      <c r="L143" s="59">
        <f>SUM(L8:L139)</f>
        <v>75420.330999999991</v>
      </c>
      <c r="M143" s="56">
        <f>L143/J143</f>
        <v>0.12106796080503772</v>
      </c>
    </row>
    <row r="144" spans="1:13" ht="70.150000000000006" customHeight="1" x14ac:dyDescent="0.2">
      <c r="A144" s="84" t="s">
        <v>401</v>
      </c>
      <c r="B144" s="85"/>
      <c r="C144" s="85"/>
      <c r="D144" s="85"/>
      <c r="E144" s="85"/>
      <c r="F144" s="85"/>
      <c r="G144" s="85"/>
      <c r="H144" s="85"/>
      <c r="I144" s="85"/>
      <c r="J144" s="85"/>
    </row>
    <row r="145" spans="1:1" x14ac:dyDescent="0.2">
      <c r="A145" s="35" t="s">
        <v>402</v>
      </c>
    </row>
    <row r="148" spans="1:1" x14ac:dyDescent="0.2">
      <c r="A148" s="35" t="s">
        <v>403</v>
      </c>
    </row>
    <row r="149" spans="1:1" x14ac:dyDescent="0.2">
      <c r="A149" s="35" t="s">
        <v>404</v>
      </c>
    </row>
  </sheetData>
  <mergeCells count="18">
    <mergeCell ref="A2:D2"/>
    <mergeCell ref="A3:D3"/>
    <mergeCell ref="A140:D142"/>
    <mergeCell ref="A4:J4"/>
    <mergeCell ref="F140:G140"/>
    <mergeCell ref="H140:J140"/>
    <mergeCell ref="F141:G141"/>
    <mergeCell ref="H141:J141"/>
    <mergeCell ref="E2:F2"/>
    <mergeCell ref="G2:H2"/>
    <mergeCell ref="I2:J2"/>
    <mergeCell ref="E3:F3"/>
    <mergeCell ref="G3:H3"/>
    <mergeCell ref="K4:L4"/>
    <mergeCell ref="I3:J3"/>
    <mergeCell ref="F142:G142"/>
    <mergeCell ref="H142:J142"/>
    <mergeCell ref="A144:J144"/>
  </mergeCells>
  <pageMargins left="0.51181102362204722" right="0.51181102362204722" top="0.78740157480314965" bottom="0.78740157480314965" header="0.51181102362204722" footer="0.51181102362204722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1E99F-1AD6-4851-A6EB-703FB524BD3E}">
  <dimension ref="A1:O58"/>
  <sheetViews>
    <sheetView tabSelected="1" view="pageBreakPreview" topLeftCell="A52" zoomScaleNormal="100" zoomScaleSheetLayoutView="100" workbookViewId="0">
      <selection activeCell="E67" sqref="E67"/>
    </sheetView>
  </sheetViews>
  <sheetFormatPr defaultRowHeight="14.25" x14ac:dyDescent="0.2"/>
  <cols>
    <col min="1" max="1" width="7.375" style="75" bestFit="1" customWidth="1"/>
    <col min="2" max="2" width="48.375" customWidth="1"/>
    <col min="3" max="3" width="6.75" bestFit="1" customWidth="1"/>
    <col min="4" max="4" width="5.375" bestFit="1" customWidth="1"/>
    <col min="5" max="5" width="4.125" customWidth="1"/>
    <col min="6" max="6" width="7" bestFit="1" customWidth="1"/>
    <col min="7" max="7" width="4.125" customWidth="1"/>
    <col min="8" max="8" width="7.5" bestFit="1" customWidth="1"/>
    <col min="9" max="9" width="7.875" bestFit="1" customWidth="1"/>
    <col min="10" max="10" width="7.375" customWidth="1"/>
    <col min="11" max="11" width="10" customWidth="1"/>
    <col min="12" max="12" width="11.25" customWidth="1"/>
  </cols>
  <sheetData>
    <row r="1" spans="1:15" ht="15" thickBot="1" x14ac:dyDescent="0.25"/>
    <row r="2" spans="1:15" ht="14.45" customHeight="1" thickBot="1" x14ac:dyDescent="0.25">
      <c r="A2" s="101" t="s">
        <v>396</v>
      </c>
      <c r="B2" s="102"/>
      <c r="C2" s="102"/>
      <c r="D2" s="102"/>
      <c r="E2" s="102"/>
      <c r="F2" s="102"/>
      <c r="G2" s="102"/>
      <c r="H2" s="102"/>
      <c r="I2" s="102"/>
      <c r="J2" s="103"/>
      <c r="K2" s="91" t="s">
        <v>397</v>
      </c>
      <c r="L2" s="94" t="s">
        <v>398</v>
      </c>
      <c r="M2" s="26"/>
      <c r="N2" s="26"/>
      <c r="O2" s="26"/>
    </row>
    <row r="3" spans="1:15" ht="15" thickBot="1" x14ac:dyDescent="0.25">
      <c r="A3" s="104"/>
      <c r="B3" s="105"/>
      <c r="C3" s="105"/>
      <c r="D3" s="105"/>
      <c r="E3" s="105"/>
      <c r="F3" s="105"/>
      <c r="G3" s="105"/>
      <c r="H3" s="105"/>
      <c r="I3" s="105"/>
      <c r="J3" s="106"/>
      <c r="K3" s="92"/>
      <c r="L3" s="95"/>
      <c r="M3" s="26"/>
      <c r="N3" s="26"/>
      <c r="O3" s="26"/>
    </row>
    <row r="4" spans="1:15" ht="30" customHeight="1" thickBot="1" x14ac:dyDescent="0.25">
      <c r="A4" s="98" t="s">
        <v>366</v>
      </c>
      <c r="B4" s="99"/>
      <c r="C4" s="99"/>
      <c r="D4" s="99"/>
      <c r="E4" s="99"/>
      <c r="F4" s="99"/>
      <c r="G4" s="99"/>
      <c r="H4" s="99"/>
      <c r="I4" s="99"/>
      <c r="J4" s="100"/>
      <c r="K4" s="93"/>
      <c r="L4" s="96"/>
      <c r="M4" s="26"/>
      <c r="N4" s="26"/>
      <c r="O4" s="26"/>
    </row>
    <row r="5" spans="1:15" x14ac:dyDescent="0.2">
      <c r="A5" s="76" t="s">
        <v>8</v>
      </c>
      <c r="B5" s="31" t="s">
        <v>11</v>
      </c>
      <c r="C5" s="32"/>
      <c r="D5" s="32"/>
      <c r="E5" s="32"/>
      <c r="F5" s="32"/>
      <c r="G5" s="32"/>
      <c r="H5" s="32"/>
      <c r="I5" s="33" t="s">
        <v>13</v>
      </c>
      <c r="J5" s="34"/>
      <c r="K5" s="72"/>
      <c r="L5" s="69"/>
      <c r="M5" s="27"/>
      <c r="N5" s="26"/>
      <c r="O5" s="26"/>
    </row>
    <row r="6" spans="1:15" x14ac:dyDescent="0.2">
      <c r="A6" s="77" t="s">
        <v>17</v>
      </c>
      <c r="B6" s="1" t="s">
        <v>18</v>
      </c>
      <c r="C6" s="1"/>
      <c r="D6" s="1"/>
      <c r="E6" s="1"/>
      <c r="F6" s="1"/>
      <c r="G6" s="1"/>
      <c r="H6" s="1"/>
      <c r="I6" s="2"/>
      <c r="J6" s="20"/>
      <c r="K6" s="73"/>
      <c r="L6" s="70"/>
      <c r="M6" s="27"/>
      <c r="N6" s="26"/>
      <c r="O6" s="26"/>
    </row>
    <row r="7" spans="1:15" ht="25.5" x14ac:dyDescent="0.2">
      <c r="A7" s="77" t="s">
        <v>19</v>
      </c>
      <c r="B7" s="1" t="s">
        <v>20</v>
      </c>
      <c r="C7" s="1" t="s">
        <v>367</v>
      </c>
      <c r="D7" s="14" t="s">
        <v>371</v>
      </c>
      <c r="E7" s="15" t="s">
        <v>365</v>
      </c>
      <c r="F7" s="14" t="s">
        <v>372</v>
      </c>
      <c r="G7" s="15" t="s">
        <v>365</v>
      </c>
      <c r="H7" s="14" t="s">
        <v>373</v>
      </c>
      <c r="I7" s="2" t="s">
        <v>364</v>
      </c>
      <c r="J7" s="21" t="s">
        <v>363</v>
      </c>
      <c r="K7" s="73"/>
      <c r="L7" s="70"/>
      <c r="M7" s="28"/>
      <c r="N7" s="26"/>
      <c r="O7" s="26"/>
    </row>
    <row r="8" spans="1:15" ht="15" x14ac:dyDescent="0.2">
      <c r="A8" s="45" t="s">
        <v>21</v>
      </c>
      <c r="B8" s="13" t="s">
        <v>24</v>
      </c>
      <c r="C8" s="4">
        <v>1</v>
      </c>
      <c r="D8" s="4"/>
      <c r="E8" s="7"/>
      <c r="F8" s="8"/>
      <c r="G8" s="7"/>
      <c r="H8" s="8"/>
      <c r="I8" s="12">
        <f>F9*D9</f>
        <v>8</v>
      </c>
      <c r="J8" s="22" t="s">
        <v>25</v>
      </c>
      <c r="K8" s="73">
        <v>8</v>
      </c>
      <c r="L8" s="71">
        <f>I8-K8</f>
        <v>0</v>
      </c>
      <c r="M8" s="27"/>
      <c r="N8" s="26"/>
      <c r="O8" s="26"/>
    </row>
    <row r="9" spans="1:15" ht="15" x14ac:dyDescent="0.2">
      <c r="A9" s="45"/>
      <c r="B9" s="3" t="s">
        <v>387</v>
      </c>
      <c r="C9" s="4">
        <v>1</v>
      </c>
      <c r="D9" s="4">
        <v>2</v>
      </c>
      <c r="E9" s="7" t="s">
        <v>365</v>
      </c>
      <c r="F9" s="8">
        <v>4</v>
      </c>
      <c r="G9" s="7" t="s">
        <v>365</v>
      </c>
      <c r="H9" s="8"/>
      <c r="I9" s="9">
        <f>PRODUCT(C9,D9,F9,H9)</f>
        <v>8</v>
      </c>
      <c r="J9" s="22"/>
      <c r="K9" s="73"/>
      <c r="L9" s="71"/>
      <c r="M9" s="27"/>
      <c r="N9" s="26"/>
      <c r="O9" s="26"/>
    </row>
    <row r="10" spans="1:15" ht="38.25" x14ac:dyDescent="0.2">
      <c r="A10" s="45" t="s">
        <v>26</v>
      </c>
      <c r="B10" s="13" t="s">
        <v>28</v>
      </c>
      <c r="C10" s="16">
        <v>2</v>
      </c>
      <c r="D10" s="16">
        <v>30.55</v>
      </c>
      <c r="E10" s="7"/>
      <c r="F10" s="17">
        <v>25.15</v>
      </c>
      <c r="G10" s="7"/>
      <c r="H10" s="8"/>
      <c r="I10" s="18">
        <f>30.55+30.55+25.15+25.15</f>
        <v>111.4</v>
      </c>
      <c r="J10" s="23" t="s">
        <v>29</v>
      </c>
      <c r="K10" s="73">
        <v>105.5</v>
      </c>
      <c r="L10" s="71">
        <f t="shared" ref="L10:L57" si="0">I10-K10</f>
        <v>5.9000000000000057</v>
      </c>
      <c r="M10" s="28"/>
      <c r="N10" s="26"/>
      <c r="O10" s="26"/>
    </row>
    <row r="11" spans="1:15" ht="15" x14ac:dyDescent="0.2">
      <c r="A11" s="45"/>
      <c r="B11" s="3" t="s">
        <v>395</v>
      </c>
      <c r="C11" s="16">
        <v>1</v>
      </c>
      <c r="D11" s="16">
        <v>2</v>
      </c>
      <c r="E11" s="7" t="s">
        <v>365</v>
      </c>
      <c r="F11" s="17">
        <v>53.25</v>
      </c>
      <c r="G11" s="7" t="s">
        <v>365</v>
      </c>
      <c r="H11" s="8"/>
      <c r="I11" s="19">
        <f>PRODUCT(C11,D11,F11)</f>
        <v>106.5</v>
      </c>
      <c r="J11" s="23"/>
      <c r="K11" s="73"/>
      <c r="L11" s="71"/>
      <c r="M11" s="28"/>
      <c r="N11" s="26"/>
      <c r="O11" s="26"/>
    </row>
    <row r="12" spans="1:15" ht="15" x14ac:dyDescent="0.2">
      <c r="A12" s="77" t="s">
        <v>30</v>
      </c>
      <c r="B12" s="1" t="s">
        <v>31</v>
      </c>
      <c r="C12" s="1"/>
      <c r="D12" s="1"/>
      <c r="E12" s="7"/>
      <c r="F12" s="1"/>
      <c r="G12" s="7"/>
      <c r="H12" s="1"/>
      <c r="I12" s="11"/>
      <c r="J12" s="24"/>
      <c r="K12" s="73"/>
      <c r="L12" s="71"/>
      <c r="M12" s="27"/>
      <c r="N12" s="26"/>
      <c r="O12" s="26"/>
    </row>
    <row r="13" spans="1:15" ht="15" x14ac:dyDescent="0.2">
      <c r="A13" s="45" t="s">
        <v>32</v>
      </c>
      <c r="B13" s="13" t="s">
        <v>369</v>
      </c>
      <c r="C13" s="4"/>
      <c r="D13" s="4"/>
      <c r="E13" s="7"/>
      <c r="F13" s="4"/>
      <c r="G13" s="7"/>
      <c r="H13" s="4"/>
      <c r="I13" s="12">
        <f>SUM(I14:I19)</f>
        <v>64.819249999999997</v>
      </c>
      <c r="J13" s="22" t="s">
        <v>35</v>
      </c>
      <c r="K13" s="73">
        <v>44.46</v>
      </c>
      <c r="L13" s="71">
        <f t="shared" si="0"/>
        <v>20.359249999999996</v>
      </c>
      <c r="M13" s="27"/>
      <c r="N13" s="26"/>
      <c r="O13" s="26"/>
    </row>
    <row r="14" spans="1:15" x14ac:dyDescent="0.2">
      <c r="A14" s="45"/>
      <c r="B14" s="3" t="s">
        <v>368</v>
      </c>
      <c r="C14" s="4">
        <v>18</v>
      </c>
      <c r="D14" s="4">
        <v>1.25</v>
      </c>
      <c r="E14" s="7" t="s">
        <v>365</v>
      </c>
      <c r="F14" s="4">
        <v>1.25</v>
      </c>
      <c r="G14" s="7" t="s">
        <v>365</v>
      </c>
      <c r="H14" s="4">
        <v>1.25</v>
      </c>
      <c r="I14" s="9">
        <f t="shared" ref="I14:I19" si="1">PRODUCT(C14,D14,F14,H14)</f>
        <v>35.15625</v>
      </c>
      <c r="J14" s="22"/>
      <c r="K14" s="73"/>
      <c r="L14" s="70"/>
      <c r="M14" s="27"/>
      <c r="N14" s="26"/>
      <c r="O14" s="26"/>
    </row>
    <row r="15" spans="1:15" x14ac:dyDescent="0.2">
      <c r="A15" s="45"/>
      <c r="B15" s="3" t="s">
        <v>370</v>
      </c>
      <c r="C15" s="4">
        <v>4</v>
      </c>
      <c r="D15" s="4">
        <v>1</v>
      </c>
      <c r="E15" s="7" t="s">
        <v>365</v>
      </c>
      <c r="F15" s="4">
        <v>1</v>
      </c>
      <c r="G15" s="7" t="s">
        <v>365</v>
      </c>
      <c r="H15" s="4">
        <v>0.4</v>
      </c>
      <c r="I15" s="9">
        <f t="shared" si="1"/>
        <v>1.6</v>
      </c>
      <c r="J15" s="22"/>
      <c r="K15" s="73"/>
      <c r="L15" s="70"/>
      <c r="M15" s="27"/>
      <c r="N15" s="26"/>
      <c r="O15" s="26"/>
    </row>
    <row r="16" spans="1:15" x14ac:dyDescent="0.2">
      <c r="A16" s="45"/>
      <c r="B16" s="3" t="s">
        <v>374</v>
      </c>
      <c r="C16" s="4">
        <v>2</v>
      </c>
      <c r="D16" s="4">
        <v>15.64</v>
      </c>
      <c r="E16" s="7" t="s">
        <v>365</v>
      </c>
      <c r="F16" s="4">
        <v>0.7</v>
      </c>
      <c r="G16" s="7" t="s">
        <v>365</v>
      </c>
      <c r="H16" s="4">
        <v>0.5</v>
      </c>
      <c r="I16" s="9">
        <f t="shared" si="1"/>
        <v>10.948</v>
      </c>
      <c r="J16" s="22"/>
      <c r="K16" s="73"/>
      <c r="L16" s="70"/>
      <c r="M16" s="27"/>
      <c r="N16" s="26"/>
      <c r="O16" s="26"/>
    </row>
    <row r="17" spans="1:15" x14ac:dyDescent="0.2">
      <c r="A17" s="45"/>
      <c r="B17" s="3" t="s">
        <v>375</v>
      </c>
      <c r="C17" s="4">
        <v>1</v>
      </c>
      <c r="D17" s="4">
        <v>20.95</v>
      </c>
      <c r="E17" s="7" t="s">
        <v>365</v>
      </c>
      <c r="F17" s="4">
        <v>0.7</v>
      </c>
      <c r="G17" s="7" t="s">
        <v>365</v>
      </c>
      <c r="H17" s="4">
        <v>0.5</v>
      </c>
      <c r="I17" s="9">
        <f t="shared" si="1"/>
        <v>7.3324999999999996</v>
      </c>
      <c r="J17" s="22"/>
      <c r="K17" s="73"/>
      <c r="L17" s="70"/>
      <c r="M17" s="27"/>
      <c r="N17" s="26"/>
      <c r="O17" s="26"/>
    </row>
    <row r="18" spans="1:15" x14ac:dyDescent="0.2">
      <c r="A18" s="45"/>
      <c r="B18" s="3" t="s">
        <v>376</v>
      </c>
      <c r="C18" s="4">
        <v>1</v>
      </c>
      <c r="D18" s="4">
        <v>18.45</v>
      </c>
      <c r="E18" s="7" t="s">
        <v>365</v>
      </c>
      <c r="F18" s="4">
        <v>0.7</v>
      </c>
      <c r="G18" s="7" t="s">
        <v>365</v>
      </c>
      <c r="H18" s="4">
        <v>0.5</v>
      </c>
      <c r="I18" s="9">
        <f t="shared" si="1"/>
        <v>6.4574999999999996</v>
      </c>
      <c r="J18" s="22"/>
      <c r="K18" s="73"/>
      <c r="L18" s="70"/>
      <c r="M18" s="27"/>
      <c r="N18" s="26"/>
      <c r="O18" s="26"/>
    </row>
    <row r="19" spans="1:15" ht="25.5" x14ac:dyDescent="0.2">
      <c r="A19" s="45"/>
      <c r="B19" s="3" t="s">
        <v>394</v>
      </c>
      <c r="C19" s="4">
        <v>1</v>
      </c>
      <c r="D19" s="4">
        <v>9.5</v>
      </c>
      <c r="E19" s="7" t="s">
        <v>365</v>
      </c>
      <c r="F19" s="4">
        <v>0.7</v>
      </c>
      <c r="G19" s="7" t="s">
        <v>365</v>
      </c>
      <c r="H19" s="4">
        <v>0.5</v>
      </c>
      <c r="I19" s="9">
        <f t="shared" si="1"/>
        <v>3.3249999999999997</v>
      </c>
      <c r="J19" s="22"/>
      <c r="K19" s="73"/>
      <c r="L19" s="70"/>
      <c r="M19" s="27"/>
      <c r="N19" s="26"/>
      <c r="O19" s="26"/>
    </row>
    <row r="20" spans="1:15" ht="25.5" x14ac:dyDescent="0.2">
      <c r="A20" s="45" t="s">
        <v>36</v>
      </c>
      <c r="B20" s="13" t="s">
        <v>38</v>
      </c>
      <c r="C20" s="4"/>
      <c r="D20" s="4"/>
      <c r="E20" s="7"/>
      <c r="F20" s="4"/>
      <c r="G20" s="7"/>
      <c r="H20" s="4"/>
      <c r="I20" s="12">
        <f>I21</f>
        <v>6.56</v>
      </c>
      <c r="J20" s="22" t="s">
        <v>35</v>
      </c>
      <c r="K20" s="73">
        <v>6.56</v>
      </c>
      <c r="L20" s="71">
        <f t="shared" si="0"/>
        <v>0</v>
      </c>
      <c r="M20" s="27"/>
      <c r="N20" s="26"/>
      <c r="O20" s="26"/>
    </row>
    <row r="21" spans="1:15" ht="15" x14ac:dyDescent="0.2">
      <c r="A21" s="45"/>
      <c r="B21" s="3" t="s">
        <v>389</v>
      </c>
      <c r="C21" s="4">
        <v>1</v>
      </c>
      <c r="D21" s="4">
        <v>6.56</v>
      </c>
      <c r="E21" s="7" t="s">
        <v>365</v>
      </c>
      <c r="F21" s="4"/>
      <c r="G21" s="7" t="s">
        <v>365</v>
      </c>
      <c r="H21" s="4"/>
      <c r="I21" s="9">
        <f>PRODUCT(C21,D21,F21,H21)</f>
        <v>6.56</v>
      </c>
      <c r="J21" s="22"/>
      <c r="K21" s="73"/>
      <c r="L21" s="71"/>
      <c r="M21" s="27"/>
      <c r="N21" s="26"/>
      <c r="O21" s="26"/>
    </row>
    <row r="22" spans="1:15" ht="15" x14ac:dyDescent="0.2">
      <c r="A22" s="77" t="s">
        <v>39</v>
      </c>
      <c r="B22" s="1" t="s">
        <v>40</v>
      </c>
      <c r="C22" s="1"/>
      <c r="D22" s="1"/>
      <c r="E22" s="7"/>
      <c r="F22" s="1"/>
      <c r="G22" s="7"/>
      <c r="H22" s="1"/>
      <c r="I22" s="11"/>
      <c r="J22" s="24"/>
      <c r="K22" s="73"/>
      <c r="L22" s="71"/>
      <c r="M22" s="27"/>
      <c r="N22" s="26"/>
      <c r="O22" s="26"/>
    </row>
    <row r="23" spans="1:15" ht="15" x14ac:dyDescent="0.2">
      <c r="A23" s="77" t="s">
        <v>41</v>
      </c>
      <c r="B23" s="1" t="s">
        <v>42</v>
      </c>
      <c r="C23" s="1"/>
      <c r="D23" s="1"/>
      <c r="E23" s="7"/>
      <c r="F23" s="1"/>
      <c r="G23" s="7"/>
      <c r="H23" s="1"/>
      <c r="I23" s="11"/>
      <c r="J23" s="24"/>
      <c r="K23" s="73"/>
      <c r="L23" s="71"/>
      <c r="M23" s="27"/>
      <c r="N23" s="26"/>
      <c r="O23" s="26"/>
    </row>
    <row r="24" spans="1:15" ht="25.5" x14ac:dyDescent="0.2">
      <c r="A24" s="45" t="s">
        <v>43</v>
      </c>
      <c r="B24" s="13" t="s">
        <v>45</v>
      </c>
      <c r="C24" s="4"/>
      <c r="D24" s="4"/>
      <c r="E24" s="7"/>
      <c r="F24" s="4"/>
      <c r="G24" s="7"/>
      <c r="H24" s="4"/>
      <c r="I24" s="12">
        <f>SUM(I25:I28)</f>
        <v>28.062999999999999</v>
      </c>
      <c r="J24" s="22" t="s">
        <v>35</v>
      </c>
      <c r="K24" s="73">
        <v>18.239999999999998</v>
      </c>
      <c r="L24" s="71">
        <f t="shared" si="0"/>
        <v>9.8230000000000004</v>
      </c>
      <c r="M24" s="27"/>
      <c r="N24" s="26"/>
      <c r="O24" s="26"/>
    </row>
    <row r="25" spans="1:15" x14ac:dyDescent="0.2">
      <c r="A25" s="45"/>
      <c r="B25" s="3" t="s">
        <v>390</v>
      </c>
      <c r="C25" s="4">
        <v>2</v>
      </c>
      <c r="D25" s="4">
        <v>15.64</v>
      </c>
      <c r="E25" s="7" t="s">
        <v>365</v>
      </c>
      <c r="F25" s="4">
        <v>0.7</v>
      </c>
      <c r="G25" s="7" t="s">
        <v>365</v>
      </c>
      <c r="H25" s="4">
        <v>0.5</v>
      </c>
      <c r="I25" s="9">
        <f>PRODUCT(C25,D25,F25,H25)</f>
        <v>10.948</v>
      </c>
      <c r="J25" s="22"/>
      <c r="K25" s="73"/>
      <c r="L25" s="70"/>
      <c r="M25" s="26"/>
      <c r="N25" s="26"/>
      <c r="O25" s="26"/>
    </row>
    <row r="26" spans="1:15" x14ac:dyDescent="0.2">
      <c r="A26" s="45"/>
      <c r="B26" s="3" t="s">
        <v>391</v>
      </c>
      <c r="C26" s="4">
        <v>1</v>
      </c>
      <c r="D26" s="4">
        <v>20.95</v>
      </c>
      <c r="E26" s="7" t="s">
        <v>365</v>
      </c>
      <c r="F26" s="4">
        <v>0.7</v>
      </c>
      <c r="G26" s="7" t="s">
        <v>365</v>
      </c>
      <c r="H26" s="4">
        <v>0.5</v>
      </c>
      <c r="I26" s="9">
        <f>PRODUCT(C26,D26,F26,H26)</f>
        <v>7.3324999999999996</v>
      </c>
      <c r="J26" s="22"/>
      <c r="K26" s="73"/>
      <c r="L26" s="70"/>
      <c r="M26" s="26"/>
      <c r="N26" s="26"/>
      <c r="O26" s="26"/>
    </row>
    <row r="27" spans="1:15" x14ac:dyDescent="0.2">
      <c r="A27" s="45"/>
      <c r="B27" s="3" t="s">
        <v>392</v>
      </c>
      <c r="C27" s="4">
        <v>1</v>
      </c>
      <c r="D27" s="4">
        <v>18.45</v>
      </c>
      <c r="E27" s="7" t="s">
        <v>365</v>
      </c>
      <c r="F27" s="4">
        <v>0.7</v>
      </c>
      <c r="G27" s="7" t="s">
        <v>365</v>
      </c>
      <c r="H27" s="4">
        <v>0.5</v>
      </c>
      <c r="I27" s="9">
        <f t="shared" ref="I27" si="2">PRODUCT(C27,D27,F27,H27)</f>
        <v>6.4574999999999996</v>
      </c>
      <c r="J27" s="22"/>
      <c r="K27" s="73"/>
      <c r="L27" s="70"/>
      <c r="M27" s="26"/>
      <c r="N27" s="26"/>
      <c r="O27" s="26"/>
    </row>
    <row r="28" spans="1:15" x14ac:dyDescent="0.2">
      <c r="A28" s="45"/>
      <c r="B28" s="3" t="s">
        <v>393</v>
      </c>
      <c r="C28" s="4">
        <v>1</v>
      </c>
      <c r="D28" s="4">
        <v>9.5</v>
      </c>
      <c r="E28" s="7" t="s">
        <v>365</v>
      </c>
      <c r="F28" s="4">
        <v>0.7</v>
      </c>
      <c r="G28" s="7" t="s">
        <v>365</v>
      </c>
      <c r="H28" s="4">
        <v>0.5</v>
      </c>
      <c r="I28" s="9">
        <f>PRODUCT(C28,D28,F28,H28)</f>
        <v>3.3249999999999997</v>
      </c>
      <c r="J28" s="22"/>
      <c r="K28" s="73"/>
      <c r="L28" s="70"/>
      <c r="M28" s="26"/>
      <c r="N28" s="26"/>
      <c r="O28" s="26"/>
    </row>
    <row r="29" spans="1:15" ht="51" x14ac:dyDescent="0.2">
      <c r="A29" s="45" t="s">
        <v>46</v>
      </c>
      <c r="B29" s="13" t="s">
        <v>48</v>
      </c>
      <c r="C29" s="16"/>
      <c r="D29" s="16"/>
      <c r="E29" s="7"/>
      <c r="F29" s="16"/>
      <c r="G29" s="7"/>
      <c r="H29" s="16"/>
      <c r="I29" s="18">
        <f>I30</f>
        <v>33.875999999999998</v>
      </c>
      <c r="J29" s="23" t="s">
        <v>25</v>
      </c>
      <c r="K29" s="73">
        <v>33.880000000000003</v>
      </c>
      <c r="L29" s="71">
        <f t="shared" si="0"/>
        <v>-4.0000000000048885E-3</v>
      </c>
      <c r="M29" s="26"/>
      <c r="N29" s="26"/>
      <c r="O29" s="26"/>
    </row>
    <row r="30" spans="1:15" ht="25.5" x14ac:dyDescent="0.2">
      <c r="A30" s="45"/>
      <c r="B30" s="3" t="s">
        <v>379</v>
      </c>
      <c r="C30" s="16">
        <v>1</v>
      </c>
      <c r="D30" s="16">
        <v>94.1</v>
      </c>
      <c r="E30" s="7" t="s">
        <v>365</v>
      </c>
      <c r="F30" s="16">
        <v>0.36</v>
      </c>
      <c r="G30" s="7" t="s">
        <v>365</v>
      </c>
      <c r="H30" s="16"/>
      <c r="I30" s="19">
        <f t="shared" ref="I30" si="3">PRODUCT(C30,D30,F30,H30)</f>
        <v>33.875999999999998</v>
      </c>
      <c r="J30" s="23"/>
      <c r="K30" s="73"/>
      <c r="L30" s="71"/>
      <c r="M30" s="26"/>
      <c r="N30" s="26"/>
      <c r="O30" s="26"/>
    </row>
    <row r="31" spans="1:15" ht="25.5" x14ac:dyDescent="0.2">
      <c r="A31" s="45" t="s">
        <v>49</v>
      </c>
      <c r="B31" s="13" t="s">
        <v>51</v>
      </c>
      <c r="C31" s="4"/>
      <c r="D31" s="4"/>
      <c r="E31" s="7"/>
      <c r="F31" s="4"/>
      <c r="G31" s="7"/>
      <c r="H31" s="4"/>
      <c r="I31" s="12">
        <f>SUM(I32:I33)</f>
        <v>3.2124999999999999</v>
      </c>
      <c r="J31" s="22" t="s">
        <v>35</v>
      </c>
      <c r="K31" s="73">
        <v>1.64</v>
      </c>
      <c r="L31" s="71">
        <f t="shared" si="0"/>
        <v>1.5725</v>
      </c>
      <c r="M31" s="26"/>
      <c r="N31" s="26"/>
      <c r="O31" s="26"/>
    </row>
    <row r="32" spans="1:15" x14ac:dyDescent="0.2">
      <c r="A32" s="97"/>
      <c r="B32" s="3" t="s">
        <v>377</v>
      </c>
      <c r="C32" s="4">
        <v>18</v>
      </c>
      <c r="D32" s="4">
        <v>1.25</v>
      </c>
      <c r="E32" s="7" t="s">
        <v>365</v>
      </c>
      <c r="F32" s="4">
        <v>1.25</v>
      </c>
      <c r="G32" s="7" t="s">
        <v>365</v>
      </c>
      <c r="H32" s="4">
        <v>0.1</v>
      </c>
      <c r="I32" s="9">
        <f>PRODUCT(C32,D32,F32,H32)</f>
        <v>2.8125</v>
      </c>
      <c r="J32" s="22"/>
      <c r="K32" s="73"/>
      <c r="L32" s="70"/>
      <c r="M32" s="26"/>
      <c r="N32" s="26"/>
      <c r="O32" s="26"/>
    </row>
    <row r="33" spans="1:15" x14ac:dyDescent="0.2">
      <c r="A33" s="97"/>
      <c r="B33" s="3" t="s">
        <v>378</v>
      </c>
      <c r="C33" s="4">
        <v>4</v>
      </c>
      <c r="D33" s="4">
        <v>1</v>
      </c>
      <c r="E33" s="7" t="s">
        <v>365</v>
      </c>
      <c r="F33" s="4">
        <v>1</v>
      </c>
      <c r="G33" s="7" t="s">
        <v>365</v>
      </c>
      <c r="H33" s="4">
        <v>0.1</v>
      </c>
      <c r="I33" s="9">
        <f>PRODUCT(C33,D33,F33,H33)</f>
        <v>0.4</v>
      </c>
      <c r="J33" s="22"/>
      <c r="K33" s="73"/>
      <c r="L33" s="70"/>
      <c r="M33" s="26"/>
      <c r="N33" s="26"/>
      <c r="O33" s="26"/>
    </row>
    <row r="34" spans="1:15" ht="38.25" x14ac:dyDescent="0.2">
      <c r="A34" s="45" t="s">
        <v>52</v>
      </c>
      <c r="B34" s="13" t="s">
        <v>54</v>
      </c>
      <c r="C34" s="4"/>
      <c r="D34" s="4"/>
      <c r="E34" s="7"/>
      <c r="F34" s="4"/>
      <c r="G34" s="7"/>
      <c r="H34" s="4"/>
      <c r="I34" s="12">
        <f>I35</f>
        <v>3.2</v>
      </c>
      <c r="J34" s="22" t="s">
        <v>25</v>
      </c>
      <c r="K34" s="73">
        <v>3.2</v>
      </c>
      <c r="L34" s="70">
        <f t="shared" si="0"/>
        <v>0</v>
      </c>
      <c r="M34" s="26"/>
      <c r="N34" s="26"/>
      <c r="O34" s="26"/>
    </row>
    <row r="35" spans="1:15" ht="25.5" x14ac:dyDescent="0.2">
      <c r="A35" s="45"/>
      <c r="B35" s="3" t="s">
        <v>388</v>
      </c>
      <c r="C35" s="4">
        <v>1</v>
      </c>
      <c r="D35" s="4">
        <v>3.2</v>
      </c>
      <c r="E35" s="7" t="s">
        <v>365</v>
      </c>
      <c r="F35" s="4"/>
      <c r="G35" s="7" t="s">
        <v>365</v>
      </c>
      <c r="H35" s="4"/>
      <c r="I35" s="9">
        <v>3.2</v>
      </c>
      <c r="J35" s="22"/>
      <c r="K35" s="73"/>
      <c r="L35" s="70"/>
      <c r="M35" s="26"/>
      <c r="N35" s="26"/>
      <c r="O35" s="26"/>
    </row>
    <row r="36" spans="1:15" ht="38.25" x14ac:dyDescent="0.2">
      <c r="A36" s="45" t="s">
        <v>55</v>
      </c>
      <c r="B36" s="13" t="s">
        <v>57</v>
      </c>
      <c r="C36" s="4"/>
      <c r="D36" s="4"/>
      <c r="E36" s="7"/>
      <c r="F36" s="4"/>
      <c r="G36" s="7"/>
      <c r="H36" s="4"/>
      <c r="I36" s="12">
        <f>SUM(I37:I38)</f>
        <v>107</v>
      </c>
      <c r="J36" s="22" t="s">
        <v>25</v>
      </c>
      <c r="K36" s="73">
        <v>107</v>
      </c>
      <c r="L36" s="70">
        <f t="shared" si="0"/>
        <v>0</v>
      </c>
      <c r="M36" s="26"/>
      <c r="N36" s="26"/>
      <c r="O36" s="26"/>
    </row>
    <row r="37" spans="1:15" x14ac:dyDescent="0.2">
      <c r="A37" s="97"/>
      <c r="B37" s="3" t="s">
        <v>383</v>
      </c>
      <c r="C37" s="4">
        <v>1</v>
      </c>
      <c r="D37" s="4">
        <v>12</v>
      </c>
      <c r="E37" s="7" t="s">
        <v>365</v>
      </c>
      <c r="F37" s="4"/>
      <c r="G37" s="7" t="s">
        <v>365</v>
      </c>
      <c r="H37" s="4"/>
      <c r="I37" s="9">
        <f>PRODUCT(C37,D37,F37,H37)</f>
        <v>12</v>
      </c>
      <c r="J37" s="22"/>
      <c r="K37" s="73"/>
      <c r="L37" s="70"/>
      <c r="M37" s="26"/>
      <c r="N37" s="26"/>
      <c r="O37" s="26"/>
    </row>
    <row r="38" spans="1:15" ht="25.5" x14ac:dyDescent="0.2">
      <c r="A38" s="97"/>
      <c r="B38" s="3" t="s">
        <v>381</v>
      </c>
      <c r="C38" s="4">
        <v>1</v>
      </c>
      <c r="D38" s="4">
        <v>95</v>
      </c>
      <c r="E38" s="7" t="s">
        <v>365</v>
      </c>
      <c r="F38" s="4"/>
      <c r="G38" s="7" t="s">
        <v>365</v>
      </c>
      <c r="H38" s="4"/>
      <c r="I38" s="9">
        <f>PRODUCT(C38,D38,F38,H38)</f>
        <v>95</v>
      </c>
      <c r="J38" s="22"/>
      <c r="K38" s="73"/>
      <c r="L38" s="70"/>
      <c r="M38" s="26"/>
      <c r="N38" s="26"/>
      <c r="O38" s="26"/>
    </row>
    <row r="39" spans="1:15" ht="38.25" x14ac:dyDescent="0.2">
      <c r="A39" s="45" t="s">
        <v>58</v>
      </c>
      <c r="B39" s="13" t="s">
        <v>60</v>
      </c>
      <c r="C39" s="4"/>
      <c r="D39" s="4"/>
      <c r="E39" s="7"/>
      <c r="F39" s="4"/>
      <c r="G39" s="7"/>
      <c r="H39" s="4"/>
      <c r="I39" s="12">
        <f>I40</f>
        <v>32</v>
      </c>
      <c r="J39" s="22" t="s">
        <v>61</v>
      </c>
      <c r="K39" s="73">
        <v>32</v>
      </c>
      <c r="L39" s="70">
        <f t="shared" si="0"/>
        <v>0</v>
      </c>
      <c r="M39" s="26"/>
      <c r="N39" s="26"/>
      <c r="O39" s="26"/>
    </row>
    <row r="40" spans="1:15" ht="25.5" x14ac:dyDescent="0.2">
      <c r="A40" s="45"/>
      <c r="B40" s="3" t="s">
        <v>382</v>
      </c>
      <c r="C40" s="4">
        <v>1</v>
      </c>
      <c r="D40" s="4">
        <v>32</v>
      </c>
      <c r="E40" s="7" t="s">
        <v>365</v>
      </c>
      <c r="F40" s="4"/>
      <c r="G40" s="7" t="s">
        <v>365</v>
      </c>
      <c r="H40" s="4"/>
      <c r="I40" s="9">
        <f>PRODUCT(C40,D40,F40,H40)</f>
        <v>32</v>
      </c>
      <c r="J40" s="22"/>
      <c r="K40" s="73"/>
      <c r="L40" s="70"/>
      <c r="M40" s="26"/>
      <c r="N40" s="26"/>
      <c r="O40" s="26"/>
    </row>
    <row r="41" spans="1:15" ht="38.25" x14ac:dyDescent="0.2">
      <c r="A41" s="45" t="s">
        <v>62</v>
      </c>
      <c r="B41" s="13" t="s">
        <v>64</v>
      </c>
      <c r="C41" s="4"/>
      <c r="D41" s="4"/>
      <c r="E41" s="7"/>
      <c r="F41" s="4"/>
      <c r="G41" s="7"/>
      <c r="H41" s="4"/>
      <c r="I41" s="12">
        <f>SUM(I42:I43)</f>
        <v>28.4</v>
      </c>
      <c r="J41" s="22" t="s">
        <v>61</v>
      </c>
      <c r="K41" s="73">
        <v>28.4</v>
      </c>
      <c r="L41" s="70">
        <f t="shared" si="0"/>
        <v>0</v>
      </c>
      <c r="M41" s="26"/>
      <c r="N41" s="26"/>
      <c r="O41" s="26"/>
    </row>
    <row r="42" spans="1:15" x14ac:dyDescent="0.2">
      <c r="A42" s="97"/>
      <c r="B42" s="3" t="s">
        <v>383</v>
      </c>
      <c r="C42" s="4">
        <v>1</v>
      </c>
      <c r="D42" s="4">
        <v>25</v>
      </c>
      <c r="E42" s="7" t="s">
        <v>365</v>
      </c>
      <c r="F42" s="4"/>
      <c r="G42" s="7" t="s">
        <v>365</v>
      </c>
      <c r="H42" s="4"/>
      <c r="I42" s="9">
        <f>PRODUCT(C42,D42,F42,H42)</f>
        <v>25</v>
      </c>
      <c r="J42" s="22"/>
      <c r="K42" s="73"/>
      <c r="L42" s="70"/>
      <c r="M42" s="26"/>
      <c r="N42" s="26"/>
      <c r="O42" s="26"/>
    </row>
    <row r="43" spans="1:15" ht="25.5" x14ac:dyDescent="0.2">
      <c r="A43" s="97"/>
      <c r="B43" s="3" t="s">
        <v>381</v>
      </c>
      <c r="C43" s="4">
        <v>1</v>
      </c>
      <c r="D43" s="4">
        <v>3.4</v>
      </c>
      <c r="E43" s="7" t="s">
        <v>365</v>
      </c>
      <c r="F43" s="4"/>
      <c r="G43" s="7" t="s">
        <v>365</v>
      </c>
      <c r="H43" s="4"/>
      <c r="I43" s="9">
        <f>PRODUCT(C43,D43,F43,H43)</f>
        <v>3.4</v>
      </c>
      <c r="J43" s="22"/>
      <c r="K43" s="73"/>
      <c r="L43" s="70"/>
      <c r="M43" s="26"/>
      <c r="N43" s="26"/>
      <c r="O43" s="26"/>
    </row>
    <row r="44" spans="1:15" ht="38.25" x14ac:dyDescent="0.2">
      <c r="A44" s="45" t="s">
        <v>65</v>
      </c>
      <c r="B44" s="13" t="s">
        <v>67</v>
      </c>
      <c r="C44" s="4"/>
      <c r="D44" s="4"/>
      <c r="E44" s="7"/>
      <c r="F44" s="4"/>
      <c r="G44" s="7"/>
      <c r="H44" s="4"/>
      <c r="I44" s="12">
        <f>I45</f>
        <v>67.400000000000006</v>
      </c>
      <c r="J44" s="22" t="s">
        <v>61</v>
      </c>
      <c r="K44" s="73">
        <v>67.400000000000006</v>
      </c>
      <c r="L44" s="70">
        <f t="shared" si="0"/>
        <v>0</v>
      </c>
      <c r="M44" s="27"/>
      <c r="N44" s="26"/>
      <c r="O44" s="26"/>
    </row>
    <row r="45" spans="1:15" ht="25.5" x14ac:dyDescent="0.2">
      <c r="A45" s="45"/>
      <c r="B45" s="3" t="s">
        <v>380</v>
      </c>
      <c r="C45" s="4">
        <v>1</v>
      </c>
      <c r="D45" s="4">
        <v>67.400000000000006</v>
      </c>
      <c r="E45" s="7" t="s">
        <v>365</v>
      </c>
      <c r="F45" s="4"/>
      <c r="G45" s="7" t="s">
        <v>365</v>
      </c>
      <c r="H45" s="4"/>
      <c r="I45" s="9">
        <f>PRODUCT(C45,D45,F45,H45)</f>
        <v>67.400000000000006</v>
      </c>
      <c r="J45" s="22"/>
      <c r="K45" s="73"/>
      <c r="L45" s="70"/>
      <c r="M45" s="27"/>
      <c r="N45" s="26"/>
      <c r="O45" s="26"/>
    </row>
    <row r="46" spans="1:15" ht="38.25" x14ac:dyDescent="0.2">
      <c r="A46" s="45" t="s">
        <v>68</v>
      </c>
      <c r="B46" s="13" t="s">
        <v>70</v>
      </c>
      <c r="C46" s="4"/>
      <c r="D46" s="4"/>
      <c r="E46" s="7"/>
      <c r="F46" s="4"/>
      <c r="G46" s="7"/>
      <c r="H46" s="4"/>
      <c r="I46" s="29">
        <f>I47</f>
        <v>300.60000000000002</v>
      </c>
      <c r="J46" s="22" t="s">
        <v>61</v>
      </c>
      <c r="K46" s="73">
        <v>300.60000000000002</v>
      </c>
      <c r="L46" s="70">
        <f t="shared" si="0"/>
        <v>0</v>
      </c>
      <c r="M46" s="27"/>
      <c r="N46" s="26"/>
      <c r="O46" s="26"/>
    </row>
    <row r="47" spans="1:15" ht="25.5" x14ac:dyDescent="0.2">
      <c r="A47" s="45"/>
      <c r="B47" s="3" t="s">
        <v>380</v>
      </c>
      <c r="C47" s="4">
        <v>1</v>
      </c>
      <c r="D47" s="4">
        <v>300.60000000000002</v>
      </c>
      <c r="E47" s="7" t="s">
        <v>365</v>
      </c>
      <c r="F47" s="4"/>
      <c r="G47" s="7" t="s">
        <v>365</v>
      </c>
      <c r="H47" s="4"/>
      <c r="I47" s="9">
        <f>PRODUCT(C47,D47,F47,H47)</f>
        <v>300.60000000000002</v>
      </c>
      <c r="J47" s="22"/>
      <c r="K47" s="73"/>
      <c r="L47" s="70"/>
      <c r="M47" s="27"/>
      <c r="N47" s="26"/>
      <c r="O47" s="26"/>
    </row>
    <row r="48" spans="1:15" ht="38.25" x14ac:dyDescent="0.2">
      <c r="A48" s="45" t="s">
        <v>71</v>
      </c>
      <c r="B48" s="13" t="s">
        <v>73</v>
      </c>
      <c r="C48" s="4"/>
      <c r="D48" s="4"/>
      <c r="E48" s="7"/>
      <c r="F48" s="4"/>
      <c r="G48" s="7"/>
      <c r="H48" s="4"/>
      <c r="I48" s="12">
        <f>I49</f>
        <v>102.2</v>
      </c>
      <c r="J48" s="22" t="s">
        <v>61</v>
      </c>
      <c r="K48" s="73">
        <v>102.2</v>
      </c>
      <c r="L48" s="70">
        <f t="shared" si="0"/>
        <v>0</v>
      </c>
      <c r="M48" s="27"/>
      <c r="N48" s="26"/>
      <c r="O48" s="26"/>
    </row>
    <row r="49" spans="1:15" ht="25.5" x14ac:dyDescent="0.2">
      <c r="A49" s="45"/>
      <c r="B49" s="3" t="s">
        <v>380</v>
      </c>
      <c r="C49" s="4">
        <v>1</v>
      </c>
      <c r="D49" s="4">
        <v>102.2</v>
      </c>
      <c r="E49" s="7" t="s">
        <v>365</v>
      </c>
      <c r="F49" s="4"/>
      <c r="G49" s="7" t="s">
        <v>365</v>
      </c>
      <c r="H49" s="4"/>
      <c r="I49" s="9">
        <f>PRODUCT(C49,D49,F49,H49)</f>
        <v>102.2</v>
      </c>
      <c r="J49" s="22"/>
      <c r="K49" s="73"/>
      <c r="L49" s="70"/>
      <c r="M49" s="27"/>
      <c r="N49" s="26"/>
      <c r="O49" s="26"/>
    </row>
    <row r="50" spans="1:15" ht="38.25" x14ac:dyDescent="0.2">
      <c r="A50" s="45" t="s">
        <v>74</v>
      </c>
      <c r="B50" s="13" t="s">
        <v>76</v>
      </c>
      <c r="C50" s="4"/>
      <c r="D50" s="4"/>
      <c r="E50" s="7"/>
      <c r="F50" s="4"/>
      <c r="G50" s="7"/>
      <c r="H50" s="4"/>
      <c r="I50" s="18">
        <f>SUM(I51:I54)</f>
        <v>45.540250000000007</v>
      </c>
      <c r="J50" s="22" t="s">
        <v>35</v>
      </c>
      <c r="K50" s="73">
        <v>37.9</v>
      </c>
      <c r="L50" s="71">
        <f t="shared" si="0"/>
        <v>7.6402500000000089</v>
      </c>
      <c r="M50" s="26"/>
      <c r="N50" s="26"/>
      <c r="O50" s="26"/>
    </row>
    <row r="51" spans="1:15" x14ac:dyDescent="0.2">
      <c r="A51" s="45"/>
      <c r="B51" s="3" t="s">
        <v>377</v>
      </c>
      <c r="C51" s="4">
        <v>18</v>
      </c>
      <c r="D51" s="4">
        <v>1.25</v>
      </c>
      <c r="E51" s="7" t="s">
        <v>365</v>
      </c>
      <c r="F51" s="4">
        <v>1.25</v>
      </c>
      <c r="G51" s="7" t="s">
        <v>365</v>
      </c>
      <c r="H51" s="4">
        <v>1.25</v>
      </c>
      <c r="I51" s="9">
        <f>PRODUCT(C51,D51,F51,H51)</f>
        <v>35.15625</v>
      </c>
      <c r="J51" s="22"/>
      <c r="K51" s="73"/>
      <c r="L51" s="70"/>
      <c r="M51" s="26"/>
      <c r="N51" s="26"/>
      <c r="O51" s="26"/>
    </row>
    <row r="52" spans="1:15" x14ac:dyDescent="0.2">
      <c r="A52" s="45"/>
      <c r="B52" s="3" t="s">
        <v>378</v>
      </c>
      <c r="C52" s="4">
        <v>4</v>
      </c>
      <c r="D52" s="4">
        <v>1</v>
      </c>
      <c r="E52" s="7" t="s">
        <v>365</v>
      </c>
      <c r="F52" s="4">
        <v>1</v>
      </c>
      <c r="G52" s="7" t="s">
        <v>365</v>
      </c>
      <c r="H52" s="4">
        <v>0.4</v>
      </c>
      <c r="I52" s="9">
        <f t="shared" ref="I52:I54" si="4">PRODUCT(C52,D52,F52,H52)</f>
        <v>1.6</v>
      </c>
      <c r="J52" s="22"/>
      <c r="K52" s="73"/>
      <c r="L52" s="70"/>
      <c r="M52" s="26"/>
      <c r="N52" s="26"/>
      <c r="O52" s="26"/>
    </row>
    <row r="53" spans="1:15" x14ac:dyDescent="0.2">
      <c r="A53" s="45"/>
      <c r="B53" s="3" t="s">
        <v>384</v>
      </c>
      <c r="C53" s="4">
        <v>1</v>
      </c>
      <c r="D53" s="4">
        <v>15.8</v>
      </c>
      <c r="E53" s="7" t="s">
        <v>365</v>
      </c>
      <c r="F53" s="4">
        <v>0.2</v>
      </c>
      <c r="G53" s="7" t="s">
        <v>365</v>
      </c>
      <c r="H53" s="4">
        <v>0.4</v>
      </c>
      <c r="I53" s="9">
        <f t="shared" si="4"/>
        <v>1.2640000000000002</v>
      </c>
      <c r="J53" s="22"/>
      <c r="K53" s="73"/>
      <c r="L53" s="70"/>
    </row>
    <row r="54" spans="1:15" x14ac:dyDescent="0.2">
      <c r="A54" s="45"/>
      <c r="B54" s="3" t="s">
        <v>399</v>
      </c>
      <c r="C54" s="4">
        <v>1</v>
      </c>
      <c r="D54" s="4">
        <v>94</v>
      </c>
      <c r="E54" s="7" t="s">
        <v>365</v>
      </c>
      <c r="F54" s="4">
        <v>0.2</v>
      </c>
      <c r="G54" s="7"/>
      <c r="H54" s="4">
        <v>0.4</v>
      </c>
      <c r="I54" s="9">
        <f t="shared" si="4"/>
        <v>7.5200000000000005</v>
      </c>
      <c r="J54" s="22"/>
      <c r="K54" s="73"/>
      <c r="L54" s="70"/>
    </row>
    <row r="55" spans="1:15" ht="38.25" x14ac:dyDescent="0.2">
      <c r="A55" s="45" t="s">
        <v>77</v>
      </c>
      <c r="B55" s="13" t="s">
        <v>79</v>
      </c>
      <c r="C55" s="4"/>
      <c r="D55" s="4"/>
      <c r="E55" s="7"/>
      <c r="F55" s="4"/>
      <c r="G55" s="7"/>
      <c r="H55" s="4"/>
      <c r="I55" s="12">
        <f>I56</f>
        <v>37.9</v>
      </c>
      <c r="J55" s="22" t="s">
        <v>35</v>
      </c>
      <c r="K55" s="73">
        <v>37.9</v>
      </c>
      <c r="L55" s="70">
        <f t="shared" si="0"/>
        <v>0</v>
      </c>
    </row>
    <row r="56" spans="1:15" x14ac:dyDescent="0.2">
      <c r="A56" s="45"/>
      <c r="B56" s="3" t="s">
        <v>385</v>
      </c>
      <c r="C56" s="4">
        <v>1</v>
      </c>
      <c r="D56" s="4">
        <v>37.9</v>
      </c>
      <c r="E56" s="7" t="s">
        <v>365</v>
      </c>
      <c r="F56" s="4"/>
      <c r="G56" s="7" t="s">
        <v>365</v>
      </c>
      <c r="H56" s="4"/>
      <c r="I56" s="9">
        <f>PRODUCT(C56,D56,F56,H56)</f>
        <v>37.9</v>
      </c>
      <c r="J56" s="22"/>
      <c r="K56" s="73"/>
      <c r="L56" s="70"/>
    </row>
    <row r="57" spans="1:15" ht="25.5" x14ac:dyDescent="0.2">
      <c r="A57" s="45" t="s">
        <v>80</v>
      </c>
      <c r="B57" s="13" t="s">
        <v>82</v>
      </c>
      <c r="C57" s="4"/>
      <c r="D57" s="4"/>
      <c r="E57" s="7"/>
      <c r="F57" s="4"/>
      <c r="G57" s="7"/>
      <c r="H57" s="4"/>
      <c r="I57" s="29">
        <f>I58</f>
        <v>112.91999999999999</v>
      </c>
      <c r="J57" s="22" t="s">
        <v>25</v>
      </c>
      <c r="K57" s="73">
        <v>112.92</v>
      </c>
      <c r="L57" s="70">
        <f t="shared" si="0"/>
        <v>0</v>
      </c>
    </row>
    <row r="58" spans="1:15" ht="15" thickBot="1" x14ac:dyDescent="0.25">
      <c r="A58" s="78"/>
      <c r="B58" s="5" t="s">
        <v>386</v>
      </c>
      <c r="C58" s="6">
        <v>1</v>
      </c>
      <c r="D58" s="6">
        <v>94.1</v>
      </c>
      <c r="E58" s="10" t="s">
        <v>365</v>
      </c>
      <c r="F58" s="6">
        <v>1.2</v>
      </c>
      <c r="G58" s="10" t="s">
        <v>365</v>
      </c>
      <c r="H58" s="6"/>
      <c r="I58" s="30">
        <f>PRODUCT(C58,D58,F58,H58)</f>
        <v>112.91999999999999</v>
      </c>
      <c r="J58" s="25"/>
      <c r="K58" s="74"/>
      <c r="L58" s="70"/>
    </row>
  </sheetData>
  <mergeCells count="8">
    <mergeCell ref="K2:K4"/>
    <mergeCell ref="L2:L4"/>
    <mergeCell ref="A37:A38"/>
    <mergeCell ref="A42:A43"/>
    <mergeCell ref="A4:J4"/>
    <mergeCell ref="A2:J2"/>
    <mergeCell ref="A3:J3"/>
    <mergeCell ref="A32:A33"/>
  </mergeCells>
  <phoneticPr fontId="7" type="noConversion"/>
  <pageMargins left="0.51181102362204722" right="0.51181102362204722" top="0.78740157480314965" bottom="0.78740157480314965" header="0.31496062992125984" footer="0.31496062992125984"/>
  <pageSetup paperSize="9" scale="65" orientation="portrait" r:id="rId1"/>
  <colBreaks count="1" manualBreakCount="1">
    <brk id="12" max="5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BD23C-DB8B-41D3-B6B4-078FF9540166}">
  <dimension ref="A1:O4"/>
  <sheetViews>
    <sheetView view="pageBreakPreview" zoomScaleNormal="100" zoomScaleSheetLayoutView="100" workbookViewId="0">
      <selection activeCell="M16" sqref="M16"/>
    </sheetView>
  </sheetViews>
  <sheetFormatPr defaultRowHeight="14.25" x14ac:dyDescent="0.2"/>
  <sheetData>
    <row r="1" spans="1:15" ht="15" thickBot="1" x14ac:dyDescent="0.25"/>
    <row r="2" spans="1:15" ht="30" customHeight="1" thickBot="1" x14ac:dyDescent="0.25">
      <c r="A2" s="107" t="s">
        <v>366</v>
      </c>
      <c r="B2" s="108"/>
      <c r="C2" s="108"/>
      <c r="D2" s="108"/>
      <c r="E2" s="108"/>
      <c r="F2" s="108"/>
      <c r="G2" s="108"/>
      <c r="H2" s="108"/>
      <c r="I2" s="108"/>
      <c r="J2" s="109"/>
      <c r="M2" s="26"/>
      <c r="N2" s="26"/>
      <c r="O2" s="26"/>
    </row>
    <row r="4" spans="1:15" ht="15" x14ac:dyDescent="0.25">
      <c r="A4" s="110" t="s">
        <v>400</v>
      </c>
      <c r="B4" s="110"/>
      <c r="C4" s="110"/>
      <c r="D4" s="110"/>
      <c r="E4" s="110"/>
      <c r="F4" s="110"/>
      <c r="G4" s="110"/>
      <c r="H4" s="110"/>
      <c r="I4" s="110"/>
      <c r="J4" s="110"/>
    </row>
  </sheetData>
  <mergeCells count="2">
    <mergeCell ref="A2:J2"/>
    <mergeCell ref="A4:J4"/>
  </mergeCells>
  <pageMargins left="0.511811024" right="0.511811024" top="0.78740157499999996" bottom="0.78740157499999996" header="0.31496062000000002" footer="0.31496062000000002"/>
  <pageSetup paperSize="9" scale="92" orientation="portrait" horizontalDpi="300" verticalDpi="300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BM-01</vt:lpstr>
      <vt:lpstr>MEMORIA DE CÁLCULO</vt:lpstr>
      <vt:lpstr>RELATÓRIO FOTOGRAFICO_BM01</vt:lpstr>
      <vt:lpstr>'BM-01'!Area_de_impressao</vt:lpstr>
      <vt:lpstr>'MEMORIA DE CÁLCULO'!Area_de_impressao</vt:lpstr>
      <vt:lpstr>'RELATÓRIO FOTOGRAFICO_BM01'!Area_de_impressao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RICARDO LIMA</cp:lastModifiedBy>
  <cp:revision>0</cp:revision>
  <cp:lastPrinted>2023-04-25T14:01:16Z</cp:lastPrinted>
  <dcterms:created xsi:type="dcterms:W3CDTF">2023-01-17T23:43:54Z</dcterms:created>
  <dcterms:modified xsi:type="dcterms:W3CDTF">2023-07-04T17:48:37Z</dcterms:modified>
</cp:coreProperties>
</file>