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PROJETCONS\LICITAÇÕES\A OCORRER\sousa\"/>
    </mc:Choice>
  </mc:AlternateContent>
  <xr:revisionPtr revIDLastSave="0" documentId="13_ncr:1_{1EB32BE2-77B5-4F3E-A88F-677F36FBD844}" xr6:coauthVersionLast="36" xr6:coauthVersionMax="36" xr10:uidLastSave="{00000000-0000-0000-0000-000000000000}"/>
  <bookViews>
    <workbookView xWindow="0" yWindow="0" windowWidth="17490" windowHeight="7890" activeTab="1" xr2:uid="{00000000-000D-0000-FFFF-FFFF00000000}"/>
  </bookViews>
  <sheets>
    <sheet name="proposta" sheetId="1" r:id="rId1"/>
    <sheet name="Cronograma" sheetId="2" r:id="rId2"/>
  </sheets>
  <definedNames>
    <definedName name="_xlnm._FilterDatabase" localSheetId="0" hidden="1">proposta!$L$1:$M$156</definedName>
    <definedName name="_xlnm.Print_Area" localSheetId="0">proposta!$A$1:$K$156</definedName>
  </definedNames>
  <calcPr calcId="191029"/>
</workbook>
</file>

<file path=xl/calcChain.xml><?xml version="1.0" encoding="utf-8"?>
<calcChain xmlns="http://schemas.openxmlformats.org/spreadsheetml/2006/main">
  <c r="D22" i="2" l="1"/>
  <c r="O22" i="2" s="1"/>
  <c r="D21" i="2"/>
  <c r="O21" i="2" s="1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H21" i="1"/>
  <c r="H22" i="1"/>
  <c r="H23" i="1"/>
  <c r="H20" i="1"/>
  <c r="H26" i="1"/>
  <c r="M26" i="1" s="1"/>
  <c r="H27" i="1"/>
  <c r="H28" i="1"/>
  <c r="H29" i="1"/>
  <c r="H30" i="1"/>
  <c r="H31" i="1"/>
  <c r="M31" i="1" s="1"/>
  <c r="H32" i="1"/>
  <c r="H33" i="1"/>
  <c r="H34" i="1"/>
  <c r="M34" i="1" s="1"/>
  <c r="H35" i="1"/>
  <c r="M35" i="1" s="1"/>
  <c r="H36" i="1"/>
  <c r="H39" i="1"/>
  <c r="M39" i="1" s="1"/>
  <c r="H40" i="1"/>
  <c r="H41" i="1"/>
  <c r="H42" i="1"/>
  <c r="M42" i="1" s="1"/>
  <c r="H43" i="1"/>
  <c r="M43" i="1" s="1"/>
  <c r="H44" i="1"/>
  <c r="H45" i="1"/>
  <c r="H46" i="1"/>
  <c r="H47" i="1"/>
  <c r="M47" i="1" s="1"/>
  <c r="H48" i="1"/>
  <c r="H49" i="1"/>
  <c r="H57" i="1"/>
  <c r="H58" i="1"/>
  <c r="M58" i="1" s="1"/>
  <c r="H59" i="1"/>
  <c r="H62" i="1"/>
  <c r="H63" i="1"/>
  <c r="H64" i="1"/>
  <c r="H65" i="1"/>
  <c r="H66" i="1"/>
  <c r="H67" i="1"/>
  <c r="H68" i="1"/>
  <c r="H71" i="1"/>
  <c r="H72" i="1"/>
  <c r="H73" i="1"/>
  <c r="H74" i="1"/>
  <c r="H75" i="1"/>
  <c r="H78" i="1"/>
  <c r="H79" i="1"/>
  <c r="M79" i="1" s="1"/>
  <c r="H80" i="1"/>
  <c r="H81" i="1"/>
  <c r="H82" i="1"/>
  <c r="M82" i="1" s="1"/>
  <c r="H85" i="1"/>
  <c r="M85" i="1" s="1"/>
  <c r="H86" i="1"/>
  <c r="M86" i="1" s="1"/>
  <c r="H87" i="1"/>
  <c r="H88" i="1"/>
  <c r="H89" i="1"/>
  <c r="H90" i="1"/>
  <c r="H91" i="1"/>
  <c r="H92" i="1"/>
  <c r="H93" i="1"/>
  <c r="H94" i="1"/>
  <c r="H95" i="1"/>
  <c r="H96" i="1"/>
  <c r="H97" i="1"/>
  <c r="M97" i="1" s="1"/>
  <c r="H98" i="1"/>
  <c r="M98" i="1" s="1"/>
  <c r="H99" i="1"/>
  <c r="M99" i="1" s="1"/>
  <c r="H100" i="1"/>
  <c r="M100" i="1" s="1"/>
  <c r="H101" i="1"/>
  <c r="M101" i="1" s="1"/>
  <c r="H102" i="1"/>
  <c r="M102" i="1" s="1"/>
  <c r="H103" i="1"/>
  <c r="H104" i="1"/>
  <c r="H105" i="1"/>
  <c r="H106" i="1"/>
  <c r="H113" i="1"/>
  <c r="H114" i="1"/>
  <c r="H115" i="1"/>
  <c r="M115" i="1" s="1"/>
  <c r="H116" i="1"/>
  <c r="H117" i="1"/>
  <c r="M117" i="1" s="1"/>
  <c r="H118" i="1"/>
  <c r="H119" i="1"/>
  <c r="H120" i="1"/>
  <c r="H121" i="1"/>
  <c r="H122" i="1"/>
  <c r="H125" i="1"/>
  <c r="H126" i="1"/>
  <c r="H127" i="1"/>
  <c r="H128" i="1"/>
  <c r="H129" i="1"/>
  <c r="M129" i="1" s="1"/>
  <c r="H130" i="1"/>
  <c r="M130" i="1" s="1"/>
  <c r="H131" i="1"/>
  <c r="H132" i="1"/>
  <c r="H133" i="1"/>
  <c r="M133" i="1" s="1"/>
  <c r="H134" i="1"/>
  <c r="H135" i="1"/>
  <c r="M135" i="1" s="1"/>
  <c r="H136" i="1"/>
  <c r="M136" i="1" s="1"/>
  <c r="H137" i="1"/>
  <c r="M137" i="1" s="1"/>
  <c r="H138" i="1"/>
  <c r="M138" i="1" s="1"/>
  <c r="H139" i="1"/>
  <c r="M139" i="1" s="1"/>
  <c r="H142" i="1"/>
  <c r="H143" i="1"/>
  <c r="H144" i="1"/>
  <c r="H145" i="1"/>
  <c r="M145" i="1" s="1"/>
  <c r="H146" i="1"/>
  <c r="M146" i="1" s="1"/>
  <c r="H147" i="1"/>
  <c r="H150" i="1"/>
  <c r="M150" i="1" s="1"/>
  <c r="H151" i="1"/>
  <c r="M151" i="1" s="1"/>
  <c r="H152" i="1"/>
  <c r="M152" i="1" s="1"/>
  <c r="H153" i="1"/>
  <c r="M153" i="1" s="1"/>
  <c r="H154" i="1"/>
  <c r="M154" i="1" s="1"/>
  <c r="H155" i="1"/>
  <c r="M155" i="1" s="1"/>
  <c r="H15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7" i="1"/>
  <c r="H7" i="1"/>
  <c r="M21" i="1"/>
  <c r="M22" i="1"/>
  <c r="M23" i="1"/>
  <c r="M20" i="1"/>
  <c r="H8" i="1"/>
  <c r="M8" i="1" s="1"/>
  <c r="H9" i="1"/>
  <c r="M9" i="1" s="1"/>
  <c r="H10" i="1"/>
  <c r="M10" i="1" s="1"/>
  <c r="H11" i="1"/>
  <c r="M11" i="1" s="1"/>
  <c r="H12" i="1"/>
  <c r="M12" i="1" s="1"/>
  <c r="H13" i="1"/>
  <c r="M13" i="1" s="1"/>
  <c r="H14" i="1"/>
  <c r="M14" i="1" s="1"/>
  <c r="H15" i="1"/>
  <c r="M15" i="1" s="1"/>
  <c r="H16" i="1"/>
  <c r="M16" i="1" s="1"/>
  <c r="H17" i="1"/>
  <c r="M17" i="1" s="1"/>
  <c r="H18" i="1"/>
  <c r="M18" i="1" s="1"/>
  <c r="H25" i="1"/>
  <c r="M27" i="1"/>
  <c r="M28" i="1"/>
  <c r="M29" i="1"/>
  <c r="M30" i="1"/>
  <c r="M32" i="1"/>
  <c r="M33" i="1"/>
  <c r="M36" i="1"/>
  <c r="H38" i="1"/>
  <c r="M38" i="1" s="1"/>
  <c r="M40" i="1"/>
  <c r="M41" i="1"/>
  <c r="M44" i="1"/>
  <c r="M45" i="1"/>
  <c r="M46" i="1"/>
  <c r="M48" i="1"/>
  <c r="M49" i="1"/>
  <c r="H51" i="1"/>
  <c r="H52" i="1"/>
  <c r="M52" i="1" s="1"/>
  <c r="H53" i="1"/>
  <c r="M53" i="1" s="1"/>
  <c r="H54" i="1"/>
  <c r="M54" i="1" s="1"/>
  <c r="H56" i="1"/>
  <c r="M56" i="1" s="1"/>
  <c r="M57" i="1"/>
  <c r="M59" i="1"/>
  <c r="H61" i="1"/>
  <c r="M61" i="1" s="1"/>
  <c r="M62" i="1"/>
  <c r="M63" i="1"/>
  <c r="M64" i="1"/>
  <c r="M65" i="1"/>
  <c r="M66" i="1"/>
  <c r="M67" i="1"/>
  <c r="M68" i="1"/>
  <c r="H70" i="1"/>
  <c r="M70" i="1" s="1"/>
  <c r="M71" i="1"/>
  <c r="M72" i="1"/>
  <c r="M73" i="1"/>
  <c r="M74" i="1"/>
  <c r="M75" i="1"/>
  <c r="H77" i="1"/>
  <c r="M77" i="1" s="1"/>
  <c r="M78" i="1"/>
  <c r="M80" i="1"/>
  <c r="M81" i="1"/>
  <c r="H84" i="1"/>
  <c r="M84" i="1" s="1"/>
  <c r="M87" i="1"/>
  <c r="M88" i="1"/>
  <c r="M89" i="1"/>
  <c r="M90" i="1"/>
  <c r="M91" i="1"/>
  <c r="M92" i="1"/>
  <c r="M93" i="1"/>
  <c r="M94" i="1"/>
  <c r="M95" i="1"/>
  <c r="M96" i="1"/>
  <c r="M103" i="1"/>
  <c r="M104" i="1"/>
  <c r="M105" i="1"/>
  <c r="M106" i="1"/>
  <c r="H108" i="1"/>
  <c r="M108" i="1" s="1"/>
  <c r="H109" i="1"/>
  <c r="M109" i="1" s="1"/>
  <c r="H110" i="1"/>
  <c r="M110" i="1" s="1"/>
  <c r="H112" i="1"/>
  <c r="M113" i="1"/>
  <c r="M114" i="1"/>
  <c r="M116" i="1"/>
  <c r="M118" i="1"/>
  <c r="M119" i="1"/>
  <c r="M120" i="1"/>
  <c r="M121" i="1"/>
  <c r="M122" i="1"/>
  <c r="H124" i="1"/>
  <c r="M124" i="1" s="1"/>
  <c r="M125" i="1"/>
  <c r="M126" i="1"/>
  <c r="M127" i="1"/>
  <c r="M128" i="1"/>
  <c r="M131" i="1"/>
  <c r="M132" i="1"/>
  <c r="M134" i="1"/>
  <c r="H141" i="1"/>
  <c r="M141" i="1" s="1"/>
  <c r="M142" i="1"/>
  <c r="M143" i="1"/>
  <c r="M144" i="1"/>
  <c r="M147" i="1"/>
  <c r="H149" i="1"/>
  <c r="M149" i="1" s="1"/>
  <c r="M156" i="1"/>
  <c r="O13" i="2" l="1"/>
  <c r="M13" i="2"/>
  <c r="M14" i="2"/>
  <c r="O14" i="2"/>
  <c r="M15" i="2"/>
  <c r="O15" i="2"/>
  <c r="O16" i="2"/>
  <c r="M16" i="2"/>
  <c r="O18" i="2"/>
  <c r="M18" i="2"/>
  <c r="O20" i="2"/>
  <c r="M20" i="2"/>
  <c r="O17" i="2"/>
  <c r="M17" i="2"/>
  <c r="M19" i="2"/>
  <c r="O19" i="2"/>
  <c r="G10" i="2"/>
  <c r="I12" i="2"/>
  <c r="K12" i="2"/>
  <c r="G9" i="2"/>
  <c r="I11" i="2"/>
  <c r="K13" i="2"/>
  <c r="K14" i="2"/>
  <c r="K17" i="2"/>
  <c r="I17" i="2"/>
  <c r="K18" i="2"/>
  <c r="G8" i="2"/>
  <c r="K16" i="2"/>
  <c r="I19" i="2"/>
  <c r="K19" i="2"/>
  <c r="K20" i="2"/>
  <c r="D26" i="2"/>
  <c r="H24" i="1"/>
  <c r="M24" i="1" s="1"/>
  <c r="H111" i="1"/>
  <c r="M111" i="1" s="1"/>
  <c r="H50" i="1"/>
  <c r="M50" i="1" s="1"/>
  <c r="H83" i="1"/>
  <c r="M83" i="1" s="1"/>
  <c r="H76" i="1"/>
  <c r="M76" i="1" s="1"/>
  <c r="M51" i="1"/>
  <c r="H69" i="1"/>
  <c r="M69" i="1" s="1"/>
  <c r="H60" i="1"/>
  <c r="M60" i="1" s="1"/>
  <c r="H55" i="1"/>
  <c r="M55" i="1" s="1"/>
  <c r="M25" i="1"/>
  <c r="H37" i="1"/>
  <c r="M37" i="1" s="1"/>
  <c r="M112" i="1"/>
  <c r="H148" i="1"/>
  <c r="M148" i="1" s="1"/>
  <c r="H6" i="1"/>
  <c r="H140" i="1"/>
  <c r="M140" i="1" s="1"/>
  <c r="H123" i="1"/>
  <c r="M123" i="1" s="1"/>
  <c r="M7" i="1"/>
  <c r="H107" i="1"/>
  <c r="M107" i="1" s="1"/>
  <c r="H19" i="1"/>
  <c r="C10" i="2" l="1"/>
  <c r="O2" i="2"/>
  <c r="G26" i="2"/>
  <c r="I26" i="2"/>
  <c r="H26" i="2" s="1"/>
  <c r="K26" i="2"/>
  <c r="J26" i="2" s="1"/>
  <c r="M26" i="2"/>
  <c r="L26" i="2" s="1"/>
  <c r="O26" i="2"/>
  <c r="N26" i="2" s="1"/>
  <c r="C22" i="2"/>
  <c r="C13" i="2"/>
  <c r="C11" i="2"/>
  <c r="C19" i="2"/>
  <c r="C9" i="2"/>
  <c r="C17" i="2"/>
  <c r="C21" i="2"/>
  <c r="C14" i="2"/>
  <c r="C16" i="2"/>
  <c r="C8" i="2"/>
  <c r="C15" i="2"/>
  <c r="C20" i="2"/>
  <c r="C12" i="2"/>
  <c r="C18" i="2"/>
  <c r="H5" i="1"/>
  <c r="M19" i="1"/>
  <c r="G27" i="2" l="1"/>
  <c r="F27" i="2" s="1"/>
  <c r="F26" i="2"/>
  <c r="C26" i="2"/>
  <c r="I27" i="2" l="1"/>
  <c r="K27" i="2" s="1"/>
  <c r="H27" i="2"/>
  <c r="M27" i="2" l="1"/>
  <c r="J27" i="2"/>
  <c r="O27" i="2" l="1"/>
  <c r="N27" i="2" s="1"/>
  <c r="L27" i="2"/>
</calcChain>
</file>

<file path=xl/sharedStrings.xml><?xml version="1.0" encoding="utf-8"?>
<sst xmlns="http://schemas.openxmlformats.org/spreadsheetml/2006/main" count="641" uniqueCount="344">
  <si>
    <r>
      <rPr>
        <b/>
        <sz val="6.5"/>
        <color rgb="FFFFFFFF"/>
        <rFont val="Calibri"/>
        <family val="1"/>
      </rPr>
      <t>PLANILHA ORÇAMENTÁRIA</t>
    </r>
  </si>
  <si>
    <r>
      <rPr>
        <b/>
        <sz val="6.5"/>
        <color rgb="FFFFFFFF"/>
        <rFont val="Calibri"/>
        <family val="1"/>
      </rPr>
      <t>FONTE</t>
    </r>
  </si>
  <si>
    <r>
      <rPr>
        <b/>
        <sz val="6.5"/>
        <color rgb="FFFFFFFF"/>
        <rFont val="Calibri"/>
        <family val="1"/>
      </rPr>
      <t>ITEM</t>
    </r>
  </si>
  <si>
    <r>
      <rPr>
        <b/>
        <sz val="6.5"/>
        <color rgb="FFFFFFFF"/>
        <rFont val="Calibri"/>
        <family val="1"/>
      </rPr>
      <t>DESCRIÇÃO DOS SERVIÇOS</t>
    </r>
  </si>
  <si>
    <r>
      <rPr>
        <b/>
        <sz val="6.5"/>
        <color rgb="FFFFFFFF"/>
        <rFont val="Calibri"/>
        <family val="1"/>
      </rPr>
      <t>UNID.</t>
    </r>
  </si>
  <si>
    <r>
      <rPr>
        <b/>
        <sz val="6.5"/>
        <color rgb="FFFFFFFF"/>
        <rFont val="Calibri"/>
        <family val="1"/>
      </rPr>
      <t>QUANT.</t>
    </r>
  </si>
  <si>
    <r>
      <rPr>
        <b/>
        <sz val="6.5"/>
        <color rgb="FFFFFFFF"/>
        <rFont val="Calibri"/>
        <family val="1"/>
      </rPr>
      <t>VALORES (R$) - UNIT</t>
    </r>
  </si>
  <si>
    <r>
      <rPr>
        <b/>
        <sz val="6.5"/>
        <color rgb="FFFFFFFF"/>
        <rFont val="Calibri"/>
        <family val="1"/>
      </rPr>
      <t>1.0</t>
    </r>
  </si>
  <si>
    <r>
      <rPr>
        <b/>
        <sz val="6.5"/>
        <color rgb="FFFFFFFF"/>
        <rFont val="Calibri"/>
        <family val="1"/>
      </rPr>
      <t>REFORMA DA UBS EM ALTO DO CRUZEIRO, NO MUNICÍPIO DE SOUSA - PB</t>
    </r>
  </si>
  <si>
    <r>
      <rPr>
        <b/>
        <sz val="6.5"/>
        <rFont val="Calibri"/>
        <family val="1"/>
      </rPr>
      <t>1.1</t>
    </r>
  </si>
  <si>
    <r>
      <rPr>
        <b/>
        <sz val="6.5"/>
        <rFont val="Calibri"/>
        <family val="1"/>
      </rPr>
      <t>SERVIÇOS PRELIMINARES</t>
    </r>
  </si>
  <si>
    <r>
      <rPr>
        <sz val="6.5"/>
        <rFont val="Calibri"/>
        <family val="1"/>
      </rPr>
      <t>SINAPI PB</t>
    </r>
  </si>
  <si>
    <r>
      <rPr>
        <sz val="6.5"/>
        <rFont val="Calibri"/>
        <family val="1"/>
      </rPr>
      <t>1.1.1</t>
    </r>
  </si>
  <si>
    <r>
      <rPr>
        <sz val="6.5"/>
        <rFont val="Calibri"/>
        <family val="1"/>
      </rPr>
      <t xml:space="preserve">FORNECIMENTO E INSTALAÇÃO DE PLACA DE OBRA COM CHAPA
</t>
    </r>
    <r>
      <rPr>
        <sz val="6.5"/>
        <rFont val="Calibri"/>
        <family val="1"/>
      </rPr>
      <t>GALVANIZADA E ESTRUTURA DE MADEIRA. AF_03/2022_PS</t>
    </r>
  </si>
  <si>
    <r>
      <rPr>
        <sz val="6.5"/>
        <rFont val="Calibri"/>
        <family val="1"/>
      </rPr>
      <t>M2</t>
    </r>
  </si>
  <si>
    <r>
      <rPr>
        <sz val="6.5"/>
        <rFont val="Calibri"/>
        <family val="1"/>
      </rPr>
      <t>1.1.2</t>
    </r>
  </si>
  <si>
    <r>
      <rPr>
        <sz val="6.5"/>
        <rFont val="Calibri"/>
        <family val="1"/>
      </rPr>
      <t xml:space="preserve">LOCACAO DE CONTAINER 2,30 X 4,30 M, ALT. 2,50 M, P/ SANITARIO, C/ 5 BACIAS, 1 LAVATORIO E 4 MICTORIOS (NAO INCLUI
</t>
    </r>
    <r>
      <rPr>
        <sz val="6.5"/>
        <rFont val="Calibri"/>
        <family val="1"/>
      </rPr>
      <t>MOBILIZACAO/DESMOBILIZACAO)</t>
    </r>
  </si>
  <si>
    <r>
      <rPr>
        <sz val="6.5"/>
        <rFont val="Calibri"/>
        <family val="1"/>
      </rPr>
      <t>MES</t>
    </r>
  </si>
  <si>
    <r>
      <rPr>
        <sz val="6.5"/>
        <rFont val="Calibri"/>
        <family val="1"/>
      </rPr>
      <t>1.1.3</t>
    </r>
  </si>
  <si>
    <r>
      <rPr>
        <sz val="6.5"/>
        <rFont val="Calibri"/>
        <family val="1"/>
      </rPr>
      <t xml:space="preserve">LOCACAO DE CONTAINER 2,30 X 6,00 M, ALT. 2,50 M, COM 1 SANITARIO, PARA ESCRITORIO, COMPLETO, SEM DIVISORIAS INTERNAS (NAO INCLUI
</t>
    </r>
    <r>
      <rPr>
        <sz val="6.5"/>
        <rFont val="Calibri"/>
        <family val="1"/>
      </rPr>
      <t>MOBILIZACAO/DESMOBILIZACAO)</t>
    </r>
  </si>
  <si>
    <r>
      <rPr>
        <sz val="6.5"/>
        <rFont val="Calibri"/>
        <family val="1"/>
      </rPr>
      <t>1.1.4</t>
    </r>
  </si>
  <si>
    <r>
      <rPr>
        <sz val="6.5"/>
        <rFont val="Calibri"/>
        <family val="1"/>
      </rPr>
      <t>LIMPEZA MANUAL DE VEGETAÇÃO EM TERRENO COM ENXADA. AF_03/2024</t>
    </r>
  </si>
  <si>
    <r>
      <rPr>
        <sz val="6.5"/>
        <rFont val="Calibri"/>
        <family val="1"/>
      </rPr>
      <t>1.1.5</t>
    </r>
  </si>
  <si>
    <r>
      <rPr>
        <sz val="6.5"/>
        <rFont val="Calibri"/>
        <family val="1"/>
      </rPr>
      <t>DEMOLIÇÃO DE LAJES, EM CONCRETO ARMADO, DE FORMA MECANIZADA COM MARTELETE, SEM REAPROVEITAMENTO. AF_09/2023</t>
    </r>
  </si>
  <si>
    <r>
      <rPr>
        <sz val="6.5"/>
        <rFont val="Calibri"/>
        <family val="1"/>
      </rPr>
      <t>M3</t>
    </r>
  </si>
  <si>
    <r>
      <rPr>
        <sz val="6.5"/>
        <rFont val="Calibri"/>
        <family val="1"/>
      </rPr>
      <t>1.1.6</t>
    </r>
  </si>
  <si>
    <r>
      <rPr>
        <sz val="6.5"/>
        <rFont val="Calibri"/>
        <family val="1"/>
      </rPr>
      <t>DEMOLIÇÃO DE ALVENARIA PARA QUALQUER TIPO DE BLOCO, DE FORMA MECANIZADA, SEM REAPROVEITAMENTO. AF_09/2023</t>
    </r>
  </si>
  <si>
    <r>
      <rPr>
        <sz val="6.5"/>
        <rFont val="Calibri"/>
        <family val="1"/>
      </rPr>
      <t>1.1.7</t>
    </r>
  </si>
  <si>
    <r>
      <rPr>
        <sz val="6.5"/>
        <rFont val="Calibri"/>
        <family val="1"/>
      </rPr>
      <t>DEMOLIÇÃO DE REVESTIMENTO CERÂMICO, DE FORMA MECANIZADA COM MARTELETE, SEM REAPROVEITAMENTO. AF_09/2023</t>
    </r>
  </si>
  <si>
    <r>
      <rPr>
        <sz val="6.5"/>
        <rFont val="Calibri"/>
        <family val="1"/>
      </rPr>
      <t>1.1.8</t>
    </r>
  </si>
  <si>
    <r>
      <rPr>
        <sz val="6.5"/>
        <rFont val="Calibri"/>
        <family val="1"/>
      </rPr>
      <t>DEMOLIÇÃO DE ARGAMASSAS, DE FORMA MANUAL, SEM REAPROVEITAMENTO. AF_09/2023</t>
    </r>
  </si>
  <si>
    <r>
      <rPr>
        <sz val="6.5"/>
        <rFont val="Calibri"/>
        <family val="1"/>
      </rPr>
      <t>1.1.9</t>
    </r>
  </si>
  <si>
    <r>
      <rPr>
        <sz val="6.5"/>
        <rFont val="Calibri"/>
        <family val="1"/>
      </rPr>
      <t>CARGA, MANOBRA E DESCARGA DE ENTULHO EM CAMINHÃO BASCULANTE 10 M³ - CARGA COM ESCAVADEIRA HIDRÁULICA  (CAÇAMBA DE 0,80 M³ / 111 HP) E DESCARGA LIVRE (UNIDADE: M3). AF_07/2020</t>
    </r>
  </si>
  <si>
    <r>
      <rPr>
        <sz val="6.5"/>
        <rFont val="Calibri"/>
        <family val="1"/>
      </rPr>
      <t>TRANSPORTE COM CAMINHÃO BASCULANTE DE 6 M³, EM VIA URBANA PAVIMENTADA, DMT ATÉ 30 KM (UNIDADE: M3XKM). AF_07/2020</t>
    </r>
  </si>
  <si>
    <r>
      <rPr>
        <sz val="6.5"/>
        <rFont val="Calibri"/>
        <family val="1"/>
      </rPr>
      <t>M3XKM</t>
    </r>
  </si>
  <si>
    <r>
      <rPr>
        <sz val="6.5"/>
        <rFont val="Calibri"/>
        <family val="1"/>
      </rPr>
      <t>REMOÇÃO DE TRAMA DE MADEIRA PARA COBERTURA, DE FORMA MANUAL, SEM REAPROVEITAMENTO. AF_09/2023</t>
    </r>
  </si>
  <si>
    <r>
      <rPr>
        <sz val="6.5"/>
        <rFont val="Calibri"/>
        <family val="1"/>
      </rPr>
      <t>REMOÇÃO DE TELHAS DE FIBROCIMENTO METÁLICA E CERÂMICA, DE FORMA MANUAL, SEM REAPROVEITAMENTO. AF_09/2023</t>
    </r>
  </si>
  <si>
    <r>
      <rPr>
        <b/>
        <sz val="6.5"/>
        <rFont val="Calibri"/>
        <family val="1"/>
      </rPr>
      <t>1.2</t>
    </r>
  </si>
  <si>
    <r>
      <rPr>
        <b/>
        <sz val="6.5"/>
        <rFont val="Calibri"/>
        <family val="1"/>
      </rPr>
      <t>MOVIMENTO DE TERRA</t>
    </r>
  </si>
  <si>
    <r>
      <rPr>
        <sz val="6.5"/>
        <rFont val="Calibri"/>
        <family val="1"/>
      </rPr>
      <t>1.2.1</t>
    </r>
  </si>
  <si>
    <r>
      <rPr>
        <sz val="6.5"/>
        <rFont val="Calibri"/>
        <family val="1"/>
      </rPr>
      <t>LOCAÇÃO CONVENCIONAL DE OBRA, UTILIZANDO GABARITO DE TÁBUAS CORRIDAS PONTALETADAS A CADA 2,00M -  2 UTILIZAÇÕES. AF_03/2024</t>
    </r>
  </si>
  <si>
    <r>
      <rPr>
        <sz val="6.5"/>
        <rFont val="Calibri"/>
        <family val="1"/>
      </rPr>
      <t>M</t>
    </r>
  </si>
  <si>
    <r>
      <rPr>
        <sz val="6.5"/>
        <rFont val="Calibri"/>
        <family val="1"/>
      </rPr>
      <t>1.2.2</t>
    </r>
  </si>
  <si>
    <r>
      <rPr>
        <sz val="6.5"/>
        <rFont val="Calibri"/>
        <family val="1"/>
      </rPr>
      <t>ESCAVAÇÃO MANUAL DE VALA COM PROFUNDIDADE MENOR OU IGUAL A 1,30 M. AF_02/2021</t>
    </r>
  </si>
  <si>
    <r>
      <rPr>
        <sz val="6.5"/>
        <rFont val="Calibri"/>
        <family val="1"/>
      </rPr>
      <t>1.2.3</t>
    </r>
  </si>
  <si>
    <r>
      <rPr>
        <sz val="6.5"/>
        <rFont val="Calibri"/>
        <family val="1"/>
      </rPr>
      <t>REATERRO MANUAL DE VALAS, COM PLACA VIBRATÓRIA. AF_08/2023</t>
    </r>
  </si>
  <si>
    <r>
      <rPr>
        <sz val="6.5"/>
        <rFont val="Calibri"/>
        <family val="1"/>
      </rPr>
      <t>1.2.4</t>
    </r>
  </si>
  <si>
    <r>
      <rPr>
        <sz val="6.5"/>
        <rFont val="Calibri"/>
        <family val="1"/>
      </rPr>
      <t>ATERRO MANUAL DE VALAS COM SOLO ARGILO-ARENOSO. AF_08/2023</t>
    </r>
  </si>
  <si>
    <r>
      <rPr>
        <b/>
        <sz val="6.5"/>
        <rFont val="Calibri"/>
        <family val="1"/>
      </rPr>
      <t>1.3</t>
    </r>
  </si>
  <si>
    <r>
      <rPr>
        <b/>
        <sz val="6.5"/>
        <rFont val="Calibri"/>
        <family val="1"/>
      </rPr>
      <t>FUNDAÇÃO</t>
    </r>
  </si>
  <si>
    <r>
      <rPr>
        <sz val="6"/>
        <rFont val="Calibri"/>
        <family val="1"/>
      </rPr>
      <t>composição</t>
    </r>
  </si>
  <si>
    <r>
      <rPr>
        <sz val="6.5"/>
        <rFont val="Calibri"/>
        <family val="1"/>
      </rPr>
      <t>1.3.1</t>
    </r>
  </si>
  <si>
    <r>
      <rPr>
        <sz val="6.5"/>
        <rFont val="Calibri"/>
        <family val="1"/>
      </rPr>
      <t>ALVENARIA DE EMBASAMENTO COM BLOCO CERÂMICO DE 9X14X19CM E ARGAMASSA DE ASSENTAMENTO COM PREPARO EM BETONEIRA. AF_05/2020.  [ADAPTADO SINAPI 101166]</t>
    </r>
  </si>
  <si>
    <r>
      <rPr>
        <sz val="6.5"/>
        <rFont val="Calibri"/>
        <family val="1"/>
      </rPr>
      <t>1.3.2</t>
    </r>
  </si>
  <si>
    <r>
      <rPr>
        <sz val="6.5"/>
        <rFont val="Calibri"/>
        <family val="1"/>
      </rPr>
      <t>PREPARO DE FUNDO DE VALA COM LARGURA MENOR QUE 1,5 M (ACERTO DO SOLO NATURAL). AF_08/2020</t>
    </r>
  </si>
  <si>
    <r>
      <rPr>
        <sz val="6.5"/>
        <rFont val="Calibri"/>
        <family val="1"/>
      </rPr>
      <t>1.3.3</t>
    </r>
  </si>
  <si>
    <r>
      <rPr>
        <sz val="6.5"/>
        <rFont val="Calibri"/>
        <family val="1"/>
      </rPr>
      <t>LASTRO DE CONCRETO MAGRO, APLICADO EM BLOCOS DE COROAMENTO OU SAPATAS, ESPESSURA DE 5 CM. AF_01/2024</t>
    </r>
  </si>
  <si>
    <r>
      <rPr>
        <sz val="6.5"/>
        <rFont val="Calibri"/>
        <family val="1"/>
      </rPr>
      <t>1.3.4</t>
    </r>
  </si>
  <si>
    <r>
      <rPr>
        <sz val="6.5"/>
        <rFont val="Calibri"/>
        <family val="1"/>
      </rPr>
      <t>1.3.5</t>
    </r>
  </si>
  <si>
    <r>
      <rPr>
        <sz val="6.5"/>
        <rFont val="Calibri"/>
        <family val="1"/>
      </rPr>
      <t>CONCRETO FCK = 30MPA, TRAÇO 1:2,1:2,5 (EM MASSA SECA DE CIMENTO/ AREIA MÉDIA/ BRITA 1) - PREPARO MECÂNICO COM BETONEIRA 400 L. AF_05/2021</t>
    </r>
  </si>
  <si>
    <r>
      <rPr>
        <sz val="6.5"/>
        <rFont val="Calibri"/>
        <family val="1"/>
      </rPr>
      <t>1.3.6</t>
    </r>
  </si>
  <si>
    <r>
      <rPr>
        <sz val="6.5"/>
        <rFont val="Calibri"/>
        <family val="1"/>
      </rPr>
      <t>LANÇAMENTO COM USO DE BALDES, ADENSAMENTO E ACABAMENTO DE CONCRETO EM ESTRUTURAS. AF_02/2022</t>
    </r>
  </si>
  <si>
    <r>
      <rPr>
        <sz val="6.5"/>
        <rFont val="Calibri"/>
        <family val="1"/>
      </rPr>
      <t>1.3.7</t>
    </r>
  </si>
  <si>
    <r>
      <rPr>
        <sz val="6.5"/>
        <rFont val="Calibri"/>
        <family val="1"/>
      </rPr>
      <t>ARMAÇÃO DE BLOCO UTILIZANDO AÇO CA-60 DE 5 MM - MONTAGEM. AF_01/2024</t>
    </r>
  </si>
  <si>
    <r>
      <rPr>
        <sz val="6.5"/>
        <rFont val="Calibri"/>
        <family val="1"/>
      </rPr>
      <t>KG</t>
    </r>
  </si>
  <si>
    <r>
      <rPr>
        <sz val="6.5"/>
        <rFont val="Calibri"/>
        <family val="1"/>
      </rPr>
      <t>1.3.8</t>
    </r>
  </si>
  <si>
    <r>
      <rPr>
        <sz val="6.5"/>
        <rFont val="Calibri"/>
        <family val="1"/>
      </rPr>
      <t>ARMAÇÃO DE BLOCO UTILIZANDO AÇO CA-50 DE 6,3 MM - MONTAGEM. AF_01/2024</t>
    </r>
  </si>
  <si>
    <r>
      <rPr>
        <sz val="6.5"/>
        <rFont val="Calibri"/>
        <family val="1"/>
      </rPr>
      <t>1.3.9</t>
    </r>
  </si>
  <si>
    <r>
      <rPr>
        <sz val="6.5"/>
        <rFont val="Calibri"/>
        <family val="1"/>
      </rPr>
      <t>ARMAÇÃO DE BLOCO UTILIZANDO AÇO CA-50 DE 8 MM - MONTAGEM. AF_01/2024</t>
    </r>
  </si>
  <si>
    <r>
      <rPr>
        <sz val="6.5"/>
        <rFont val="Calibri"/>
        <family val="1"/>
      </rPr>
      <t>ARMAÇÃO DE BLOCO UTILIZANDO AÇO CA-50 DE 10 MM - MONTAGEM. AF_01/2024</t>
    </r>
  </si>
  <si>
    <r>
      <rPr>
        <sz val="6.5"/>
        <rFont val="Calibri"/>
        <family val="1"/>
      </rPr>
      <t>ARMAÇÃO DE BLOCO, SAPATA ISOLADA, VIGA BALDRAME E SAPATA CORRIDA UTILIZANDO AÇO CA-50 DE 12,5 MM - MONTAGEM. AF_01/2024</t>
    </r>
  </si>
  <si>
    <r>
      <rPr>
        <sz val="6.5"/>
        <rFont val="Calibri"/>
        <family val="1"/>
      </rPr>
      <t>IMPERMEABILIZAÇÃO DE SUPERFÍCIE COM EMULSÃO ASFÁLTICA, 2 DEMÃOS. AF_09/2023</t>
    </r>
  </si>
  <si>
    <r>
      <rPr>
        <b/>
        <sz val="6.5"/>
        <rFont val="Calibri"/>
        <family val="1"/>
      </rPr>
      <t>1.4</t>
    </r>
  </si>
  <si>
    <r>
      <rPr>
        <b/>
        <sz val="6.5"/>
        <rFont val="Calibri"/>
        <family val="1"/>
      </rPr>
      <t>ESTRUTURA</t>
    </r>
  </si>
  <si>
    <r>
      <rPr>
        <sz val="6.5"/>
        <rFont val="Calibri"/>
        <family val="1"/>
      </rPr>
      <t>1.4.1</t>
    </r>
  </si>
  <si>
    <r>
      <rPr>
        <sz val="6.5"/>
        <rFont val="Calibri"/>
        <family val="1"/>
      </rPr>
      <t>MONTAGEM E DESMONTAGEM DE FÔRMA DE PILARES RETANGULARES E ESTRUTURAS SIMILARES, PÉ-DIREITO SIMPLES, EM CHAPA DE MADEIRA COMPENSADA PLASTIFICADA, 18 UTILIZAÇÕES. AF_09/2020</t>
    </r>
  </si>
  <si>
    <r>
      <rPr>
        <sz val="6.5"/>
        <rFont val="Calibri"/>
        <family val="1"/>
      </rPr>
      <t>1.4.2</t>
    </r>
  </si>
  <si>
    <r>
      <rPr>
        <sz val="6.5"/>
        <rFont val="Calibri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</si>
  <si>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Calibri"/>
        <family val="1"/>
      </rPr>
      <t>1.4.3</t>
    </r>
  </si>
  <si>
    <r>
      <rPr>
        <sz val="6.5"/>
        <rFont val="Calibri"/>
        <family val="1"/>
      </rPr>
      <t>FABRICAÇÃO DE FÔRMA PARA LAJES, EM CHAPA DE MADEIRA COMPENSADA RESINADA, E = 17 MM. AF_09/2020</t>
    </r>
  </si>
  <si>
    <r>
      <rPr>
        <sz val="6.5"/>
        <rFont val="Calibri"/>
        <family val="1"/>
      </rPr>
      <t>1.4.4</t>
    </r>
  </si>
  <si>
    <r>
      <rPr>
        <sz val="6.5"/>
        <rFont val="Calibri"/>
        <family val="1"/>
      </rPr>
      <t>ARMAÇÃO DE PILAR OU VIGA DE ESTRUTURA CONVENCIONAL DE CONCRETO ARMADO UTILIZANDO AÇO CA-60 DE 5,0 MM - MONTAGEM. AF_06/2022</t>
    </r>
  </si>
  <si>
    <r>
      <rPr>
        <sz val="6.5"/>
        <rFont val="Calibri"/>
        <family val="1"/>
      </rPr>
      <t>1.4.5</t>
    </r>
  </si>
  <si>
    <r>
      <rPr>
        <sz val="6.5"/>
        <rFont val="Calibri"/>
        <family val="1"/>
      </rPr>
      <t>ARMAÇÃO DE PILAR OU VIGA DE ESTRUTURA CONVENCIONAL DE CONCRETO ARMADO UTILIZANDO AÇO CA-50 DE 8,0 MM - MONTAGEM. AF_06/2022</t>
    </r>
  </si>
  <si>
    <r>
      <rPr>
        <sz val="6.5"/>
        <rFont val="Calibri"/>
        <family val="1"/>
      </rPr>
      <t>1.4.6</t>
    </r>
  </si>
  <si>
    <r>
      <rPr>
        <sz val="6.5"/>
        <rFont val="Calibri"/>
        <family val="1"/>
      </rPr>
      <t>ARMAÇÃO DE PILAR OU VIGA DE ESTRUTURA CONVENCIONAL DE CONCRETO ARMADO UTILIZANDO AÇO CA-50 DE 10,0 MM - MONTAGEM. AF_06/2022</t>
    </r>
  </si>
  <si>
    <r>
      <rPr>
        <sz val="6.5"/>
        <rFont val="Calibri"/>
        <family val="1"/>
      </rPr>
      <t>1.4.7</t>
    </r>
  </si>
  <si>
    <r>
      <rPr>
        <sz val="6.5"/>
        <rFont val="Calibri"/>
        <family val="1"/>
      </rPr>
      <t>ARMAÇÃO DE PILAR OU VIGA DE ESTRUTURA CONVENCIONAL DE CONCRETO ARMADO UTILIZANDO AÇO CA-50 DE 12,5 MM - MONTAGEM. AF_06/2022</t>
    </r>
  </si>
  <si>
    <r>
      <rPr>
        <sz val="6.5"/>
        <rFont val="Calibri"/>
        <family val="1"/>
      </rPr>
      <t>1.4.8</t>
    </r>
  </si>
  <si>
    <r>
      <rPr>
        <sz val="6.5"/>
        <rFont val="Calibri"/>
        <family val="1"/>
      </rPr>
      <t>ARMAÇÃO DE LAJE DE ESTRUTURA CONVENCIONAL DE CONCRETO ARMADO UTILIZANDO AÇO CA-60 DE 5,0 MM - MONTAGEM. AF_06/2022</t>
    </r>
  </si>
  <si>
    <r>
      <rPr>
        <sz val="6.5"/>
        <rFont val="Calibri"/>
        <family val="1"/>
      </rPr>
      <t>1.4.9</t>
    </r>
  </si>
  <si>
    <r>
      <rPr>
        <sz val="6.5"/>
        <rFont val="Calibri"/>
        <family val="1"/>
      </rPr>
      <t>ARMAÇÃO DE LAJE DE ESTRUTURA CONVENCIONAL DE CONCRETO ARMADO UTILIZANDO AÇO CA-50 DE 6,3 MM - MONTAGEM. AF_06/2022</t>
    </r>
  </si>
  <si>
    <r>
      <rPr>
        <sz val="6.5"/>
        <rFont val="Calibri"/>
        <family val="1"/>
      </rPr>
      <t>ARMAÇÃO DE LAJE DE ESTRUTURA CONVENCIONAL DE CONCRETO ARMADO UTILIZANDO AÇO CA-50 DE 8,0 MM - MONTAGEM. AF_06/2022</t>
    </r>
  </si>
  <si>
    <r>
      <rPr>
        <b/>
        <sz val="6.5"/>
        <rFont val="Calibri"/>
        <family val="1"/>
      </rPr>
      <t>1.5</t>
    </r>
  </si>
  <si>
    <r>
      <rPr>
        <b/>
        <sz val="6.5"/>
        <rFont val="Calibri"/>
        <family val="1"/>
      </rPr>
      <t>PAREDES</t>
    </r>
  </si>
  <si>
    <r>
      <rPr>
        <sz val="6.5"/>
        <rFont val="Calibri"/>
        <family val="1"/>
      </rPr>
      <t>1.5.1</t>
    </r>
  </si>
  <si>
    <r>
      <rPr>
        <sz val="6.5"/>
        <rFont val="Calibri"/>
        <family val="1"/>
      </rPr>
      <t>ALVENARIA DE VEDAÇÃO DE BLOCOS CERÂMICOS FURADOS NA HORIZONTAL DE 9X19X29 CM (ESPESSURA 9 CM) E ARGAMASSA DE ASSENTAMENTO COM PREPARO EM BETONEIRA. AF_12/2021</t>
    </r>
  </si>
  <si>
    <r>
      <rPr>
        <sz val="6.5"/>
        <rFont val="Calibri"/>
        <family val="1"/>
      </rPr>
      <t>1.5.2</t>
    </r>
  </si>
  <si>
    <r>
      <rPr>
        <sz val="6.5"/>
        <rFont val="Calibri"/>
        <family val="1"/>
      </rPr>
      <t>VERGA MOLDADA IN LOCO EM CONCRETO, ESPESSURA DE *15* CM. AF_03/2024</t>
    </r>
  </si>
  <si>
    <r>
      <rPr>
        <sz val="6.5"/>
        <rFont val="Calibri"/>
        <family val="1"/>
      </rPr>
      <t>1.5.3</t>
    </r>
  </si>
  <si>
    <r>
      <rPr>
        <sz val="6.5"/>
        <rFont val="Calibri"/>
        <family val="1"/>
      </rPr>
      <t>VERGA MOLDADA IN LOCO EM CONCRETO, ESPESSURA DE *20* CM. AF_03/2024</t>
    </r>
  </si>
  <si>
    <r>
      <rPr>
        <sz val="6.5"/>
        <rFont val="Calibri"/>
        <family val="1"/>
      </rPr>
      <t>1.5.4</t>
    </r>
  </si>
  <si>
    <r>
      <rPr>
        <sz val="6.5"/>
        <rFont val="Calibri"/>
        <family val="1"/>
      </rPr>
      <t>CONTRAVERGA PRÉ-MOLDADA, ESPESSURA DE *20* CM. AF_03/2024</t>
    </r>
  </si>
  <si>
    <r>
      <rPr>
        <b/>
        <sz val="6.5"/>
        <rFont val="Calibri"/>
        <family val="1"/>
      </rPr>
      <t>1.6</t>
    </r>
  </si>
  <si>
    <r>
      <rPr>
        <b/>
        <sz val="6.5"/>
        <rFont val="Calibri"/>
        <family val="1"/>
      </rPr>
      <t>REVESTIMENTOS INTERNOS</t>
    </r>
  </si>
  <si>
    <r>
      <rPr>
        <sz val="6.5"/>
        <rFont val="Calibri"/>
        <family val="1"/>
      </rPr>
      <t>1.6.1</t>
    </r>
  </si>
  <si>
    <r>
      <rPr>
        <sz val="6.5"/>
        <rFont val="Calibri"/>
        <family val="1"/>
      </rPr>
      <t>CHAPISCO APLICADO EM ALVENARIAS E ESTRUTURAS DE CONCRETO INTERNAS, COM COLHER DE PEDREIRO.  ARGAMASSA TRAÇO 1:3 COM PREPARO EM BETONEIRA 400L. AF_10/2022</t>
    </r>
  </si>
  <si>
    <r>
      <rPr>
        <sz val="6.5"/>
        <rFont val="Calibri"/>
        <family val="1"/>
      </rPr>
      <t>1.6.2</t>
    </r>
  </si>
  <si>
    <r>
      <rPr>
        <sz val="6.5"/>
        <rFont val="Calibri"/>
        <family val="1"/>
      </rPr>
      <t>MASSA ÚNICA, EM ARGAMASSA TRAÇO 1:2:8, PREPARO MANUAL, APLICADA MANUALMENTE EM PAREDES INTERNAS DE AMBIENTES COM ÁREA ENTRE 5M² E 10M², E = 10MM, COM TALISCAS. AF_03/2024</t>
    </r>
  </si>
  <si>
    <r>
      <rPr>
        <sz val="6.5"/>
        <rFont val="Calibri"/>
        <family val="1"/>
      </rPr>
      <t>1.6.3</t>
    </r>
  </si>
  <si>
    <r>
      <rPr>
        <sz val="6.5"/>
        <rFont val="Calibri"/>
        <family val="1"/>
      </rPr>
      <t>EMBOÇO, EM ARGAMASSA TRAÇO 1:2:8, PREPARO MANUAL, APLICADO MANUALMENTE EM PAREDES INTERNAS DE AMBIENTES COM ÁREA MAIOR QUE 10M², E = 10MM, COM TALISCAS. AF_03/2024</t>
    </r>
  </si>
  <si>
    <r>
      <rPr>
        <sz val="6.5"/>
        <rFont val="Calibri"/>
        <family val="1"/>
      </rPr>
      <t>1.6.4</t>
    </r>
  </si>
  <si>
    <r>
      <rPr>
        <sz val="6.5"/>
        <rFont val="Calibri"/>
        <family val="1"/>
      </rPr>
      <t>REVESTIMENTO PORCELANATO MADEIRADO PARA PAREDES COM PLACAS TIPO ESMALTADA EXTRA IMITANDO TIJOLINHO  [ADAPTADO SINAPI 87244]</t>
    </r>
  </si>
  <si>
    <r>
      <rPr>
        <sz val="6.5"/>
        <rFont val="Calibri"/>
        <family val="1"/>
      </rPr>
      <t>M²</t>
    </r>
  </si>
  <si>
    <r>
      <rPr>
        <b/>
        <sz val="6.5"/>
        <rFont val="Calibri"/>
        <family val="1"/>
      </rPr>
      <t>1.7</t>
    </r>
  </si>
  <si>
    <r>
      <rPr>
        <b/>
        <sz val="6.5"/>
        <rFont val="Calibri"/>
        <family val="1"/>
      </rPr>
      <t>ESQUADRIAS</t>
    </r>
  </si>
  <si>
    <r>
      <rPr>
        <sz val="6.5"/>
        <rFont val="Calibri"/>
        <family val="1"/>
      </rPr>
      <t>1.7.1</t>
    </r>
  </si>
  <si>
    <r>
      <rPr>
        <sz val="6.5"/>
        <rFont val="Calibri"/>
        <family val="1"/>
      </rPr>
      <t>KIT DE PORTA DE MADEIRA PARA PINTURA, SEMI-OCA (LEVE OU MÉDIA), PADRÃO POPULAR, 80X210CM, ESPESSURA DE 3,5CM, ITENS INCLUSOS: DOBRADIÇAS, MONTAGEM E INSTALAÇÃO DO BATENTE, FECHADURA COM EXECUÇÃO DO FURO - FORNECIMENTO E INSTALAÇÃO. AF_12/2019</t>
    </r>
  </si>
  <si>
    <r>
      <rPr>
        <sz val="6.5"/>
        <rFont val="Calibri"/>
        <family val="1"/>
      </rPr>
      <t>UN</t>
    </r>
  </si>
  <si>
    <r>
      <rPr>
        <sz val="6.5"/>
        <rFont val="Calibri"/>
        <family val="1"/>
      </rPr>
      <t>1.7.2</t>
    </r>
  </si>
  <si>
    <r>
      <rPr>
        <sz val="6.5"/>
        <rFont val="Calibri"/>
        <family val="1"/>
      </rPr>
      <t>KIT DE PORTA DE MADEIRA PARA PINTURA, SEMI-OCA (LEVE OU MÉDIA), PADRÃO POPULAR, 70X210CM, ESPESSURA DE 3,5CM, ITENS INCLUSOS: DOBRADIÇAS, MONTAGEM E INSTALAÇÃO DO BATENTE, FECHADURA COM EXECUÇÃO DO FURO - FORNECIMENTO E INSTALAÇÃO. AF_12/2019</t>
    </r>
  </si>
  <si>
    <r>
      <rPr>
        <sz val="6.5"/>
        <rFont val="Calibri"/>
        <family val="1"/>
      </rPr>
      <t>1.7.3</t>
    </r>
  </si>
  <si>
    <r>
      <rPr>
        <sz val="6.5"/>
        <rFont val="Calibri"/>
        <family val="1"/>
      </rPr>
      <t>KIT DE PORTA DE MADEIRA PARA PINTURA, SEMI-OCA (LEVE OU MÉDIA), PADRÃO POPULAR, 60X210CM, ESPESSURA DE 3,5CM, ITENS INCLUSOS: DOBRADIÇAS, MONTAGEM E INSTALAÇÃO DO BATENTE, FECHADURA COM EXECUÇÃO DO FURO - FORNECIMENTO E INSTALAÇÃO. AF_12/2019</t>
    </r>
  </si>
  <si>
    <r>
      <rPr>
        <sz val="6.5"/>
        <rFont val="Calibri"/>
        <family val="1"/>
      </rPr>
      <t>1.7.4</t>
    </r>
  </si>
  <si>
    <r>
      <rPr>
        <sz val="6.5"/>
        <rFont val="Calibri"/>
        <family val="1"/>
      </rPr>
      <t>JANELA DE ALUMÍNIO DE CORRER COM 2 FOLHAS PARA VIDROS, COM VIDROS, BATENTE, ACABAMENTO COM ACETATO OU BRILHANTE E FERRAGENS. EXCLUSIVE ALIZAR E CONTRAMARCO. FORNECIMENTO E INSTALAÇÃO. AF_12/2019</t>
    </r>
  </si>
  <si>
    <r>
      <rPr>
        <sz val="6.5"/>
        <rFont val="Calibri"/>
        <family val="1"/>
      </rPr>
      <t>1.7.5</t>
    </r>
  </si>
  <si>
    <r>
      <rPr>
        <sz val="6.5"/>
        <rFont val="Calibri"/>
        <family val="1"/>
      </rPr>
      <t>ALVENARIA DE VEDAÇÃO COM ELEMENTO VAZADO DE CERÂMICA (COBOGÓ) DE 7X20X20CM E ARGAMASSA DE ASSENTAMENTO COM PREPARO EM BETONEIRA. AF_05/2020</t>
    </r>
  </si>
  <si>
    <r>
      <rPr>
        <sz val="6.5"/>
        <rFont val="Calibri"/>
        <family val="1"/>
      </rPr>
      <t>1.7.6</t>
    </r>
  </si>
  <si>
    <r>
      <rPr>
        <sz val="6.5"/>
        <rFont val="Calibri"/>
        <family val="1"/>
      </rPr>
      <t>JANELA FIXA DE ALUMÍNIO PARA VIDRO, COM VIDRO, BATENTE E FERRAGENS. EXCLUSIVE ACABAMENTO, ALIZAR E CONTRAMARCO. FORNECIMENTO E INSTALAÇÃO. AF_12/2019</t>
    </r>
  </si>
  <si>
    <r>
      <rPr>
        <sz val="6.5"/>
        <rFont val="Calibri"/>
        <family val="1"/>
      </rPr>
      <t>1.7.7</t>
    </r>
  </si>
  <si>
    <r>
      <rPr>
        <sz val="6.5"/>
        <rFont val="Calibri"/>
        <family val="1"/>
      </rPr>
      <t>PORTA EM ALUMÍNIO DE ABRIR TIPO VENEZIANA COM GUARNIÇÃO, FIXAÇÃO COM PARAFUSOS - FORNECIMENTO E INSTALAÇÃO. AF_12/2019</t>
    </r>
  </si>
  <si>
    <r>
      <rPr>
        <sz val="6.5"/>
        <rFont val="Calibri"/>
        <family val="1"/>
      </rPr>
      <t>1.7.8</t>
    </r>
  </si>
  <si>
    <r>
      <rPr>
        <sz val="6.5"/>
        <rFont val="Calibri"/>
        <family val="1"/>
      </rPr>
      <t>PELE DE VIDRO APLICADO EM FACHADA COM ESTRUTURA DE INSTALAÇÃO COMPLETA- COTAÇÃO DE PREÇOS</t>
    </r>
  </si>
  <si>
    <r>
      <rPr>
        <b/>
        <sz val="6.5"/>
        <rFont val="Calibri"/>
        <family val="1"/>
      </rPr>
      <t>1.8</t>
    </r>
  </si>
  <si>
    <r>
      <rPr>
        <b/>
        <sz val="6.5"/>
        <rFont val="Calibri"/>
        <family val="1"/>
      </rPr>
      <t>PINTURA INTERNA</t>
    </r>
  </si>
  <si>
    <r>
      <rPr>
        <sz val="6.5"/>
        <rFont val="Calibri"/>
        <family val="1"/>
      </rPr>
      <t>1.8.1</t>
    </r>
  </si>
  <si>
    <r>
      <rPr>
        <sz val="6.5"/>
        <rFont val="Calibri"/>
        <family val="1"/>
      </rPr>
      <t>FUNDO SELADOR ACRÍLICO, APLICAÇÃO MANUAL EM PAREDE, UMA DEMÃO. AF_04/2023</t>
    </r>
  </si>
  <si>
    <r>
      <rPr>
        <sz val="6.5"/>
        <rFont val="Calibri"/>
        <family val="1"/>
      </rPr>
      <t>1.8.2</t>
    </r>
  </si>
  <si>
    <r>
      <rPr>
        <sz val="6.5"/>
        <rFont val="Calibri"/>
        <family val="1"/>
      </rPr>
      <t>EMASSAMENTO COM MASSA LÁTEX, APLICAÇÃO EM PAREDE, UMA DEMÃO, LIXAMENTO MANUAL. AF_04/2023</t>
    </r>
  </si>
  <si>
    <r>
      <rPr>
        <sz val="6.5"/>
        <rFont val="Calibri"/>
        <family val="1"/>
      </rPr>
      <t>1.8.3</t>
    </r>
  </si>
  <si>
    <r>
      <rPr>
        <sz val="6.5"/>
        <rFont val="Calibri"/>
        <family val="1"/>
      </rPr>
      <t>PINTURA LÁTEX ACRÍLICA PREMIUM, APLICAÇÃO MANUAL EM PAREDES, DUAS DEMÃOS. AF_04/2023</t>
    </r>
  </si>
  <si>
    <r>
      <rPr>
        <sz val="6.5"/>
        <rFont val="Calibri"/>
        <family val="1"/>
      </rPr>
      <t>1.8.4</t>
    </r>
  </si>
  <si>
    <r>
      <rPr>
        <sz val="6.5"/>
        <rFont val="Calibri"/>
        <family val="1"/>
      </rPr>
      <t>FUNDO SELADOR ACRÍLICO, APLICAÇÃO MANUAL EM TETO, UMA DEMÃO. AF_04/2023</t>
    </r>
  </si>
  <si>
    <r>
      <rPr>
        <sz val="6.5"/>
        <rFont val="Calibri"/>
        <family val="1"/>
      </rPr>
      <t>1.8.5</t>
    </r>
  </si>
  <si>
    <r>
      <rPr>
        <sz val="6.5"/>
        <rFont val="Calibri"/>
        <family val="1"/>
      </rPr>
      <t>EMASSAMENTO COM MASSA LÁTEX, APLICAÇÃO EM TETO, UMA DEMÃO, LIXAMENTO MANUAL. AF_04/2023</t>
    </r>
  </si>
  <si>
    <r>
      <rPr>
        <sz val="6.5"/>
        <rFont val="Calibri"/>
        <family val="1"/>
      </rPr>
      <t>1.8.6</t>
    </r>
  </si>
  <si>
    <r>
      <rPr>
        <sz val="6.5"/>
        <rFont val="Calibri"/>
        <family val="1"/>
      </rPr>
      <t>PINTURA LÁTEX ACRÍLICA PREMIUM, APLICAÇÃO MANUAL EM TETO, DUAS DEMÃOS. AF_04/2023</t>
    </r>
  </si>
  <si>
    <r>
      <rPr>
        <b/>
        <sz val="6.5"/>
        <rFont val="Calibri"/>
        <family val="1"/>
      </rPr>
      <t>1.9</t>
    </r>
  </si>
  <si>
    <r>
      <rPr>
        <b/>
        <sz val="6.5"/>
        <rFont val="Calibri"/>
        <family val="1"/>
      </rPr>
      <t>REVESTIMENTOS EXTERNOS</t>
    </r>
  </si>
  <si>
    <r>
      <rPr>
        <sz val="6.5"/>
        <rFont val="Calibri"/>
        <family val="1"/>
      </rPr>
      <t>1.9.1</t>
    </r>
  </si>
  <si>
    <r>
      <rPr>
        <sz val="6.5"/>
        <rFont val="Calibri"/>
        <family val="1"/>
      </rPr>
      <t xml:space="preserve">CHAPISCO APLICADO EM ALVENARIA (SEM PRESENÇA DE VÃOS) E ESTRUTURAS DE CONCRETO DE FACHADA, COM EQUIPAMENTO DE PROJEÇÃO.
</t>
    </r>
    <r>
      <rPr>
        <sz val="6.5"/>
        <rFont val="Calibri"/>
        <family val="1"/>
      </rPr>
      <t>ARGAMASSA TRAÇO 1:3 COM PREPARO EM BETONEIRA 400 L. AF_10/2022</t>
    </r>
  </si>
  <si>
    <r>
      <rPr>
        <sz val="6.5"/>
        <rFont val="Calibri"/>
        <family val="1"/>
      </rPr>
      <t>1.9.2</t>
    </r>
  </si>
  <si>
    <r>
      <rPr>
        <sz val="6.5"/>
        <rFont val="Calibri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</si>
  <si>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Calibri"/>
        <family val="1"/>
      </rPr>
      <t>1.9.3</t>
    </r>
  </si>
  <si>
    <r>
      <rPr>
        <sz val="6.5"/>
        <rFont val="Calibri"/>
        <family val="1"/>
      </rPr>
      <t>1.9.4</t>
    </r>
  </si>
  <si>
    <r>
      <rPr>
        <sz val="6.5"/>
        <rFont val="Calibri"/>
        <family val="1"/>
      </rPr>
      <t>1.9.5</t>
    </r>
  </si>
  <si>
    <r>
      <rPr>
        <sz val="6.5"/>
        <rFont val="Calibri"/>
        <family val="1"/>
      </rPr>
      <t>APLICAÇÃO MANUAL DE MASSA ACRÍLICA EM PAREDES EXTERNAS DE CASAS, UMA DEMÃO. AF_03/2024</t>
    </r>
  </si>
  <si>
    <r>
      <rPr>
        <sz val="6.5"/>
        <rFont val="Calibri"/>
        <family val="1"/>
      </rPr>
      <t>1.9.6</t>
    </r>
  </si>
  <si>
    <r>
      <rPr>
        <b/>
        <sz val="6.5"/>
        <rFont val="Calibri"/>
        <family val="1"/>
      </rPr>
      <t>1.10</t>
    </r>
  </si>
  <si>
    <r>
      <rPr>
        <b/>
        <sz val="6.5"/>
        <rFont val="Calibri"/>
        <family val="1"/>
      </rPr>
      <t>INSTALAÇÃO ELÉTRICA</t>
    </r>
  </si>
  <si>
    <r>
      <rPr>
        <sz val="6.5"/>
        <rFont val="Calibri"/>
        <family val="1"/>
      </rPr>
      <t>1.10.1</t>
    </r>
  </si>
  <si>
    <r>
      <rPr>
        <sz val="6.5"/>
        <rFont val="Calibri"/>
        <family val="1"/>
      </rPr>
      <t>CAIXA RETANGULAR 4" X 2" MÉDIA (1,30 M DO PISO), PVC, INSTALADA EM PAREDE - FORNECIMENTO E INSTALAÇÃO. AF_03/2023</t>
    </r>
  </si>
  <si>
    <r>
      <rPr>
        <sz val="6.5"/>
        <rFont val="Calibri"/>
        <family val="1"/>
      </rPr>
      <t>1.10.2</t>
    </r>
  </si>
  <si>
    <r>
      <rPr>
        <sz val="6.5"/>
        <rFont val="Calibri"/>
        <family val="1"/>
      </rPr>
      <t>CAIXA OCTOGONAL 3" X 3", PVC, INSTALADA EM LAJE - FORNECIMENTO E INSTALAÇÃO. AF_03/2023</t>
    </r>
  </si>
  <si>
    <r>
      <rPr>
        <sz val="6.5"/>
        <rFont val="Calibri"/>
        <family val="1"/>
      </rPr>
      <t>1.10.3</t>
    </r>
  </si>
  <si>
    <r>
      <rPr>
        <sz val="6.5"/>
        <rFont val="Calibri"/>
        <family val="1"/>
      </rPr>
      <t>CABO DE COBRE FLEXÍVEL ISOLADO, 1,5 MM², ANTI-CHAMA 450/750 V, PARA CIRCUITOS TERMINAIS - FORNECIMENTO E INSTALAÇÃO. AF_03/2023</t>
    </r>
  </si>
  <si>
    <r>
      <rPr>
        <sz val="6.5"/>
        <rFont val="Calibri"/>
        <family val="1"/>
      </rPr>
      <t>1.10.4</t>
    </r>
  </si>
  <si>
    <r>
      <rPr>
        <sz val="6.5"/>
        <rFont val="Calibri"/>
        <family val="1"/>
      </rPr>
      <t>CABO DE COBRE FLEXÍVEL ISOLADO, 2,5 MM², ANTI-CHAMA 450/750 V, PARA CIRCUITOS TERMINAIS - FORNECIMENTO E INSTALAÇÃO. AF_03/2023</t>
    </r>
  </si>
  <si>
    <r>
      <rPr>
        <sz val="6.5"/>
        <rFont val="Calibri"/>
        <family val="1"/>
      </rPr>
      <t>1.10.5</t>
    </r>
  </si>
  <si>
    <r>
      <rPr>
        <sz val="6.5"/>
        <rFont val="Calibri"/>
        <family val="1"/>
      </rPr>
      <t>CABO DE COBRE FLEXÍVEL ISOLADO, 4 MM², ANTI-CHAMA 450/750 V, PARA CIRCUITOS TERMINAIS - FORNECIMENTO E INSTALAÇÃO. AF_03/2023</t>
    </r>
  </si>
  <si>
    <r>
      <rPr>
        <sz val="6.5"/>
        <rFont val="Calibri"/>
        <family val="1"/>
      </rPr>
      <t>1.10.6</t>
    </r>
  </si>
  <si>
    <r>
      <rPr>
        <sz val="6.5"/>
        <rFont val="Calibri"/>
        <family val="1"/>
      </rPr>
      <t>CABO DE COBRE FLEXÍVEL ISOLADO, 10 MM², ANTI-CHAMA 0,6/1,0 KV, PARA CIRCUITOS TERMINAIS - FORNECIMENTO E INSTALAÇÃO. AF_03/2023</t>
    </r>
  </si>
  <si>
    <r>
      <rPr>
        <sz val="6.5"/>
        <rFont val="Calibri"/>
        <family val="1"/>
      </rPr>
      <t>1.10.7</t>
    </r>
  </si>
  <si>
    <r>
      <rPr>
        <sz val="6.5"/>
        <rFont val="Calibri"/>
        <family val="1"/>
      </rPr>
      <t>CAIXA DE PASSAGEM METALICA DE SOBREPOR COM TAMPA PARAFUSADA, DIMENSOES 30 X 30 X 10 CM</t>
    </r>
  </si>
  <si>
    <r>
      <rPr>
        <sz val="6.5"/>
        <rFont val="Calibri"/>
        <family val="1"/>
      </rPr>
      <t>1.10.8</t>
    </r>
  </si>
  <si>
    <r>
      <rPr>
        <sz val="6.5"/>
        <rFont val="Calibri"/>
        <family val="1"/>
      </rPr>
      <t>DISJUNTOR MONOPOLAR TIPO NEMA, CORRENTE NOMINAL DE 10 ATÉ 30A - FORNECIMENTO E INSTALAÇÃO. AF_10/2020</t>
    </r>
  </si>
  <si>
    <r>
      <rPr>
        <sz val="6.5"/>
        <rFont val="Calibri"/>
        <family val="1"/>
      </rPr>
      <t>1.10.9</t>
    </r>
  </si>
  <si>
    <r>
      <rPr>
        <sz val="6.5"/>
        <rFont val="Calibri"/>
        <family val="1"/>
      </rPr>
      <t>DISJUNTOR TIPO NEMA, MONOPOLAR DE 60 ATE 70A, TENSAO MAXIMA DE 240 V</t>
    </r>
  </si>
  <si>
    <r>
      <rPr>
        <sz val="6.5"/>
        <rFont val="Calibri"/>
        <family val="1"/>
      </rPr>
      <t>DISPOSITIVO DPS CLASSE II, 1 POLO, TENSAO MAXIMA DE 175 V, CORRENTE MAXIMA DE *45* KA (TIPO AC)</t>
    </r>
  </si>
  <si>
    <r>
      <rPr>
        <sz val="6.5"/>
        <rFont val="Calibri"/>
        <family val="1"/>
      </rPr>
      <t>DISPOSITIVO DR, 2 POLOS, SENSIBILIDADE DE 30 MA, CORRENTE DE 63 A, TIPO AC</t>
    </r>
  </si>
  <si>
    <r>
      <rPr>
        <sz val="6.5"/>
        <rFont val="Calibri"/>
        <family val="1"/>
      </rPr>
      <t>ELETRODUTO FLEXÍVEL CORRUGADO REFORÇADO, PVC, DN 32 MM (1"), PARA CIRCUITOS TERMINAIS, INSTALADO EM PAREDE - FORNECIMENTO E INSTALAÇÃO. AF_03/2023</t>
    </r>
  </si>
  <si>
    <r>
      <rPr>
        <sz val="6.5"/>
        <rFont val="Calibri"/>
        <family val="1"/>
      </rPr>
      <t>INTERRUPTOR SIMPLES (1 MÓDULO), 10A/250V, INCLUINDO SUPORTE E PLACA - FORNECIMENTO E INSTALAÇÃO. AF_03/2023</t>
    </r>
  </si>
  <si>
    <r>
      <rPr>
        <sz val="6.5"/>
        <rFont val="Calibri"/>
        <family val="1"/>
      </rPr>
      <t>INTERRUPTOR PARALELO (2 MÓDULOS), 10A/250V, INCLUINDO SUPORTE E PLACA - FORNECIMENTO E INSTALAÇÃO. AF_03/2023</t>
    </r>
  </si>
  <si>
    <r>
      <rPr>
        <sz val="6.5"/>
        <rFont val="Calibri"/>
        <family val="1"/>
      </rPr>
      <t>TOMADA BAIXA DE EMBUTIR (1 MÓDULO), 2P+T 10 A, INCLUINDO SUPORTE E PLACA - FORNECIMENTO E INSTALAÇÃO. AF_03/2023</t>
    </r>
  </si>
  <si>
    <r>
      <rPr>
        <sz val="6.5"/>
        <rFont val="Calibri"/>
        <family val="1"/>
      </rPr>
      <t>TOMADA BAIXA DE EMBUTIR (2 MÓDULOS), 2P+T 10 A, INCLUINDO SUPORTE E PLACA - FORNECIMENTO E INSTALAÇÃO. AF_03/2023</t>
    </r>
  </si>
  <si>
    <r>
      <rPr>
        <sz val="6.5"/>
        <rFont val="Calibri"/>
        <family val="1"/>
      </rPr>
      <t>ELETRODUTO FLEXÍVEL CORRUGADO, PVC, DN 25 MM (3/4"), PARA CIRCUITOS TERMINAIS, INSTALADO EM FORRO - FORNECIMENTO E INSTALAÇÃO. AF_03/2023_PA</t>
    </r>
  </si>
  <si>
    <r>
      <rPr>
        <sz val="6.5"/>
        <rFont val="Calibri"/>
        <family val="1"/>
      </rPr>
      <t>ELETRODUTO RÍGIDO ROSCÁVEL, PVC, DN 50 MM (1 1/2"), PARA REDE ENTERRADA DE DISTRIBUIÇÃO DE ENERGIA ELÉTRICA - FORNECIMENTO E INSTALAÇÃO. AF_12/2021</t>
    </r>
  </si>
  <si>
    <r>
      <rPr>
        <sz val="6.5"/>
        <rFont val="Calibri"/>
        <family val="1"/>
      </rPr>
      <t>LUMINÁRIA DE EMBUTIR LED 20W-FORNECIMENTO E INSTALAÇÃO( ADAPTADO SINAPI 103782)</t>
    </r>
  </si>
  <si>
    <r>
      <rPr>
        <sz val="6.5"/>
        <rFont val="Calibri"/>
        <family val="1"/>
      </rPr>
      <t>UND</t>
    </r>
  </si>
  <si>
    <r>
      <rPr>
        <sz val="6.5"/>
        <rFont val="Calibri"/>
        <family val="1"/>
      </rPr>
      <t>LUMINÁRIA TIPO PLAFON CIRCULAR, DE SOBREPOR, COM LED DE 12/13 W - FORNECIMENTO E INSTALAÇÃO. AF_03/2022</t>
    </r>
  </si>
  <si>
    <r>
      <rPr>
        <sz val="6.5"/>
        <rFont val="Calibri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</si>
  <si>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Calibri"/>
        <family val="1"/>
      </rPr>
      <t>POSTE DE CONCRETO ARMADO DE SECAO CIRCULAR, EXTENSAO DE 9,00 M, RESISTENCIA DE 200 A 300 DAN, TIPO C-14</t>
    </r>
  </si>
  <si>
    <r>
      <rPr>
        <sz val="6.5"/>
        <rFont val="Calibri"/>
        <family val="1"/>
      </rPr>
      <t>QUADRO DE DISTRIBUIÇÃO DE ENERGIA EM CHAPA DE AÇO GALVANIZADO, DE EMBUTIR, COM BARRAMENTO TRIFÁSICO, PARA 12 DISJUNTORES DIN 100A - FORNECIMENTO E INSTALAÇÃO. AF_10/2020</t>
    </r>
  </si>
  <si>
    <r>
      <rPr>
        <b/>
        <sz val="6.5"/>
        <rFont val="Calibri"/>
        <family val="1"/>
      </rPr>
      <t>1.11</t>
    </r>
  </si>
  <si>
    <r>
      <rPr>
        <b/>
        <sz val="6.5"/>
        <rFont val="Calibri"/>
        <family val="1"/>
      </rPr>
      <t>PISOS</t>
    </r>
  </si>
  <si>
    <r>
      <rPr>
        <sz val="6.5"/>
        <rFont val="Calibri"/>
        <family val="1"/>
      </rPr>
      <t>1.11.1</t>
    </r>
  </si>
  <si>
    <r>
      <rPr>
        <sz val="6.5"/>
        <rFont val="Calibri"/>
        <family val="1"/>
      </rPr>
      <t>LASTRO DE CONCRETO MAGRO, APLICADO EM PISOS, LAJES SOBRE SOLO OU RADIERS. AF_01/2024</t>
    </r>
  </si>
  <si>
    <r>
      <rPr>
        <sz val="6.5"/>
        <rFont val="Calibri"/>
        <family val="1"/>
      </rPr>
      <t>1.11.2</t>
    </r>
  </si>
  <si>
    <r>
      <rPr>
        <sz val="6.5"/>
        <rFont val="Calibri"/>
        <family val="1"/>
      </rPr>
      <t>CONTRAPISO COM ARGAMASSA AUTONIVELANTE, APLICADO SOBRE LAJE, ADERIDO, ESPESSURA 2CM. AF_07/2021</t>
    </r>
  </si>
  <si>
    <r>
      <rPr>
        <sz val="6.5"/>
        <rFont val="Calibri"/>
        <family val="1"/>
      </rPr>
      <t>1.11.3</t>
    </r>
  </si>
  <si>
    <r>
      <rPr>
        <sz val="6.5"/>
        <rFont val="Calibri"/>
        <family val="1"/>
      </rPr>
      <t>REVESTIMENTO CERÂMICO PARA PISO COM PLACAS TIPO ESMALTADA EXTRA DE DIMENSÕES 35X35 CM APLICADA EM AMBIENTES DE ÁREA MAIOR QUE 10 M2. AF_02/2023_PE</t>
    </r>
  </si>
  <si>
    <r>
      <rPr>
        <b/>
        <sz val="6.5"/>
        <rFont val="Calibri"/>
        <family val="1"/>
      </rPr>
      <t>1.12</t>
    </r>
  </si>
  <si>
    <r>
      <rPr>
        <b/>
        <sz val="6.5"/>
        <rFont val="Calibri"/>
        <family val="1"/>
      </rPr>
      <t>COBERTA</t>
    </r>
  </si>
  <si>
    <r>
      <rPr>
        <sz val="6.5"/>
        <rFont val="Calibri"/>
        <family val="1"/>
      </rPr>
      <t>1.12.1</t>
    </r>
  </si>
  <si>
    <r>
      <rPr>
        <sz val="6.5"/>
        <rFont val="Calibri"/>
        <family val="1"/>
      </rPr>
      <t>TELHAMENTO COM TELHA ONDULADA DE FIBROCIMENTO E = 6 MM, COM RECOBRIMENTO LATERAL DE 1/4 DE ONDA PARA TELHADO COM INCLINAÇÃO MAIOR QUE 10°, COM ATÉ 2 ÁGUAS, INCLUSO IÇAMENTO. AF_07/2019</t>
    </r>
  </si>
  <si>
    <r>
      <rPr>
        <sz val="6.5"/>
        <rFont val="Calibri"/>
        <family val="1"/>
      </rPr>
      <t>1.12.2</t>
    </r>
  </si>
  <si>
    <r>
      <rPr>
        <sz val="6.5"/>
        <rFont val="Calibri"/>
        <family val="1"/>
      </rPr>
      <t>IMPERMEABILIZAÇÃO DE SUPERFÍCIE COM MANTA ASFÁLTICA, UMA CAMADA, INCLUSIVE APLICAÇÃO DE PRIMER ASFÁLTICO, E=4MM. AF_09/2023</t>
    </r>
  </si>
  <si>
    <r>
      <rPr>
        <sz val="6.5"/>
        <rFont val="Calibri"/>
        <family val="1"/>
      </rPr>
      <t>1.12.3</t>
    </r>
  </si>
  <si>
    <r>
      <rPr>
        <sz val="6.5"/>
        <rFont val="Calibri"/>
        <family val="1"/>
      </rPr>
      <t>PROTEÇÃO MECÂNICA DE SUPERFICIE HORIZONTAL COM ARGAMASSA DE CIMENTO E AREIA, TRAÇO 1:3, E=3CM. AF_09/2023</t>
    </r>
  </si>
  <si>
    <r>
      <rPr>
        <sz val="6.5"/>
        <rFont val="Calibri"/>
        <family val="1"/>
      </rPr>
      <t>1.12.4</t>
    </r>
  </si>
  <si>
    <r>
      <rPr>
        <sz val="6.5"/>
        <rFont val="Calibri"/>
        <family val="1"/>
      </rPr>
      <t>TRAMA DE MADEIRA COMPOSTA POR TERÇAS PARA TELHADOS DE ATÉ 2 ÁGUAS PARA TELHA ONDULADA DE FIBROCIMENTO, METÁLICA, PLÁSTICA OU TERMOACÚSTICA, INCLUSO TRANSPORTE VERTICAL. AF_07/2019</t>
    </r>
  </si>
  <si>
    <r>
      <rPr>
        <sz val="6.5"/>
        <rFont val="Calibri"/>
        <family val="1"/>
      </rPr>
      <t>1.12.5</t>
    </r>
  </si>
  <si>
    <r>
      <rPr>
        <sz val="6.5"/>
        <rFont val="Calibri"/>
        <family val="1"/>
      </rPr>
      <t>FABRICAÇÃO E INSTALAÇÃO DE MEIA TESOURA DE MADEIRA NÃO APARELHADA, COM VÃO DE 5 M, PARA TELHA CERÂMICA OU DE CONCRETO, INCLUSO IÇAMENTO. AF_07/2019</t>
    </r>
  </si>
  <si>
    <r>
      <rPr>
        <sz val="6.5"/>
        <rFont val="Calibri"/>
        <family val="1"/>
      </rPr>
      <t>1.12.6</t>
    </r>
  </si>
  <si>
    <r>
      <rPr>
        <sz val="6.5"/>
        <rFont val="Calibri"/>
        <family val="1"/>
      </rPr>
      <t>FABRICAÇÃO E INSTALAÇÃO DE TESOURA INTEIRA EM MADEIRA NÃO APARELHADA, VÃO DE 11 M, PARA TELHA ONDULADA DE FIBROCIMENTO, METÁLICA, PLÁSTICA OU TERMOACÚSTICA, INCLUSO IÇAMENTO. AF_07/2019</t>
    </r>
  </si>
  <si>
    <r>
      <rPr>
        <sz val="6.5"/>
        <rFont val="Calibri"/>
        <family val="1"/>
      </rPr>
      <t>1.12.7</t>
    </r>
  </si>
  <si>
    <r>
      <rPr>
        <sz val="6.5"/>
        <rFont val="Calibri"/>
        <family val="1"/>
      </rPr>
      <t>FABRICAÇÃO E INSTALAÇÃO DE TESOURA INTEIRA EM MADEIRA NÃO APARELHADA, VÃO DE 9 M, PARA TELHA ONDULADA DE FIBROCIMENTO, METÁLICA, PLÁSTICA OU TERMOACÚSTICA, INCLUSO IÇAMENTO. AF_07/2019</t>
    </r>
  </si>
  <si>
    <r>
      <rPr>
        <sz val="6.5"/>
        <rFont val="Calibri"/>
        <family val="1"/>
      </rPr>
      <t>1.12.8</t>
    </r>
  </si>
  <si>
    <r>
      <rPr>
        <sz val="6.5"/>
        <rFont val="Calibri"/>
        <family val="1"/>
      </rPr>
      <t>RUFO EM FIBROCIMENTO PARA TELHA ONDULADA E = 6 MM, ABA DE 26 CM, INCLUSO TRANSPORTE VERTICAL, EXCETO CONTRARRUFO. AF_07/2019</t>
    </r>
  </si>
  <si>
    <r>
      <rPr>
        <sz val="6.5"/>
        <rFont val="Calibri"/>
        <family val="1"/>
      </rPr>
      <t>1.12.9</t>
    </r>
  </si>
  <si>
    <r>
      <rPr>
        <sz val="6.5"/>
        <rFont val="Calibri"/>
        <family val="1"/>
      </rPr>
      <t>CALHA EM CHAPA DE AÇO GALVANIZADO NÚMERO 24, DESENVOLVIMENTO DE 100 CM, INCLUSO TRANSPORTE VERTICAL. AF_07/2019</t>
    </r>
  </si>
  <si>
    <r>
      <rPr>
        <sz val="6.5"/>
        <rFont val="Calibri"/>
        <family val="1"/>
      </rPr>
      <t>FORRO EM PLACAS DE GESSO, PARA AMBIENTES COMERCIAIS. AF_08/2023_PS</t>
    </r>
  </si>
  <si>
    <r>
      <rPr>
        <sz val="6.5"/>
        <rFont val="Calibri"/>
        <family val="1"/>
      </rPr>
      <t>CUMEEIRA PARA TELHA DE FIBROCIMENTO ONDULADA E = 6 MM, INCLUSO ACESSÓRIOS DE FIXAÇÃO E IÇAMENTO. AF_07/2019</t>
    </r>
  </si>
  <si>
    <r>
      <rPr>
        <b/>
        <sz val="6.5"/>
        <rFont val="Calibri"/>
        <family val="1"/>
      </rPr>
      <t>1.13</t>
    </r>
  </si>
  <si>
    <r>
      <rPr>
        <b/>
        <sz val="6.5"/>
        <rFont val="Calibri"/>
        <family val="1"/>
      </rPr>
      <t>INSTALAÇÕES HIDROSANITÁRIAS E PLUVIAL</t>
    </r>
  </si>
  <si>
    <r>
      <rPr>
        <sz val="6.5"/>
        <rFont val="Calibri"/>
        <family val="1"/>
      </rPr>
      <t>1.13.1</t>
    </r>
  </si>
  <si>
    <r>
      <rPr>
        <sz val="6.5"/>
        <rFont val="Calibri"/>
        <family val="1"/>
      </rPr>
      <t>TUBO, PVC, SOLDÁVEL, DN 25MM, INSTALADO EM RAMAL DE DISTRIBUIÇÃO DE ÁGUA - FORNECIMENTO E INSTALAÇÃO. AF_06/2022</t>
    </r>
  </si>
  <si>
    <r>
      <rPr>
        <sz val="6.5"/>
        <rFont val="Calibri"/>
        <family val="1"/>
      </rPr>
      <t>1.13.2</t>
    </r>
  </si>
  <si>
    <r>
      <rPr>
        <sz val="6.5"/>
        <rFont val="Calibri"/>
        <family val="1"/>
      </rPr>
      <t>TUBO, PVC, SOLDÁVEL, DN 20MM, INSTALADO EM RAMAL DE DISTRIBUIÇÃO DE ÁGUA - FORNECIMENTO E INSTALAÇÃO. AF_06/2022</t>
    </r>
  </si>
  <si>
    <r>
      <rPr>
        <sz val="6.5"/>
        <rFont val="Calibri"/>
        <family val="1"/>
      </rPr>
      <t>1.13.3</t>
    </r>
  </si>
  <si>
    <r>
      <rPr>
        <sz val="6.5"/>
        <rFont val="Calibri"/>
        <family val="1"/>
      </rPr>
      <t>TUBO, PVC, SOLDÁVEL, DN 50MM, INSTALADO EM RAMAL DE DISTRIBUIÇÃO DE ÁGUA - FORNECIMENTO E INSTALAÇÃO. AF_06/2022</t>
    </r>
  </si>
  <si>
    <r>
      <rPr>
        <sz val="6.5"/>
        <rFont val="Calibri"/>
        <family val="1"/>
      </rPr>
      <t>1.13.4</t>
    </r>
  </si>
  <si>
    <r>
      <rPr>
        <sz val="6.5"/>
        <rFont val="Calibri"/>
        <family val="1"/>
      </rPr>
      <t>REGISTRO DE GAVETA BRUTO, LATÃO, ROSCÁVEL, 1", COM ACABAMENTO E CANOPLA CROMADOS - FORNECIMENTO E INSTALAÇÃO. AF_08/2021</t>
    </r>
  </si>
  <si>
    <r>
      <rPr>
        <sz val="6.5"/>
        <rFont val="Calibri"/>
        <family val="1"/>
      </rPr>
      <t>1.13.5</t>
    </r>
  </si>
  <si>
    <r>
      <rPr>
        <sz val="6.5"/>
        <rFont val="Calibri"/>
        <family val="1"/>
      </rPr>
      <t>REGISTRO DE ESFERA, PVC, ROSCÁVEL, COM BORBOLETA, 1/2" - FORNECIMENTO E INSTALAÇÃO. AF_08/2021</t>
    </r>
  </si>
  <si>
    <r>
      <rPr>
        <sz val="6.5"/>
        <rFont val="Calibri"/>
        <family val="1"/>
      </rPr>
      <t>1.13.6</t>
    </r>
  </si>
  <si>
    <r>
      <rPr>
        <sz val="6.5"/>
        <rFont val="Calibri"/>
        <family val="1"/>
      </rPr>
      <t>HIDRÔMETRO DN 3/4", 5,0 M3/H - FORNECIMENTO E INSTALAÇÃO. AF_03/2024</t>
    </r>
  </si>
  <si>
    <r>
      <rPr>
        <sz val="6.5"/>
        <rFont val="Calibri"/>
        <family val="1"/>
      </rPr>
      <t>1.13.7</t>
    </r>
  </si>
  <si>
    <r>
      <rPr>
        <sz val="6.5"/>
        <rFont val="Calibri"/>
        <family val="1"/>
      </rPr>
      <t>TORNEIRA DE BOIA PARA CAIXA D'ÁGUA, ROSCÁVEL, 3/4" - FORNECIMENTO E INSTALAÇÃO. AF_08/2021</t>
    </r>
  </si>
  <si>
    <r>
      <rPr>
        <sz val="6.5"/>
        <rFont val="Calibri"/>
        <family val="1"/>
      </rPr>
      <t>1.13.8</t>
    </r>
  </si>
  <si>
    <r>
      <rPr>
        <sz val="6.5"/>
        <rFont val="Calibri"/>
        <family val="1"/>
      </rPr>
      <t>REGISTRO DE GAVETA BRUTO, LATÃO, ROSCÁVEL, 1 1/2" - FORNECIMENTO E INSTALAÇÃO. AF_08/2021</t>
    </r>
  </si>
  <si>
    <r>
      <rPr>
        <sz val="6.5"/>
        <rFont val="Calibri"/>
        <family val="1"/>
      </rPr>
      <t>1.13.9</t>
    </r>
  </si>
  <si>
    <r>
      <rPr>
        <sz val="6.5"/>
        <rFont val="Calibri"/>
        <family val="1"/>
      </rPr>
      <t>CAIXA D´ÁGUA EM POLIETILENO, 2000 LITROS - FORNECIMENTO E INSTALAÇÃO. AF_06/2021</t>
    </r>
  </si>
  <si>
    <r>
      <rPr>
        <sz val="6.5"/>
        <rFont val="Calibri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</si>
  <si>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Calibri"/>
        <family val="1"/>
      </rPr>
      <t>CAIXA SIFONADA, COM GRELHA QUADRADA, PVC, DN 150 X 150 X 50 MM, JUNTA SOLDÁVEL, FORNECIDA E INSTALADA EM RAMAL DE DESCARGA OU EM RAMAL DE ESGOTO SANITÁRIO. AF_08/2022</t>
    </r>
  </si>
  <si>
    <r>
      <rPr>
        <sz val="6.5"/>
        <rFont val="Calibri"/>
        <family val="1"/>
      </rPr>
      <t>TUBO PVC, SERIE NORMAL, ESGOTO PREDIAL, DN 50 MM, FORNECIDO E INSTALADO EM RAMAL DE DESCARGA OU RAMAL DE ESGOTO SANITÁRIO. AF_08/2022</t>
    </r>
  </si>
  <si>
    <r>
      <rPr>
        <sz val="6.5"/>
        <rFont val="Calibri"/>
        <family val="1"/>
      </rPr>
      <t>TUBO PVC, SERIE NORMAL, ESGOTO PREDIAL, DN 100 MM, FORNECIDO E INSTALADO EM SUBCOLETOR AÉREO DE ESGOTO SANITÁRIO. AF_08/2022</t>
    </r>
  </si>
  <si>
    <r>
      <rPr>
        <sz val="6.5"/>
        <rFont val="Calibri"/>
        <family val="1"/>
      </rPr>
      <t>TUBO PVC, SERIE NORMAL, ESGOTO PREDIAL, DN 75 MM, FORNECIDO E INSTALADO EM RAMAL DE DESCARGA OU RAMAL DE ESGOTO SANITÁRIO. AF_08/2022</t>
    </r>
  </si>
  <si>
    <r>
      <rPr>
        <sz val="6.5"/>
        <rFont val="Calibri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</si>
  <si>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Calibri"/>
        <family val="1"/>
      </rPr>
      <t>TUBO PVC, SÉRIE R, ÁGUA PLUVIAL, DN 100 MM, FORNECIDO E INSTALADO EM CONDUTORES VERTICAIS DE ÁGUAS PLUVIAIS. AF_06/2022</t>
    </r>
  </si>
  <si>
    <r>
      <rPr>
        <b/>
        <sz val="6.5"/>
        <rFont val="Calibri"/>
        <family val="1"/>
      </rPr>
      <t>1.14</t>
    </r>
  </si>
  <si>
    <r>
      <rPr>
        <b/>
        <sz val="6.5"/>
        <rFont val="Calibri"/>
        <family val="1"/>
      </rPr>
      <t>LOUÇAS E METAIS</t>
    </r>
  </si>
  <si>
    <r>
      <rPr>
        <sz val="6.5"/>
        <rFont val="Calibri"/>
        <family val="1"/>
      </rPr>
      <t>1.14.1</t>
    </r>
  </si>
  <si>
    <r>
      <rPr>
        <sz val="6.5"/>
        <rFont val="Calibri"/>
        <family val="1"/>
      </rPr>
      <t>BANCADA DE GRANITO VERDE UBATUBA - FORNECIMENTO E INSTALAÇÃO. [ADAPTADO ORSE 11150]</t>
    </r>
  </si>
  <si>
    <r>
      <rPr>
        <sz val="6.5"/>
        <rFont val="Calibri"/>
        <family val="1"/>
      </rPr>
      <t>1.14.3</t>
    </r>
  </si>
  <si>
    <r>
      <rPr>
        <sz val="6.5"/>
        <rFont val="Calibri"/>
        <family val="1"/>
      </rPr>
      <t>TORNEIRA CROMADA LONGA, DE PAREDE, 1/2" OU 3/4", PARA PIA DE COZINHA, PADRÃO POPULAR - FORNECIMENTO E INSTALAÇÃO. AF_01/2020</t>
    </r>
  </si>
  <si>
    <r>
      <rPr>
        <sz val="6.5"/>
        <rFont val="Calibri"/>
        <family val="1"/>
      </rPr>
      <t>1.14.4</t>
    </r>
  </si>
  <si>
    <r>
      <rPr>
        <sz val="6.5"/>
        <rFont val="Calibri"/>
        <family val="1"/>
      </rPr>
      <t>VASO SANITÁRIO SIFONADO COM CAIXA ACOPLADA LOUÇA BRANCA - PADRÃO MÉDIO, INCLUSO ENGATE FLEXÍVEL EM METAL CROMADO, 1/2  X 40CM - FORNECIMENTO E INSTALAÇÃO. AF_01/2020</t>
    </r>
  </si>
  <si>
    <r>
      <rPr>
        <sz val="6.5"/>
        <rFont val="Calibri"/>
        <family val="1"/>
      </rPr>
      <t>1.14.5</t>
    </r>
  </si>
  <si>
    <r>
      <rPr>
        <sz val="6.5"/>
        <rFont val="Calibri"/>
        <family val="1"/>
      </rPr>
      <t>CUBA DE EMBUTIR DE AÇO INOXIDÁVEL MÉDIA, INCLUSO VÁLVULA TIPO AMERICANA EM METAL CROMADO E SIFÃO FLEXÍVEL EM PVC - FORNECIMENTO E INSTALAÇÃO. AF_01/2020</t>
    </r>
  </si>
  <si>
    <r>
      <rPr>
        <sz val="6.5"/>
        <rFont val="Calibri"/>
        <family val="1"/>
      </rPr>
      <t>1.14.6</t>
    </r>
  </si>
  <si>
    <r>
      <rPr>
        <sz val="6.5"/>
        <rFont val="Calibri"/>
        <family val="1"/>
      </rPr>
      <t>BARRA DE APOIO RETA, EM ACO INOX POLIDO, COMPRIMENTO 80 CM, FIXADA NA PAREDE - FORNECIMENTO E INSTALAÇÃO. AF_01/2020</t>
    </r>
  </si>
  <si>
    <r>
      <rPr>
        <sz val="6.5"/>
        <rFont val="Calibri"/>
        <family val="1"/>
      </rPr>
      <t>1.14.7</t>
    </r>
  </si>
  <si>
    <r>
      <rPr>
        <sz val="6.5"/>
        <rFont val="Calibri"/>
        <family val="1"/>
      </rPr>
      <t xml:space="preserve">LAVATÓRIO LOUÇA BRANCA SUSPENSO, 29,5 X 39CM OU EQUIVALENTE, PADRÃO POPULAR, INCLUSO SIFÃO TIPO GARRAFA EM PVC, VÁLVULA E ENGATE FLEXÍVEL 30CM EM PLÁSTICO E TORNEIRA CROMADA DE MESA,
</t>
    </r>
    <r>
      <rPr>
        <sz val="6.5"/>
        <rFont val="Calibri"/>
        <family val="1"/>
      </rPr>
      <t>PADRÃO POPULAR - FORNECIMENTO E INSTALAÇÃO. AF_01/2020</t>
    </r>
  </si>
  <si>
    <r>
      <rPr>
        <sz val="6.5"/>
        <rFont val="Calibri"/>
        <family val="1"/>
      </rPr>
      <t>1.14.8</t>
    </r>
  </si>
  <si>
    <r>
      <rPr>
        <sz val="6.5"/>
        <rFont val="Calibri"/>
        <family val="1"/>
      </rPr>
      <t>VASO SANITARIO SIFONADO CONVENCIONAL PARA PCD SEM FURO FRONTAL COM LOUÇA BRANCA SEM ASSENTO, INCLUSO CONJUNTO DE LIGAÇÃO PARA BACIA SANITÁRIA AJUSTÁVEL - FORNECIMENTO E INSTALAÇÃO. AF_01/2020</t>
    </r>
  </si>
  <si>
    <r>
      <rPr>
        <b/>
        <sz val="6.5"/>
        <rFont val="Calibri"/>
        <family val="1"/>
      </rPr>
      <t>1.15</t>
    </r>
  </si>
  <si>
    <r>
      <rPr>
        <b/>
        <sz val="6.5"/>
        <rFont val="Calibri"/>
        <family val="1"/>
      </rPr>
      <t>URBANIZAÇÃO</t>
    </r>
  </si>
  <si>
    <r>
      <rPr>
        <sz val="6.5"/>
        <rFont val="Calibri"/>
        <family val="1"/>
      </rPr>
      <t>1.15.1</t>
    </r>
  </si>
  <si>
    <r>
      <rPr>
        <sz val="6.5"/>
        <rFont val="Calibri"/>
        <family val="1"/>
      </rPr>
      <t>PLANTIO DE GRAMA BATATAIS EM PLACAS. AF_05/2018</t>
    </r>
  </si>
  <si>
    <r>
      <rPr>
        <sz val="6.5"/>
        <rFont val="Calibri"/>
        <family val="1"/>
      </rPr>
      <t>1.15.2</t>
    </r>
  </si>
  <si>
    <r>
      <rPr>
        <sz val="6.5"/>
        <rFont val="Calibri"/>
        <family val="1"/>
      </rPr>
      <t>PLANTIO DE ARBUSTO OU  CERCA VIVA. AF_05/2018</t>
    </r>
  </si>
  <si>
    <r>
      <rPr>
        <sz val="6.5"/>
        <rFont val="Calibri"/>
        <family val="1"/>
      </rPr>
      <t>1.15.3</t>
    </r>
  </si>
  <si>
    <r>
      <rPr>
        <sz val="6.5"/>
        <rFont val="Calibri"/>
        <family val="1"/>
      </rPr>
      <t>EXECUÇÃO DE PAVIMENTO EM PISO INTERTRAVADO, COM BLOCO 16 FACES DE 22 X 11 CM, ESPESSURA 8 CM. AF_10/2022</t>
    </r>
  </si>
  <si>
    <r>
      <rPr>
        <sz val="6.5"/>
        <rFont val="Calibri"/>
        <family val="1"/>
      </rPr>
      <t>1.15.4</t>
    </r>
  </si>
  <si>
    <r>
      <rPr>
        <sz val="6.5"/>
        <rFont val="Calibri"/>
        <family val="1"/>
      </rPr>
      <t>PISO CIMENTADO, TRAÇO 1:3 (CIMENTO E AREIA), ACABAMENTO LISO, ESPESSURA 3,0 CM, PREPARO MECÂNICO DA ARGAMASSA. AF_09/2020</t>
    </r>
  </si>
  <si>
    <r>
      <rPr>
        <sz val="6.5"/>
        <rFont val="Calibri"/>
        <family val="1"/>
      </rPr>
      <t>1.15.5</t>
    </r>
  </si>
  <si>
    <r>
      <rPr>
        <sz val="6.5"/>
        <rFont val="Calibri"/>
        <family val="1"/>
      </rPr>
      <t>ASSENTAMENTO DE GUIA (MEIO-FIO) EM TRECHO RETO, CONFECCIONADA EM CONCRETO PRÉ-FABRICADO, DIMENSÕES 100X15X13X30 CM (COMPRIMENTO X BASE INFERIOR X BASE SUPERIOR X ALTURA). AF_01/2024</t>
    </r>
  </si>
  <si>
    <r>
      <rPr>
        <sz val="6.5"/>
        <rFont val="Calibri"/>
        <family val="1"/>
      </rPr>
      <t>1.15.6</t>
    </r>
  </si>
  <si>
    <r>
      <rPr>
        <sz val="6.5"/>
        <rFont val="Calibri"/>
        <family val="1"/>
      </rPr>
      <t>LASTRO DE CONCRETO MAGRO, APLICADO EM PISOS, LAJES SOBRE SOLO OU RADIERS, ESPESSURA DE 5 CM. AF_01/2024</t>
    </r>
  </si>
  <si>
    <r>
      <rPr>
        <sz val="6.5"/>
        <rFont val="Calibri"/>
        <family val="1"/>
      </rPr>
      <t>1.15.7</t>
    </r>
  </si>
  <si>
    <r>
      <rPr>
        <sz val="6.5"/>
        <rFont val="Calibri"/>
        <family val="1"/>
      </rPr>
      <t>PLANTIO DE ÁRVORE ORNAMENTAL COM ALTURA DE MUDA MAIOR QUE 2,00 M E MENOR OU IGUAL A 4,00 M. AF_05/2018</t>
    </r>
  </si>
  <si>
    <r>
      <rPr>
        <sz val="6.5"/>
        <rFont val="Calibri"/>
        <family val="1"/>
      </rPr>
      <t>1.15.8</t>
    </r>
  </si>
  <si>
    <r>
      <rPr>
        <sz val="6.5"/>
        <rFont val="Calibri"/>
        <family val="1"/>
      </rPr>
      <t>BANCO DE CONCRETO SEM ENCOSTO, DIMENSÃO: 2,00X0,60M [ADAPTADO DE ORSE 08464]</t>
    </r>
  </si>
  <si>
    <t>FABRICAÇÃO, MONTAGEM E DESMONTAGEM DE FÔRMA PARA SAPATA, EM MADEIRA SERRADA, E=25 MM, 4 UTILIZAÇÕES. AF_01/2024</t>
  </si>
  <si>
    <t>VALORES (R$) - TOTAL</t>
  </si>
  <si>
    <r>
      <rPr>
        <sz val="6.5"/>
        <rFont val="Arial MT"/>
        <family val="2"/>
      </rPr>
      <t>Item</t>
    </r>
  </si>
  <si>
    <r>
      <rPr>
        <sz val="6.5"/>
        <rFont val="Arial MT"/>
        <family val="2"/>
      </rPr>
      <t>Discriminação dos serviços</t>
    </r>
  </si>
  <si>
    <r>
      <rPr>
        <sz val="6.5"/>
        <rFont val="Arial MT"/>
        <family val="2"/>
      </rPr>
      <t>Peso (%)</t>
    </r>
  </si>
  <si>
    <r>
      <rPr>
        <sz val="6.5"/>
        <rFont val="Arial MT"/>
        <family val="2"/>
      </rPr>
      <t>Valor das obras/serviços (R$)</t>
    </r>
  </si>
  <si>
    <r>
      <rPr>
        <b/>
        <sz val="6.5"/>
        <rFont val="Arial"/>
        <family val="2"/>
      </rPr>
      <t>Mês 01</t>
    </r>
  </si>
  <si>
    <r>
      <rPr>
        <sz val="6.5"/>
        <rFont val="Arial MT"/>
        <family val="2"/>
      </rPr>
      <t>Concedente R$</t>
    </r>
  </si>
  <si>
    <r>
      <rPr>
        <sz val="6.5"/>
        <rFont val="Arial MT"/>
        <family val="2"/>
      </rPr>
      <t>%</t>
    </r>
  </si>
  <si>
    <r>
      <rPr>
        <b/>
        <sz val="6.5"/>
        <rFont val="Arial"/>
        <family val="2"/>
      </rPr>
      <t>1.0</t>
    </r>
  </si>
  <si>
    <r>
      <rPr>
        <b/>
        <sz val="6.5"/>
        <rFont val="Arial"/>
        <family val="2"/>
      </rPr>
      <t xml:space="preserve">REFORMA DA UBS EM ALTO DO CRUZEIRO, NO
</t>
    </r>
    <r>
      <rPr>
        <b/>
        <sz val="6.5"/>
        <rFont val="Arial"/>
        <family val="2"/>
      </rPr>
      <t>MUNICÍPIO DE SOUSA - PB</t>
    </r>
  </si>
  <si>
    <r>
      <rPr>
        <sz val="6.5"/>
        <rFont val="Arial MT"/>
        <family val="2"/>
      </rPr>
      <t>1.1</t>
    </r>
  </si>
  <si>
    <r>
      <rPr>
        <sz val="6.5"/>
        <rFont val="Arial MT"/>
        <family val="2"/>
      </rPr>
      <t>SERVIÇOS PRELIMINARES</t>
    </r>
  </si>
  <si>
    <r>
      <rPr>
        <sz val="6.5"/>
        <rFont val="Arial MT"/>
        <family val="2"/>
      </rPr>
      <t>-</t>
    </r>
  </si>
  <si>
    <r>
      <rPr>
        <sz val="6.5"/>
        <rFont val="Arial MT"/>
        <family val="2"/>
      </rPr>
      <t>1.2</t>
    </r>
  </si>
  <si>
    <r>
      <rPr>
        <sz val="6.5"/>
        <rFont val="Arial MT"/>
        <family val="2"/>
      </rPr>
      <t>MOVIMENTO DE TERRA</t>
    </r>
  </si>
  <si>
    <r>
      <rPr>
        <sz val="6.5"/>
        <rFont val="Arial MT"/>
        <family val="2"/>
      </rPr>
      <t>1.3</t>
    </r>
  </si>
  <si>
    <r>
      <rPr>
        <sz val="6.5"/>
        <rFont val="Arial MT"/>
        <family val="2"/>
      </rPr>
      <t>FUNDAÇÃO</t>
    </r>
  </si>
  <si>
    <r>
      <rPr>
        <sz val="6.5"/>
        <rFont val="Arial MT"/>
        <family val="2"/>
      </rPr>
      <t>1.4</t>
    </r>
  </si>
  <si>
    <r>
      <rPr>
        <sz val="6.5"/>
        <rFont val="Arial MT"/>
        <family val="2"/>
      </rPr>
      <t>ESTRUTURA</t>
    </r>
  </si>
  <si>
    <r>
      <rPr>
        <sz val="6.5"/>
        <rFont val="Arial MT"/>
        <family val="2"/>
      </rPr>
      <t>1.5</t>
    </r>
  </si>
  <si>
    <r>
      <rPr>
        <sz val="6.5"/>
        <rFont val="Arial MT"/>
        <family val="2"/>
      </rPr>
      <t>PAREDES</t>
    </r>
  </si>
  <si>
    <r>
      <rPr>
        <sz val="6.5"/>
        <rFont val="Arial MT"/>
        <family val="2"/>
      </rPr>
      <t>1.6</t>
    </r>
  </si>
  <si>
    <r>
      <rPr>
        <sz val="6.5"/>
        <rFont val="Arial MT"/>
        <family val="2"/>
      </rPr>
      <t>REVESTIMENTOS INTERNOS</t>
    </r>
  </si>
  <si>
    <r>
      <rPr>
        <sz val="6.5"/>
        <rFont val="Arial MT"/>
        <family val="2"/>
      </rPr>
      <t>1.7</t>
    </r>
  </si>
  <si>
    <r>
      <rPr>
        <sz val="6.5"/>
        <rFont val="Arial MT"/>
        <family val="2"/>
      </rPr>
      <t>ESQUADRIAS</t>
    </r>
  </si>
  <si>
    <r>
      <rPr>
        <sz val="6.5"/>
        <rFont val="Arial MT"/>
        <family val="2"/>
      </rPr>
      <t>1.8</t>
    </r>
  </si>
  <si>
    <r>
      <rPr>
        <sz val="6.5"/>
        <rFont val="Arial MT"/>
        <family val="2"/>
      </rPr>
      <t>PINTURA INTERNA</t>
    </r>
  </si>
  <si>
    <r>
      <rPr>
        <sz val="6.5"/>
        <rFont val="Arial MT"/>
        <family val="2"/>
      </rPr>
      <t>1.9</t>
    </r>
  </si>
  <si>
    <r>
      <rPr>
        <sz val="6.5"/>
        <rFont val="Arial MT"/>
        <family val="2"/>
      </rPr>
      <t>REVESTIMENTOS EXTERNOS</t>
    </r>
  </si>
  <si>
    <r>
      <rPr>
        <sz val="6.5"/>
        <rFont val="Arial MT"/>
        <family val="2"/>
      </rPr>
      <t>1.10</t>
    </r>
  </si>
  <si>
    <r>
      <rPr>
        <sz val="6.5"/>
        <rFont val="Arial MT"/>
        <family val="2"/>
      </rPr>
      <t>INSTALAÇÃO ELÉTRICA</t>
    </r>
  </si>
  <si>
    <r>
      <rPr>
        <sz val="6.5"/>
        <rFont val="Arial MT"/>
        <family val="2"/>
      </rPr>
      <t>1.11</t>
    </r>
  </si>
  <si>
    <r>
      <rPr>
        <sz val="6.5"/>
        <rFont val="Arial MT"/>
        <family val="2"/>
      </rPr>
      <t>PISOS</t>
    </r>
  </si>
  <si>
    <r>
      <rPr>
        <sz val="6.5"/>
        <rFont val="Arial MT"/>
        <family val="2"/>
      </rPr>
      <t>1.12</t>
    </r>
  </si>
  <si>
    <r>
      <rPr>
        <sz val="6.5"/>
        <rFont val="Arial MT"/>
        <family val="2"/>
      </rPr>
      <t>COBERTA</t>
    </r>
  </si>
  <si>
    <r>
      <rPr>
        <sz val="6.5"/>
        <rFont val="Arial MT"/>
        <family val="2"/>
      </rPr>
      <t>1.13</t>
    </r>
  </si>
  <si>
    <r>
      <rPr>
        <sz val="6.5"/>
        <rFont val="Arial MT"/>
        <family val="2"/>
      </rPr>
      <t>INSTALAÇÕES HIDROSANITÁRIAS E PLUVIAL</t>
    </r>
  </si>
  <si>
    <r>
      <rPr>
        <sz val="6.5"/>
        <rFont val="Arial MT"/>
        <family val="2"/>
      </rPr>
      <t>1.14</t>
    </r>
  </si>
  <si>
    <r>
      <rPr>
        <sz val="6.5"/>
        <rFont val="Arial MT"/>
        <family val="2"/>
      </rPr>
      <t>LOUÇAS E METAIS</t>
    </r>
  </si>
  <si>
    <r>
      <rPr>
        <sz val="6.5"/>
        <rFont val="Arial MT"/>
        <family val="2"/>
      </rPr>
      <t>1.15</t>
    </r>
  </si>
  <si>
    <r>
      <rPr>
        <sz val="6.5"/>
        <rFont val="Arial MT"/>
        <family val="2"/>
      </rPr>
      <t>URBANIZAÇÃO</t>
    </r>
  </si>
  <si>
    <r>
      <rPr>
        <b/>
        <sz val="6.5"/>
        <rFont val="Arial"/>
        <family val="2"/>
      </rPr>
      <t>Total simples</t>
    </r>
  </si>
  <si>
    <r>
      <rPr>
        <b/>
        <sz val="6.5"/>
        <rFont val="Arial"/>
        <family val="2"/>
      </rPr>
      <t>Total acumulado</t>
    </r>
  </si>
  <si>
    <t>R$</t>
  </si>
  <si>
    <t>Mês 02</t>
  </si>
  <si>
    <t>Mês 01</t>
  </si>
  <si>
    <t>Mês 05</t>
  </si>
  <si>
    <t>Mês 04</t>
  </si>
  <si>
    <t>Mês 03</t>
  </si>
  <si>
    <t>CRONOGRAMA FISICO-FINANCEIRO</t>
  </si>
  <si>
    <r>
      <t xml:space="preserve">PROGRAMA:
CONCEDENTE:
CONVENENTE:                                     </t>
    </r>
    <r>
      <rPr>
        <b/>
        <sz val="6.5"/>
        <rFont val="Calibri"/>
        <family val="1"/>
      </rPr>
      <t xml:space="preserve">Município de Sousa   - PB
</t>
    </r>
    <r>
      <rPr>
        <sz val="6.5"/>
        <rFont val="Calibri"/>
        <family val="1"/>
      </rPr>
      <t xml:space="preserve">CONTRATO:
OBRA:                                                     </t>
    </r>
    <r>
      <rPr>
        <b/>
        <sz val="6.5"/>
        <rFont val="Calibri"/>
        <family val="1"/>
      </rPr>
      <t xml:space="preserve">REFORMA DA UBS EM ALTO DO CRUZEIRO, NO MUNICÍPIO DE SOUSA - PB                                                               </t>
    </r>
    <r>
      <rPr>
        <sz val="6.5"/>
        <rFont val="Calibri"/>
        <family val="1"/>
      </rPr>
      <t xml:space="preserve">Encargos:                         </t>
    </r>
    <r>
      <rPr>
        <b/>
        <sz val="6.5"/>
        <rFont val="Calibri"/>
        <family val="1"/>
      </rPr>
      <t xml:space="preserve">85,69% </t>
    </r>
    <r>
      <rPr>
        <sz val="6.5"/>
        <rFont val="Calibri"/>
        <family val="1"/>
      </rPr>
      <t xml:space="preserve"> PREÇOS:                                        </t>
    </r>
    <r>
      <rPr>
        <b/>
        <sz val="6.5"/>
        <rFont val="Calibri"/>
        <family val="1"/>
      </rPr>
      <t xml:space="preserve">SINAPI PB - 12/2024                                                                                                                                                              </t>
    </r>
    <r>
      <rPr>
        <sz val="6.5"/>
        <rFont val="Calibri"/>
        <family val="1"/>
      </rPr>
      <t xml:space="preserve">B.D.I. Serviços:                         </t>
    </r>
    <r>
      <rPr>
        <b/>
        <sz val="6.5"/>
        <rFont val="Calibri"/>
        <family val="1"/>
      </rPr>
      <t xml:space="preserve">22,29% </t>
    </r>
    <r>
      <rPr>
        <sz val="6.5"/>
        <rFont val="Calibri"/>
        <family val="1"/>
      </rPr>
      <t xml:space="preserve">DESONERADO:                                     </t>
    </r>
    <r>
      <rPr>
        <b/>
        <sz val="6.5"/>
        <rFont val="Calibri"/>
        <family val="1"/>
      </rPr>
      <t>SIM</t>
    </r>
  </si>
  <si>
    <t>DATA: MAIO/25</t>
  </si>
  <si>
    <t>AGENTE: Município de Sousa - PB</t>
  </si>
  <si>
    <t>LOCALIZAÇÃO: Município de Sousa - PB</t>
  </si>
  <si>
    <t>Nome do empreendimento</t>
  </si>
  <si>
    <t>REFORMA DA UBS EM ALTO DO CRUZEIRO, NO MUNICÍPIO DE SOUSA - PB</t>
  </si>
  <si>
    <t>VALOR:</t>
  </si>
  <si>
    <t>BDI</t>
  </si>
  <si>
    <t>ENCARGO: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</si>
</sst>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m\.d\.yy;@"/>
  </numFmts>
  <fonts count="25">
    <font>
      <sz val="10"/>
      <color rgb="FF000000"/>
      <name val="Times New Roman"/>
      <charset val="204"/>
    </font>
    <font>
      <b/>
      <sz val="6.5"/>
      <name val="Calibri"/>
    </font>
    <font>
      <b/>
      <sz val="6.5"/>
      <color rgb="FFFFFFFF"/>
      <name val="Calibri"/>
      <family val="2"/>
    </font>
    <font>
      <b/>
      <sz val="6.5"/>
      <color rgb="FF000000"/>
      <name val="Calibri"/>
      <family val="2"/>
    </font>
    <font>
      <sz val="6.5"/>
      <name val="Calibri"/>
    </font>
    <font>
      <sz val="6"/>
      <color rgb="FF000000"/>
      <name val="Courier New"/>
      <family val="2"/>
    </font>
    <font>
      <sz val="6.5"/>
      <color rgb="FF000000"/>
      <name val="Calibri"/>
      <family val="2"/>
    </font>
    <font>
      <sz val="6"/>
      <name val="Calibri"/>
    </font>
    <font>
      <sz val="6.5"/>
      <name val="Calibri"/>
      <family val="1"/>
    </font>
    <font>
      <b/>
      <sz val="6.5"/>
      <name val="Calibri"/>
      <family val="1"/>
    </font>
    <font>
      <b/>
      <sz val="6.5"/>
      <color rgb="FFFFFFFF"/>
      <name val="Calibri"/>
      <family val="1"/>
    </font>
    <font>
      <sz val="6"/>
      <name val="Calibri"/>
      <family val="1"/>
    </font>
    <font>
      <sz val="10"/>
      <color rgb="FF000000"/>
      <name val="Times New Roman"/>
      <charset val="204"/>
    </font>
    <font>
      <b/>
      <sz val="6.5"/>
      <color theme="0"/>
      <name val="Calibri"/>
      <family val="2"/>
    </font>
    <font>
      <sz val="10"/>
      <color rgb="FF000000"/>
      <name val="Times New Roman"/>
      <family val="1"/>
    </font>
    <font>
      <sz val="6.5"/>
      <name val="Arial MT"/>
    </font>
    <font>
      <sz val="6.5"/>
      <name val="Arial MT"/>
      <family val="2"/>
    </font>
    <font>
      <b/>
      <sz val="6.5"/>
      <name val="Arial"/>
      <family val="2"/>
    </font>
    <font>
      <sz val="6.5"/>
      <color rgb="FF000000"/>
      <name val="Arial MT"/>
      <family val="2"/>
    </font>
    <font>
      <b/>
      <sz val="6.5"/>
      <color rgb="FF000000"/>
      <name val="Arial"/>
      <family val="2"/>
    </font>
    <font>
      <b/>
      <sz val="6.5"/>
      <name val="Arial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445469"/>
      </patternFill>
    </fill>
    <fill>
      <patternFill patternType="solid">
        <fgColor rgb="FF938954"/>
      </patternFill>
    </fill>
    <fill>
      <patternFill patternType="solid">
        <fgColor rgb="FFD8D8D8"/>
      </patternFill>
    </fill>
    <fill>
      <patternFill patternType="solid">
        <fgColor rgb="FFFFFF99"/>
      </patternFill>
    </fill>
    <fill>
      <patternFill patternType="solid">
        <fgColor rgb="FF808080"/>
      </patternFill>
    </fill>
    <fill>
      <patternFill patternType="solid">
        <fgColor rgb="FFBFBFB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C6CD"/>
      </right>
      <top style="thin">
        <color rgb="FF000000"/>
      </top>
      <bottom style="thin">
        <color rgb="FF000000"/>
      </bottom>
      <diagonal/>
    </border>
    <border>
      <left style="thin">
        <color rgb="FFFFC6CD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2" fillId="0" borderId="0" applyFont="0" applyFill="0" applyBorder="0" applyAlignment="0" applyProtection="0"/>
    <xf numFmtId="0" fontId="14" fillId="0" borderId="0"/>
    <xf numFmtId="9" fontId="12" fillId="0" borderId="0" applyFont="0" applyFill="0" applyBorder="0" applyAlignment="0" applyProtection="0"/>
  </cellStyleXfs>
  <cellXfs count="121">
    <xf numFmtId="0" fontId="0" fillId="0" borderId="0" xfId="0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top" wrapText="1"/>
    </xf>
    <xf numFmtId="0" fontId="0" fillId="4" borderId="11" xfId="0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right" vertical="center" wrapText="1" indent="1"/>
    </xf>
    <xf numFmtId="0" fontId="1" fillId="4" borderId="11" xfId="0" applyFont="1" applyFill="1" applyBorder="1" applyAlignment="1">
      <alignment horizontal="left" vertical="center" wrapText="1"/>
    </xf>
    <xf numFmtId="4" fontId="2" fillId="4" borderId="11" xfId="0" applyNumberFormat="1" applyFont="1" applyFill="1" applyBorder="1" applyAlignment="1">
      <alignment horizontal="right" vertical="center" shrinkToFit="1"/>
    </xf>
    <xf numFmtId="0" fontId="0" fillId="5" borderId="11" xfId="0" applyFill="1" applyBorder="1" applyAlignment="1">
      <alignment horizontal="left" wrapText="1"/>
    </xf>
    <xf numFmtId="0" fontId="1" fillId="5" borderId="11" xfId="0" applyFont="1" applyFill="1" applyBorder="1" applyAlignment="1">
      <alignment horizontal="right" vertical="top" wrapText="1" indent="1"/>
    </xf>
    <xf numFmtId="0" fontId="1" fillId="5" borderId="11" xfId="0" applyFont="1" applyFill="1" applyBorder="1" applyAlignment="1">
      <alignment horizontal="left" vertical="top" wrapText="1"/>
    </xf>
    <xf numFmtId="4" fontId="3" fillId="5" borderId="11" xfId="0" applyNumberFormat="1" applyFont="1" applyFill="1" applyBorder="1" applyAlignment="1">
      <alignment horizontal="right" vertical="top" shrinkToFit="1"/>
    </xf>
    <xf numFmtId="0" fontId="4" fillId="0" borderId="11" xfId="0" applyFont="1" applyFill="1" applyBorder="1" applyAlignment="1">
      <alignment horizontal="left" vertical="center" wrapText="1"/>
    </xf>
    <xf numFmtId="1" fontId="5" fillId="0" borderId="11" xfId="0" applyNumberFormat="1" applyFont="1" applyFill="1" applyBorder="1" applyAlignment="1">
      <alignment horizontal="right" vertical="center" indent="1" shrinkToFit="1"/>
    </xf>
    <xf numFmtId="0" fontId="4" fillId="0" borderId="11" xfId="0" applyFont="1" applyFill="1" applyBorder="1" applyAlignment="1">
      <alignment horizontal="right" vertical="center" wrapText="1" indent="1"/>
    </xf>
    <xf numFmtId="0" fontId="0" fillId="0" borderId="11" xfId="0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center" wrapText="1"/>
    </xf>
    <xf numFmtId="2" fontId="6" fillId="0" borderId="12" xfId="0" applyNumberFormat="1" applyFont="1" applyFill="1" applyBorder="1" applyAlignment="1">
      <alignment horizontal="right" vertical="center" shrinkToFit="1"/>
    </xf>
    <xf numFmtId="2" fontId="6" fillId="0" borderId="13" xfId="0" applyNumberFormat="1" applyFont="1" applyFill="1" applyBorder="1" applyAlignment="1">
      <alignment horizontal="right" vertical="center" shrinkToFit="1"/>
    </xf>
    <xf numFmtId="4" fontId="6" fillId="0" borderId="11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left" wrapText="1"/>
    </xf>
    <xf numFmtId="1" fontId="6" fillId="0" borderId="11" xfId="0" applyNumberFormat="1" applyFont="1" applyFill="1" applyBorder="1" applyAlignment="1">
      <alignment horizontal="right" indent="1" shrinkToFit="1"/>
    </xf>
    <xf numFmtId="0" fontId="4" fillId="0" borderId="11" xfId="0" applyFont="1" applyFill="1" applyBorder="1" applyAlignment="1">
      <alignment horizontal="right" wrapText="1" indent="1"/>
    </xf>
    <xf numFmtId="0" fontId="4" fillId="0" borderId="11" xfId="0" applyFont="1" applyFill="1" applyBorder="1" applyAlignment="1">
      <alignment horizontal="center" wrapText="1"/>
    </xf>
    <xf numFmtId="2" fontId="6" fillId="0" borderId="11" xfId="0" applyNumberFormat="1" applyFont="1" applyFill="1" applyBorder="1" applyAlignment="1">
      <alignment horizontal="right" shrinkToFit="1"/>
    </xf>
    <xf numFmtId="4" fontId="6" fillId="0" borderId="11" xfId="0" applyNumberFormat="1" applyFont="1" applyFill="1" applyBorder="1" applyAlignment="1">
      <alignment horizontal="right" shrinkToFit="1"/>
    </xf>
    <xf numFmtId="1" fontId="6" fillId="0" borderId="11" xfId="0" applyNumberFormat="1" applyFont="1" applyFill="1" applyBorder="1" applyAlignment="1">
      <alignment horizontal="right" vertical="center" indent="1" shrinkToFit="1"/>
    </xf>
    <xf numFmtId="0" fontId="4" fillId="0" borderId="11" xfId="0" applyFont="1" applyFill="1" applyBorder="1" applyAlignment="1">
      <alignment horizontal="left" vertical="top" wrapText="1"/>
    </xf>
    <xf numFmtId="2" fontId="6" fillId="0" borderId="12" xfId="0" applyNumberFormat="1" applyFont="1" applyFill="1" applyBorder="1" applyAlignment="1">
      <alignment horizontal="right" shrinkToFit="1"/>
    </xf>
    <xf numFmtId="2" fontId="6" fillId="0" borderId="13" xfId="0" applyNumberFormat="1" applyFont="1" applyFill="1" applyBorder="1" applyAlignment="1">
      <alignment horizontal="right" shrinkToFit="1"/>
    </xf>
    <xf numFmtId="1" fontId="6" fillId="0" borderId="11" xfId="0" applyNumberFormat="1" applyFont="1" applyFill="1" applyBorder="1" applyAlignment="1">
      <alignment horizontal="right" shrinkToFit="1"/>
    </xf>
    <xf numFmtId="164" fontId="6" fillId="0" borderId="11" xfId="0" applyNumberFormat="1" applyFont="1" applyFill="1" applyBorder="1" applyAlignment="1">
      <alignment horizontal="right" shrinkToFit="1"/>
    </xf>
    <xf numFmtId="4" fontId="6" fillId="0" borderId="12" xfId="0" applyNumberFormat="1" applyFont="1" applyFill="1" applyBorder="1" applyAlignment="1">
      <alignment horizontal="right" shrinkToFit="1"/>
    </xf>
    <xf numFmtId="164" fontId="6" fillId="0" borderId="11" xfId="0" applyNumberFormat="1" applyFont="1" applyFill="1" applyBorder="1" applyAlignment="1">
      <alignment horizontal="right" vertical="center" shrinkToFit="1"/>
    </xf>
    <xf numFmtId="2" fontId="6" fillId="0" borderId="11" xfId="0" applyNumberFormat="1" applyFont="1" applyFill="1" applyBorder="1" applyAlignment="1">
      <alignment horizontal="right" vertical="center" shrinkToFit="1"/>
    </xf>
    <xf numFmtId="1" fontId="6" fillId="0" borderId="11" xfId="0" applyNumberFormat="1" applyFont="1" applyFill="1" applyBorder="1" applyAlignment="1">
      <alignment horizontal="right" vertical="top" shrinkToFi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center" vertical="top" wrapText="1"/>
    </xf>
    <xf numFmtId="2" fontId="6" fillId="0" borderId="12" xfId="0" applyNumberFormat="1" applyFont="1" applyFill="1" applyBorder="1" applyAlignment="1">
      <alignment horizontal="right" vertical="top" shrinkToFit="1"/>
    </xf>
    <xf numFmtId="2" fontId="6" fillId="0" borderId="13" xfId="0" applyNumberFormat="1" applyFont="1" applyFill="1" applyBorder="1" applyAlignment="1">
      <alignment horizontal="right" vertical="top" shrinkToFit="1"/>
    </xf>
    <xf numFmtId="0" fontId="7" fillId="0" borderId="11" xfId="0" applyFont="1" applyFill="1" applyBorder="1" applyAlignment="1">
      <alignment horizontal="left" wrapText="1"/>
    </xf>
    <xf numFmtId="1" fontId="6" fillId="0" borderId="11" xfId="0" applyNumberFormat="1" applyFont="1" applyFill="1" applyBorder="1" applyAlignment="1">
      <alignment horizontal="center" shrinkToFit="1"/>
    </xf>
    <xf numFmtId="1" fontId="6" fillId="0" borderId="11" xfId="0" applyNumberFormat="1" applyFont="1" applyFill="1" applyBorder="1" applyAlignment="1">
      <alignment horizontal="right" vertical="center" shrinkToFit="1"/>
    </xf>
    <xf numFmtId="1" fontId="6" fillId="0" borderId="11" xfId="0" applyNumberFormat="1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left" wrapText="1" indent="1"/>
    </xf>
    <xf numFmtId="0" fontId="1" fillId="5" borderId="11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left" vertical="top" wrapText="1" indent="1"/>
    </xf>
    <xf numFmtId="4" fontId="6" fillId="0" borderId="13" xfId="0" applyNumberFormat="1" applyFont="1" applyFill="1" applyBorder="1" applyAlignment="1">
      <alignment horizontal="right" shrinkToFit="1"/>
    </xf>
    <xf numFmtId="0" fontId="4" fillId="0" borderId="11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horizontal="left" vertical="center" wrapText="1"/>
    </xf>
    <xf numFmtId="1" fontId="6" fillId="0" borderId="11" xfId="0" applyNumberFormat="1" applyFont="1" applyFill="1" applyBorder="1" applyAlignment="1">
      <alignment horizontal="center" vertical="top" shrinkToFit="1"/>
    </xf>
    <xf numFmtId="44" fontId="1" fillId="5" borderId="11" xfId="1" applyFont="1" applyFill="1" applyBorder="1" applyAlignment="1">
      <alignment horizontal="left" vertical="top" wrapText="1"/>
    </xf>
    <xf numFmtId="4" fontId="1" fillId="5" borderId="11" xfId="0" applyNumberFormat="1" applyFont="1" applyFill="1" applyBorder="1" applyAlignment="1">
      <alignment horizontal="left" vertical="top" wrapText="1"/>
    </xf>
    <xf numFmtId="44" fontId="0" fillId="0" borderId="0" xfId="1" applyFont="1" applyFill="1" applyBorder="1" applyAlignment="1">
      <alignment horizontal="left" vertical="top"/>
    </xf>
    <xf numFmtId="44" fontId="6" fillId="0" borderId="13" xfId="1" applyFont="1" applyFill="1" applyBorder="1" applyAlignment="1">
      <alignment horizontal="right" vertical="center" shrinkToFit="1"/>
    </xf>
    <xf numFmtId="44" fontId="0" fillId="0" borderId="0" xfId="0" applyNumberForma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left" vertical="top" wrapText="1"/>
    </xf>
    <xf numFmtId="0" fontId="14" fillId="0" borderId="0" xfId="2" applyFill="1" applyBorder="1" applyAlignment="1">
      <alignment horizontal="left" vertical="top"/>
    </xf>
    <xf numFmtId="0" fontId="15" fillId="6" borderId="7" xfId="2" applyFont="1" applyFill="1" applyBorder="1" applyAlignment="1">
      <alignment horizontal="left" vertical="top" wrapText="1"/>
    </xf>
    <xf numFmtId="0" fontId="14" fillId="0" borderId="11" xfId="2" applyFill="1" applyBorder="1" applyAlignment="1">
      <alignment horizontal="left" wrapText="1"/>
    </xf>
    <xf numFmtId="4" fontId="18" fillId="0" borderId="11" xfId="2" applyNumberFormat="1" applyFont="1" applyFill="1" applyBorder="1" applyAlignment="1">
      <alignment horizontal="right" vertical="top" shrinkToFit="1"/>
    </xf>
    <xf numFmtId="0" fontId="17" fillId="5" borderId="11" xfId="2" applyFont="1" applyFill="1" applyBorder="1" applyAlignment="1">
      <alignment horizontal="center" wrapText="1"/>
    </xf>
    <xf numFmtId="0" fontId="14" fillId="5" borderId="11" xfId="2" applyFill="1" applyBorder="1" applyAlignment="1">
      <alignment horizontal="left" vertical="top" wrapText="1"/>
    </xf>
    <xf numFmtId="4" fontId="19" fillId="5" borderId="11" xfId="2" applyNumberFormat="1" applyFont="1" applyFill="1" applyBorder="1" applyAlignment="1">
      <alignment horizontal="right" shrinkToFit="1"/>
    </xf>
    <xf numFmtId="0" fontId="15" fillId="0" borderId="11" xfId="2" applyFont="1" applyFill="1" applyBorder="1" applyAlignment="1">
      <alignment horizontal="center" vertical="top" wrapText="1"/>
    </xf>
    <xf numFmtId="0" fontId="15" fillId="0" borderId="11" xfId="2" applyFont="1" applyFill="1" applyBorder="1" applyAlignment="1">
      <alignment horizontal="left" vertical="top" wrapText="1"/>
    </xf>
    <xf numFmtId="2" fontId="18" fillId="0" borderId="11" xfId="2" applyNumberFormat="1" applyFont="1" applyFill="1" applyBorder="1" applyAlignment="1">
      <alignment horizontal="right" vertical="top" shrinkToFit="1"/>
    </xf>
    <xf numFmtId="0" fontId="15" fillId="0" borderId="11" xfId="2" applyFont="1" applyFill="1" applyBorder="1" applyAlignment="1">
      <alignment horizontal="right" vertical="top" wrapText="1" indent="1"/>
    </xf>
    <xf numFmtId="10" fontId="18" fillId="0" borderId="11" xfId="2" applyNumberFormat="1" applyFont="1" applyFill="1" applyBorder="1" applyAlignment="1">
      <alignment horizontal="right" vertical="top" shrinkToFit="1"/>
    </xf>
    <xf numFmtId="4" fontId="19" fillId="0" borderId="11" xfId="2" applyNumberFormat="1" applyFont="1" applyFill="1" applyBorder="1" applyAlignment="1">
      <alignment horizontal="right" vertical="top" shrinkToFit="1"/>
    </xf>
    <xf numFmtId="0" fontId="16" fillId="6" borderId="7" xfId="2" applyFont="1" applyFill="1" applyBorder="1" applyAlignment="1">
      <alignment horizontal="left" vertical="top" wrapText="1"/>
    </xf>
    <xf numFmtId="0" fontId="17" fillId="6" borderId="5" xfId="2" applyFont="1" applyFill="1" applyBorder="1" applyAlignment="1">
      <alignment vertical="top" wrapText="1"/>
    </xf>
    <xf numFmtId="10" fontId="18" fillId="0" borderId="11" xfId="3" applyNumberFormat="1" applyFont="1" applyFill="1" applyBorder="1" applyAlignment="1">
      <alignment horizontal="right" vertical="top" shrinkToFit="1"/>
    </xf>
    <xf numFmtId="9" fontId="19" fillId="0" borderId="11" xfId="3" applyFont="1" applyFill="1" applyBorder="1" applyAlignment="1">
      <alignment horizontal="right" vertical="top" shrinkToFit="1"/>
    </xf>
    <xf numFmtId="44" fontId="14" fillId="0" borderId="11" xfId="1" applyFont="1" applyFill="1" applyBorder="1" applyAlignment="1">
      <alignment horizontal="left" wrapText="1"/>
    </xf>
    <xf numFmtId="44" fontId="18" fillId="0" borderId="11" xfId="1" applyFont="1" applyFill="1" applyBorder="1" applyAlignment="1">
      <alignment horizontal="right" vertical="top" shrinkToFit="1"/>
    </xf>
    <xf numFmtId="0" fontId="15" fillId="6" borderId="7" xfId="0" applyFont="1" applyFill="1" applyBorder="1" applyAlignment="1">
      <alignment horizontal="left" vertical="top" wrapText="1"/>
    </xf>
    <xf numFmtId="0" fontId="0" fillId="0" borderId="11" xfId="0" applyFill="1" applyBorder="1" applyAlignment="1">
      <alignment horizontal="left" wrapText="1"/>
    </xf>
    <xf numFmtId="0" fontId="0" fillId="5" borderId="11" xfId="0" applyFill="1" applyBorder="1" applyAlignment="1">
      <alignment horizontal="left" vertical="top" wrapText="1"/>
    </xf>
    <xf numFmtId="0" fontId="15" fillId="0" borderId="11" xfId="0" applyFont="1" applyFill="1" applyBorder="1" applyAlignment="1">
      <alignment horizontal="right" vertical="top" wrapText="1" indent="1"/>
    </xf>
    <xf numFmtId="10" fontId="18" fillId="0" borderId="11" xfId="0" applyNumberFormat="1" applyFont="1" applyFill="1" applyBorder="1" applyAlignment="1">
      <alignment horizontal="right" vertical="top" shrinkToFit="1"/>
    </xf>
    <xf numFmtId="44" fontId="0" fillId="0" borderId="11" xfId="1" applyFont="1" applyFill="1" applyBorder="1" applyAlignment="1">
      <alignment horizontal="left" wrapText="1"/>
    </xf>
    <xf numFmtId="44" fontId="19" fillId="8" borderId="11" xfId="1" applyFont="1" applyFill="1" applyBorder="1" applyAlignment="1">
      <alignment horizontal="right" vertical="top" shrinkToFit="1"/>
    </xf>
    <xf numFmtId="10" fontId="19" fillId="8" borderId="11" xfId="3" applyNumberFormat="1" applyFont="1" applyFill="1" applyBorder="1" applyAlignment="1">
      <alignment horizontal="right" vertical="top" shrinkToFit="1"/>
    </xf>
    <xf numFmtId="10" fontId="17" fillId="8" borderId="11" xfId="3" applyNumberFormat="1" applyFont="1" applyFill="1" applyBorder="1" applyAlignment="1">
      <alignment horizontal="right" vertical="top" wrapText="1" indent="1"/>
    </xf>
    <xf numFmtId="10" fontId="20" fillId="8" borderId="11" xfId="3" applyNumberFormat="1" applyFont="1" applyFill="1" applyBorder="1" applyAlignment="1">
      <alignment horizontal="right" vertical="top" wrapText="1" indent="1"/>
    </xf>
    <xf numFmtId="0" fontId="21" fillId="0" borderId="0" xfId="2" applyFont="1" applyFill="1" applyBorder="1" applyAlignment="1">
      <alignment horizontal="center" vertical="top"/>
    </xf>
    <xf numFmtId="0" fontId="22" fillId="0" borderId="0" xfId="2" applyFont="1" applyFill="1" applyBorder="1" applyAlignment="1">
      <alignment horizontal="left" vertical="top"/>
    </xf>
    <xf numFmtId="0" fontId="23" fillId="0" borderId="0" xfId="2" applyFont="1" applyFill="1" applyBorder="1" applyAlignment="1">
      <alignment horizontal="left" vertical="top"/>
    </xf>
    <xf numFmtId="0" fontId="24" fillId="0" borderId="0" xfId="2" applyFont="1" applyFill="1" applyBorder="1" applyAlignment="1">
      <alignment horizontal="left" vertical="top"/>
    </xf>
    <xf numFmtId="0" fontId="23" fillId="0" borderId="0" xfId="2" applyFont="1" applyFill="1" applyBorder="1" applyAlignment="1">
      <alignment horizontal="center" vertical="top"/>
    </xf>
    <xf numFmtId="10" fontId="24" fillId="0" borderId="0" xfId="2" applyNumberFormat="1" applyFont="1" applyFill="1" applyBorder="1" applyAlignment="1">
      <alignment vertical="top"/>
    </xf>
    <xf numFmtId="0" fontId="21" fillId="0" borderId="0" xfId="2" applyFont="1" applyFill="1" applyBorder="1" applyAlignment="1">
      <alignment horizontal="center" vertical="top"/>
    </xf>
    <xf numFmtId="0" fontId="20" fillId="6" borderId="0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 vertical="top" wrapText="1"/>
    </xf>
    <xf numFmtId="0" fontId="0" fillId="7" borderId="15" xfId="0" applyFill="1" applyBorder="1" applyAlignment="1">
      <alignment horizontal="left" wrapText="1"/>
    </xf>
    <xf numFmtId="0" fontId="17" fillId="6" borderId="0" xfId="2" applyFont="1" applyFill="1" applyBorder="1" applyAlignment="1">
      <alignment horizontal="center" vertical="top" wrapText="1"/>
    </xf>
    <xf numFmtId="0" fontId="17" fillId="6" borderId="6" xfId="2" applyFont="1" applyFill="1" applyBorder="1" applyAlignment="1">
      <alignment horizontal="center" vertical="top" wrapText="1"/>
    </xf>
    <xf numFmtId="0" fontId="14" fillId="7" borderId="14" xfId="2" applyFill="1" applyBorder="1" applyAlignment="1">
      <alignment horizontal="left" wrapText="1"/>
    </xf>
    <xf numFmtId="0" fontId="14" fillId="7" borderId="15" xfId="2" applyFill="1" applyBorder="1" applyAlignment="1">
      <alignment horizontal="left" wrapText="1"/>
    </xf>
    <xf numFmtId="0" fontId="14" fillId="7" borderId="16" xfId="2" applyFill="1" applyBorder="1" applyAlignment="1">
      <alignment horizontal="left" wrapText="1"/>
    </xf>
    <xf numFmtId="0" fontId="17" fillId="0" borderId="14" xfId="2" applyFont="1" applyFill="1" applyBorder="1" applyAlignment="1">
      <alignment horizontal="left" vertical="top" wrapText="1"/>
    </xf>
    <xf numFmtId="0" fontId="17" fillId="0" borderId="16" xfId="2" applyFont="1" applyFill="1" applyBorder="1" applyAlignment="1">
      <alignment horizontal="left" vertical="top" wrapText="1"/>
    </xf>
    <xf numFmtId="0" fontId="15" fillId="6" borderId="6" xfId="2" applyFont="1" applyFill="1" applyBorder="1" applyAlignment="1">
      <alignment horizontal="left" vertical="top" wrapText="1"/>
    </xf>
    <xf numFmtId="0" fontId="15" fillId="6" borderId="10" xfId="2" applyFont="1" applyFill="1" applyBorder="1" applyAlignment="1">
      <alignment horizontal="left" vertical="top" wrapText="1"/>
    </xf>
    <xf numFmtId="0" fontId="15" fillId="6" borderId="4" xfId="2" applyFont="1" applyFill="1" applyBorder="1" applyAlignment="1">
      <alignment horizontal="left" vertical="top" wrapText="1"/>
    </xf>
    <xf numFmtId="0" fontId="15" fillId="6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2" fillId="0" borderId="8" xfId="0" applyFont="1" applyFill="1" applyBorder="1" applyAlignment="1">
      <alignment horizontal="right" wrapText="1"/>
    </xf>
    <xf numFmtId="0" fontId="22" fillId="0" borderId="9" xfId="0" applyFont="1" applyFill="1" applyBorder="1" applyAlignment="1">
      <alignment horizontal="right" wrapText="1"/>
    </xf>
    <xf numFmtId="0" fontId="22" fillId="0" borderId="10" xfId="0" applyFont="1" applyFill="1" applyBorder="1" applyAlignment="1">
      <alignment horizontal="right" wrapText="1"/>
    </xf>
    <xf numFmtId="4" fontId="24" fillId="0" borderId="0" xfId="2" applyNumberFormat="1" applyFont="1" applyFill="1" applyBorder="1" applyAlignment="1">
      <alignment horizontal="center" vertical="top"/>
    </xf>
  </cellXfs>
  <cellStyles count="4">
    <cellStyle name="Moeda" xfId="1" builtinId="4"/>
    <cellStyle name="Normal" xfId="0" builtinId="0"/>
    <cellStyle name="Normal 2" xfId="2" xr:uid="{4FD207F0-E272-4939-9E17-8C6FD89298B7}"/>
    <cellStyle name="Porcentagem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view="pageBreakPreview" topLeftCell="A9" zoomScale="190" zoomScaleNormal="145" zoomScaleSheetLayoutView="190" workbookViewId="0">
      <selection activeCell="E14" sqref="E14"/>
    </sheetView>
  </sheetViews>
  <sheetFormatPr defaultRowHeight="12.75"/>
  <cols>
    <col min="1" max="1" width="7.5" customWidth="1"/>
    <col min="2" max="2" width="7.33203125" customWidth="1"/>
    <col min="3" max="3" width="6.83203125" customWidth="1"/>
    <col min="4" max="4" width="52" customWidth="1"/>
    <col min="5" max="5" width="4.83203125" customWidth="1"/>
    <col min="6" max="6" width="11.33203125" customWidth="1"/>
    <col min="7" max="7" width="9.33203125" customWidth="1"/>
    <col min="8" max="8" width="14.83203125" customWidth="1"/>
    <col min="9" max="9" width="13" hidden="1" customWidth="1"/>
    <col min="10" max="10" width="16.5" style="56" hidden="1" customWidth="1"/>
    <col min="11" max="11" width="15.1640625" style="56" hidden="1" customWidth="1"/>
    <col min="12" max="12" width="15" bestFit="1" customWidth="1"/>
    <col min="13" max="13" width="16.33203125" customWidth="1"/>
    <col min="14" max="14" width="15.1640625" bestFit="1" customWidth="1"/>
    <col min="15" max="15" width="14.5" customWidth="1"/>
  </cols>
  <sheetData>
    <row r="1" spans="1:15" ht="81.599999999999994" customHeight="1">
      <c r="A1" s="111" t="s">
        <v>335</v>
      </c>
      <c r="B1" s="112"/>
      <c r="C1" s="112"/>
      <c r="D1" s="112"/>
      <c r="E1" s="112"/>
      <c r="F1" s="112"/>
      <c r="G1" s="112"/>
      <c r="H1" s="113"/>
      <c r="J1" s="56">
        <v>465200</v>
      </c>
    </row>
    <row r="2" spans="1:15" ht="9.6" customHeight="1">
      <c r="A2" s="114" t="s">
        <v>0</v>
      </c>
      <c r="B2" s="115"/>
      <c r="C2" s="115"/>
      <c r="D2" s="115"/>
      <c r="E2" s="115"/>
      <c r="F2" s="115"/>
      <c r="G2" s="115"/>
      <c r="H2" s="116"/>
    </row>
    <row r="3" spans="1:15" ht="14.25" customHeight="1">
      <c r="A3" s="117" t="s">
        <v>336</v>
      </c>
      <c r="B3" s="118"/>
      <c r="C3" s="118"/>
      <c r="D3" s="118"/>
      <c r="E3" s="118"/>
      <c r="F3" s="118"/>
      <c r="G3" s="118"/>
      <c r="H3" s="119"/>
    </row>
    <row r="4" spans="1:15" ht="19.7" customHeight="1">
      <c r="A4" s="1" t="s">
        <v>1</v>
      </c>
      <c r="B4" s="1"/>
      <c r="C4" s="1" t="s">
        <v>2</v>
      </c>
      <c r="D4" s="1" t="s">
        <v>3</v>
      </c>
      <c r="E4" s="2" t="s">
        <v>4</v>
      </c>
      <c r="F4" s="3" t="s">
        <v>5</v>
      </c>
      <c r="G4" s="4" t="s">
        <v>6</v>
      </c>
      <c r="H4" s="60" t="s">
        <v>285</v>
      </c>
      <c r="J4" s="57"/>
      <c r="K4" s="57"/>
    </row>
    <row r="5" spans="1:15" ht="19.7" customHeight="1">
      <c r="A5" s="5"/>
      <c r="B5" s="5"/>
      <c r="C5" s="6" t="s">
        <v>7</v>
      </c>
      <c r="D5" s="7" t="s">
        <v>8</v>
      </c>
      <c r="E5" s="5"/>
      <c r="F5" s="5"/>
      <c r="G5" s="5"/>
      <c r="H5" s="8">
        <f>SUM(H6:H156)/2</f>
        <v>465199.99999999977</v>
      </c>
      <c r="J5" s="57"/>
      <c r="K5" s="57">
        <v>534794.26</v>
      </c>
      <c r="N5" s="56">
        <v>465200</v>
      </c>
    </row>
    <row r="6" spans="1:15" ht="9" customHeight="1">
      <c r="A6" s="9"/>
      <c r="B6" s="9"/>
      <c r="C6" s="10" t="s">
        <v>9</v>
      </c>
      <c r="D6" s="11" t="s">
        <v>10</v>
      </c>
      <c r="E6" s="9"/>
      <c r="F6" s="9"/>
      <c r="G6" s="9"/>
      <c r="H6" s="12">
        <f>SUM(H7:H18)</f>
        <v>32645.780000000006</v>
      </c>
      <c r="J6" s="57"/>
      <c r="K6" s="57">
        <v>37515.19</v>
      </c>
    </row>
    <row r="7" spans="1:15" ht="27">
      <c r="A7" s="13" t="s">
        <v>11</v>
      </c>
      <c r="B7" s="14">
        <v>103689</v>
      </c>
      <c r="C7" s="15" t="s">
        <v>12</v>
      </c>
      <c r="D7" s="16" t="s">
        <v>13</v>
      </c>
      <c r="E7" s="17" t="s">
        <v>14</v>
      </c>
      <c r="F7" s="18">
        <v>6</v>
      </c>
      <c r="G7" s="19">
        <v>486.44</v>
      </c>
      <c r="H7" s="20">
        <f>ROUND(F7*G7,2)</f>
        <v>2918.64</v>
      </c>
      <c r="J7" s="57">
        <v>559.21</v>
      </c>
      <c r="K7" s="57">
        <v>3355.25</v>
      </c>
      <c r="L7" t="b">
        <f>G7&lt;=J7</f>
        <v>1</v>
      </c>
      <c r="M7" t="b">
        <f>H7&lt;=K7</f>
        <v>1</v>
      </c>
      <c r="O7" s="58"/>
    </row>
    <row r="8" spans="1:15" ht="36">
      <c r="A8" s="21" t="s">
        <v>11</v>
      </c>
      <c r="B8" s="22">
        <v>10779</v>
      </c>
      <c r="C8" s="23" t="s">
        <v>15</v>
      </c>
      <c r="D8" s="16" t="s">
        <v>16</v>
      </c>
      <c r="E8" s="24" t="s">
        <v>17</v>
      </c>
      <c r="F8" s="25">
        <v>5</v>
      </c>
      <c r="G8" s="26">
        <v>1107.26</v>
      </c>
      <c r="H8" s="20">
        <f t="shared" ref="H8:H71" si="0">ROUND(F8*G8,2)</f>
        <v>5536.3</v>
      </c>
      <c r="J8" s="57">
        <v>1272.57</v>
      </c>
      <c r="K8" s="57">
        <v>6362.85</v>
      </c>
      <c r="L8" t="b">
        <f t="shared" ref="L8:L71" si="1">G8&lt;=J8</f>
        <v>1</v>
      </c>
      <c r="M8" t="b">
        <f t="shared" ref="M8:M71" si="2">H8&lt;=K8</f>
        <v>1</v>
      </c>
      <c r="O8" s="58"/>
    </row>
    <row r="9" spans="1:15" ht="36">
      <c r="A9" s="21" t="s">
        <v>11</v>
      </c>
      <c r="B9" s="22">
        <v>10775</v>
      </c>
      <c r="C9" s="23" t="s">
        <v>18</v>
      </c>
      <c r="D9" s="16" t="s">
        <v>19</v>
      </c>
      <c r="E9" s="24" t="s">
        <v>17</v>
      </c>
      <c r="F9" s="25">
        <v>5</v>
      </c>
      <c r="G9" s="26">
        <v>885.58</v>
      </c>
      <c r="H9" s="20">
        <f t="shared" si="0"/>
        <v>4427.8999999999996</v>
      </c>
      <c r="J9" s="57">
        <v>1018.06</v>
      </c>
      <c r="K9" s="57">
        <v>5090.3</v>
      </c>
      <c r="L9" t="b">
        <f t="shared" si="1"/>
        <v>1</v>
      </c>
      <c r="M9" t="b">
        <f t="shared" si="2"/>
        <v>1</v>
      </c>
      <c r="O9" s="58"/>
    </row>
    <row r="10" spans="1:15" ht="18">
      <c r="A10" s="13" t="s">
        <v>11</v>
      </c>
      <c r="B10" s="27">
        <v>98524</v>
      </c>
      <c r="C10" s="15" t="s">
        <v>20</v>
      </c>
      <c r="D10" s="13" t="s">
        <v>21</v>
      </c>
      <c r="E10" s="17" t="s">
        <v>14</v>
      </c>
      <c r="F10" s="18">
        <v>236.61</v>
      </c>
      <c r="G10" s="19">
        <v>4.0999999999999996</v>
      </c>
      <c r="H10" s="20">
        <f t="shared" si="0"/>
        <v>970.1</v>
      </c>
      <c r="J10" s="57">
        <v>4.71</v>
      </c>
      <c r="K10" s="57">
        <v>1114</v>
      </c>
      <c r="L10" t="b">
        <f t="shared" si="1"/>
        <v>1</v>
      </c>
      <c r="M10" t="b">
        <f t="shared" si="2"/>
        <v>1</v>
      </c>
      <c r="O10" s="58"/>
    </row>
    <row r="11" spans="1:15" ht="27">
      <c r="A11" s="21" t="s">
        <v>11</v>
      </c>
      <c r="B11" s="22">
        <v>97629</v>
      </c>
      <c r="C11" s="23" t="s">
        <v>22</v>
      </c>
      <c r="D11" s="28" t="s">
        <v>23</v>
      </c>
      <c r="E11" s="24" t="s">
        <v>24</v>
      </c>
      <c r="F11" s="29">
        <v>20.88</v>
      </c>
      <c r="G11" s="30">
        <v>60.93</v>
      </c>
      <c r="H11" s="20">
        <f t="shared" si="0"/>
        <v>1272.22</v>
      </c>
      <c r="J11" s="57">
        <v>70.040000000000006</v>
      </c>
      <c r="K11" s="57">
        <v>1462.34</v>
      </c>
      <c r="L11" t="b">
        <f t="shared" si="1"/>
        <v>1</v>
      </c>
      <c r="M11" t="b">
        <f t="shared" si="2"/>
        <v>1</v>
      </c>
      <c r="O11" s="58"/>
    </row>
    <row r="12" spans="1:15" ht="27">
      <c r="A12" s="21" t="s">
        <v>11</v>
      </c>
      <c r="B12" s="22">
        <v>97625</v>
      </c>
      <c r="C12" s="23" t="s">
        <v>25</v>
      </c>
      <c r="D12" s="13" t="s">
        <v>26</v>
      </c>
      <c r="E12" s="24" t="s">
        <v>24</v>
      </c>
      <c r="F12" s="29">
        <v>30.61</v>
      </c>
      <c r="G12" s="30">
        <v>50.74</v>
      </c>
      <c r="H12" s="20">
        <f t="shared" si="0"/>
        <v>1553.15</v>
      </c>
      <c r="J12" s="57">
        <v>58.33</v>
      </c>
      <c r="K12" s="57">
        <v>1785.55</v>
      </c>
      <c r="L12" t="b">
        <f t="shared" si="1"/>
        <v>1</v>
      </c>
      <c r="M12" t="b">
        <f t="shared" si="2"/>
        <v>1</v>
      </c>
      <c r="O12" s="58"/>
    </row>
    <row r="13" spans="1:15" ht="27">
      <c r="A13" s="21" t="s">
        <v>11</v>
      </c>
      <c r="B13" s="22">
        <v>97625</v>
      </c>
      <c r="C13" s="23" t="s">
        <v>27</v>
      </c>
      <c r="D13" s="13" t="s">
        <v>28</v>
      </c>
      <c r="E13" s="24" t="s">
        <v>14</v>
      </c>
      <c r="F13" s="29">
        <v>109.2</v>
      </c>
      <c r="G13" s="30">
        <v>50.74</v>
      </c>
      <c r="H13" s="20">
        <f t="shared" si="0"/>
        <v>5540.81</v>
      </c>
      <c r="J13" s="57">
        <v>58.33</v>
      </c>
      <c r="K13" s="57">
        <v>6369.89</v>
      </c>
      <c r="L13" t="b">
        <f t="shared" si="1"/>
        <v>1</v>
      </c>
      <c r="M13" t="b">
        <f t="shared" si="2"/>
        <v>1</v>
      </c>
      <c r="O13" s="58"/>
    </row>
    <row r="14" spans="1:15" ht="18">
      <c r="A14" s="13" t="s">
        <v>11</v>
      </c>
      <c r="B14" s="27">
        <v>97631</v>
      </c>
      <c r="C14" s="15" t="s">
        <v>29</v>
      </c>
      <c r="D14" s="28" t="s">
        <v>30</v>
      </c>
      <c r="E14" s="17" t="s">
        <v>14</v>
      </c>
      <c r="F14" s="18">
        <v>444.91</v>
      </c>
      <c r="G14" s="19">
        <v>10.19</v>
      </c>
      <c r="H14" s="20">
        <f t="shared" si="0"/>
        <v>4533.63</v>
      </c>
      <c r="J14" s="57">
        <v>11.72</v>
      </c>
      <c r="K14" s="57">
        <v>5212.29</v>
      </c>
      <c r="L14" t="b">
        <f t="shared" si="1"/>
        <v>1</v>
      </c>
      <c r="M14" t="b">
        <f t="shared" si="2"/>
        <v>1</v>
      </c>
      <c r="O14" s="58"/>
    </row>
    <row r="15" spans="1:15" ht="36">
      <c r="A15" s="21" t="s">
        <v>11</v>
      </c>
      <c r="B15" s="31">
        <v>100982</v>
      </c>
      <c r="C15" s="23" t="s">
        <v>31</v>
      </c>
      <c r="D15" s="13" t="s">
        <v>32</v>
      </c>
      <c r="E15" s="24" t="s">
        <v>24</v>
      </c>
      <c r="F15" s="29">
        <v>121.41</v>
      </c>
      <c r="G15" s="30">
        <v>9.18</v>
      </c>
      <c r="H15" s="20">
        <f t="shared" si="0"/>
        <v>1114.54</v>
      </c>
      <c r="J15" s="57">
        <v>10.55</v>
      </c>
      <c r="K15" s="57">
        <v>1281.32</v>
      </c>
      <c r="L15" t="b">
        <f t="shared" si="1"/>
        <v>1</v>
      </c>
      <c r="M15" t="b">
        <f t="shared" si="2"/>
        <v>1</v>
      </c>
      <c r="O15" s="58"/>
    </row>
    <row r="16" spans="1:15" ht="27">
      <c r="A16" s="21" t="s">
        <v>11</v>
      </c>
      <c r="B16" s="22">
        <v>97914</v>
      </c>
      <c r="C16" s="32">
        <v>40179</v>
      </c>
      <c r="D16" s="28" t="s">
        <v>33</v>
      </c>
      <c r="E16" s="24" t="s">
        <v>34</v>
      </c>
      <c r="F16" s="33">
        <v>1214.0999999999999</v>
      </c>
      <c r="G16" s="30">
        <v>3.04</v>
      </c>
      <c r="H16" s="20">
        <f t="shared" si="0"/>
        <v>3690.86</v>
      </c>
      <c r="J16" s="57">
        <v>3.49</v>
      </c>
      <c r="K16" s="57">
        <v>4231.46</v>
      </c>
      <c r="L16" t="b">
        <f t="shared" si="1"/>
        <v>1</v>
      </c>
      <c r="M16" t="b">
        <f t="shared" si="2"/>
        <v>1</v>
      </c>
      <c r="O16" s="58"/>
    </row>
    <row r="17" spans="1:15" ht="18">
      <c r="A17" s="13" t="s">
        <v>11</v>
      </c>
      <c r="B17" s="27">
        <v>97650</v>
      </c>
      <c r="C17" s="34">
        <v>40544</v>
      </c>
      <c r="D17" s="28" t="s">
        <v>35</v>
      </c>
      <c r="E17" s="17" t="s">
        <v>14</v>
      </c>
      <c r="F17" s="18">
        <v>109.2</v>
      </c>
      <c r="G17" s="19">
        <v>6.81</v>
      </c>
      <c r="H17" s="20">
        <f t="shared" si="0"/>
        <v>743.65</v>
      </c>
      <c r="J17" s="57">
        <v>7.83</v>
      </c>
      <c r="K17" s="57">
        <v>854.66</v>
      </c>
      <c r="L17" t="b">
        <f t="shared" si="1"/>
        <v>1</v>
      </c>
      <c r="M17" t="b">
        <f t="shared" si="2"/>
        <v>1</v>
      </c>
      <c r="O17" s="58"/>
    </row>
    <row r="18" spans="1:15" ht="27">
      <c r="A18" s="13" t="s">
        <v>11</v>
      </c>
      <c r="B18" s="27">
        <v>97647</v>
      </c>
      <c r="C18" s="34">
        <v>40909</v>
      </c>
      <c r="D18" s="28" t="s">
        <v>36</v>
      </c>
      <c r="E18" s="17" t="s">
        <v>14</v>
      </c>
      <c r="F18" s="18">
        <v>109.2</v>
      </c>
      <c r="G18" s="19">
        <v>3.15</v>
      </c>
      <c r="H18" s="20">
        <f t="shared" si="0"/>
        <v>343.98</v>
      </c>
      <c r="J18" s="57">
        <v>3.62</v>
      </c>
      <c r="K18" s="57">
        <v>395.28</v>
      </c>
      <c r="L18" t="b">
        <f t="shared" si="1"/>
        <v>1</v>
      </c>
      <c r="M18" t="b">
        <f t="shared" si="2"/>
        <v>1</v>
      </c>
      <c r="O18" s="58"/>
    </row>
    <row r="19" spans="1:15">
      <c r="A19" s="9"/>
      <c r="B19" s="9"/>
      <c r="C19" s="10" t="s">
        <v>37</v>
      </c>
      <c r="D19" s="11" t="s">
        <v>38</v>
      </c>
      <c r="E19" s="9"/>
      <c r="F19" s="9"/>
      <c r="G19" s="9"/>
      <c r="H19" s="54">
        <f>SUM(H20:H23)</f>
        <v>8950.27</v>
      </c>
      <c r="J19" s="57"/>
      <c r="K19" s="57">
        <v>10289.129999999999</v>
      </c>
      <c r="L19" t="b">
        <f t="shared" si="1"/>
        <v>1</v>
      </c>
      <c r="M19" t="b">
        <f t="shared" si="2"/>
        <v>1</v>
      </c>
      <c r="O19" s="58"/>
    </row>
    <row r="20" spans="1:15" ht="27">
      <c r="A20" s="21" t="s">
        <v>11</v>
      </c>
      <c r="B20" s="22">
        <v>99059</v>
      </c>
      <c r="C20" s="23" t="s">
        <v>39</v>
      </c>
      <c r="D20" s="13" t="s">
        <v>40</v>
      </c>
      <c r="E20" s="24" t="s">
        <v>41</v>
      </c>
      <c r="F20" s="29">
        <v>63.2</v>
      </c>
      <c r="G20" s="30">
        <v>59.58</v>
      </c>
      <c r="H20" s="20">
        <f t="shared" si="0"/>
        <v>3765.46</v>
      </c>
      <c r="J20" s="57">
        <v>68.489999999999995</v>
      </c>
      <c r="K20" s="57">
        <v>4328.8599999999997</v>
      </c>
      <c r="L20" t="b">
        <f t="shared" si="1"/>
        <v>1</v>
      </c>
      <c r="M20" t="b">
        <f t="shared" si="2"/>
        <v>1</v>
      </c>
      <c r="O20" s="58"/>
    </row>
    <row r="21" spans="1:15" ht="18">
      <c r="A21" s="13" t="s">
        <v>11</v>
      </c>
      <c r="B21" s="27">
        <v>93358</v>
      </c>
      <c r="C21" s="15" t="s">
        <v>42</v>
      </c>
      <c r="D21" s="28" t="s">
        <v>43</v>
      </c>
      <c r="E21" s="17" t="s">
        <v>24</v>
      </c>
      <c r="F21" s="18">
        <v>41.43</v>
      </c>
      <c r="G21" s="19">
        <v>76.08</v>
      </c>
      <c r="H21" s="20">
        <f t="shared" si="0"/>
        <v>3151.99</v>
      </c>
      <c r="J21" s="57">
        <v>87.46</v>
      </c>
      <c r="K21" s="57">
        <v>3623.54</v>
      </c>
      <c r="L21" t="b">
        <f t="shared" si="1"/>
        <v>1</v>
      </c>
      <c r="M21" t="b">
        <f t="shared" si="2"/>
        <v>1</v>
      </c>
      <c r="O21" s="58"/>
    </row>
    <row r="22" spans="1:15" ht="18">
      <c r="A22" s="28" t="s">
        <v>11</v>
      </c>
      <c r="B22" s="36">
        <v>104737</v>
      </c>
      <c r="C22" s="37" t="s">
        <v>44</v>
      </c>
      <c r="D22" s="28" t="s">
        <v>45</v>
      </c>
      <c r="E22" s="38" t="s">
        <v>24</v>
      </c>
      <c r="F22" s="39">
        <v>26.51</v>
      </c>
      <c r="G22" s="40">
        <v>19.75</v>
      </c>
      <c r="H22" s="20">
        <f t="shared" si="0"/>
        <v>523.57000000000005</v>
      </c>
      <c r="J22" s="57">
        <v>22.7</v>
      </c>
      <c r="K22" s="57">
        <v>601.70000000000005</v>
      </c>
      <c r="L22" t="b">
        <f t="shared" si="1"/>
        <v>1</v>
      </c>
      <c r="M22" t="b">
        <f t="shared" si="2"/>
        <v>1</v>
      </c>
      <c r="O22" s="58"/>
    </row>
    <row r="23" spans="1:15" ht="18">
      <c r="A23" s="13" t="s">
        <v>11</v>
      </c>
      <c r="B23" s="27">
        <v>94319</v>
      </c>
      <c r="C23" s="15" t="s">
        <v>46</v>
      </c>
      <c r="D23" s="13" t="s">
        <v>47</v>
      </c>
      <c r="E23" s="17" t="s">
        <v>24</v>
      </c>
      <c r="F23" s="18">
        <v>19.29</v>
      </c>
      <c r="G23" s="19">
        <v>78.239999999999995</v>
      </c>
      <c r="H23" s="20">
        <f t="shared" si="0"/>
        <v>1509.25</v>
      </c>
      <c r="J23" s="57">
        <v>89.94</v>
      </c>
      <c r="K23" s="57">
        <v>1735.03</v>
      </c>
      <c r="L23" t="b">
        <f t="shared" si="1"/>
        <v>1</v>
      </c>
      <c r="M23" t="b">
        <f t="shared" si="2"/>
        <v>1</v>
      </c>
      <c r="O23" s="58"/>
    </row>
    <row r="24" spans="1:15">
      <c r="A24" s="9"/>
      <c r="B24" s="9"/>
      <c r="C24" s="10" t="s">
        <v>48</v>
      </c>
      <c r="D24" s="11" t="s">
        <v>49</v>
      </c>
      <c r="E24" s="9"/>
      <c r="F24" s="9"/>
      <c r="G24" s="9"/>
      <c r="H24" s="54">
        <f>SUM(H25:H36)</f>
        <v>36104.019999999997</v>
      </c>
      <c r="J24" s="57"/>
      <c r="K24" s="57">
        <v>42752.42</v>
      </c>
      <c r="L24" t="b">
        <f t="shared" si="1"/>
        <v>1</v>
      </c>
      <c r="M24" t="b">
        <f t="shared" si="2"/>
        <v>1</v>
      </c>
      <c r="O24" s="58"/>
    </row>
    <row r="25" spans="1:15" ht="27">
      <c r="A25" s="41" t="s">
        <v>50</v>
      </c>
      <c r="B25" s="42">
        <v>12</v>
      </c>
      <c r="C25" s="23" t="s">
        <v>51</v>
      </c>
      <c r="D25" s="28" t="s">
        <v>52</v>
      </c>
      <c r="E25" s="24" t="s">
        <v>24</v>
      </c>
      <c r="F25" s="25">
        <v>3.95</v>
      </c>
      <c r="G25" s="25">
        <v>460.61</v>
      </c>
      <c r="H25" s="20">
        <f t="shared" si="0"/>
        <v>1819.41</v>
      </c>
      <c r="J25" s="57">
        <v>529.52</v>
      </c>
      <c r="K25" s="57">
        <v>2091.6</v>
      </c>
      <c r="L25" t="b">
        <f t="shared" si="1"/>
        <v>1</v>
      </c>
      <c r="M25" t="b">
        <f t="shared" si="2"/>
        <v>1</v>
      </c>
      <c r="O25" s="58"/>
    </row>
    <row r="26" spans="1:15" ht="18">
      <c r="A26" s="13" t="s">
        <v>11</v>
      </c>
      <c r="B26" s="43">
        <v>101616</v>
      </c>
      <c r="C26" s="15" t="s">
        <v>53</v>
      </c>
      <c r="D26" s="28" t="s">
        <v>54</v>
      </c>
      <c r="E26" s="17" t="s">
        <v>14</v>
      </c>
      <c r="F26" s="18">
        <v>39.5</v>
      </c>
      <c r="G26" s="19">
        <v>5.55</v>
      </c>
      <c r="H26" s="20">
        <f t="shared" si="0"/>
        <v>219.23</v>
      </c>
      <c r="J26" s="57">
        <v>6.38</v>
      </c>
      <c r="K26" s="57">
        <v>252.15</v>
      </c>
      <c r="L26" t="b">
        <f t="shared" si="1"/>
        <v>1</v>
      </c>
      <c r="M26" t="b">
        <f t="shared" si="2"/>
        <v>1</v>
      </c>
      <c r="O26" s="58"/>
    </row>
    <row r="27" spans="1:15" ht="18">
      <c r="A27" s="13" t="s">
        <v>11</v>
      </c>
      <c r="B27" s="27">
        <v>96619</v>
      </c>
      <c r="C27" s="15" t="s">
        <v>55</v>
      </c>
      <c r="D27" s="28" t="s">
        <v>56</v>
      </c>
      <c r="E27" s="17" t="s">
        <v>14</v>
      </c>
      <c r="F27" s="18">
        <v>39.5</v>
      </c>
      <c r="G27" s="19">
        <v>38.270000000000003</v>
      </c>
      <c r="H27" s="20">
        <f t="shared" si="0"/>
        <v>1511.67</v>
      </c>
      <c r="J27" s="57">
        <v>43.99</v>
      </c>
      <c r="K27" s="57">
        <v>1737.51</v>
      </c>
      <c r="L27" t="b">
        <f t="shared" si="1"/>
        <v>1</v>
      </c>
      <c r="M27" t="b">
        <f t="shared" si="2"/>
        <v>1</v>
      </c>
      <c r="O27" s="58"/>
    </row>
    <row r="28" spans="1:15" ht="27">
      <c r="A28" s="21" t="s">
        <v>11</v>
      </c>
      <c r="B28" s="22">
        <v>96535</v>
      </c>
      <c r="C28" s="23" t="s">
        <v>57</v>
      </c>
      <c r="D28" s="59" t="s">
        <v>284</v>
      </c>
      <c r="E28" s="24" t="s">
        <v>14</v>
      </c>
      <c r="F28" s="29">
        <v>108.34</v>
      </c>
      <c r="G28" s="30">
        <v>115.12</v>
      </c>
      <c r="H28" s="20">
        <f t="shared" si="0"/>
        <v>12472.1</v>
      </c>
      <c r="J28" s="57">
        <v>143.84</v>
      </c>
      <c r="K28" s="57">
        <v>15583.35</v>
      </c>
      <c r="L28" t="b">
        <f t="shared" si="1"/>
        <v>1</v>
      </c>
      <c r="M28" t="b">
        <f t="shared" si="2"/>
        <v>1</v>
      </c>
      <c r="O28" s="58"/>
    </row>
    <row r="29" spans="1:15" ht="27">
      <c r="A29" s="13" t="s">
        <v>11</v>
      </c>
      <c r="B29" s="44">
        <v>94966</v>
      </c>
      <c r="C29" s="15" t="s">
        <v>58</v>
      </c>
      <c r="D29" s="28" t="s">
        <v>59</v>
      </c>
      <c r="E29" s="17" t="s">
        <v>24</v>
      </c>
      <c r="F29" s="18">
        <v>10.97</v>
      </c>
      <c r="G29" s="19">
        <v>519.04</v>
      </c>
      <c r="H29" s="20">
        <f t="shared" si="0"/>
        <v>5693.87</v>
      </c>
      <c r="J29" s="57">
        <v>596.69000000000005</v>
      </c>
      <c r="K29" s="57">
        <v>6545.68</v>
      </c>
      <c r="L29" t="b">
        <f t="shared" si="1"/>
        <v>1</v>
      </c>
      <c r="M29" t="b">
        <f t="shared" si="2"/>
        <v>1</v>
      </c>
      <c r="O29" s="58"/>
    </row>
    <row r="30" spans="1:15" ht="18">
      <c r="A30" s="13" t="s">
        <v>11</v>
      </c>
      <c r="B30" s="44">
        <v>103670</v>
      </c>
      <c r="C30" s="15" t="s">
        <v>60</v>
      </c>
      <c r="D30" s="28" t="s">
        <v>61</v>
      </c>
      <c r="E30" s="17" t="s">
        <v>24</v>
      </c>
      <c r="F30" s="18">
        <v>10.97</v>
      </c>
      <c r="G30" s="19">
        <v>260.32</v>
      </c>
      <c r="H30" s="20">
        <f t="shared" si="0"/>
        <v>2855.71</v>
      </c>
      <c r="J30" s="57">
        <v>299.26</v>
      </c>
      <c r="K30" s="57">
        <v>3282.84</v>
      </c>
      <c r="L30" t="b">
        <f t="shared" si="1"/>
        <v>1</v>
      </c>
      <c r="M30" t="b">
        <f t="shared" si="2"/>
        <v>1</v>
      </c>
      <c r="O30" s="58"/>
    </row>
    <row r="31" spans="1:15" ht="18">
      <c r="A31" s="13" t="s">
        <v>11</v>
      </c>
      <c r="B31" s="44">
        <v>96543</v>
      </c>
      <c r="C31" s="15" t="s">
        <v>62</v>
      </c>
      <c r="D31" s="28" t="s">
        <v>63</v>
      </c>
      <c r="E31" s="17" t="s">
        <v>64</v>
      </c>
      <c r="F31" s="18">
        <v>78</v>
      </c>
      <c r="G31" s="19">
        <v>19.37</v>
      </c>
      <c r="H31" s="20">
        <f t="shared" si="0"/>
        <v>1510.86</v>
      </c>
      <c r="J31" s="57">
        <v>22.27</v>
      </c>
      <c r="K31" s="57">
        <v>1736.98</v>
      </c>
      <c r="L31" t="b">
        <f t="shared" si="1"/>
        <v>1</v>
      </c>
      <c r="M31" t="b">
        <f t="shared" si="2"/>
        <v>1</v>
      </c>
      <c r="O31" s="58"/>
    </row>
    <row r="32" spans="1:15" ht="18">
      <c r="A32" s="13" t="s">
        <v>11</v>
      </c>
      <c r="B32" s="44">
        <v>96544</v>
      </c>
      <c r="C32" s="15" t="s">
        <v>65</v>
      </c>
      <c r="D32" s="28" t="s">
        <v>66</v>
      </c>
      <c r="E32" s="17" t="s">
        <v>64</v>
      </c>
      <c r="F32" s="18">
        <v>191.4</v>
      </c>
      <c r="G32" s="19">
        <v>17.809999999999999</v>
      </c>
      <c r="H32" s="20">
        <f t="shared" si="0"/>
        <v>3408.83</v>
      </c>
      <c r="J32" s="57">
        <v>20.48</v>
      </c>
      <c r="K32" s="57">
        <v>3920.56</v>
      </c>
      <c r="L32" t="b">
        <f t="shared" si="1"/>
        <v>1</v>
      </c>
      <c r="M32" t="b">
        <f t="shared" si="2"/>
        <v>1</v>
      </c>
      <c r="O32" s="58"/>
    </row>
    <row r="33" spans="1:15" ht="18">
      <c r="A33" s="13" t="s">
        <v>11</v>
      </c>
      <c r="B33" s="44">
        <v>96545</v>
      </c>
      <c r="C33" s="15" t="s">
        <v>67</v>
      </c>
      <c r="D33" s="28" t="s">
        <v>68</v>
      </c>
      <c r="E33" s="17" t="s">
        <v>64</v>
      </c>
      <c r="F33" s="18">
        <v>167.8</v>
      </c>
      <c r="G33" s="19">
        <v>16.36</v>
      </c>
      <c r="H33" s="20">
        <f t="shared" si="0"/>
        <v>2745.21</v>
      </c>
      <c r="J33" s="57">
        <v>18.809999999999999</v>
      </c>
      <c r="K33" s="57">
        <v>3156.02</v>
      </c>
      <c r="L33" t="b">
        <f t="shared" si="1"/>
        <v>1</v>
      </c>
      <c r="M33" t="b">
        <f t="shared" si="2"/>
        <v>1</v>
      </c>
      <c r="O33" s="58"/>
    </row>
    <row r="34" spans="1:15" ht="18">
      <c r="A34" s="13" t="s">
        <v>11</v>
      </c>
      <c r="B34" s="44">
        <v>96546</v>
      </c>
      <c r="C34" s="34">
        <v>40181</v>
      </c>
      <c r="D34" s="28" t="s">
        <v>69</v>
      </c>
      <c r="E34" s="17" t="s">
        <v>64</v>
      </c>
      <c r="F34" s="18">
        <v>17.399999999999999</v>
      </c>
      <c r="G34" s="19">
        <v>14.46</v>
      </c>
      <c r="H34" s="20">
        <f t="shared" si="0"/>
        <v>251.6</v>
      </c>
      <c r="J34" s="57">
        <v>16.62</v>
      </c>
      <c r="K34" s="57">
        <v>289.17</v>
      </c>
      <c r="L34" t="b">
        <f t="shared" si="1"/>
        <v>1</v>
      </c>
      <c r="M34" t="b">
        <f t="shared" si="2"/>
        <v>1</v>
      </c>
      <c r="O34" s="58"/>
    </row>
    <row r="35" spans="1:15" ht="27">
      <c r="A35" s="13" t="s">
        <v>11</v>
      </c>
      <c r="B35" s="44">
        <v>104920</v>
      </c>
      <c r="C35" s="34">
        <v>40546</v>
      </c>
      <c r="D35" s="28" t="s">
        <v>70</v>
      </c>
      <c r="E35" s="17" t="s">
        <v>64</v>
      </c>
      <c r="F35" s="18">
        <v>7.8</v>
      </c>
      <c r="G35" s="19">
        <v>11.37</v>
      </c>
      <c r="H35" s="20">
        <f t="shared" si="0"/>
        <v>88.69</v>
      </c>
      <c r="J35" s="57">
        <v>13.07</v>
      </c>
      <c r="K35" s="57">
        <v>101.97</v>
      </c>
      <c r="L35" t="b">
        <f t="shared" si="1"/>
        <v>1</v>
      </c>
      <c r="M35" t="b">
        <f t="shared" si="2"/>
        <v>1</v>
      </c>
      <c r="O35" s="58"/>
    </row>
    <row r="36" spans="1:15" ht="18">
      <c r="A36" s="13" t="s">
        <v>11</v>
      </c>
      <c r="B36" s="44">
        <v>98557</v>
      </c>
      <c r="C36" s="34">
        <v>40911</v>
      </c>
      <c r="D36" s="28" t="s">
        <v>71</v>
      </c>
      <c r="E36" s="17" t="s">
        <v>14</v>
      </c>
      <c r="F36" s="18">
        <v>74.14</v>
      </c>
      <c r="G36" s="19">
        <v>47.57</v>
      </c>
      <c r="H36" s="20">
        <f t="shared" si="0"/>
        <v>3526.84</v>
      </c>
      <c r="J36" s="57">
        <v>54.69</v>
      </c>
      <c r="K36" s="57">
        <v>4054.57</v>
      </c>
      <c r="L36" t="b">
        <f t="shared" si="1"/>
        <v>1</v>
      </c>
      <c r="M36" t="b">
        <f t="shared" si="2"/>
        <v>1</v>
      </c>
      <c r="O36" s="58"/>
    </row>
    <row r="37" spans="1:15">
      <c r="A37" s="9"/>
      <c r="B37" s="9"/>
      <c r="C37" s="10" t="s">
        <v>72</v>
      </c>
      <c r="D37" s="11" t="s">
        <v>73</v>
      </c>
      <c r="E37" s="9"/>
      <c r="F37" s="9"/>
      <c r="G37" s="9"/>
      <c r="H37" s="54">
        <f>SUM(H38:H49)</f>
        <v>55307.139999999985</v>
      </c>
      <c r="J37" s="57"/>
      <c r="K37" s="57">
        <v>63583.54</v>
      </c>
      <c r="L37" t="b">
        <f t="shared" si="1"/>
        <v>1</v>
      </c>
      <c r="M37" t="b">
        <f t="shared" si="2"/>
        <v>1</v>
      </c>
      <c r="O37" s="58"/>
    </row>
    <row r="38" spans="1:15" ht="36">
      <c r="A38" s="21" t="s">
        <v>11</v>
      </c>
      <c r="B38" s="42">
        <v>92443</v>
      </c>
      <c r="C38" s="23" t="s">
        <v>74</v>
      </c>
      <c r="D38" s="28" t="s">
        <v>75</v>
      </c>
      <c r="E38" s="24" t="s">
        <v>14</v>
      </c>
      <c r="F38" s="29">
        <v>148.76</v>
      </c>
      <c r="G38" s="30">
        <v>43.05</v>
      </c>
      <c r="H38" s="20">
        <f t="shared" si="0"/>
        <v>6404.12</v>
      </c>
      <c r="J38" s="57">
        <v>49.49</v>
      </c>
      <c r="K38" s="57">
        <v>7362.25</v>
      </c>
      <c r="L38" t="b">
        <f t="shared" si="1"/>
        <v>1</v>
      </c>
      <c r="M38" t="b">
        <f t="shared" si="2"/>
        <v>1</v>
      </c>
      <c r="O38" s="58"/>
    </row>
    <row r="39" spans="1:15" ht="27">
      <c r="A39" s="21" t="s">
        <v>11</v>
      </c>
      <c r="B39" s="42">
        <v>92480</v>
      </c>
      <c r="C39" s="23" t="s">
        <v>76</v>
      </c>
      <c r="D39" s="28" t="s">
        <v>77</v>
      </c>
      <c r="E39" s="24" t="s">
        <v>14</v>
      </c>
      <c r="F39" s="29">
        <v>182.18</v>
      </c>
      <c r="G39" s="30">
        <v>78.569999999999993</v>
      </c>
      <c r="H39" s="20">
        <f t="shared" si="0"/>
        <v>14313.88</v>
      </c>
      <c r="J39" s="57">
        <v>90.32</v>
      </c>
      <c r="K39" s="57">
        <v>16455.12</v>
      </c>
      <c r="L39" t="b">
        <f t="shared" si="1"/>
        <v>1</v>
      </c>
      <c r="M39" t="b">
        <f t="shared" si="2"/>
        <v>1</v>
      </c>
      <c r="O39" s="58"/>
    </row>
    <row r="40" spans="1:15" ht="18">
      <c r="A40" s="21" t="s">
        <v>11</v>
      </c>
      <c r="B40" s="42">
        <v>92267</v>
      </c>
      <c r="C40" s="23" t="s">
        <v>78</v>
      </c>
      <c r="D40" s="13" t="s">
        <v>79</v>
      </c>
      <c r="E40" s="24" t="s">
        <v>14</v>
      </c>
      <c r="F40" s="29">
        <v>18.149999999999999</v>
      </c>
      <c r="G40" s="30">
        <v>31.55</v>
      </c>
      <c r="H40" s="20">
        <f t="shared" si="0"/>
        <v>572.63</v>
      </c>
      <c r="J40" s="57">
        <v>36.270000000000003</v>
      </c>
      <c r="K40" s="57">
        <v>658.32</v>
      </c>
      <c r="L40" t="b">
        <f t="shared" si="1"/>
        <v>1</v>
      </c>
      <c r="M40" t="b">
        <f t="shared" si="2"/>
        <v>1</v>
      </c>
      <c r="O40" s="58"/>
    </row>
    <row r="41" spans="1:15" ht="27">
      <c r="A41" s="21" t="s">
        <v>11</v>
      </c>
      <c r="B41" s="42">
        <v>92759</v>
      </c>
      <c r="C41" s="23" t="s">
        <v>80</v>
      </c>
      <c r="D41" s="28" t="s">
        <v>81</v>
      </c>
      <c r="E41" s="24" t="s">
        <v>64</v>
      </c>
      <c r="F41" s="29">
        <v>368.8</v>
      </c>
      <c r="G41" s="30">
        <v>14.35</v>
      </c>
      <c r="H41" s="20">
        <f t="shared" si="0"/>
        <v>5292.28</v>
      </c>
      <c r="J41" s="57">
        <v>16.5</v>
      </c>
      <c r="K41" s="57">
        <v>6084.06</v>
      </c>
      <c r="L41" t="b">
        <f t="shared" si="1"/>
        <v>1</v>
      </c>
      <c r="M41" t="b">
        <f t="shared" si="2"/>
        <v>1</v>
      </c>
      <c r="O41" s="58"/>
    </row>
    <row r="42" spans="1:15" ht="27">
      <c r="A42" s="21" t="s">
        <v>11</v>
      </c>
      <c r="B42" s="42">
        <v>92761</v>
      </c>
      <c r="C42" s="23" t="s">
        <v>82</v>
      </c>
      <c r="D42" s="13" t="s">
        <v>83</v>
      </c>
      <c r="E42" s="24" t="s">
        <v>64</v>
      </c>
      <c r="F42" s="29">
        <v>412.2</v>
      </c>
      <c r="G42" s="30">
        <v>13.21</v>
      </c>
      <c r="H42" s="20">
        <f t="shared" si="0"/>
        <v>5445.16</v>
      </c>
      <c r="J42" s="57">
        <v>15.19</v>
      </c>
      <c r="K42" s="57">
        <v>6260.67</v>
      </c>
      <c r="L42" t="b">
        <f t="shared" si="1"/>
        <v>1</v>
      </c>
      <c r="M42" t="b">
        <f t="shared" si="2"/>
        <v>1</v>
      </c>
      <c r="O42" s="58"/>
    </row>
    <row r="43" spans="1:15" ht="27">
      <c r="A43" s="21" t="s">
        <v>11</v>
      </c>
      <c r="B43" s="42">
        <v>92762</v>
      </c>
      <c r="C43" s="23" t="s">
        <v>84</v>
      </c>
      <c r="D43" s="28" t="s">
        <v>85</v>
      </c>
      <c r="E43" s="24" t="s">
        <v>64</v>
      </c>
      <c r="F43" s="29">
        <v>483.3</v>
      </c>
      <c r="G43" s="30">
        <v>11.9</v>
      </c>
      <c r="H43" s="20">
        <f t="shared" si="0"/>
        <v>5751.27</v>
      </c>
      <c r="J43" s="57">
        <v>13.68</v>
      </c>
      <c r="K43" s="57">
        <v>6613.6</v>
      </c>
      <c r="L43" t="b">
        <f t="shared" si="1"/>
        <v>1</v>
      </c>
      <c r="M43" t="b">
        <f t="shared" si="2"/>
        <v>1</v>
      </c>
      <c r="O43" s="58"/>
    </row>
    <row r="44" spans="1:15" ht="27">
      <c r="A44" s="21" t="s">
        <v>11</v>
      </c>
      <c r="B44" s="42">
        <v>92763</v>
      </c>
      <c r="C44" s="23" t="s">
        <v>86</v>
      </c>
      <c r="D44" s="28" t="s">
        <v>87</v>
      </c>
      <c r="E44" s="24" t="s">
        <v>64</v>
      </c>
      <c r="F44" s="29">
        <v>11.72</v>
      </c>
      <c r="G44" s="30">
        <v>10.07</v>
      </c>
      <c r="H44" s="20">
        <f t="shared" si="0"/>
        <v>118.02</v>
      </c>
      <c r="J44" s="57">
        <v>11.58</v>
      </c>
      <c r="K44" s="57">
        <v>135.72999999999999</v>
      </c>
      <c r="L44" t="b">
        <f t="shared" si="1"/>
        <v>1</v>
      </c>
      <c r="M44" t="b">
        <f t="shared" si="2"/>
        <v>1</v>
      </c>
      <c r="O44" s="58"/>
    </row>
    <row r="45" spans="1:15" ht="27">
      <c r="A45" s="13" t="s">
        <v>11</v>
      </c>
      <c r="B45" s="44">
        <v>92768</v>
      </c>
      <c r="C45" s="15" t="s">
        <v>88</v>
      </c>
      <c r="D45" s="28" t="s">
        <v>89</v>
      </c>
      <c r="E45" s="17" t="s">
        <v>64</v>
      </c>
      <c r="F45" s="18">
        <v>60.1</v>
      </c>
      <c r="G45" s="19">
        <v>13.94</v>
      </c>
      <c r="H45" s="20">
        <f t="shared" si="0"/>
        <v>837.79</v>
      </c>
      <c r="J45" s="57">
        <v>16.02</v>
      </c>
      <c r="K45" s="57">
        <v>962.8</v>
      </c>
      <c r="L45" t="b">
        <f t="shared" si="1"/>
        <v>1</v>
      </c>
      <c r="M45" t="b">
        <f t="shared" si="2"/>
        <v>1</v>
      </c>
      <c r="O45" s="58"/>
    </row>
    <row r="46" spans="1:15" ht="27">
      <c r="A46" s="21" t="s">
        <v>11</v>
      </c>
      <c r="B46" s="42">
        <v>92769</v>
      </c>
      <c r="C46" s="23" t="s">
        <v>90</v>
      </c>
      <c r="D46" s="13" t="s">
        <v>91</v>
      </c>
      <c r="E46" s="24" t="s">
        <v>64</v>
      </c>
      <c r="F46" s="29">
        <v>18</v>
      </c>
      <c r="G46" s="30">
        <v>13.41</v>
      </c>
      <c r="H46" s="20">
        <f t="shared" si="0"/>
        <v>241.38</v>
      </c>
      <c r="J46" s="57">
        <v>15.42</v>
      </c>
      <c r="K46" s="57">
        <v>277.57</v>
      </c>
      <c r="L46" t="b">
        <f t="shared" si="1"/>
        <v>1</v>
      </c>
      <c r="M46" t="b">
        <f t="shared" si="2"/>
        <v>1</v>
      </c>
      <c r="O46" s="58"/>
    </row>
    <row r="47" spans="1:15" ht="27">
      <c r="A47" s="21" t="s">
        <v>11</v>
      </c>
      <c r="B47" s="42">
        <v>92770</v>
      </c>
      <c r="C47" s="32">
        <v>40182</v>
      </c>
      <c r="D47" s="13" t="s">
        <v>92</v>
      </c>
      <c r="E47" s="24" t="s">
        <v>64</v>
      </c>
      <c r="F47" s="29">
        <v>22.8</v>
      </c>
      <c r="G47" s="30">
        <v>12.78</v>
      </c>
      <c r="H47" s="20">
        <f t="shared" si="0"/>
        <v>291.38</v>
      </c>
      <c r="J47" s="57">
        <v>14.69</v>
      </c>
      <c r="K47" s="57">
        <v>334.86</v>
      </c>
      <c r="L47" t="b">
        <f t="shared" si="1"/>
        <v>1</v>
      </c>
      <c r="M47" t="b">
        <f t="shared" si="2"/>
        <v>1</v>
      </c>
      <c r="O47" s="58"/>
    </row>
    <row r="48" spans="1:15" ht="27">
      <c r="A48" s="13" t="s">
        <v>11</v>
      </c>
      <c r="B48" s="44">
        <v>94966</v>
      </c>
      <c r="C48" s="34">
        <v>40547</v>
      </c>
      <c r="D48" s="28" t="s">
        <v>59</v>
      </c>
      <c r="E48" s="17" t="s">
        <v>24</v>
      </c>
      <c r="F48" s="18">
        <v>20.58</v>
      </c>
      <c r="G48" s="19">
        <v>519.04</v>
      </c>
      <c r="H48" s="20">
        <f t="shared" si="0"/>
        <v>10681.84</v>
      </c>
      <c r="J48" s="57">
        <v>596.69000000000005</v>
      </c>
      <c r="K48" s="57">
        <v>12279.87</v>
      </c>
      <c r="L48" t="b">
        <f t="shared" si="1"/>
        <v>1</v>
      </c>
      <c r="M48" t="b">
        <f t="shared" si="2"/>
        <v>1</v>
      </c>
      <c r="O48" s="58"/>
    </row>
    <row r="49" spans="1:15" ht="18">
      <c r="A49" s="13" t="s">
        <v>11</v>
      </c>
      <c r="B49" s="44">
        <v>103670</v>
      </c>
      <c r="C49" s="34">
        <v>40912</v>
      </c>
      <c r="D49" s="28" t="s">
        <v>61</v>
      </c>
      <c r="E49" s="17" t="s">
        <v>24</v>
      </c>
      <c r="F49" s="18">
        <v>20.58</v>
      </c>
      <c r="G49" s="19">
        <v>260.32</v>
      </c>
      <c r="H49" s="20">
        <f t="shared" si="0"/>
        <v>5357.39</v>
      </c>
      <c r="J49" s="57">
        <v>299.26</v>
      </c>
      <c r="K49" s="57">
        <v>6158.69</v>
      </c>
      <c r="L49" t="b">
        <f t="shared" si="1"/>
        <v>1</v>
      </c>
      <c r="M49" t="b">
        <f t="shared" si="2"/>
        <v>1</v>
      </c>
      <c r="O49" s="58"/>
    </row>
    <row r="50" spans="1:15">
      <c r="A50" s="9"/>
      <c r="B50" s="9"/>
      <c r="C50" s="10" t="s">
        <v>93</v>
      </c>
      <c r="D50" s="11" t="s">
        <v>94</v>
      </c>
      <c r="E50" s="9"/>
      <c r="F50" s="9"/>
      <c r="G50" s="9"/>
      <c r="H50" s="54">
        <f>SUM(H51:H54)</f>
        <v>24889.83</v>
      </c>
      <c r="J50" s="57"/>
      <c r="K50" s="57">
        <v>28615.3</v>
      </c>
      <c r="L50" t="b">
        <f t="shared" si="1"/>
        <v>1</v>
      </c>
      <c r="M50" t="b">
        <f t="shared" si="2"/>
        <v>1</v>
      </c>
      <c r="O50" s="58"/>
    </row>
    <row r="51" spans="1:15" ht="27">
      <c r="A51" s="21" t="s">
        <v>11</v>
      </c>
      <c r="B51" s="42">
        <v>103356</v>
      </c>
      <c r="C51" s="23" t="s">
        <v>95</v>
      </c>
      <c r="D51" s="13" t="s">
        <v>96</v>
      </c>
      <c r="E51" s="24" t="s">
        <v>14</v>
      </c>
      <c r="F51" s="29">
        <v>380.2</v>
      </c>
      <c r="G51" s="30">
        <v>57.46</v>
      </c>
      <c r="H51" s="20">
        <f t="shared" si="0"/>
        <v>21846.29</v>
      </c>
      <c r="J51" s="57">
        <v>66.06</v>
      </c>
      <c r="K51" s="57">
        <v>25116.41</v>
      </c>
      <c r="L51" t="b">
        <f t="shared" si="1"/>
        <v>1</v>
      </c>
      <c r="M51" t="b">
        <f t="shared" si="2"/>
        <v>1</v>
      </c>
      <c r="O51" s="58"/>
    </row>
    <row r="52" spans="1:15" ht="18">
      <c r="A52" s="13" t="s">
        <v>11</v>
      </c>
      <c r="B52" s="44">
        <v>105023</v>
      </c>
      <c r="C52" s="15" t="s">
        <v>97</v>
      </c>
      <c r="D52" s="28" t="s">
        <v>98</v>
      </c>
      <c r="E52" s="17" t="s">
        <v>41</v>
      </c>
      <c r="F52" s="18">
        <v>18.8</v>
      </c>
      <c r="G52" s="19">
        <v>61.71</v>
      </c>
      <c r="H52" s="20">
        <f t="shared" si="0"/>
        <v>1160.1500000000001</v>
      </c>
      <c r="J52" s="57">
        <v>70.94</v>
      </c>
      <c r="K52" s="57">
        <v>1333.68</v>
      </c>
      <c r="L52" t="b">
        <f t="shared" si="1"/>
        <v>1</v>
      </c>
      <c r="M52" t="b">
        <f t="shared" si="2"/>
        <v>1</v>
      </c>
      <c r="O52" s="58"/>
    </row>
    <row r="53" spans="1:15" ht="18">
      <c r="A53" s="13" t="s">
        <v>11</v>
      </c>
      <c r="B53" s="44">
        <v>93187</v>
      </c>
      <c r="C53" s="15" t="s">
        <v>99</v>
      </c>
      <c r="D53" s="28" t="s">
        <v>100</v>
      </c>
      <c r="E53" s="17" t="s">
        <v>41</v>
      </c>
      <c r="F53" s="18">
        <v>18.899999999999999</v>
      </c>
      <c r="G53" s="19">
        <v>72.400000000000006</v>
      </c>
      <c r="H53" s="20">
        <f t="shared" si="0"/>
        <v>1368.36</v>
      </c>
      <c r="J53" s="57">
        <v>83.23</v>
      </c>
      <c r="K53" s="57">
        <v>1573.06</v>
      </c>
      <c r="L53" t="b">
        <f t="shared" si="1"/>
        <v>1</v>
      </c>
      <c r="M53" t="b">
        <f t="shared" si="2"/>
        <v>1</v>
      </c>
      <c r="O53" s="58"/>
    </row>
    <row r="54" spans="1:15" ht="18">
      <c r="A54" s="13" t="s">
        <v>11</v>
      </c>
      <c r="B54" s="44">
        <v>93194</v>
      </c>
      <c r="C54" s="15" t="s">
        <v>101</v>
      </c>
      <c r="D54" s="13" t="s">
        <v>102</v>
      </c>
      <c r="E54" s="17" t="s">
        <v>41</v>
      </c>
      <c r="F54" s="18">
        <v>18.899999999999999</v>
      </c>
      <c r="G54" s="19">
        <v>27.25</v>
      </c>
      <c r="H54" s="20">
        <f t="shared" si="0"/>
        <v>515.03</v>
      </c>
      <c r="J54" s="57">
        <v>31.33</v>
      </c>
      <c r="K54" s="57">
        <v>592.15</v>
      </c>
      <c r="L54" t="b">
        <f t="shared" si="1"/>
        <v>1</v>
      </c>
      <c r="M54" t="b">
        <f t="shared" si="2"/>
        <v>1</v>
      </c>
      <c r="O54" s="58"/>
    </row>
    <row r="55" spans="1:15">
      <c r="A55" s="9"/>
      <c r="B55" s="9"/>
      <c r="C55" s="10" t="s">
        <v>103</v>
      </c>
      <c r="D55" s="11" t="s">
        <v>104</v>
      </c>
      <c r="E55" s="9"/>
      <c r="F55" s="9"/>
      <c r="G55" s="9"/>
      <c r="H55" s="54">
        <f>SUM(H56:H59)</f>
        <v>46126.82</v>
      </c>
      <c r="J55" s="57"/>
      <c r="K55" s="57">
        <v>51787.43</v>
      </c>
      <c r="L55" t="b">
        <f t="shared" si="1"/>
        <v>1</v>
      </c>
      <c r="M55" t="b">
        <f t="shared" si="2"/>
        <v>1</v>
      </c>
      <c r="O55" s="58"/>
    </row>
    <row r="56" spans="1:15" ht="36">
      <c r="A56" s="21" t="s">
        <v>11</v>
      </c>
      <c r="B56" s="42">
        <v>87879</v>
      </c>
      <c r="C56" s="23" t="s">
        <v>105</v>
      </c>
      <c r="D56" s="28" t="s">
        <v>106</v>
      </c>
      <c r="E56" s="24" t="s">
        <v>14</v>
      </c>
      <c r="F56" s="29">
        <v>483.68</v>
      </c>
      <c r="G56" s="30">
        <v>4.0599999999999996</v>
      </c>
      <c r="H56" s="20">
        <f t="shared" si="0"/>
        <v>1963.74</v>
      </c>
      <c r="J56" s="57">
        <v>4.67</v>
      </c>
      <c r="K56" s="57">
        <v>2259.5</v>
      </c>
      <c r="L56" t="b">
        <f t="shared" si="1"/>
        <v>1</v>
      </c>
      <c r="M56" t="b">
        <f t="shared" si="2"/>
        <v>1</v>
      </c>
      <c r="O56" s="58"/>
    </row>
    <row r="57" spans="1:15" ht="36">
      <c r="A57" s="21" t="s">
        <v>11</v>
      </c>
      <c r="B57" s="42">
        <v>87548</v>
      </c>
      <c r="C57" s="23" t="s">
        <v>107</v>
      </c>
      <c r="D57" s="28" t="s">
        <v>108</v>
      </c>
      <c r="E57" s="24" t="s">
        <v>14</v>
      </c>
      <c r="F57" s="29">
        <v>298.8</v>
      </c>
      <c r="G57" s="30">
        <v>26.59</v>
      </c>
      <c r="H57" s="20">
        <f t="shared" si="0"/>
        <v>7945.09</v>
      </c>
      <c r="J57" s="57">
        <v>30.57</v>
      </c>
      <c r="K57" s="57">
        <v>9135.06</v>
      </c>
      <c r="L57" t="b">
        <f t="shared" si="1"/>
        <v>1</v>
      </c>
      <c r="M57" t="b">
        <f t="shared" si="2"/>
        <v>1</v>
      </c>
      <c r="O57" s="58"/>
    </row>
    <row r="58" spans="1:15" ht="36">
      <c r="A58" s="21" t="s">
        <v>11</v>
      </c>
      <c r="B58" s="42">
        <v>87554</v>
      </c>
      <c r="C58" s="23" t="s">
        <v>109</v>
      </c>
      <c r="D58" s="13" t="s">
        <v>110</v>
      </c>
      <c r="E58" s="24" t="s">
        <v>14</v>
      </c>
      <c r="F58" s="29">
        <v>184.88</v>
      </c>
      <c r="G58" s="30">
        <v>23.3</v>
      </c>
      <c r="H58" s="20">
        <f t="shared" si="0"/>
        <v>4307.7</v>
      </c>
      <c r="J58" s="57">
        <v>26.78</v>
      </c>
      <c r="K58" s="57">
        <v>4951.37</v>
      </c>
      <c r="L58" t="b">
        <f t="shared" si="1"/>
        <v>1</v>
      </c>
      <c r="M58" t="b">
        <f t="shared" si="2"/>
        <v>1</v>
      </c>
      <c r="O58" s="58"/>
    </row>
    <row r="59" spans="1:15" ht="27">
      <c r="A59" s="41" t="s">
        <v>50</v>
      </c>
      <c r="B59" s="42">
        <v>6</v>
      </c>
      <c r="C59" s="23" t="s">
        <v>111</v>
      </c>
      <c r="D59" s="28" t="s">
        <v>112</v>
      </c>
      <c r="E59" s="24" t="s">
        <v>113</v>
      </c>
      <c r="F59" s="25">
        <v>184.88</v>
      </c>
      <c r="G59" s="25">
        <v>172.6</v>
      </c>
      <c r="H59" s="20">
        <f t="shared" si="0"/>
        <v>31910.29</v>
      </c>
      <c r="I59" s="58"/>
      <c r="J59" s="57">
        <v>191.7</v>
      </c>
      <c r="K59" s="57">
        <v>35441.5</v>
      </c>
      <c r="L59" t="b">
        <f t="shared" si="1"/>
        <v>1</v>
      </c>
      <c r="M59" t="b">
        <f t="shared" si="2"/>
        <v>1</v>
      </c>
      <c r="O59" s="58"/>
    </row>
    <row r="60" spans="1:15">
      <c r="A60" s="9"/>
      <c r="B60" s="9"/>
      <c r="C60" s="10" t="s">
        <v>114</v>
      </c>
      <c r="D60" s="11" t="s">
        <v>115</v>
      </c>
      <c r="E60" s="9"/>
      <c r="F60" s="9"/>
      <c r="G60" s="9"/>
      <c r="H60" s="54">
        <f>SUM(H61:H68)</f>
        <v>50671.44</v>
      </c>
      <c r="J60" s="57"/>
      <c r="K60" s="57">
        <v>58251.91</v>
      </c>
      <c r="L60" t="b">
        <f t="shared" si="1"/>
        <v>1</v>
      </c>
      <c r="M60" t="b">
        <f t="shared" si="2"/>
        <v>1</v>
      </c>
      <c r="O60" s="58"/>
    </row>
    <row r="61" spans="1:15" ht="45">
      <c r="A61" s="21" t="s">
        <v>11</v>
      </c>
      <c r="B61" s="42">
        <v>91314</v>
      </c>
      <c r="C61" s="23" t="s">
        <v>116</v>
      </c>
      <c r="D61" s="28" t="s">
        <v>117</v>
      </c>
      <c r="E61" s="24" t="s">
        <v>118</v>
      </c>
      <c r="F61" s="29">
        <v>8</v>
      </c>
      <c r="G61" s="30">
        <v>869.34</v>
      </c>
      <c r="H61" s="20">
        <f t="shared" si="0"/>
        <v>6954.72</v>
      </c>
      <c r="J61" s="57">
        <v>999.39</v>
      </c>
      <c r="K61" s="57">
        <v>7995.12</v>
      </c>
      <c r="L61" t="b">
        <f t="shared" si="1"/>
        <v>1</v>
      </c>
      <c r="M61" t="b">
        <f t="shared" si="2"/>
        <v>1</v>
      </c>
      <c r="O61" s="58"/>
    </row>
    <row r="62" spans="1:15" ht="45">
      <c r="A62" s="21" t="s">
        <v>11</v>
      </c>
      <c r="B62" s="42">
        <v>91313</v>
      </c>
      <c r="C62" s="23" t="s">
        <v>119</v>
      </c>
      <c r="D62" s="28" t="s">
        <v>120</v>
      </c>
      <c r="E62" s="24" t="s">
        <v>118</v>
      </c>
      <c r="F62" s="29">
        <v>2</v>
      </c>
      <c r="G62" s="30">
        <v>828.4</v>
      </c>
      <c r="H62" s="20">
        <f t="shared" si="0"/>
        <v>1656.8</v>
      </c>
      <c r="J62" s="57">
        <v>952.33</v>
      </c>
      <c r="K62" s="57">
        <v>1904.67</v>
      </c>
      <c r="L62" t="b">
        <f t="shared" si="1"/>
        <v>1</v>
      </c>
      <c r="M62" t="b">
        <f t="shared" si="2"/>
        <v>1</v>
      </c>
      <c r="O62" s="58"/>
    </row>
    <row r="63" spans="1:15" ht="45">
      <c r="A63" s="21" t="s">
        <v>11</v>
      </c>
      <c r="B63" s="42">
        <v>91312</v>
      </c>
      <c r="C63" s="23" t="s">
        <v>121</v>
      </c>
      <c r="D63" s="28" t="s">
        <v>122</v>
      </c>
      <c r="E63" s="24" t="s">
        <v>118</v>
      </c>
      <c r="F63" s="29">
        <v>3</v>
      </c>
      <c r="G63" s="30">
        <v>835.61</v>
      </c>
      <c r="H63" s="20">
        <f t="shared" si="0"/>
        <v>2506.83</v>
      </c>
      <c r="J63" s="57">
        <v>960.61</v>
      </c>
      <c r="K63" s="57">
        <v>2881.84</v>
      </c>
      <c r="L63" t="b">
        <f t="shared" si="1"/>
        <v>1</v>
      </c>
      <c r="M63" t="b">
        <f t="shared" si="2"/>
        <v>1</v>
      </c>
      <c r="O63" s="58"/>
    </row>
    <row r="64" spans="1:15" ht="36">
      <c r="A64" s="21" t="s">
        <v>11</v>
      </c>
      <c r="B64" s="42">
        <v>94570</v>
      </c>
      <c r="C64" s="23" t="s">
        <v>123</v>
      </c>
      <c r="D64" s="28" t="s">
        <v>124</v>
      </c>
      <c r="E64" s="24" t="s">
        <v>14</v>
      </c>
      <c r="F64" s="29">
        <v>10.1</v>
      </c>
      <c r="G64" s="30">
        <v>386.65</v>
      </c>
      <c r="H64" s="20">
        <f t="shared" si="0"/>
        <v>3905.17</v>
      </c>
      <c r="J64" s="57">
        <v>444.49</v>
      </c>
      <c r="K64" s="57">
        <v>4489.32</v>
      </c>
      <c r="L64" t="b">
        <f t="shared" si="1"/>
        <v>1</v>
      </c>
      <c r="M64" t="b">
        <f t="shared" si="2"/>
        <v>1</v>
      </c>
      <c r="O64" s="58"/>
    </row>
    <row r="65" spans="1:15" ht="27">
      <c r="A65" s="21" t="s">
        <v>11</v>
      </c>
      <c r="B65" s="42">
        <v>101162</v>
      </c>
      <c r="C65" s="23" t="s">
        <v>125</v>
      </c>
      <c r="D65" s="28" t="s">
        <v>126</v>
      </c>
      <c r="E65" s="24" t="s">
        <v>14</v>
      </c>
      <c r="F65" s="29">
        <v>2.25</v>
      </c>
      <c r="G65" s="30">
        <v>144.56</v>
      </c>
      <c r="H65" s="20">
        <f t="shared" si="0"/>
        <v>325.26</v>
      </c>
      <c r="J65" s="57">
        <v>166.19</v>
      </c>
      <c r="K65" s="57">
        <v>373.93</v>
      </c>
      <c r="L65" t="b">
        <f t="shared" si="1"/>
        <v>1</v>
      </c>
      <c r="M65" t="b">
        <f t="shared" si="2"/>
        <v>1</v>
      </c>
      <c r="O65" s="58"/>
    </row>
    <row r="66" spans="1:15" ht="27">
      <c r="A66" s="21" t="s">
        <v>11</v>
      </c>
      <c r="B66" s="42">
        <v>100674</v>
      </c>
      <c r="C66" s="23" t="s">
        <v>127</v>
      </c>
      <c r="D66" s="28" t="s">
        <v>128</v>
      </c>
      <c r="E66" s="24" t="s">
        <v>14</v>
      </c>
      <c r="F66" s="29">
        <v>0.64</v>
      </c>
      <c r="G66" s="30">
        <v>838.59</v>
      </c>
      <c r="H66" s="20">
        <f t="shared" si="0"/>
        <v>536.70000000000005</v>
      </c>
      <c r="J66" s="57">
        <v>964.04</v>
      </c>
      <c r="K66" s="57">
        <v>616.98</v>
      </c>
      <c r="L66" t="b">
        <f t="shared" si="1"/>
        <v>1</v>
      </c>
      <c r="M66" t="b">
        <f t="shared" si="2"/>
        <v>1</v>
      </c>
      <c r="O66" s="58"/>
    </row>
    <row r="67" spans="1:15" ht="27">
      <c r="A67" s="21" t="s">
        <v>11</v>
      </c>
      <c r="B67" s="42">
        <v>91341</v>
      </c>
      <c r="C67" s="23" t="s">
        <v>129</v>
      </c>
      <c r="D67" s="13" t="s">
        <v>130</v>
      </c>
      <c r="E67" s="24" t="s">
        <v>14</v>
      </c>
      <c r="F67" s="29">
        <v>1.68</v>
      </c>
      <c r="G67" s="30">
        <v>717.59</v>
      </c>
      <c r="H67" s="20">
        <f t="shared" si="0"/>
        <v>1205.55</v>
      </c>
      <c r="J67" s="57">
        <v>824.94</v>
      </c>
      <c r="K67" s="57">
        <v>1385.91</v>
      </c>
      <c r="L67" t="b">
        <f t="shared" si="1"/>
        <v>1</v>
      </c>
      <c r="M67" t="b">
        <f t="shared" si="2"/>
        <v>1</v>
      </c>
      <c r="O67" s="58"/>
    </row>
    <row r="68" spans="1:15" ht="18">
      <c r="A68" s="41" t="s">
        <v>50</v>
      </c>
      <c r="B68" s="44">
        <v>13</v>
      </c>
      <c r="C68" s="15" t="s">
        <v>131</v>
      </c>
      <c r="D68" s="13" t="s">
        <v>132</v>
      </c>
      <c r="E68" s="17" t="s">
        <v>14</v>
      </c>
      <c r="F68" s="35">
        <v>23.46</v>
      </c>
      <c r="G68" s="20">
        <v>1431.39</v>
      </c>
      <c r="H68" s="20">
        <f t="shared" si="0"/>
        <v>33580.410000000003</v>
      </c>
      <c r="J68" s="57">
        <v>1645.53</v>
      </c>
      <c r="K68" s="57">
        <v>38604.129999999997</v>
      </c>
      <c r="L68" t="b">
        <f t="shared" si="1"/>
        <v>1</v>
      </c>
      <c r="M68" t="b">
        <f t="shared" si="2"/>
        <v>1</v>
      </c>
      <c r="O68" s="58"/>
    </row>
    <row r="69" spans="1:15">
      <c r="A69" s="9"/>
      <c r="B69" s="9"/>
      <c r="C69" s="10" t="s">
        <v>133</v>
      </c>
      <c r="D69" s="11" t="s">
        <v>134</v>
      </c>
      <c r="E69" s="9"/>
      <c r="F69" s="9"/>
      <c r="G69" s="9"/>
      <c r="H69" s="54">
        <f>SUM(H70:H75)</f>
        <v>14179.91</v>
      </c>
      <c r="J69" s="57"/>
      <c r="K69" s="57">
        <v>16301.63</v>
      </c>
      <c r="L69" t="b">
        <f t="shared" si="1"/>
        <v>1</v>
      </c>
      <c r="M69" t="b">
        <f t="shared" si="2"/>
        <v>1</v>
      </c>
      <c r="O69" s="58"/>
    </row>
    <row r="70" spans="1:15" ht="18">
      <c r="A70" s="21" t="s">
        <v>11</v>
      </c>
      <c r="B70" s="42">
        <v>88485</v>
      </c>
      <c r="C70" s="23" t="s">
        <v>135</v>
      </c>
      <c r="D70" s="28" t="s">
        <v>136</v>
      </c>
      <c r="E70" s="24" t="s">
        <v>14</v>
      </c>
      <c r="F70" s="29">
        <v>298.8</v>
      </c>
      <c r="G70" s="30">
        <v>3.58</v>
      </c>
      <c r="H70" s="20">
        <f t="shared" si="0"/>
        <v>1069.7</v>
      </c>
      <c r="J70" s="57">
        <v>4.12</v>
      </c>
      <c r="K70" s="57">
        <v>1231.4100000000001</v>
      </c>
      <c r="L70" t="b">
        <f t="shared" si="1"/>
        <v>1</v>
      </c>
      <c r="M70" t="b">
        <f t="shared" si="2"/>
        <v>1</v>
      </c>
      <c r="O70" s="58"/>
    </row>
    <row r="71" spans="1:15" ht="18">
      <c r="A71" s="21" t="s">
        <v>11</v>
      </c>
      <c r="B71" s="42">
        <v>88495</v>
      </c>
      <c r="C71" s="23" t="s">
        <v>137</v>
      </c>
      <c r="D71" s="28" t="s">
        <v>138</v>
      </c>
      <c r="E71" s="24" t="s">
        <v>14</v>
      </c>
      <c r="F71" s="29">
        <v>298.8</v>
      </c>
      <c r="G71" s="30">
        <v>9.59</v>
      </c>
      <c r="H71" s="20">
        <f t="shared" si="0"/>
        <v>2865.49</v>
      </c>
      <c r="J71" s="57">
        <v>11.02</v>
      </c>
      <c r="K71" s="57">
        <v>3292.28</v>
      </c>
      <c r="L71" t="b">
        <f t="shared" si="1"/>
        <v>1</v>
      </c>
      <c r="M71" t="b">
        <f t="shared" si="2"/>
        <v>1</v>
      </c>
      <c r="O71" s="58"/>
    </row>
    <row r="72" spans="1:15" ht="18">
      <c r="A72" s="21" t="s">
        <v>11</v>
      </c>
      <c r="B72" s="42">
        <v>88489</v>
      </c>
      <c r="C72" s="23" t="s">
        <v>139</v>
      </c>
      <c r="D72" s="28" t="s">
        <v>140</v>
      </c>
      <c r="E72" s="24" t="s">
        <v>14</v>
      </c>
      <c r="F72" s="29">
        <v>298.8</v>
      </c>
      <c r="G72" s="30">
        <v>12.36</v>
      </c>
      <c r="H72" s="20">
        <f t="shared" ref="H72:H75" si="3">ROUND(F72*G72,2)</f>
        <v>3693.17</v>
      </c>
      <c r="J72" s="57">
        <v>14.21</v>
      </c>
      <c r="K72" s="57">
        <v>4245.9799999999996</v>
      </c>
      <c r="L72" t="b">
        <f t="shared" ref="L72:L135" si="4">G72&lt;=J72</f>
        <v>1</v>
      </c>
      <c r="M72" t="b">
        <f t="shared" ref="M72:M135" si="5">H72&lt;=K72</f>
        <v>1</v>
      </c>
      <c r="O72" s="58"/>
    </row>
    <row r="73" spans="1:15" ht="18">
      <c r="A73" s="21" t="s">
        <v>11</v>
      </c>
      <c r="B73" s="42">
        <v>88484</v>
      </c>
      <c r="C73" s="23" t="s">
        <v>141</v>
      </c>
      <c r="D73" s="28" t="s">
        <v>142</v>
      </c>
      <c r="E73" s="24" t="s">
        <v>14</v>
      </c>
      <c r="F73" s="29">
        <v>179.2</v>
      </c>
      <c r="G73" s="30">
        <v>4.3899999999999997</v>
      </c>
      <c r="H73" s="20">
        <f t="shared" si="3"/>
        <v>786.69</v>
      </c>
      <c r="J73" s="57">
        <v>5.05</v>
      </c>
      <c r="K73" s="57">
        <v>905.06</v>
      </c>
      <c r="L73" t="b">
        <f t="shared" si="4"/>
        <v>1</v>
      </c>
      <c r="M73" t="b">
        <f t="shared" si="5"/>
        <v>1</v>
      </c>
      <c r="O73" s="58"/>
    </row>
    <row r="74" spans="1:15" ht="18">
      <c r="A74" s="21" t="s">
        <v>11</v>
      </c>
      <c r="B74" s="42">
        <v>88494</v>
      </c>
      <c r="C74" s="23" t="s">
        <v>143</v>
      </c>
      <c r="D74" s="28" t="s">
        <v>144</v>
      </c>
      <c r="E74" s="24" t="s">
        <v>14</v>
      </c>
      <c r="F74" s="29">
        <v>179.2</v>
      </c>
      <c r="G74" s="30">
        <v>17.8</v>
      </c>
      <c r="H74" s="20">
        <f t="shared" si="3"/>
        <v>3189.76</v>
      </c>
      <c r="J74" s="57">
        <v>20.46</v>
      </c>
      <c r="K74" s="57">
        <v>3666.27</v>
      </c>
      <c r="L74" t="b">
        <f t="shared" si="4"/>
        <v>1</v>
      </c>
      <c r="M74" t="b">
        <f t="shared" si="5"/>
        <v>1</v>
      </c>
      <c r="O74" s="58"/>
    </row>
    <row r="75" spans="1:15" ht="18">
      <c r="A75" s="21" t="s">
        <v>11</v>
      </c>
      <c r="B75" s="42">
        <v>88488</v>
      </c>
      <c r="C75" s="45" t="s">
        <v>145</v>
      </c>
      <c r="D75" s="28" t="s">
        <v>146</v>
      </c>
      <c r="E75" s="24" t="s">
        <v>14</v>
      </c>
      <c r="F75" s="29">
        <v>179.2</v>
      </c>
      <c r="G75" s="30">
        <v>14.37</v>
      </c>
      <c r="H75" s="20">
        <f t="shared" si="3"/>
        <v>2575.1</v>
      </c>
      <c r="J75" s="57">
        <v>16.52</v>
      </c>
      <c r="K75" s="57">
        <v>2960.63</v>
      </c>
      <c r="L75" t="b">
        <f t="shared" si="4"/>
        <v>1</v>
      </c>
      <c r="M75" t="b">
        <f t="shared" si="5"/>
        <v>1</v>
      </c>
      <c r="O75" s="58"/>
    </row>
    <row r="76" spans="1:15">
      <c r="A76" s="9"/>
      <c r="B76" s="9"/>
      <c r="C76" s="46" t="s">
        <v>147</v>
      </c>
      <c r="D76" s="11" t="s">
        <v>148</v>
      </c>
      <c r="E76" s="9"/>
      <c r="F76" s="9"/>
      <c r="G76" s="9"/>
      <c r="H76" s="54">
        <f>SUM(H77:H82)</f>
        <v>48098.720000000001</v>
      </c>
      <c r="J76" s="57"/>
      <c r="K76" s="57">
        <v>55302.65</v>
      </c>
      <c r="L76" t="b">
        <f t="shared" si="4"/>
        <v>1</v>
      </c>
      <c r="M76" t="b">
        <f t="shared" si="5"/>
        <v>1</v>
      </c>
      <c r="O76" s="58"/>
    </row>
    <row r="77" spans="1:15" ht="45">
      <c r="A77" s="21" t="s">
        <v>11</v>
      </c>
      <c r="B77" s="42">
        <v>87897</v>
      </c>
      <c r="C77" s="45" t="s">
        <v>149</v>
      </c>
      <c r="D77" s="16" t="s">
        <v>150</v>
      </c>
      <c r="E77" s="24" t="s">
        <v>14</v>
      </c>
      <c r="F77" s="29">
        <v>297.27</v>
      </c>
      <c r="G77" s="30">
        <v>4.78</v>
      </c>
      <c r="H77" s="20">
        <f t="shared" ref="H77:H135" si="6">ROUND(F77*G77,2)</f>
        <v>1420.95</v>
      </c>
      <c r="J77" s="57">
        <v>5.5</v>
      </c>
      <c r="K77" s="57">
        <v>1635.89</v>
      </c>
      <c r="L77" t="b">
        <f t="shared" si="4"/>
        <v>1</v>
      </c>
      <c r="M77" t="b">
        <f t="shared" si="5"/>
        <v>1</v>
      </c>
      <c r="O77" s="58"/>
    </row>
    <row r="78" spans="1:15" ht="45">
      <c r="A78" s="21" t="s">
        <v>11</v>
      </c>
      <c r="B78" s="42">
        <v>104233</v>
      </c>
      <c r="C78" s="45" t="s">
        <v>151</v>
      </c>
      <c r="D78" s="28" t="s">
        <v>152</v>
      </c>
      <c r="E78" s="24" t="s">
        <v>14</v>
      </c>
      <c r="F78" s="29">
        <v>601.19000000000005</v>
      </c>
      <c r="G78" s="30">
        <v>35.659999999999997</v>
      </c>
      <c r="H78" s="20">
        <f t="shared" si="6"/>
        <v>21438.44</v>
      </c>
      <c r="J78" s="57">
        <v>41</v>
      </c>
      <c r="K78" s="57">
        <v>24651.1</v>
      </c>
      <c r="L78" t="b">
        <f t="shared" si="4"/>
        <v>1</v>
      </c>
      <c r="M78" t="b">
        <f t="shared" si="5"/>
        <v>1</v>
      </c>
      <c r="O78" s="58"/>
    </row>
    <row r="79" spans="1:15" ht="27">
      <c r="A79" s="41" t="s">
        <v>50</v>
      </c>
      <c r="B79" s="42">
        <v>6</v>
      </c>
      <c r="C79" s="45" t="s">
        <v>153</v>
      </c>
      <c r="D79" s="28" t="s">
        <v>112</v>
      </c>
      <c r="E79" s="24" t="s">
        <v>113</v>
      </c>
      <c r="F79" s="25">
        <v>46.43</v>
      </c>
      <c r="G79" s="25">
        <v>166.75</v>
      </c>
      <c r="H79" s="20">
        <f t="shared" si="6"/>
        <v>7742.2</v>
      </c>
      <c r="J79" s="57">
        <v>191.7</v>
      </c>
      <c r="K79" s="57">
        <v>8900.6299999999992</v>
      </c>
      <c r="L79" t="b">
        <f t="shared" si="4"/>
        <v>1</v>
      </c>
      <c r="M79" t="b">
        <f t="shared" si="5"/>
        <v>1</v>
      </c>
      <c r="O79" s="58"/>
    </row>
    <row r="80" spans="1:15" ht="18">
      <c r="A80" s="21" t="s">
        <v>11</v>
      </c>
      <c r="B80" s="42">
        <v>88485</v>
      </c>
      <c r="C80" s="45" t="s">
        <v>154</v>
      </c>
      <c r="D80" s="28" t="s">
        <v>136</v>
      </c>
      <c r="E80" s="24" t="s">
        <v>14</v>
      </c>
      <c r="F80" s="29">
        <v>554.76</v>
      </c>
      <c r="G80" s="30">
        <v>3.58</v>
      </c>
      <c r="H80" s="20">
        <f t="shared" si="6"/>
        <v>1986.04</v>
      </c>
      <c r="J80" s="57">
        <v>4.12</v>
      </c>
      <c r="K80" s="57">
        <v>2286.2600000000002</v>
      </c>
      <c r="L80" t="b">
        <f t="shared" si="4"/>
        <v>1</v>
      </c>
      <c r="M80" t="b">
        <f t="shared" si="5"/>
        <v>1</v>
      </c>
      <c r="O80" s="58"/>
    </row>
    <row r="81" spans="1:15" ht="18">
      <c r="A81" s="21" t="s">
        <v>11</v>
      </c>
      <c r="B81" s="42">
        <v>96130</v>
      </c>
      <c r="C81" s="45" t="s">
        <v>155</v>
      </c>
      <c r="D81" s="28" t="s">
        <v>156</v>
      </c>
      <c r="E81" s="24" t="s">
        <v>14</v>
      </c>
      <c r="F81" s="29">
        <v>554.76</v>
      </c>
      <c r="G81" s="30">
        <v>15.6</v>
      </c>
      <c r="H81" s="20">
        <f t="shared" si="6"/>
        <v>8654.26</v>
      </c>
      <c r="J81" s="57">
        <v>17.93</v>
      </c>
      <c r="K81" s="57">
        <v>9945.58</v>
      </c>
      <c r="L81" t="b">
        <f t="shared" si="4"/>
        <v>1</v>
      </c>
      <c r="M81" t="b">
        <f t="shared" si="5"/>
        <v>1</v>
      </c>
      <c r="O81" s="58"/>
    </row>
    <row r="82" spans="1:15" ht="18">
      <c r="A82" s="21" t="s">
        <v>11</v>
      </c>
      <c r="B82" s="42">
        <v>88489</v>
      </c>
      <c r="C82" s="45" t="s">
        <v>157</v>
      </c>
      <c r="D82" s="28" t="s">
        <v>140</v>
      </c>
      <c r="E82" s="24" t="s">
        <v>14</v>
      </c>
      <c r="F82" s="29">
        <v>554.76</v>
      </c>
      <c r="G82" s="30">
        <v>12.36</v>
      </c>
      <c r="H82" s="20">
        <f t="shared" si="6"/>
        <v>6856.83</v>
      </c>
      <c r="J82" s="57">
        <v>14.21</v>
      </c>
      <c r="K82" s="57">
        <v>7883.19</v>
      </c>
      <c r="L82" t="b">
        <f t="shared" si="4"/>
        <v>1</v>
      </c>
      <c r="M82" t="b">
        <f t="shared" si="5"/>
        <v>1</v>
      </c>
      <c r="O82" s="58"/>
    </row>
    <row r="83" spans="1:15">
      <c r="A83" s="9"/>
      <c r="B83" s="9"/>
      <c r="C83" s="47" t="s">
        <v>158</v>
      </c>
      <c r="D83" s="11" t="s">
        <v>159</v>
      </c>
      <c r="E83" s="9"/>
      <c r="F83" s="9"/>
      <c r="G83" s="9"/>
      <c r="H83" s="55">
        <f>SUM(H84:H106)</f>
        <v>20789.760000000002</v>
      </c>
      <c r="J83" s="57"/>
      <c r="K83" s="57">
        <v>23898.27</v>
      </c>
      <c r="L83" t="b">
        <f t="shared" si="4"/>
        <v>1</v>
      </c>
      <c r="M83" t="b">
        <f t="shared" si="5"/>
        <v>1</v>
      </c>
      <c r="O83" s="58"/>
    </row>
    <row r="84" spans="1:15" ht="27">
      <c r="A84" s="21" t="s">
        <v>11</v>
      </c>
      <c r="B84" s="42">
        <v>91940</v>
      </c>
      <c r="C84" s="45" t="s">
        <v>160</v>
      </c>
      <c r="D84" s="28" t="s">
        <v>161</v>
      </c>
      <c r="E84" s="24" t="s">
        <v>118</v>
      </c>
      <c r="F84" s="29">
        <v>52</v>
      </c>
      <c r="G84" s="30">
        <v>14.81</v>
      </c>
      <c r="H84" s="20">
        <f t="shared" si="6"/>
        <v>770.12</v>
      </c>
      <c r="J84" s="57">
        <v>17.02</v>
      </c>
      <c r="K84" s="57">
        <v>885.18</v>
      </c>
      <c r="L84" t="b">
        <f t="shared" si="4"/>
        <v>1</v>
      </c>
      <c r="M84" t="b">
        <f t="shared" si="5"/>
        <v>1</v>
      </c>
      <c r="O84" s="58"/>
    </row>
    <row r="85" spans="1:15" ht="18">
      <c r="A85" s="21" t="s">
        <v>11</v>
      </c>
      <c r="B85" s="42">
        <v>91937</v>
      </c>
      <c r="C85" s="45" t="s">
        <v>162</v>
      </c>
      <c r="D85" s="28" t="s">
        <v>163</v>
      </c>
      <c r="E85" s="24" t="s">
        <v>118</v>
      </c>
      <c r="F85" s="29">
        <v>31</v>
      </c>
      <c r="G85" s="30">
        <v>12.08</v>
      </c>
      <c r="H85" s="20">
        <f t="shared" si="6"/>
        <v>374.48</v>
      </c>
      <c r="J85" s="57">
        <v>13.89</v>
      </c>
      <c r="K85" s="57">
        <v>430.66</v>
      </c>
      <c r="L85" t="b">
        <f t="shared" si="4"/>
        <v>1</v>
      </c>
      <c r="M85" t="b">
        <f t="shared" si="5"/>
        <v>1</v>
      </c>
      <c r="O85" s="58"/>
    </row>
    <row r="86" spans="1:15" ht="27">
      <c r="A86" s="21" t="s">
        <v>11</v>
      </c>
      <c r="B86" s="42">
        <v>91924</v>
      </c>
      <c r="C86" s="45" t="s">
        <v>164</v>
      </c>
      <c r="D86" s="28" t="s">
        <v>165</v>
      </c>
      <c r="E86" s="24" t="s">
        <v>41</v>
      </c>
      <c r="F86" s="29">
        <v>318.7</v>
      </c>
      <c r="G86" s="30">
        <v>3.24</v>
      </c>
      <c r="H86" s="20">
        <f t="shared" si="6"/>
        <v>1032.5899999999999</v>
      </c>
      <c r="J86" s="57">
        <v>3.73</v>
      </c>
      <c r="K86" s="57">
        <v>1188.7</v>
      </c>
      <c r="L86" t="b">
        <f t="shared" si="4"/>
        <v>1</v>
      </c>
      <c r="M86" t="b">
        <f t="shared" si="5"/>
        <v>1</v>
      </c>
      <c r="O86" s="58"/>
    </row>
    <row r="87" spans="1:15" ht="27">
      <c r="A87" s="21" t="s">
        <v>11</v>
      </c>
      <c r="B87" s="42">
        <v>91926</v>
      </c>
      <c r="C87" s="45" t="s">
        <v>166</v>
      </c>
      <c r="D87" s="28" t="s">
        <v>167</v>
      </c>
      <c r="E87" s="24" t="s">
        <v>41</v>
      </c>
      <c r="F87" s="29">
        <v>829</v>
      </c>
      <c r="G87" s="30">
        <v>4.78</v>
      </c>
      <c r="H87" s="20">
        <f t="shared" si="6"/>
        <v>3962.62</v>
      </c>
      <c r="J87" s="57">
        <v>5.49</v>
      </c>
      <c r="K87" s="57">
        <v>4551.8900000000003</v>
      </c>
      <c r="L87" t="b">
        <f t="shared" si="4"/>
        <v>1</v>
      </c>
      <c r="M87" t="b">
        <f t="shared" si="5"/>
        <v>1</v>
      </c>
      <c r="O87" s="58"/>
    </row>
    <row r="88" spans="1:15" ht="27">
      <c r="A88" s="21" t="s">
        <v>11</v>
      </c>
      <c r="B88" s="42">
        <v>91928</v>
      </c>
      <c r="C88" s="45" t="s">
        <v>168</v>
      </c>
      <c r="D88" s="28" t="s">
        <v>169</v>
      </c>
      <c r="E88" s="24" t="s">
        <v>41</v>
      </c>
      <c r="F88" s="29">
        <v>177.3</v>
      </c>
      <c r="G88" s="30">
        <v>7.5</v>
      </c>
      <c r="H88" s="20">
        <f t="shared" si="6"/>
        <v>1329.75</v>
      </c>
      <c r="J88" s="57">
        <v>8.6199999999999992</v>
      </c>
      <c r="K88" s="57">
        <v>1528.58</v>
      </c>
      <c r="L88" t="b">
        <f t="shared" si="4"/>
        <v>1</v>
      </c>
      <c r="M88" t="b">
        <f t="shared" si="5"/>
        <v>1</v>
      </c>
      <c r="O88" s="58"/>
    </row>
    <row r="89" spans="1:15" ht="27">
      <c r="A89" s="21" t="s">
        <v>11</v>
      </c>
      <c r="B89" s="42">
        <v>91933</v>
      </c>
      <c r="C89" s="45" t="s">
        <v>170</v>
      </c>
      <c r="D89" s="28" t="s">
        <v>171</v>
      </c>
      <c r="E89" s="24" t="s">
        <v>41</v>
      </c>
      <c r="F89" s="29">
        <v>49.7</v>
      </c>
      <c r="G89" s="30">
        <v>18.48</v>
      </c>
      <c r="H89" s="20">
        <f t="shared" si="6"/>
        <v>918.46</v>
      </c>
      <c r="J89" s="57">
        <v>21.24</v>
      </c>
      <c r="K89" s="57">
        <v>1055.72</v>
      </c>
      <c r="L89" t="b">
        <f t="shared" si="4"/>
        <v>1</v>
      </c>
      <c r="M89" t="b">
        <f t="shared" si="5"/>
        <v>1</v>
      </c>
      <c r="O89" s="58"/>
    </row>
    <row r="90" spans="1:15" ht="18">
      <c r="A90" s="21" t="s">
        <v>11</v>
      </c>
      <c r="B90" s="42">
        <v>39772</v>
      </c>
      <c r="C90" s="45" t="s">
        <v>172</v>
      </c>
      <c r="D90" s="28" t="s">
        <v>173</v>
      </c>
      <c r="E90" s="24" t="s">
        <v>118</v>
      </c>
      <c r="F90" s="25">
        <v>5</v>
      </c>
      <c r="G90" s="25">
        <v>56.05</v>
      </c>
      <c r="H90" s="20">
        <f t="shared" si="6"/>
        <v>280.25</v>
      </c>
      <c r="J90" s="57">
        <v>64.430000000000007</v>
      </c>
      <c r="K90" s="57">
        <v>322.14999999999998</v>
      </c>
      <c r="L90" t="b">
        <f t="shared" si="4"/>
        <v>1</v>
      </c>
      <c r="M90" t="b">
        <f t="shared" si="5"/>
        <v>1</v>
      </c>
      <c r="O90" s="58"/>
    </row>
    <row r="91" spans="1:15" ht="18">
      <c r="A91" s="21" t="s">
        <v>11</v>
      </c>
      <c r="B91" s="42">
        <v>101890</v>
      </c>
      <c r="C91" s="45" t="s">
        <v>174</v>
      </c>
      <c r="D91" s="28" t="s">
        <v>175</v>
      </c>
      <c r="E91" s="24" t="s">
        <v>118</v>
      </c>
      <c r="F91" s="29">
        <v>15</v>
      </c>
      <c r="G91" s="30">
        <v>14.95</v>
      </c>
      <c r="H91" s="20">
        <f t="shared" si="6"/>
        <v>224.25</v>
      </c>
      <c r="J91" s="57">
        <v>17.190000000000001</v>
      </c>
      <c r="K91" s="57">
        <v>257.91000000000003</v>
      </c>
      <c r="L91" t="b">
        <f t="shared" si="4"/>
        <v>1</v>
      </c>
      <c r="M91" t="b">
        <f t="shared" si="5"/>
        <v>1</v>
      </c>
      <c r="O91" s="58"/>
    </row>
    <row r="92" spans="1:15" ht="18">
      <c r="A92" s="21" t="s">
        <v>11</v>
      </c>
      <c r="B92" s="42">
        <v>34689</v>
      </c>
      <c r="C92" s="45" t="s">
        <v>176</v>
      </c>
      <c r="D92" s="28" t="s">
        <v>177</v>
      </c>
      <c r="E92" s="24" t="s">
        <v>118</v>
      </c>
      <c r="F92" s="25">
        <v>1</v>
      </c>
      <c r="G92" s="25">
        <v>29.35</v>
      </c>
      <c r="H92" s="20">
        <f t="shared" si="6"/>
        <v>29.35</v>
      </c>
      <c r="J92" s="57">
        <v>33.74</v>
      </c>
      <c r="K92" s="57">
        <v>33.74</v>
      </c>
      <c r="L92" t="b">
        <f t="shared" si="4"/>
        <v>1</v>
      </c>
      <c r="M92" t="b">
        <f t="shared" si="5"/>
        <v>1</v>
      </c>
      <c r="O92" s="58"/>
    </row>
    <row r="93" spans="1:15" ht="18">
      <c r="A93" s="21" t="s">
        <v>11</v>
      </c>
      <c r="B93" s="42">
        <v>39467</v>
      </c>
      <c r="C93" s="32">
        <v>40188</v>
      </c>
      <c r="D93" s="28" t="s">
        <v>178</v>
      </c>
      <c r="E93" s="24" t="s">
        <v>118</v>
      </c>
      <c r="F93" s="25">
        <v>4</v>
      </c>
      <c r="G93" s="25">
        <v>92.87</v>
      </c>
      <c r="H93" s="20">
        <f t="shared" si="6"/>
        <v>371.48</v>
      </c>
      <c r="J93" s="57">
        <v>106.76</v>
      </c>
      <c r="K93" s="57">
        <v>427.04</v>
      </c>
      <c r="L93" t="b">
        <f t="shared" si="4"/>
        <v>1</v>
      </c>
      <c r="M93" t="b">
        <f t="shared" si="5"/>
        <v>1</v>
      </c>
      <c r="O93" s="58"/>
    </row>
    <row r="94" spans="1:15" ht="18">
      <c r="A94" s="21" t="s">
        <v>11</v>
      </c>
      <c r="B94" s="42">
        <v>39447</v>
      </c>
      <c r="C94" s="32">
        <v>40553</v>
      </c>
      <c r="D94" s="28" t="s">
        <v>179</v>
      </c>
      <c r="E94" s="24" t="s">
        <v>118</v>
      </c>
      <c r="F94" s="25">
        <v>1</v>
      </c>
      <c r="G94" s="25">
        <v>144.54</v>
      </c>
      <c r="H94" s="20">
        <f t="shared" si="6"/>
        <v>144.54</v>
      </c>
      <c r="J94" s="57">
        <v>166.16</v>
      </c>
      <c r="K94" s="57">
        <v>166.16</v>
      </c>
      <c r="L94" t="b">
        <f t="shared" si="4"/>
        <v>1</v>
      </c>
      <c r="M94" t="b">
        <f t="shared" si="5"/>
        <v>1</v>
      </c>
      <c r="O94" s="58"/>
    </row>
    <row r="95" spans="1:15" ht="27">
      <c r="A95" s="21" t="s">
        <v>11</v>
      </c>
      <c r="B95" s="42">
        <v>91857</v>
      </c>
      <c r="C95" s="32">
        <v>40918</v>
      </c>
      <c r="D95" s="28" t="s">
        <v>180</v>
      </c>
      <c r="E95" s="24" t="s">
        <v>41</v>
      </c>
      <c r="F95" s="29">
        <v>60.6</v>
      </c>
      <c r="G95" s="30">
        <v>15.11</v>
      </c>
      <c r="H95" s="20">
        <f t="shared" si="6"/>
        <v>915.67</v>
      </c>
      <c r="J95" s="57">
        <v>17.37</v>
      </c>
      <c r="K95" s="57">
        <v>1052.33</v>
      </c>
      <c r="L95" t="b">
        <f t="shared" si="4"/>
        <v>1</v>
      </c>
      <c r="M95" t="b">
        <f t="shared" si="5"/>
        <v>1</v>
      </c>
      <c r="O95" s="58"/>
    </row>
    <row r="96" spans="1:15" ht="27">
      <c r="A96" s="21" t="s">
        <v>11</v>
      </c>
      <c r="B96" s="42">
        <v>91953</v>
      </c>
      <c r="C96" s="32">
        <v>41649</v>
      </c>
      <c r="D96" s="13" t="s">
        <v>181</v>
      </c>
      <c r="E96" s="24" t="s">
        <v>118</v>
      </c>
      <c r="F96" s="29">
        <v>12</v>
      </c>
      <c r="G96" s="30">
        <v>26.4</v>
      </c>
      <c r="H96" s="20">
        <f t="shared" si="6"/>
        <v>316.8</v>
      </c>
      <c r="J96" s="57">
        <v>30.35</v>
      </c>
      <c r="K96" s="57">
        <v>364.23</v>
      </c>
      <c r="L96" t="b">
        <f t="shared" si="4"/>
        <v>1</v>
      </c>
      <c r="M96" t="b">
        <f t="shared" si="5"/>
        <v>1</v>
      </c>
      <c r="O96" s="58"/>
    </row>
    <row r="97" spans="1:15" ht="27">
      <c r="A97" s="21" t="s">
        <v>11</v>
      </c>
      <c r="B97" s="42">
        <v>91961</v>
      </c>
      <c r="C97" s="32">
        <v>42014</v>
      </c>
      <c r="D97" s="13" t="s">
        <v>182</v>
      </c>
      <c r="E97" s="24" t="s">
        <v>118</v>
      </c>
      <c r="F97" s="29">
        <v>3</v>
      </c>
      <c r="G97" s="30">
        <v>51.73</v>
      </c>
      <c r="H97" s="20">
        <f t="shared" si="6"/>
        <v>155.19</v>
      </c>
      <c r="J97" s="57">
        <v>59.47</v>
      </c>
      <c r="K97" s="57">
        <v>178.41</v>
      </c>
      <c r="L97" t="b">
        <f t="shared" si="4"/>
        <v>1</v>
      </c>
      <c r="M97" t="b">
        <f t="shared" si="5"/>
        <v>1</v>
      </c>
      <c r="O97" s="58"/>
    </row>
    <row r="98" spans="1:15" ht="27">
      <c r="A98" s="21" t="s">
        <v>11</v>
      </c>
      <c r="B98" s="42">
        <v>92000</v>
      </c>
      <c r="C98" s="32">
        <v>42379</v>
      </c>
      <c r="D98" s="13" t="s">
        <v>183</v>
      </c>
      <c r="E98" s="24" t="s">
        <v>118</v>
      </c>
      <c r="F98" s="29">
        <v>16</v>
      </c>
      <c r="G98" s="30">
        <v>27.73</v>
      </c>
      <c r="H98" s="20">
        <f t="shared" si="6"/>
        <v>443.68</v>
      </c>
      <c r="J98" s="57">
        <v>31.88</v>
      </c>
      <c r="K98" s="57">
        <v>510.1</v>
      </c>
      <c r="L98" t="b">
        <f t="shared" si="4"/>
        <v>1</v>
      </c>
      <c r="M98" t="b">
        <f t="shared" si="5"/>
        <v>1</v>
      </c>
      <c r="O98" s="58"/>
    </row>
    <row r="99" spans="1:15" ht="27">
      <c r="A99" s="21" t="s">
        <v>11</v>
      </c>
      <c r="B99" s="42">
        <v>92008</v>
      </c>
      <c r="C99" s="32">
        <v>42745</v>
      </c>
      <c r="D99" s="13" t="s">
        <v>184</v>
      </c>
      <c r="E99" s="24" t="s">
        <v>118</v>
      </c>
      <c r="F99" s="29">
        <v>23</v>
      </c>
      <c r="G99" s="30">
        <v>42.9</v>
      </c>
      <c r="H99" s="20">
        <f t="shared" si="6"/>
        <v>986.7</v>
      </c>
      <c r="J99" s="57">
        <v>49.32</v>
      </c>
      <c r="K99" s="57">
        <v>1134.3499999999999</v>
      </c>
      <c r="L99" t="b">
        <f t="shared" si="4"/>
        <v>1</v>
      </c>
      <c r="M99" t="b">
        <f t="shared" si="5"/>
        <v>1</v>
      </c>
      <c r="O99" s="58"/>
    </row>
    <row r="100" spans="1:15" ht="27">
      <c r="A100" s="21" t="s">
        <v>11</v>
      </c>
      <c r="B100" s="42">
        <v>91834</v>
      </c>
      <c r="C100" s="32">
        <v>43110</v>
      </c>
      <c r="D100" s="28" t="s">
        <v>185</v>
      </c>
      <c r="E100" s="24" t="s">
        <v>41</v>
      </c>
      <c r="F100" s="29">
        <v>222.3</v>
      </c>
      <c r="G100" s="30">
        <v>16.89</v>
      </c>
      <c r="H100" s="20">
        <f t="shared" si="6"/>
        <v>3754.65</v>
      </c>
      <c r="J100" s="57">
        <v>19.420000000000002</v>
      </c>
      <c r="K100" s="57">
        <v>4316.99</v>
      </c>
      <c r="L100" t="b">
        <f t="shared" si="4"/>
        <v>1</v>
      </c>
      <c r="M100" t="b">
        <f t="shared" si="5"/>
        <v>1</v>
      </c>
      <c r="O100" s="58"/>
    </row>
    <row r="101" spans="1:15" ht="27">
      <c r="A101" s="21" t="s">
        <v>11</v>
      </c>
      <c r="B101" s="42">
        <v>93008</v>
      </c>
      <c r="C101" s="32">
        <v>43475</v>
      </c>
      <c r="D101" s="28" t="s">
        <v>186</v>
      </c>
      <c r="E101" s="24" t="s">
        <v>41</v>
      </c>
      <c r="F101" s="29">
        <v>15.6</v>
      </c>
      <c r="G101" s="30">
        <v>18.600000000000001</v>
      </c>
      <c r="H101" s="20">
        <f t="shared" si="6"/>
        <v>290.16000000000003</v>
      </c>
      <c r="J101" s="57">
        <v>21.38</v>
      </c>
      <c r="K101" s="57">
        <v>333.47</v>
      </c>
      <c r="L101" t="b">
        <f t="shared" si="4"/>
        <v>1</v>
      </c>
      <c r="M101" t="b">
        <f t="shared" si="5"/>
        <v>1</v>
      </c>
      <c r="O101" s="58"/>
    </row>
    <row r="102" spans="1:15" ht="18">
      <c r="A102" s="41" t="s">
        <v>50</v>
      </c>
      <c r="B102" s="44">
        <v>5</v>
      </c>
      <c r="C102" s="34">
        <v>43840</v>
      </c>
      <c r="D102" s="13" t="s">
        <v>187</v>
      </c>
      <c r="E102" s="17" t="s">
        <v>188</v>
      </c>
      <c r="F102" s="35">
        <v>18</v>
      </c>
      <c r="G102" s="35">
        <v>45.1</v>
      </c>
      <c r="H102" s="20">
        <f t="shared" si="6"/>
        <v>811.8</v>
      </c>
      <c r="J102" s="57">
        <v>51.85</v>
      </c>
      <c r="K102" s="57">
        <v>933.3</v>
      </c>
      <c r="L102" t="b">
        <f t="shared" si="4"/>
        <v>1</v>
      </c>
      <c r="M102" t="b">
        <f t="shared" si="5"/>
        <v>1</v>
      </c>
      <c r="O102" s="58"/>
    </row>
    <row r="103" spans="1:15" ht="18">
      <c r="A103" s="21" t="s">
        <v>11</v>
      </c>
      <c r="B103" s="42">
        <v>103782</v>
      </c>
      <c r="C103" s="32">
        <v>44206</v>
      </c>
      <c r="D103" s="13" t="s">
        <v>189</v>
      </c>
      <c r="E103" s="24" t="s">
        <v>118</v>
      </c>
      <c r="F103" s="29">
        <v>13</v>
      </c>
      <c r="G103" s="30">
        <v>26.4</v>
      </c>
      <c r="H103" s="20">
        <f t="shared" si="6"/>
        <v>343.2</v>
      </c>
      <c r="J103" s="57">
        <v>30.35</v>
      </c>
      <c r="K103" s="57">
        <v>394.58</v>
      </c>
      <c r="L103" t="b">
        <f t="shared" si="4"/>
        <v>1</v>
      </c>
      <c r="M103" t="b">
        <f t="shared" si="5"/>
        <v>1</v>
      </c>
      <c r="O103" s="58"/>
    </row>
    <row r="104" spans="1:15" ht="27">
      <c r="A104" s="21" t="s">
        <v>11</v>
      </c>
      <c r="B104" s="42">
        <v>101509</v>
      </c>
      <c r="C104" s="32">
        <v>44571</v>
      </c>
      <c r="D104" s="28" t="s">
        <v>190</v>
      </c>
      <c r="E104" s="24" t="s">
        <v>118</v>
      </c>
      <c r="F104" s="29">
        <v>1</v>
      </c>
      <c r="G104" s="48">
        <v>1985.63</v>
      </c>
      <c r="H104" s="20">
        <f t="shared" si="6"/>
        <v>1985.63</v>
      </c>
      <c r="J104" s="57">
        <v>2282.6799999999998</v>
      </c>
      <c r="K104" s="57">
        <v>2282.6799999999998</v>
      </c>
      <c r="L104" t="b">
        <f t="shared" si="4"/>
        <v>1</v>
      </c>
      <c r="M104" t="b">
        <f t="shared" si="5"/>
        <v>1</v>
      </c>
      <c r="O104" s="58"/>
    </row>
    <row r="105" spans="1:15" ht="18">
      <c r="A105" s="21" t="s">
        <v>11</v>
      </c>
      <c r="B105" s="42">
        <v>5044</v>
      </c>
      <c r="C105" s="32">
        <v>44936</v>
      </c>
      <c r="D105" s="28" t="s">
        <v>191</v>
      </c>
      <c r="E105" s="24" t="s">
        <v>118</v>
      </c>
      <c r="F105" s="25">
        <v>1</v>
      </c>
      <c r="G105" s="26">
        <v>949.61</v>
      </c>
      <c r="H105" s="20">
        <f t="shared" si="6"/>
        <v>949.61</v>
      </c>
      <c r="J105" s="57">
        <v>1091.67</v>
      </c>
      <c r="K105" s="57">
        <v>1091.67</v>
      </c>
      <c r="L105" t="b">
        <f t="shared" si="4"/>
        <v>1</v>
      </c>
      <c r="M105" t="b">
        <f t="shared" si="5"/>
        <v>1</v>
      </c>
      <c r="O105" s="58"/>
    </row>
    <row r="106" spans="1:15" ht="36">
      <c r="A106" s="21" t="s">
        <v>11</v>
      </c>
      <c r="B106" s="42">
        <v>101875</v>
      </c>
      <c r="C106" s="32">
        <v>45301</v>
      </c>
      <c r="D106" s="13" t="s">
        <v>192</v>
      </c>
      <c r="E106" s="24" t="s">
        <v>118</v>
      </c>
      <c r="F106" s="29">
        <v>1</v>
      </c>
      <c r="G106" s="30">
        <v>398.78</v>
      </c>
      <c r="H106" s="20">
        <f t="shared" si="6"/>
        <v>398.78</v>
      </c>
      <c r="J106" s="57">
        <v>458.44</v>
      </c>
      <c r="K106" s="57">
        <v>458.44</v>
      </c>
      <c r="L106" t="b">
        <f t="shared" si="4"/>
        <v>1</v>
      </c>
      <c r="M106" t="b">
        <f t="shared" si="5"/>
        <v>1</v>
      </c>
      <c r="O106" s="58"/>
    </row>
    <row r="107" spans="1:15">
      <c r="A107" s="9"/>
      <c r="B107" s="9"/>
      <c r="C107" s="47" t="s">
        <v>193</v>
      </c>
      <c r="D107" s="11" t="s">
        <v>194</v>
      </c>
      <c r="E107" s="9"/>
      <c r="F107" s="9"/>
      <c r="G107" s="9"/>
      <c r="H107" s="54">
        <f>SUM(H108:H110)</f>
        <v>21483.119999999999</v>
      </c>
      <c r="J107" s="57"/>
      <c r="K107" s="57">
        <v>24694.53</v>
      </c>
      <c r="L107" t="b">
        <f t="shared" si="4"/>
        <v>1</v>
      </c>
      <c r="M107" t="b">
        <f t="shared" si="5"/>
        <v>1</v>
      </c>
      <c r="O107" s="58"/>
    </row>
    <row r="108" spans="1:15" ht="18">
      <c r="A108" s="13" t="s">
        <v>11</v>
      </c>
      <c r="B108" s="44">
        <v>96620</v>
      </c>
      <c r="C108" s="50" t="s">
        <v>195</v>
      </c>
      <c r="D108" s="28" t="s">
        <v>196</v>
      </c>
      <c r="E108" s="17" t="s">
        <v>24</v>
      </c>
      <c r="F108" s="18">
        <v>8.9600000000000009</v>
      </c>
      <c r="G108" s="19">
        <v>713.07</v>
      </c>
      <c r="H108" s="20">
        <f t="shared" si="6"/>
        <v>6389.11</v>
      </c>
      <c r="J108" s="57">
        <v>819.75</v>
      </c>
      <c r="K108" s="57">
        <v>7344.93</v>
      </c>
      <c r="L108" t="b">
        <f t="shared" si="4"/>
        <v>1</v>
      </c>
      <c r="M108" t="b">
        <f t="shared" si="5"/>
        <v>1</v>
      </c>
      <c r="O108" s="58"/>
    </row>
    <row r="109" spans="1:15" ht="18">
      <c r="A109" s="21" t="s">
        <v>11</v>
      </c>
      <c r="B109" s="42">
        <v>88476</v>
      </c>
      <c r="C109" s="51" t="s">
        <v>197</v>
      </c>
      <c r="D109" s="13" t="s">
        <v>198</v>
      </c>
      <c r="E109" s="24" t="s">
        <v>14</v>
      </c>
      <c r="F109" s="29">
        <v>179.2</v>
      </c>
      <c r="G109" s="30">
        <v>24.57</v>
      </c>
      <c r="H109" s="20">
        <f t="shared" si="6"/>
        <v>4402.9399999999996</v>
      </c>
      <c r="J109" s="57">
        <v>28.24</v>
      </c>
      <c r="K109" s="57">
        <v>5060.03</v>
      </c>
      <c r="L109" t="b">
        <f t="shared" si="4"/>
        <v>1</v>
      </c>
      <c r="M109" t="b">
        <f t="shared" si="5"/>
        <v>1</v>
      </c>
      <c r="O109" s="58"/>
    </row>
    <row r="110" spans="1:15" ht="27">
      <c r="A110" s="21" t="s">
        <v>11</v>
      </c>
      <c r="B110" s="42">
        <v>87248</v>
      </c>
      <c r="C110" s="51" t="s">
        <v>199</v>
      </c>
      <c r="D110" s="28" t="s">
        <v>200</v>
      </c>
      <c r="E110" s="24" t="s">
        <v>14</v>
      </c>
      <c r="F110" s="29">
        <v>179.2</v>
      </c>
      <c r="G110" s="30">
        <v>59.66</v>
      </c>
      <c r="H110" s="20">
        <f t="shared" si="6"/>
        <v>10691.07</v>
      </c>
      <c r="J110" s="57">
        <v>68.58</v>
      </c>
      <c r="K110" s="57">
        <v>12289.58</v>
      </c>
      <c r="L110" t="b">
        <f t="shared" si="4"/>
        <v>1</v>
      </c>
      <c r="M110" t="b">
        <f t="shared" si="5"/>
        <v>1</v>
      </c>
      <c r="O110" s="58"/>
    </row>
    <row r="111" spans="1:15">
      <c r="A111" s="9"/>
      <c r="B111" s="9"/>
      <c r="C111" s="47" t="s">
        <v>201</v>
      </c>
      <c r="D111" s="11" t="s">
        <v>202</v>
      </c>
      <c r="E111" s="9"/>
      <c r="F111" s="9"/>
      <c r="G111" s="9"/>
      <c r="H111" s="54">
        <f>SUM(H112:H122)</f>
        <v>61022.79</v>
      </c>
      <c r="J111" s="57"/>
      <c r="K111" s="57">
        <v>70152.17</v>
      </c>
      <c r="L111" t="b">
        <f t="shared" si="4"/>
        <v>1</v>
      </c>
      <c r="M111" t="b">
        <f t="shared" si="5"/>
        <v>1</v>
      </c>
      <c r="O111" s="58"/>
    </row>
    <row r="112" spans="1:15" ht="36">
      <c r="A112" s="21" t="s">
        <v>11</v>
      </c>
      <c r="B112" s="42">
        <v>94207</v>
      </c>
      <c r="C112" s="51" t="s">
        <v>203</v>
      </c>
      <c r="D112" s="28" t="s">
        <v>204</v>
      </c>
      <c r="E112" s="24" t="s">
        <v>14</v>
      </c>
      <c r="F112" s="29">
        <v>166.5</v>
      </c>
      <c r="G112" s="30">
        <v>65.59</v>
      </c>
      <c r="H112" s="20">
        <f t="shared" si="6"/>
        <v>10920.74</v>
      </c>
      <c r="J112" s="57">
        <v>75.400000000000006</v>
      </c>
      <c r="K112" s="57">
        <v>12554.77</v>
      </c>
      <c r="L112" t="b">
        <f t="shared" si="4"/>
        <v>1</v>
      </c>
      <c r="M112" t="b">
        <f t="shared" si="5"/>
        <v>1</v>
      </c>
      <c r="O112" s="58"/>
    </row>
    <row r="113" spans="1:15" ht="27">
      <c r="A113" s="21" t="s">
        <v>11</v>
      </c>
      <c r="B113" s="42">
        <v>98546</v>
      </c>
      <c r="C113" s="51" t="s">
        <v>205</v>
      </c>
      <c r="D113" s="13" t="s">
        <v>206</v>
      </c>
      <c r="E113" s="24" t="s">
        <v>14</v>
      </c>
      <c r="F113" s="29">
        <v>45.11</v>
      </c>
      <c r="G113" s="30">
        <v>137.78</v>
      </c>
      <c r="H113" s="20">
        <f t="shared" si="6"/>
        <v>6215.26</v>
      </c>
      <c r="J113" s="57">
        <v>158.38999999999999</v>
      </c>
      <c r="K113" s="57">
        <v>7144.97</v>
      </c>
      <c r="L113" t="b">
        <f t="shared" si="4"/>
        <v>1</v>
      </c>
      <c r="M113" t="b">
        <f t="shared" si="5"/>
        <v>1</v>
      </c>
      <c r="O113" s="58"/>
    </row>
    <row r="114" spans="1:15" ht="27">
      <c r="A114" s="21" t="s">
        <v>11</v>
      </c>
      <c r="B114" s="42">
        <v>98565</v>
      </c>
      <c r="C114" s="51" t="s">
        <v>207</v>
      </c>
      <c r="D114" s="13" t="s">
        <v>208</v>
      </c>
      <c r="E114" s="24" t="s">
        <v>14</v>
      </c>
      <c r="F114" s="29">
        <v>45.11</v>
      </c>
      <c r="G114" s="30">
        <v>51.1</v>
      </c>
      <c r="H114" s="20">
        <f t="shared" si="6"/>
        <v>2305.12</v>
      </c>
      <c r="J114" s="57">
        <v>58.74</v>
      </c>
      <c r="K114" s="57">
        <v>2649.58</v>
      </c>
      <c r="L114" t="b">
        <f t="shared" si="4"/>
        <v>1</v>
      </c>
      <c r="M114" t="b">
        <f t="shared" si="5"/>
        <v>1</v>
      </c>
      <c r="O114" s="58"/>
    </row>
    <row r="115" spans="1:15" ht="36">
      <c r="A115" s="21" t="s">
        <v>11</v>
      </c>
      <c r="B115" s="42">
        <v>92543</v>
      </c>
      <c r="C115" s="51" t="s">
        <v>209</v>
      </c>
      <c r="D115" s="28" t="s">
        <v>210</v>
      </c>
      <c r="E115" s="24" t="s">
        <v>14</v>
      </c>
      <c r="F115" s="29">
        <v>166.5</v>
      </c>
      <c r="G115" s="30">
        <v>21.89</v>
      </c>
      <c r="H115" s="20">
        <f t="shared" si="6"/>
        <v>3644.69</v>
      </c>
      <c r="J115" s="57">
        <v>25.17</v>
      </c>
      <c r="K115" s="57">
        <v>4190.3500000000004</v>
      </c>
      <c r="L115" t="b">
        <f t="shared" si="4"/>
        <v>1</v>
      </c>
      <c r="M115" t="b">
        <f t="shared" si="5"/>
        <v>1</v>
      </c>
      <c r="O115" s="58"/>
    </row>
    <row r="116" spans="1:15" ht="27">
      <c r="A116" s="21" t="s">
        <v>11</v>
      </c>
      <c r="B116" s="42">
        <v>100359</v>
      </c>
      <c r="C116" s="51" t="s">
        <v>211</v>
      </c>
      <c r="D116" s="28" t="s">
        <v>212</v>
      </c>
      <c r="E116" s="24" t="s">
        <v>118</v>
      </c>
      <c r="F116" s="29">
        <v>5</v>
      </c>
      <c r="G116" s="48">
        <v>1419.64</v>
      </c>
      <c r="H116" s="20">
        <f t="shared" si="6"/>
        <v>7098.2</v>
      </c>
      <c r="J116" s="57">
        <v>1632.02</v>
      </c>
      <c r="K116" s="57">
        <v>8160.11</v>
      </c>
      <c r="L116" t="b">
        <f t="shared" si="4"/>
        <v>1</v>
      </c>
      <c r="M116" t="b">
        <f t="shared" si="5"/>
        <v>1</v>
      </c>
      <c r="O116" s="58"/>
    </row>
    <row r="117" spans="1:15" ht="36">
      <c r="A117" s="21" t="s">
        <v>11</v>
      </c>
      <c r="B117" s="42">
        <v>92563</v>
      </c>
      <c r="C117" s="51" t="s">
        <v>213</v>
      </c>
      <c r="D117" s="28" t="s">
        <v>214</v>
      </c>
      <c r="E117" s="24" t="s">
        <v>118</v>
      </c>
      <c r="F117" s="29">
        <v>1</v>
      </c>
      <c r="G117" s="48">
        <v>2700.08</v>
      </c>
      <c r="H117" s="20">
        <f t="shared" si="6"/>
        <v>2700.08</v>
      </c>
      <c r="J117" s="57">
        <v>3104.01</v>
      </c>
      <c r="K117" s="57">
        <v>3104.01</v>
      </c>
      <c r="L117" t="b">
        <f t="shared" si="4"/>
        <v>1</v>
      </c>
      <c r="M117" t="b">
        <f t="shared" si="5"/>
        <v>1</v>
      </c>
      <c r="O117" s="58"/>
    </row>
    <row r="118" spans="1:15" ht="36">
      <c r="A118" s="21" t="s">
        <v>11</v>
      </c>
      <c r="B118" s="42">
        <v>92561</v>
      </c>
      <c r="C118" s="51" t="s">
        <v>215</v>
      </c>
      <c r="D118" s="28" t="s">
        <v>216</v>
      </c>
      <c r="E118" s="24" t="s">
        <v>118</v>
      </c>
      <c r="F118" s="29">
        <v>4</v>
      </c>
      <c r="G118" s="48">
        <v>2196.54</v>
      </c>
      <c r="H118" s="20">
        <f t="shared" si="6"/>
        <v>8786.16</v>
      </c>
      <c r="J118" s="57">
        <v>2525.14</v>
      </c>
      <c r="K118" s="57">
        <v>10100.57</v>
      </c>
      <c r="L118" t="b">
        <f t="shared" si="4"/>
        <v>1</v>
      </c>
      <c r="M118" t="b">
        <f t="shared" si="5"/>
        <v>1</v>
      </c>
      <c r="O118" s="58"/>
    </row>
    <row r="119" spans="1:15" ht="27">
      <c r="A119" s="21" t="s">
        <v>11</v>
      </c>
      <c r="B119" s="42">
        <v>100435</v>
      </c>
      <c r="C119" s="51" t="s">
        <v>217</v>
      </c>
      <c r="D119" s="13" t="s">
        <v>218</v>
      </c>
      <c r="E119" s="24" t="s">
        <v>41</v>
      </c>
      <c r="F119" s="29">
        <v>33.19</v>
      </c>
      <c r="G119" s="30">
        <v>89.35</v>
      </c>
      <c r="H119" s="20">
        <f t="shared" si="6"/>
        <v>2965.53</v>
      </c>
      <c r="J119" s="57">
        <v>102.72</v>
      </c>
      <c r="K119" s="57">
        <v>3409.4</v>
      </c>
      <c r="L119" t="b">
        <f t="shared" si="4"/>
        <v>1</v>
      </c>
      <c r="M119" t="b">
        <f t="shared" si="5"/>
        <v>1</v>
      </c>
      <c r="O119" s="58"/>
    </row>
    <row r="120" spans="1:15" ht="27">
      <c r="A120" s="21" t="s">
        <v>11</v>
      </c>
      <c r="B120" s="42">
        <v>94229</v>
      </c>
      <c r="C120" s="51" t="s">
        <v>219</v>
      </c>
      <c r="D120" s="13" t="s">
        <v>220</v>
      </c>
      <c r="E120" s="24" t="s">
        <v>41</v>
      </c>
      <c r="F120" s="29">
        <v>45.05</v>
      </c>
      <c r="G120" s="30">
        <v>160.96</v>
      </c>
      <c r="H120" s="20">
        <f t="shared" si="6"/>
        <v>7251.25</v>
      </c>
      <c r="J120" s="57">
        <v>185.04</v>
      </c>
      <c r="K120" s="57">
        <v>8335.92</v>
      </c>
      <c r="L120" t="b">
        <f t="shared" si="4"/>
        <v>1</v>
      </c>
      <c r="M120" t="b">
        <f t="shared" si="5"/>
        <v>1</v>
      </c>
      <c r="O120" s="58"/>
    </row>
    <row r="121" spans="1:15" ht="18">
      <c r="A121" s="21" t="s">
        <v>11</v>
      </c>
      <c r="B121" s="42">
        <v>96113</v>
      </c>
      <c r="C121" s="32">
        <v>40190</v>
      </c>
      <c r="D121" s="21" t="s">
        <v>221</v>
      </c>
      <c r="E121" s="24" t="s">
        <v>14</v>
      </c>
      <c r="F121" s="29">
        <v>179.2</v>
      </c>
      <c r="G121" s="30">
        <v>43.55</v>
      </c>
      <c r="H121" s="20">
        <f t="shared" si="6"/>
        <v>7804.16</v>
      </c>
      <c r="J121" s="57">
        <v>50.07</v>
      </c>
      <c r="K121" s="57">
        <v>8971.74</v>
      </c>
      <c r="L121" t="b">
        <f t="shared" si="4"/>
        <v>1</v>
      </c>
      <c r="M121" t="b">
        <f t="shared" si="5"/>
        <v>1</v>
      </c>
      <c r="O121" s="58"/>
    </row>
    <row r="122" spans="1:15" ht="27">
      <c r="A122" s="21" t="s">
        <v>11</v>
      </c>
      <c r="B122" s="42">
        <v>94223</v>
      </c>
      <c r="C122" s="32">
        <v>40555</v>
      </c>
      <c r="D122" s="13" t="s">
        <v>222</v>
      </c>
      <c r="E122" s="24" t="s">
        <v>41</v>
      </c>
      <c r="F122" s="29">
        <v>11.54</v>
      </c>
      <c r="G122" s="30">
        <v>115.39</v>
      </c>
      <c r="H122" s="20">
        <f t="shared" si="6"/>
        <v>1331.6</v>
      </c>
      <c r="J122" s="57">
        <v>132.65</v>
      </c>
      <c r="K122" s="57">
        <v>1530.76</v>
      </c>
      <c r="L122" t="b">
        <f t="shared" si="4"/>
        <v>1</v>
      </c>
      <c r="M122" t="b">
        <f t="shared" si="5"/>
        <v>1</v>
      </c>
      <c r="O122" s="58"/>
    </row>
    <row r="123" spans="1:15">
      <c r="A123" s="9"/>
      <c r="B123" s="9"/>
      <c r="C123" s="47" t="s">
        <v>223</v>
      </c>
      <c r="D123" s="11" t="s">
        <v>224</v>
      </c>
      <c r="E123" s="9"/>
      <c r="F123" s="9"/>
      <c r="G123" s="9"/>
      <c r="H123" s="54">
        <f>SUM(H124:H139)</f>
        <v>12065.109999999999</v>
      </c>
      <c r="J123" s="57"/>
      <c r="K123" s="57">
        <v>13869.35</v>
      </c>
      <c r="L123" t="b">
        <f t="shared" si="4"/>
        <v>1</v>
      </c>
      <c r="M123" t="b">
        <f t="shared" si="5"/>
        <v>1</v>
      </c>
      <c r="O123" s="58"/>
    </row>
    <row r="124" spans="1:15" ht="27">
      <c r="A124" s="21" t="s">
        <v>11</v>
      </c>
      <c r="B124" s="42">
        <v>89402</v>
      </c>
      <c r="C124" s="51" t="s">
        <v>225</v>
      </c>
      <c r="D124" s="21" t="s">
        <v>226</v>
      </c>
      <c r="E124" s="24" t="s">
        <v>41</v>
      </c>
      <c r="F124" s="29">
        <v>61.42</v>
      </c>
      <c r="G124" s="30">
        <v>11.35</v>
      </c>
      <c r="H124" s="20">
        <f t="shared" si="6"/>
        <v>697.12</v>
      </c>
      <c r="J124" s="57">
        <v>13.05</v>
      </c>
      <c r="K124" s="57">
        <v>801.43</v>
      </c>
      <c r="L124" t="b">
        <f t="shared" si="4"/>
        <v>1</v>
      </c>
      <c r="M124" t="b">
        <f t="shared" si="5"/>
        <v>1</v>
      </c>
      <c r="O124" s="58"/>
    </row>
    <row r="125" spans="1:15" ht="27">
      <c r="A125" s="21" t="s">
        <v>11</v>
      </c>
      <c r="B125" s="42">
        <v>89401</v>
      </c>
      <c r="C125" s="51" t="s">
        <v>227</v>
      </c>
      <c r="D125" s="21" t="s">
        <v>228</v>
      </c>
      <c r="E125" s="24" t="s">
        <v>41</v>
      </c>
      <c r="F125" s="29">
        <v>20.010000000000002</v>
      </c>
      <c r="G125" s="30">
        <v>9.8800000000000008</v>
      </c>
      <c r="H125" s="20">
        <f t="shared" si="6"/>
        <v>197.7</v>
      </c>
      <c r="J125" s="57">
        <v>11.36</v>
      </c>
      <c r="K125" s="57">
        <v>227.33</v>
      </c>
      <c r="L125" t="b">
        <f t="shared" si="4"/>
        <v>1</v>
      </c>
      <c r="M125" t="b">
        <f t="shared" si="5"/>
        <v>1</v>
      </c>
      <c r="O125" s="58"/>
    </row>
    <row r="126" spans="1:15" ht="27">
      <c r="A126" s="21" t="s">
        <v>11</v>
      </c>
      <c r="B126" s="42">
        <v>103979</v>
      </c>
      <c r="C126" s="51" t="s">
        <v>229</v>
      </c>
      <c r="D126" s="13" t="s">
        <v>230</v>
      </c>
      <c r="E126" s="24" t="s">
        <v>41</v>
      </c>
      <c r="F126" s="29">
        <v>8.2799999999999994</v>
      </c>
      <c r="G126" s="30">
        <v>28.44</v>
      </c>
      <c r="H126" s="20">
        <f t="shared" si="6"/>
        <v>235.48</v>
      </c>
      <c r="J126" s="57">
        <v>32.69</v>
      </c>
      <c r="K126" s="57">
        <v>270.66000000000003</v>
      </c>
      <c r="L126" t="b">
        <f t="shared" si="4"/>
        <v>1</v>
      </c>
      <c r="M126" t="b">
        <f t="shared" si="5"/>
        <v>1</v>
      </c>
      <c r="O126" s="58"/>
    </row>
    <row r="127" spans="1:15" ht="27">
      <c r="A127" s="21" t="s">
        <v>11</v>
      </c>
      <c r="B127" s="42">
        <v>94792</v>
      </c>
      <c r="C127" s="51" t="s">
        <v>231</v>
      </c>
      <c r="D127" s="13" t="s">
        <v>232</v>
      </c>
      <c r="E127" s="24" t="s">
        <v>118</v>
      </c>
      <c r="F127" s="29">
        <v>12</v>
      </c>
      <c r="G127" s="30">
        <v>127.57</v>
      </c>
      <c r="H127" s="20">
        <f t="shared" si="6"/>
        <v>1530.84</v>
      </c>
      <c r="J127" s="57">
        <v>146.66</v>
      </c>
      <c r="K127" s="57">
        <v>1759.95</v>
      </c>
      <c r="L127" t="b">
        <f t="shared" si="4"/>
        <v>1</v>
      </c>
      <c r="M127" t="b">
        <f t="shared" si="5"/>
        <v>1</v>
      </c>
      <c r="O127" s="58"/>
    </row>
    <row r="128" spans="1:15" ht="18">
      <c r="A128" s="21" t="s">
        <v>11</v>
      </c>
      <c r="B128" s="42">
        <v>103041</v>
      </c>
      <c r="C128" s="51" t="s">
        <v>233</v>
      </c>
      <c r="D128" s="13" t="s">
        <v>234</v>
      </c>
      <c r="E128" s="24" t="s">
        <v>118</v>
      </c>
      <c r="F128" s="29">
        <v>3</v>
      </c>
      <c r="G128" s="30">
        <v>15.94</v>
      </c>
      <c r="H128" s="20">
        <f t="shared" si="6"/>
        <v>47.82</v>
      </c>
      <c r="J128" s="57">
        <v>18.32</v>
      </c>
      <c r="K128" s="57">
        <v>54.96</v>
      </c>
      <c r="L128" t="b">
        <f t="shared" si="4"/>
        <v>1</v>
      </c>
      <c r="M128" t="b">
        <f t="shared" si="5"/>
        <v>1</v>
      </c>
      <c r="O128" s="58"/>
    </row>
    <row r="129" spans="1:15" ht="18">
      <c r="A129" s="21" t="s">
        <v>11</v>
      </c>
      <c r="B129" s="42">
        <v>95675</v>
      </c>
      <c r="C129" s="51" t="s">
        <v>235</v>
      </c>
      <c r="D129" s="13" t="s">
        <v>236</v>
      </c>
      <c r="E129" s="24" t="s">
        <v>118</v>
      </c>
      <c r="F129" s="29">
        <v>1</v>
      </c>
      <c r="G129" s="30">
        <v>152.37</v>
      </c>
      <c r="H129" s="20">
        <f t="shared" si="6"/>
        <v>152.37</v>
      </c>
      <c r="J129" s="57">
        <v>175.17</v>
      </c>
      <c r="K129" s="57">
        <v>175.17</v>
      </c>
      <c r="L129" t="b">
        <f t="shared" si="4"/>
        <v>1</v>
      </c>
      <c r="M129" t="b">
        <f t="shared" si="5"/>
        <v>1</v>
      </c>
      <c r="O129" s="58"/>
    </row>
    <row r="130" spans="1:15" ht="18">
      <c r="A130" s="21" t="s">
        <v>11</v>
      </c>
      <c r="B130" s="42">
        <v>94796</v>
      </c>
      <c r="C130" s="51" t="s">
        <v>237</v>
      </c>
      <c r="D130" s="13" t="s">
        <v>238</v>
      </c>
      <c r="E130" s="24" t="s">
        <v>118</v>
      </c>
      <c r="F130" s="29">
        <v>1</v>
      </c>
      <c r="G130" s="30">
        <v>48.38</v>
      </c>
      <c r="H130" s="20">
        <f t="shared" si="6"/>
        <v>48.38</v>
      </c>
      <c r="J130" s="57">
        <v>55.62</v>
      </c>
      <c r="K130" s="57">
        <v>55.62</v>
      </c>
      <c r="L130" t="b">
        <f t="shared" si="4"/>
        <v>1</v>
      </c>
      <c r="M130" t="b">
        <f t="shared" si="5"/>
        <v>1</v>
      </c>
      <c r="O130" s="58"/>
    </row>
    <row r="131" spans="1:15" ht="18">
      <c r="A131" s="21" t="s">
        <v>11</v>
      </c>
      <c r="B131" s="42">
        <v>94497</v>
      </c>
      <c r="C131" s="51" t="s">
        <v>239</v>
      </c>
      <c r="D131" s="13" t="s">
        <v>240</v>
      </c>
      <c r="E131" s="24" t="s">
        <v>118</v>
      </c>
      <c r="F131" s="29">
        <v>2</v>
      </c>
      <c r="G131" s="30">
        <v>117.25</v>
      </c>
      <c r="H131" s="20">
        <f t="shared" si="6"/>
        <v>234.5</v>
      </c>
      <c r="J131" s="57">
        <v>134.79</v>
      </c>
      <c r="K131" s="57">
        <v>269.58</v>
      </c>
      <c r="L131" t="b">
        <f t="shared" si="4"/>
        <v>1</v>
      </c>
      <c r="M131" t="b">
        <f t="shared" si="5"/>
        <v>1</v>
      </c>
      <c r="O131" s="58"/>
    </row>
    <row r="132" spans="1:15" ht="18">
      <c r="A132" s="21" t="s">
        <v>11</v>
      </c>
      <c r="B132" s="42">
        <v>102609</v>
      </c>
      <c r="C132" s="51" t="s">
        <v>241</v>
      </c>
      <c r="D132" s="13" t="s">
        <v>242</v>
      </c>
      <c r="E132" s="24" t="s">
        <v>118</v>
      </c>
      <c r="F132" s="29">
        <v>1</v>
      </c>
      <c r="G132" s="48">
        <v>1403.92</v>
      </c>
      <c r="H132" s="20">
        <f t="shared" si="6"/>
        <v>1403.92</v>
      </c>
      <c r="J132" s="57">
        <v>1613.95</v>
      </c>
      <c r="K132" s="57">
        <v>1613.95</v>
      </c>
      <c r="L132" t="b">
        <f t="shared" si="4"/>
        <v>1</v>
      </c>
      <c r="M132" t="b">
        <f t="shared" si="5"/>
        <v>1</v>
      </c>
      <c r="O132" s="58"/>
    </row>
    <row r="133" spans="1:15" ht="27">
      <c r="A133" s="21" t="s">
        <v>11</v>
      </c>
      <c r="B133" s="42">
        <v>97902</v>
      </c>
      <c r="C133" s="32">
        <v>40191</v>
      </c>
      <c r="D133" s="28" t="s">
        <v>243</v>
      </c>
      <c r="E133" s="24" t="s">
        <v>118</v>
      </c>
      <c r="F133" s="29">
        <v>6</v>
      </c>
      <c r="G133" s="30">
        <v>525.29999999999995</v>
      </c>
      <c r="H133" s="20">
        <f t="shared" si="6"/>
        <v>3151.8</v>
      </c>
      <c r="J133" s="57">
        <v>603.88</v>
      </c>
      <c r="K133" s="57">
        <v>3623.28</v>
      </c>
      <c r="L133" t="b">
        <f t="shared" si="4"/>
        <v>1</v>
      </c>
      <c r="M133" t="b">
        <f t="shared" si="5"/>
        <v>1</v>
      </c>
      <c r="O133" s="58"/>
    </row>
    <row r="134" spans="1:15" ht="36">
      <c r="A134" s="21" t="s">
        <v>11</v>
      </c>
      <c r="B134" s="42">
        <v>104328</v>
      </c>
      <c r="C134" s="32">
        <v>40556</v>
      </c>
      <c r="D134" s="28" t="s">
        <v>244</v>
      </c>
      <c r="E134" s="24" t="s">
        <v>118</v>
      </c>
      <c r="F134" s="29">
        <v>8</v>
      </c>
      <c r="G134" s="30">
        <v>64.62</v>
      </c>
      <c r="H134" s="20">
        <f t="shared" si="6"/>
        <v>516.96</v>
      </c>
      <c r="J134" s="57">
        <v>74.290000000000006</v>
      </c>
      <c r="K134" s="57">
        <v>594.33000000000004</v>
      </c>
      <c r="L134" t="b">
        <f t="shared" si="4"/>
        <v>1</v>
      </c>
      <c r="M134" t="b">
        <f t="shared" si="5"/>
        <v>1</v>
      </c>
      <c r="O134" s="58"/>
    </row>
    <row r="135" spans="1:15" ht="27">
      <c r="A135" s="21" t="s">
        <v>11</v>
      </c>
      <c r="B135" s="42">
        <v>89712</v>
      </c>
      <c r="C135" s="32">
        <v>40921</v>
      </c>
      <c r="D135" s="28" t="s">
        <v>245</v>
      </c>
      <c r="E135" s="24" t="s">
        <v>41</v>
      </c>
      <c r="F135" s="29">
        <v>54.67</v>
      </c>
      <c r="G135" s="30">
        <v>25.09</v>
      </c>
      <c r="H135" s="20">
        <f t="shared" si="6"/>
        <v>1371.67</v>
      </c>
      <c r="J135" s="57">
        <v>28.84</v>
      </c>
      <c r="K135" s="57">
        <v>1576.46</v>
      </c>
      <c r="L135" t="b">
        <f t="shared" si="4"/>
        <v>1</v>
      </c>
      <c r="M135" t="b">
        <f t="shared" si="5"/>
        <v>1</v>
      </c>
      <c r="O135" s="58"/>
    </row>
    <row r="136" spans="1:15" ht="27">
      <c r="A136" s="21" t="s">
        <v>11</v>
      </c>
      <c r="B136" s="42">
        <v>89848</v>
      </c>
      <c r="C136" s="32">
        <v>41287</v>
      </c>
      <c r="D136" s="13" t="s">
        <v>246</v>
      </c>
      <c r="E136" s="24" t="s">
        <v>41</v>
      </c>
      <c r="F136" s="29">
        <v>38.81</v>
      </c>
      <c r="G136" s="30">
        <v>26.28</v>
      </c>
      <c r="H136" s="20">
        <f t="shared" ref="H136:H139" si="7">ROUND(F136*G136,2)</f>
        <v>1019.93</v>
      </c>
      <c r="J136" s="57">
        <v>30.21</v>
      </c>
      <c r="K136" s="57">
        <v>1172.28</v>
      </c>
      <c r="L136" t="b">
        <f t="shared" ref="L136:L156" si="8">G136&lt;=J136</f>
        <v>1</v>
      </c>
      <c r="M136" t="b">
        <f t="shared" ref="M136:M156" si="9">H136&lt;=K136</f>
        <v>1</v>
      </c>
      <c r="O136" s="58"/>
    </row>
    <row r="137" spans="1:15" ht="27">
      <c r="A137" s="21" t="s">
        <v>11</v>
      </c>
      <c r="B137" s="42">
        <v>89713</v>
      </c>
      <c r="C137" s="32">
        <v>41652</v>
      </c>
      <c r="D137" s="28" t="s">
        <v>247</v>
      </c>
      <c r="E137" s="24" t="s">
        <v>41</v>
      </c>
      <c r="F137" s="29">
        <v>3.14</v>
      </c>
      <c r="G137" s="30">
        <v>31.39</v>
      </c>
      <c r="H137" s="20">
        <f t="shared" si="7"/>
        <v>98.56</v>
      </c>
      <c r="J137" s="57">
        <v>36.090000000000003</v>
      </c>
      <c r="K137" s="57">
        <v>113.32</v>
      </c>
      <c r="L137" t="b">
        <f t="shared" si="8"/>
        <v>1</v>
      </c>
      <c r="M137" t="b">
        <f t="shared" si="9"/>
        <v>1</v>
      </c>
      <c r="O137" s="58"/>
    </row>
    <row r="138" spans="1:15" ht="27">
      <c r="A138" s="21" t="s">
        <v>11</v>
      </c>
      <c r="B138" s="42">
        <v>99251</v>
      </c>
      <c r="C138" s="32">
        <v>42017</v>
      </c>
      <c r="D138" s="28" t="s">
        <v>248</v>
      </c>
      <c r="E138" s="24" t="s">
        <v>118</v>
      </c>
      <c r="F138" s="29">
        <v>2</v>
      </c>
      <c r="G138" s="30">
        <v>259.36</v>
      </c>
      <c r="H138" s="20">
        <f t="shared" si="7"/>
        <v>518.72</v>
      </c>
      <c r="J138" s="57">
        <v>298.16000000000003</v>
      </c>
      <c r="K138" s="57">
        <v>596.30999999999995</v>
      </c>
      <c r="L138" t="b">
        <f t="shared" si="8"/>
        <v>1</v>
      </c>
      <c r="M138" t="b">
        <f t="shared" si="9"/>
        <v>1</v>
      </c>
      <c r="O138" s="58"/>
    </row>
    <row r="139" spans="1:15" ht="27">
      <c r="A139" s="21" t="s">
        <v>11</v>
      </c>
      <c r="B139" s="42">
        <v>89578</v>
      </c>
      <c r="C139" s="32">
        <v>42382</v>
      </c>
      <c r="D139" s="13" t="s">
        <v>249</v>
      </c>
      <c r="E139" s="24" t="s">
        <v>41</v>
      </c>
      <c r="F139" s="29">
        <v>25.35</v>
      </c>
      <c r="G139" s="30">
        <v>33.11</v>
      </c>
      <c r="H139" s="20">
        <f t="shared" si="7"/>
        <v>839.34</v>
      </c>
      <c r="J139" s="57">
        <v>38.06</v>
      </c>
      <c r="K139" s="57">
        <v>964.74</v>
      </c>
      <c r="L139" t="b">
        <f t="shared" si="8"/>
        <v>1</v>
      </c>
      <c r="M139" t="b">
        <f t="shared" si="9"/>
        <v>1</v>
      </c>
      <c r="O139" s="58"/>
    </row>
    <row r="140" spans="1:15">
      <c r="A140" s="9"/>
      <c r="B140" s="9"/>
      <c r="C140" s="47" t="s">
        <v>250</v>
      </c>
      <c r="D140" s="11" t="s">
        <v>251</v>
      </c>
      <c r="E140" s="9"/>
      <c r="F140" s="9"/>
      <c r="G140" s="9"/>
      <c r="H140" s="54">
        <f>SUM(H141:H147)</f>
        <v>15506.14</v>
      </c>
      <c r="J140" s="57"/>
      <c r="K140" s="57">
        <v>17825.849999999999</v>
      </c>
      <c r="L140" t="b">
        <f t="shared" si="8"/>
        <v>1</v>
      </c>
      <c r="M140" t="b">
        <f t="shared" si="9"/>
        <v>1</v>
      </c>
      <c r="O140" s="58"/>
    </row>
    <row r="141" spans="1:15" ht="18">
      <c r="A141" s="52" t="s">
        <v>50</v>
      </c>
      <c r="B141" s="42">
        <v>10</v>
      </c>
      <c r="C141" s="51" t="s">
        <v>252</v>
      </c>
      <c r="D141" s="28" t="s">
        <v>253</v>
      </c>
      <c r="E141" s="24" t="s">
        <v>14</v>
      </c>
      <c r="F141" s="25">
        <v>11.27</v>
      </c>
      <c r="G141" s="25">
        <v>665.67</v>
      </c>
      <c r="H141" s="20">
        <f t="shared" ref="H141:H156" si="10">ROUND(F141*G141,2)</f>
        <v>7502.1</v>
      </c>
      <c r="J141" s="57">
        <v>765.25</v>
      </c>
      <c r="K141" s="57">
        <v>8624.3700000000008</v>
      </c>
      <c r="L141" t="b">
        <f t="shared" si="8"/>
        <v>1</v>
      </c>
      <c r="M141" t="b">
        <f t="shared" si="9"/>
        <v>1</v>
      </c>
      <c r="O141" s="58"/>
    </row>
    <row r="142" spans="1:15" ht="27">
      <c r="A142" s="21" t="s">
        <v>11</v>
      </c>
      <c r="B142" s="42">
        <v>86911</v>
      </c>
      <c r="C142" s="51" t="s">
        <v>254</v>
      </c>
      <c r="D142" s="13" t="s">
        <v>255</v>
      </c>
      <c r="E142" s="24" t="s">
        <v>118</v>
      </c>
      <c r="F142" s="29">
        <v>4</v>
      </c>
      <c r="G142" s="30">
        <v>100.97</v>
      </c>
      <c r="H142" s="20">
        <f t="shared" si="10"/>
        <v>403.88</v>
      </c>
      <c r="J142" s="57">
        <v>116.08</v>
      </c>
      <c r="K142" s="57">
        <v>464.31</v>
      </c>
      <c r="L142" t="b">
        <f t="shared" si="8"/>
        <v>1</v>
      </c>
      <c r="M142" t="b">
        <f t="shared" si="9"/>
        <v>1</v>
      </c>
      <c r="O142" s="58"/>
    </row>
    <row r="143" spans="1:15" ht="36">
      <c r="A143" s="21" t="s">
        <v>11</v>
      </c>
      <c r="B143" s="42">
        <v>86932</v>
      </c>
      <c r="C143" s="51" t="s">
        <v>256</v>
      </c>
      <c r="D143" s="28" t="s">
        <v>257</v>
      </c>
      <c r="E143" s="24" t="s">
        <v>118</v>
      </c>
      <c r="F143" s="29">
        <v>2</v>
      </c>
      <c r="G143" s="30">
        <v>573.97</v>
      </c>
      <c r="H143" s="20">
        <f t="shared" si="10"/>
        <v>1147.94</v>
      </c>
      <c r="J143" s="57">
        <v>659.84</v>
      </c>
      <c r="K143" s="57">
        <v>1319.68</v>
      </c>
      <c r="L143" t="b">
        <f t="shared" si="8"/>
        <v>1</v>
      </c>
      <c r="M143" t="b">
        <f t="shared" si="9"/>
        <v>1</v>
      </c>
      <c r="O143" s="58"/>
    </row>
    <row r="144" spans="1:15" ht="27">
      <c r="A144" s="21" t="s">
        <v>11</v>
      </c>
      <c r="B144" s="42">
        <v>86935</v>
      </c>
      <c r="C144" s="51" t="s">
        <v>258</v>
      </c>
      <c r="D144" s="28" t="s">
        <v>259</v>
      </c>
      <c r="E144" s="24" t="s">
        <v>118</v>
      </c>
      <c r="F144" s="29">
        <v>4</v>
      </c>
      <c r="G144" s="30">
        <v>318.35000000000002</v>
      </c>
      <c r="H144" s="20">
        <f t="shared" si="10"/>
        <v>1273.4000000000001</v>
      </c>
      <c r="J144" s="57">
        <v>365.97</v>
      </c>
      <c r="K144" s="57">
        <v>1463.86</v>
      </c>
      <c r="L144" t="b">
        <f t="shared" si="8"/>
        <v>1</v>
      </c>
      <c r="M144" t="b">
        <f t="shared" si="9"/>
        <v>1</v>
      </c>
      <c r="O144" s="58"/>
    </row>
    <row r="145" spans="1:15" ht="27">
      <c r="A145" s="21" t="s">
        <v>11</v>
      </c>
      <c r="B145" s="42">
        <v>100868</v>
      </c>
      <c r="C145" s="51" t="s">
        <v>260</v>
      </c>
      <c r="D145" s="13" t="s">
        <v>261</v>
      </c>
      <c r="E145" s="24" t="s">
        <v>118</v>
      </c>
      <c r="F145" s="29">
        <v>4</v>
      </c>
      <c r="G145" s="30">
        <v>376.94</v>
      </c>
      <c r="H145" s="20">
        <f t="shared" si="10"/>
        <v>1507.76</v>
      </c>
      <c r="J145" s="57">
        <v>433.33</v>
      </c>
      <c r="K145" s="57">
        <v>1733.34</v>
      </c>
      <c r="L145" t="b">
        <f t="shared" si="8"/>
        <v>1</v>
      </c>
      <c r="M145" t="b">
        <f t="shared" si="9"/>
        <v>1</v>
      </c>
      <c r="O145" s="58"/>
    </row>
    <row r="146" spans="1:15" ht="54">
      <c r="A146" s="21" t="s">
        <v>11</v>
      </c>
      <c r="B146" s="42">
        <v>86942</v>
      </c>
      <c r="C146" s="51" t="s">
        <v>262</v>
      </c>
      <c r="D146" s="16" t="s">
        <v>263</v>
      </c>
      <c r="E146" s="24" t="s">
        <v>118</v>
      </c>
      <c r="F146" s="29">
        <v>7</v>
      </c>
      <c r="G146" s="30">
        <v>285.2</v>
      </c>
      <c r="H146" s="20">
        <f t="shared" si="10"/>
        <v>1996.4</v>
      </c>
      <c r="J146" s="57">
        <v>327.87</v>
      </c>
      <c r="K146" s="57">
        <v>2295.1</v>
      </c>
      <c r="L146" t="b">
        <f t="shared" si="8"/>
        <v>1</v>
      </c>
      <c r="M146" t="b">
        <f t="shared" si="9"/>
        <v>1</v>
      </c>
      <c r="O146" s="58"/>
    </row>
    <row r="147" spans="1:15" ht="36">
      <c r="A147" s="21" t="s">
        <v>11</v>
      </c>
      <c r="B147" s="42">
        <v>95472</v>
      </c>
      <c r="C147" s="51" t="s">
        <v>264</v>
      </c>
      <c r="D147" s="28" t="s">
        <v>265</v>
      </c>
      <c r="E147" s="24" t="s">
        <v>118</v>
      </c>
      <c r="F147" s="29">
        <v>2</v>
      </c>
      <c r="G147" s="30">
        <v>837.33</v>
      </c>
      <c r="H147" s="20">
        <f t="shared" si="10"/>
        <v>1674.66</v>
      </c>
      <c r="J147" s="57">
        <v>962.59</v>
      </c>
      <c r="K147" s="57">
        <v>1925.19</v>
      </c>
      <c r="L147" t="b">
        <f t="shared" si="8"/>
        <v>1</v>
      </c>
      <c r="M147" t="b">
        <f t="shared" si="9"/>
        <v>1</v>
      </c>
      <c r="O147" s="58"/>
    </row>
    <row r="148" spans="1:15">
      <c r="A148" s="9"/>
      <c r="B148" s="9"/>
      <c r="C148" s="47" t="s">
        <v>266</v>
      </c>
      <c r="D148" s="11" t="s">
        <v>267</v>
      </c>
      <c r="E148" s="9"/>
      <c r="F148" s="9"/>
      <c r="G148" s="9"/>
      <c r="H148" s="54">
        <f>SUM(H149:H156)</f>
        <v>17359.149999999998</v>
      </c>
      <c r="J148" s="57"/>
      <c r="K148" s="57">
        <v>19954.900000000001</v>
      </c>
      <c r="L148" t="b">
        <f t="shared" si="8"/>
        <v>1</v>
      </c>
      <c r="M148" t="b">
        <f t="shared" si="9"/>
        <v>1</v>
      </c>
      <c r="O148" s="58"/>
    </row>
    <row r="149" spans="1:15" ht="18">
      <c r="A149" s="28" t="s">
        <v>11</v>
      </c>
      <c r="B149" s="53">
        <v>98504</v>
      </c>
      <c r="C149" s="49" t="s">
        <v>268</v>
      </c>
      <c r="D149" s="28" t="s">
        <v>269</v>
      </c>
      <c r="E149" s="38" t="s">
        <v>14</v>
      </c>
      <c r="F149" s="39">
        <v>4.3</v>
      </c>
      <c r="G149" s="40">
        <v>16.13</v>
      </c>
      <c r="H149" s="20">
        <f t="shared" si="10"/>
        <v>69.36</v>
      </c>
      <c r="J149" s="57">
        <v>18.54</v>
      </c>
      <c r="K149" s="57">
        <v>79.72</v>
      </c>
      <c r="L149" t="b">
        <f t="shared" si="8"/>
        <v>1</v>
      </c>
      <c r="M149" t="b">
        <f t="shared" si="9"/>
        <v>1</v>
      </c>
      <c r="O149" s="58"/>
    </row>
    <row r="150" spans="1:15" ht="18">
      <c r="A150" s="28" t="s">
        <v>11</v>
      </c>
      <c r="B150" s="53">
        <v>98509</v>
      </c>
      <c r="C150" s="49" t="s">
        <v>270</v>
      </c>
      <c r="D150" s="28" t="s">
        <v>271</v>
      </c>
      <c r="E150" s="38" t="s">
        <v>118</v>
      </c>
      <c r="F150" s="39">
        <v>8</v>
      </c>
      <c r="G150" s="40">
        <v>48.05</v>
      </c>
      <c r="H150" s="20">
        <f t="shared" si="10"/>
        <v>384.4</v>
      </c>
      <c r="J150" s="57">
        <v>55.24</v>
      </c>
      <c r="K150" s="57">
        <v>441.91</v>
      </c>
      <c r="L150" t="b">
        <f t="shared" si="8"/>
        <v>1</v>
      </c>
      <c r="M150" t="b">
        <f t="shared" si="9"/>
        <v>1</v>
      </c>
      <c r="O150" s="58"/>
    </row>
    <row r="151" spans="1:15" ht="18">
      <c r="A151" s="13" t="s">
        <v>11</v>
      </c>
      <c r="B151" s="44">
        <v>92404</v>
      </c>
      <c r="C151" s="50" t="s">
        <v>272</v>
      </c>
      <c r="D151" s="28" t="s">
        <v>273</v>
      </c>
      <c r="E151" s="17" t="s">
        <v>14</v>
      </c>
      <c r="F151" s="18">
        <v>133.4</v>
      </c>
      <c r="G151" s="19">
        <v>79.489999999999995</v>
      </c>
      <c r="H151" s="20">
        <f t="shared" si="10"/>
        <v>10603.97</v>
      </c>
      <c r="J151" s="57">
        <v>91.38</v>
      </c>
      <c r="K151" s="57">
        <v>12189.44</v>
      </c>
      <c r="L151" t="b">
        <f t="shared" si="8"/>
        <v>1</v>
      </c>
      <c r="M151" t="b">
        <f t="shared" si="9"/>
        <v>1</v>
      </c>
      <c r="O151" s="58"/>
    </row>
    <row r="152" spans="1:15" ht="27">
      <c r="A152" s="21" t="s">
        <v>11</v>
      </c>
      <c r="B152" s="42">
        <v>98680</v>
      </c>
      <c r="C152" s="51" t="s">
        <v>274</v>
      </c>
      <c r="D152" s="28" t="s">
        <v>275</v>
      </c>
      <c r="E152" s="24" t="s">
        <v>14</v>
      </c>
      <c r="F152" s="29">
        <v>31.6</v>
      </c>
      <c r="G152" s="30">
        <v>45.19</v>
      </c>
      <c r="H152" s="20">
        <f t="shared" si="10"/>
        <v>1428</v>
      </c>
      <c r="J152" s="57">
        <v>51.95</v>
      </c>
      <c r="K152" s="57">
        <v>1641.58</v>
      </c>
      <c r="L152" t="b">
        <f t="shared" si="8"/>
        <v>1</v>
      </c>
      <c r="M152" t="b">
        <f t="shared" si="9"/>
        <v>1</v>
      </c>
      <c r="O152" s="58"/>
    </row>
    <row r="153" spans="1:15" ht="36">
      <c r="A153" s="21" t="s">
        <v>11</v>
      </c>
      <c r="B153" s="42">
        <v>94273</v>
      </c>
      <c r="C153" s="51" t="s">
        <v>276</v>
      </c>
      <c r="D153" s="28" t="s">
        <v>277</v>
      </c>
      <c r="E153" s="24" t="s">
        <v>41</v>
      </c>
      <c r="F153" s="29">
        <v>31.5</v>
      </c>
      <c r="G153" s="30">
        <v>37.32</v>
      </c>
      <c r="H153" s="20">
        <f t="shared" si="10"/>
        <v>1175.58</v>
      </c>
      <c r="J153" s="57">
        <v>42.9</v>
      </c>
      <c r="K153" s="57">
        <v>1351.33</v>
      </c>
      <c r="L153" t="b">
        <f t="shared" si="8"/>
        <v>1</v>
      </c>
      <c r="M153" t="b">
        <f t="shared" si="9"/>
        <v>1</v>
      </c>
      <c r="O153" s="58"/>
    </row>
    <row r="154" spans="1:15" ht="18">
      <c r="A154" s="21" t="s">
        <v>11</v>
      </c>
      <c r="B154" s="42">
        <v>95241</v>
      </c>
      <c r="C154" s="51" t="s">
        <v>278</v>
      </c>
      <c r="D154" s="28" t="s">
        <v>279</v>
      </c>
      <c r="E154" s="24" t="s">
        <v>14</v>
      </c>
      <c r="F154" s="29">
        <v>31.5</v>
      </c>
      <c r="G154" s="30">
        <v>35.65</v>
      </c>
      <c r="H154" s="20">
        <f t="shared" si="10"/>
        <v>1122.98</v>
      </c>
      <c r="J154" s="57">
        <v>40.98</v>
      </c>
      <c r="K154" s="57">
        <v>1290.8499999999999</v>
      </c>
      <c r="L154" t="b">
        <f t="shared" si="8"/>
        <v>1</v>
      </c>
      <c r="M154" t="b">
        <f t="shared" si="9"/>
        <v>1</v>
      </c>
      <c r="O154" s="58"/>
    </row>
    <row r="155" spans="1:15" ht="18">
      <c r="A155" s="13" t="s">
        <v>11</v>
      </c>
      <c r="B155" s="44">
        <v>98511</v>
      </c>
      <c r="C155" s="50" t="s">
        <v>280</v>
      </c>
      <c r="D155" s="28" t="s">
        <v>281</v>
      </c>
      <c r="E155" s="17" t="s">
        <v>118</v>
      </c>
      <c r="F155" s="18">
        <v>4</v>
      </c>
      <c r="G155" s="19">
        <v>142.88</v>
      </c>
      <c r="H155" s="20">
        <f t="shared" si="10"/>
        <v>571.52</v>
      </c>
      <c r="J155" s="57">
        <v>164.26</v>
      </c>
      <c r="K155" s="57">
        <v>657.04</v>
      </c>
      <c r="L155" t="b">
        <f t="shared" si="8"/>
        <v>1</v>
      </c>
      <c r="M155" t="b">
        <f t="shared" si="9"/>
        <v>1</v>
      </c>
      <c r="O155" s="58"/>
    </row>
    <row r="156" spans="1:15" ht="18">
      <c r="A156" s="41" t="s">
        <v>50</v>
      </c>
      <c r="B156" s="42">
        <v>1</v>
      </c>
      <c r="C156" s="51" t="s">
        <v>282</v>
      </c>
      <c r="D156" s="13" t="s">
        <v>283</v>
      </c>
      <c r="E156" s="24" t="s">
        <v>118</v>
      </c>
      <c r="F156" s="25">
        <v>3</v>
      </c>
      <c r="G156" s="25">
        <v>667.78</v>
      </c>
      <c r="H156" s="20">
        <f t="shared" si="10"/>
        <v>2003.34</v>
      </c>
      <c r="J156" s="57">
        <v>767.68</v>
      </c>
      <c r="K156" s="57">
        <v>2303.04</v>
      </c>
      <c r="L156" t="b">
        <f t="shared" si="8"/>
        <v>1</v>
      </c>
      <c r="M156" t="b">
        <f t="shared" si="9"/>
        <v>1</v>
      </c>
      <c r="O156" s="58"/>
    </row>
  </sheetData>
  <autoFilter ref="L1:M156" xr:uid="{55A0C90F-ADBB-4F51-958F-1D6669560166}"/>
  <mergeCells count="3">
    <mergeCell ref="A1:H1"/>
    <mergeCell ref="A2:H2"/>
    <mergeCell ref="A3:H3"/>
  </mergeCells>
  <pageMargins left="0.70866141732283472" right="0.70866141732283472" top="1.1417322834645669" bottom="1.1417322834645669" header="0.31496062992125984" footer="0.31496062992125984"/>
  <pageSetup paperSize="9" scale="85" orientation="portrait" r:id="rId1"/>
  <headerFooter>
    <oddHeader>&amp;L&amp;G</oddHeader>
    <oddFooter>&amp;CPROJETCONS ENGENHARIA E ARQUITETURA LTDA
CNPJ Nº 34.016.448/0001-15
Rua Francisco Alves,105, sala 204, Coelhos, Recife-PE, CEP: 500.705-65
TEL: (81) 995677276
E-mail:projetconspe@gmail.com&amp;RHigor Bruno Nunes Lamoia
Eng civil
CREA PE  054418</oddFooter>
  </headerFooter>
  <colBreaks count="1" manualBreakCount="1">
    <brk id="8" max="15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893-E2E2-4014-9579-DEC9D49F25FB}">
  <dimension ref="A1:O27"/>
  <sheetViews>
    <sheetView tabSelected="1" view="pageBreakPreview" zoomScale="160" zoomScaleNormal="175" zoomScaleSheetLayoutView="160" workbookViewId="0">
      <selection activeCell="H17" sqref="H17"/>
    </sheetView>
  </sheetViews>
  <sheetFormatPr defaultRowHeight="12.75"/>
  <cols>
    <col min="1" max="1" width="4.1640625" style="61" customWidth="1"/>
    <col min="2" max="2" width="36.6640625" style="61" customWidth="1"/>
    <col min="3" max="3" width="17.5" style="61" customWidth="1"/>
    <col min="4" max="4" width="12.6640625" style="61" customWidth="1"/>
    <col min="5" max="5" width="13.33203125" style="61" hidden="1" customWidth="1"/>
    <col min="6" max="6" width="7.33203125" style="61" customWidth="1"/>
    <col min="7" max="7" width="13.33203125" style="61" customWidth="1"/>
    <col min="8" max="8" width="12" style="61" customWidth="1"/>
    <col min="9" max="9" width="11.1640625" style="61" customWidth="1"/>
    <col min="10" max="10" width="12" style="61" customWidth="1"/>
    <col min="11" max="11" width="8.83203125" style="61" customWidth="1"/>
    <col min="12" max="12" width="10.1640625" style="61" bestFit="1" customWidth="1"/>
    <col min="13" max="13" width="9.33203125" style="61"/>
    <col min="14" max="14" width="11.5" style="61" bestFit="1" customWidth="1"/>
    <col min="15" max="15" width="11" style="61" customWidth="1"/>
    <col min="16" max="16384" width="9.33203125" style="61"/>
  </cols>
  <sheetData>
    <row r="1" spans="1:15">
      <c r="A1" s="96" t="s">
        <v>334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>
      <c r="A2" s="90"/>
      <c r="B2" s="91" t="s">
        <v>337</v>
      </c>
      <c r="C2" s="90"/>
      <c r="D2" s="90"/>
      <c r="E2" s="90"/>
      <c r="F2" s="92"/>
      <c r="G2" s="90" t="s">
        <v>339</v>
      </c>
      <c r="H2" s="90"/>
      <c r="I2" s="90"/>
      <c r="J2" s="90"/>
      <c r="K2" s="90"/>
      <c r="L2" s="92" t="s">
        <v>342</v>
      </c>
      <c r="M2" s="95">
        <v>0.22289999999999999</v>
      </c>
      <c r="N2" s="94" t="s">
        <v>341</v>
      </c>
      <c r="O2" s="120">
        <f>D26</f>
        <v>465199.99999999994</v>
      </c>
    </row>
    <row r="3" spans="1:15">
      <c r="A3" s="90"/>
      <c r="B3" s="91" t="s">
        <v>338</v>
      </c>
      <c r="C3" s="90"/>
      <c r="D3" s="90"/>
      <c r="E3" s="90"/>
      <c r="F3" s="93" t="s">
        <v>340</v>
      </c>
      <c r="G3" s="90"/>
      <c r="H3" s="90"/>
      <c r="I3" s="90"/>
      <c r="J3" s="90"/>
      <c r="K3" s="90"/>
      <c r="L3" s="92" t="s">
        <v>343</v>
      </c>
      <c r="M3" s="95">
        <v>0.8569</v>
      </c>
      <c r="N3" s="90"/>
      <c r="O3" s="90"/>
    </row>
    <row r="4" spans="1:15" ht="9" customHeight="1">
      <c r="A4" s="107" t="s">
        <v>286</v>
      </c>
      <c r="B4" s="109" t="s">
        <v>287</v>
      </c>
      <c r="C4" s="109" t="s">
        <v>288</v>
      </c>
      <c r="D4" s="109" t="s">
        <v>289</v>
      </c>
      <c r="E4" s="75" t="s">
        <v>290</v>
      </c>
      <c r="F4" s="100" t="s">
        <v>330</v>
      </c>
      <c r="G4" s="101"/>
      <c r="H4" s="100" t="s">
        <v>329</v>
      </c>
      <c r="I4" s="101"/>
      <c r="J4" s="100" t="s">
        <v>333</v>
      </c>
      <c r="K4" s="101"/>
      <c r="L4" s="97" t="s">
        <v>332</v>
      </c>
      <c r="M4" s="98"/>
      <c r="N4" s="97" t="s">
        <v>331</v>
      </c>
      <c r="O4" s="98"/>
    </row>
    <row r="5" spans="1:15" ht="18" customHeight="1">
      <c r="A5" s="108"/>
      <c r="B5" s="110"/>
      <c r="C5" s="110"/>
      <c r="D5" s="110"/>
      <c r="E5" s="62" t="s">
        <v>291</v>
      </c>
      <c r="F5" s="62" t="s">
        <v>292</v>
      </c>
      <c r="G5" s="74" t="s">
        <v>328</v>
      </c>
      <c r="H5" s="62" t="s">
        <v>292</v>
      </c>
      <c r="I5" s="74" t="s">
        <v>328</v>
      </c>
      <c r="J5" s="62" t="s">
        <v>292</v>
      </c>
      <c r="K5" s="74" t="s">
        <v>328</v>
      </c>
      <c r="L5" s="80" t="s">
        <v>292</v>
      </c>
      <c r="M5" s="74" t="s">
        <v>328</v>
      </c>
      <c r="N5" s="80" t="s">
        <v>292</v>
      </c>
      <c r="O5" s="74" t="s">
        <v>328</v>
      </c>
    </row>
    <row r="6" spans="1:15" ht="9" customHeight="1">
      <c r="A6" s="63"/>
      <c r="B6" s="63"/>
      <c r="C6" s="63"/>
      <c r="D6" s="63"/>
      <c r="E6" s="64">
        <v>10779</v>
      </c>
      <c r="F6" s="63"/>
      <c r="G6" s="63"/>
      <c r="H6" s="63"/>
      <c r="I6" s="63"/>
      <c r="J6" s="63"/>
      <c r="K6" s="63"/>
      <c r="L6" s="81"/>
      <c r="M6" s="81"/>
      <c r="N6" s="81"/>
      <c r="O6" s="81"/>
    </row>
    <row r="7" spans="1:15" ht="27">
      <c r="A7" s="65" t="s">
        <v>293</v>
      </c>
      <c r="B7" s="66" t="s">
        <v>294</v>
      </c>
      <c r="C7" s="66"/>
      <c r="D7" s="66"/>
      <c r="E7" s="67">
        <v>10775</v>
      </c>
      <c r="F7" s="66"/>
      <c r="G7" s="66"/>
      <c r="H7" s="66"/>
      <c r="I7" s="66"/>
      <c r="J7" s="66"/>
      <c r="K7" s="66"/>
      <c r="L7" s="82"/>
      <c r="M7" s="82"/>
      <c r="N7" s="82"/>
      <c r="O7" s="82"/>
    </row>
    <row r="8" spans="1:15" ht="9" customHeight="1">
      <c r="A8" s="68" t="s">
        <v>295</v>
      </c>
      <c r="B8" s="69" t="s">
        <v>296</v>
      </c>
      <c r="C8" s="76">
        <f>D8/$D$26</f>
        <v>7.0175795356835796E-2</v>
      </c>
      <c r="D8" s="64">
        <f>proposta!H6</f>
        <v>32645.780000000006</v>
      </c>
      <c r="E8" s="64">
        <v>98524</v>
      </c>
      <c r="F8" s="72">
        <v>1</v>
      </c>
      <c r="G8" s="71">
        <f>F8*D8</f>
        <v>32645.780000000006</v>
      </c>
      <c r="H8" s="70"/>
      <c r="I8" s="78"/>
      <c r="J8" s="71" t="s">
        <v>297</v>
      </c>
      <c r="K8" s="78"/>
      <c r="L8" s="83" t="s">
        <v>297</v>
      </c>
      <c r="M8" s="85"/>
      <c r="N8" s="81"/>
      <c r="O8" s="81"/>
    </row>
    <row r="9" spans="1:15" ht="9" customHeight="1">
      <c r="A9" s="68" t="s">
        <v>298</v>
      </c>
      <c r="B9" s="69" t="s">
        <v>299</v>
      </c>
      <c r="C9" s="76">
        <f t="shared" ref="C9:C22" si="0">D9/$D$26</f>
        <v>1.9239617368873606E-2</v>
      </c>
      <c r="D9" s="64">
        <f>proposta!H19</f>
        <v>8950.27</v>
      </c>
      <c r="E9" s="64">
        <v>97629</v>
      </c>
      <c r="F9" s="72">
        <v>1</v>
      </c>
      <c r="G9" s="71">
        <f>F9*D9</f>
        <v>8950.27</v>
      </c>
      <c r="H9" s="70"/>
      <c r="I9" s="78"/>
      <c r="J9" s="71" t="s">
        <v>297</v>
      </c>
      <c r="K9" s="78"/>
      <c r="L9" s="83" t="s">
        <v>297</v>
      </c>
      <c r="M9" s="85"/>
      <c r="N9" s="81"/>
      <c r="O9" s="81"/>
    </row>
    <row r="10" spans="1:15" ht="9" customHeight="1">
      <c r="A10" s="68" t="s">
        <v>300</v>
      </c>
      <c r="B10" s="69" t="s">
        <v>301</v>
      </c>
      <c r="C10" s="76">
        <f t="shared" si="0"/>
        <v>7.7609673258813419E-2</v>
      </c>
      <c r="D10" s="64">
        <f>proposta!H24</f>
        <v>36104.019999999997</v>
      </c>
      <c r="E10" s="64">
        <v>97625</v>
      </c>
      <c r="F10" s="72">
        <v>1</v>
      </c>
      <c r="G10" s="71">
        <f>F10*D10</f>
        <v>36104.019999999997</v>
      </c>
      <c r="H10" s="70"/>
      <c r="I10" s="78"/>
      <c r="J10" s="71" t="s">
        <v>297</v>
      </c>
      <c r="K10" s="78"/>
      <c r="L10" s="83" t="s">
        <v>297</v>
      </c>
      <c r="M10" s="85"/>
      <c r="N10" s="81"/>
      <c r="O10" s="81"/>
    </row>
    <row r="11" spans="1:15" ht="9" customHeight="1">
      <c r="A11" s="68" t="s">
        <v>302</v>
      </c>
      <c r="B11" s="69" t="s">
        <v>303</v>
      </c>
      <c r="C11" s="76">
        <f t="shared" si="0"/>
        <v>0.11888895098882199</v>
      </c>
      <c r="D11" s="64">
        <f>proposta!H37</f>
        <v>55307.139999999985</v>
      </c>
      <c r="E11" s="64">
        <v>97634</v>
      </c>
      <c r="F11" s="63"/>
      <c r="G11" s="64"/>
      <c r="H11" s="72">
        <v>1</v>
      </c>
      <c r="I11" s="79">
        <f>H11*D11</f>
        <v>55307.139999999985</v>
      </c>
      <c r="J11" s="71" t="s">
        <v>297</v>
      </c>
      <c r="K11" s="78"/>
      <c r="L11" s="83" t="s">
        <v>297</v>
      </c>
      <c r="M11" s="85"/>
      <c r="N11" s="81"/>
      <c r="O11" s="81"/>
    </row>
    <row r="12" spans="1:15" ht="9" customHeight="1">
      <c r="A12" s="68" t="s">
        <v>304</v>
      </c>
      <c r="B12" s="69" t="s">
        <v>305</v>
      </c>
      <c r="C12" s="76">
        <f t="shared" si="0"/>
        <v>5.3503503869303533E-2</v>
      </c>
      <c r="D12" s="64">
        <f>proposta!H50</f>
        <v>24889.83</v>
      </c>
      <c r="E12" s="71" t="s">
        <v>297</v>
      </c>
      <c r="F12" s="63"/>
      <c r="G12" s="64"/>
      <c r="H12" s="72">
        <v>0.4</v>
      </c>
      <c r="I12" s="79">
        <f>H12*D12</f>
        <v>9955.9320000000007</v>
      </c>
      <c r="J12" s="72">
        <v>0.6</v>
      </c>
      <c r="K12" s="79">
        <f>J12*D12</f>
        <v>14933.898000000001</v>
      </c>
      <c r="L12" s="83" t="s">
        <v>297</v>
      </c>
      <c r="M12" s="85"/>
      <c r="N12" s="81"/>
      <c r="O12" s="81"/>
    </row>
    <row r="13" spans="1:15" ht="9" customHeight="1">
      <c r="A13" s="68" t="s">
        <v>306</v>
      </c>
      <c r="B13" s="69" t="s">
        <v>307</v>
      </c>
      <c r="C13" s="76">
        <f t="shared" si="0"/>
        <v>9.9154815133276022E-2</v>
      </c>
      <c r="D13" s="64">
        <f>proposta!H55</f>
        <v>46126.82</v>
      </c>
      <c r="E13" s="71" t="s">
        <v>297</v>
      </c>
      <c r="F13" s="63"/>
      <c r="G13" s="71"/>
      <c r="H13" s="63"/>
      <c r="I13" s="78"/>
      <c r="J13" s="72">
        <v>0.4</v>
      </c>
      <c r="K13" s="79">
        <f>J13*D13</f>
        <v>18450.727999999999</v>
      </c>
      <c r="L13" s="84">
        <v>0.5</v>
      </c>
      <c r="M13" s="79">
        <f t="shared" ref="M13:M20" si="1">L13*D13</f>
        <v>23063.41</v>
      </c>
      <c r="N13" s="84">
        <v>0.1</v>
      </c>
      <c r="O13" s="79">
        <f t="shared" ref="O13:O22" si="2">N13*D13</f>
        <v>4612.6819999999998</v>
      </c>
    </row>
    <row r="14" spans="1:15" ht="9" customHeight="1">
      <c r="A14" s="68" t="s">
        <v>308</v>
      </c>
      <c r="B14" s="69" t="s">
        <v>309</v>
      </c>
      <c r="C14" s="76">
        <f t="shared" si="0"/>
        <v>0.10892398968185728</v>
      </c>
      <c r="D14" s="64">
        <f>proposta!H60</f>
        <v>50671.44</v>
      </c>
      <c r="E14" s="71" t="s">
        <v>297</v>
      </c>
      <c r="F14" s="63"/>
      <c r="G14" s="71"/>
      <c r="H14" s="63"/>
      <c r="I14" s="78"/>
      <c r="J14" s="72">
        <v>0.2</v>
      </c>
      <c r="K14" s="79">
        <f>J14*D14</f>
        <v>10134.288</v>
      </c>
      <c r="L14" s="84">
        <v>0.5</v>
      </c>
      <c r="M14" s="79">
        <f t="shared" si="1"/>
        <v>25335.72</v>
      </c>
      <c r="N14" s="84">
        <v>0.3</v>
      </c>
      <c r="O14" s="79">
        <f t="shared" si="2"/>
        <v>15201.432000000001</v>
      </c>
    </row>
    <row r="15" spans="1:15" ht="9" customHeight="1">
      <c r="A15" s="68" t="s">
        <v>310</v>
      </c>
      <c r="B15" s="69" t="s">
        <v>311</v>
      </c>
      <c r="C15" s="76">
        <f t="shared" si="0"/>
        <v>3.0481319862424767E-2</v>
      </c>
      <c r="D15" s="64">
        <f>proposta!H69</f>
        <v>14179.91</v>
      </c>
      <c r="E15" s="71" t="s">
        <v>297</v>
      </c>
      <c r="F15" s="63"/>
      <c r="G15" s="71"/>
      <c r="H15" s="63"/>
      <c r="I15" s="78"/>
      <c r="J15" s="63"/>
      <c r="K15" s="78"/>
      <c r="L15" s="84">
        <v>0.5</v>
      </c>
      <c r="M15" s="79">
        <f t="shared" si="1"/>
        <v>7089.9549999999999</v>
      </c>
      <c r="N15" s="84">
        <v>0.5</v>
      </c>
      <c r="O15" s="79">
        <f t="shared" si="2"/>
        <v>7089.9549999999999</v>
      </c>
    </row>
    <row r="16" spans="1:15" ht="9" customHeight="1">
      <c r="A16" s="68" t="s">
        <v>312</v>
      </c>
      <c r="B16" s="69" t="s">
        <v>313</v>
      </c>
      <c r="C16" s="76">
        <f t="shared" si="0"/>
        <v>0.10339363714531385</v>
      </c>
      <c r="D16" s="64">
        <f>proposta!H76</f>
        <v>48098.720000000001</v>
      </c>
      <c r="E16" s="71" t="s">
        <v>297</v>
      </c>
      <c r="F16" s="63"/>
      <c r="G16" s="71"/>
      <c r="H16" s="63"/>
      <c r="I16" s="78"/>
      <c r="J16" s="72">
        <v>0.15</v>
      </c>
      <c r="K16" s="79">
        <f>J16*D16</f>
        <v>7214.808</v>
      </c>
      <c r="L16" s="84">
        <v>0.8</v>
      </c>
      <c r="M16" s="79">
        <f t="shared" si="1"/>
        <v>38478.976000000002</v>
      </c>
      <c r="N16" s="84">
        <v>0.05</v>
      </c>
      <c r="O16" s="79">
        <f t="shared" si="2"/>
        <v>2404.9360000000001</v>
      </c>
    </row>
    <row r="17" spans="1:15" ht="9" customHeight="1">
      <c r="A17" s="68" t="s">
        <v>314</v>
      </c>
      <c r="B17" s="69" t="s">
        <v>315</v>
      </c>
      <c r="C17" s="76">
        <f t="shared" si="0"/>
        <v>4.4689939810834058E-2</v>
      </c>
      <c r="D17" s="64">
        <f>proposta!H83</f>
        <v>20789.760000000002</v>
      </c>
      <c r="E17" s="71" t="s">
        <v>297</v>
      </c>
      <c r="F17" s="63"/>
      <c r="G17" s="64"/>
      <c r="H17" s="72">
        <v>0.1</v>
      </c>
      <c r="I17" s="79">
        <f>H17*D17</f>
        <v>2078.9760000000001</v>
      </c>
      <c r="J17" s="72">
        <v>0.25</v>
      </c>
      <c r="K17" s="79">
        <f>J17*D17</f>
        <v>5197.4400000000005</v>
      </c>
      <c r="L17" s="84">
        <v>0.5</v>
      </c>
      <c r="M17" s="79">
        <f t="shared" si="1"/>
        <v>10394.880000000001</v>
      </c>
      <c r="N17" s="84">
        <v>0.15</v>
      </c>
      <c r="O17" s="79">
        <f t="shared" si="2"/>
        <v>3118.4640000000004</v>
      </c>
    </row>
    <row r="18" spans="1:15" ht="9" customHeight="1">
      <c r="A18" s="68" t="s">
        <v>316</v>
      </c>
      <c r="B18" s="69" t="s">
        <v>317</v>
      </c>
      <c r="C18" s="76">
        <f t="shared" si="0"/>
        <v>4.6180395528804818E-2</v>
      </c>
      <c r="D18" s="64">
        <f>proposta!H107</f>
        <v>21483.119999999999</v>
      </c>
      <c r="E18" s="71" t="s">
        <v>297</v>
      </c>
      <c r="F18" s="63"/>
      <c r="G18" s="71"/>
      <c r="H18" s="63"/>
      <c r="I18" s="78"/>
      <c r="J18" s="72">
        <v>0.25</v>
      </c>
      <c r="K18" s="79">
        <f>J18*D18</f>
        <v>5370.78</v>
      </c>
      <c r="L18" s="84">
        <v>0.25</v>
      </c>
      <c r="M18" s="79">
        <f t="shared" si="1"/>
        <v>5370.78</v>
      </c>
      <c r="N18" s="84">
        <v>0.5</v>
      </c>
      <c r="O18" s="79">
        <f t="shared" si="2"/>
        <v>10741.56</v>
      </c>
    </row>
    <row r="19" spans="1:15" ht="9" customHeight="1">
      <c r="A19" s="68" t="s">
        <v>318</v>
      </c>
      <c r="B19" s="69" t="s">
        <v>319</v>
      </c>
      <c r="C19" s="76">
        <f t="shared" si="0"/>
        <v>0.13117538693035255</v>
      </c>
      <c r="D19" s="64">
        <f>proposta!H111</f>
        <v>61022.79</v>
      </c>
      <c r="E19" s="71" t="s">
        <v>297</v>
      </c>
      <c r="F19" s="63"/>
      <c r="G19" s="64"/>
      <c r="H19" s="72">
        <v>0.3</v>
      </c>
      <c r="I19" s="79">
        <f>H19*D19</f>
        <v>18306.837</v>
      </c>
      <c r="J19" s="72">
        <v>0.5</v>
      </c>
      <c r="K19" s="79">
        <f>J19*D19</f>
        <v>30511.395</v>
      </c>
      <c r="L19" s="84">
        <v>0.1</v>
      </c>
      <c r="M19" s="79">
        <f t="shared" si="1"/>
        <v>6102.2790000000005</v>
      </c>
      <c r="N19" s="84">
        <v>0.1</v>
      </c>
      <c r="O19" s="79">
        <f t="shared" si="2"/>
        <v>6102.2790000000005</v>
      </c>
    </row>
    <row r="20" spans="1:15" ht="9" customHeight="1">
      <c r="A20" s="68" t="s">
        <v>320</v>
      </c>
      <c r="B20" s="69" t="s">
        <v>321</v>
      </c>
      <c r="C20" s="76">
        <f t="shared" si="0"/>
        <v>2.5935318142734309E-2</v>
      </c>
      <c r="D20" s="64">
        <f>proposta!H123</f>
        <v>12065.109999999999</v>
      </c>
      <c r="E20" s="71" t="s">
        <v>297</v>
      </c>
      <c r="F20" s="63"/>
      <c r="G20" s="71"/>
      <c r="H20" s="63"/>
      <c r="I20" s="78"/>
      <c r="J20" s="72">
        <v>0.3</v>
      </c>
      <c r="K20" s="79">
        <f>J20*D20</f>
        <v>3619.5329999999994</v>
      </c>
      <c r="L20" s="84">
        <v>0.2</v>
      </c>
      <c r="M20" s="79">
        <f t="shared" si="1"/>
        <v>2413.0219999999999</v>
      </c>
      <c r="N20" s="84">
        <v>0.5</v>
      </c>
      <c r="O20" s="79">
        <f t="shared" si="2"/>
        <v>6032.5549999999994</v>
      </c>
    </row>
    <row r="21" spans="1:15" ht="9" customHeight="1">
      <c r="A21" s="68" t="s">
        <v>322</v>
      </c>
      <c r="B21" s="69" t="s">
        <v>323</v>
      </c>
      <c r="C21" s="76">
        <f t="shared" si="0"/>
        <v>3.3332201203783322E-2</v>
      </c>
      <c r="D21" s="64">
        <f>proposta!H140</f>
        <v>15506.14</v>
      </c>
      <c r="E21" s="71" t="s">
        <v>297</v>
      </c>
      <c r="F21" s="63"/>
      <c r="G21" s="71"/>
      <c r="H21" s="63"/>
      <c r="I21" s="78"/>
      <c r="J21" s="71" t="s">
        <v>297</v>
      </c>
      <c r="K21" s="78"/>
      <c r="L21" s="83" t="s">
        <v>297</v>
      </c>
      <c r="M21" s="81"/>
      <c r="N21" s="84">
        <v>1</v>
      </c>
      <c r="O21" s="79">
        <f t="shared" si="2"/>
        <v>15506.14</v>
      </c>
    </row>
    <row r="22" spans="1:15" ht="9" customHeight="1">
      <c r="A22" s="68" t="s">
        <v>324</v>
      </c>
      <c r="B22" s="69" t="s">
        <v>325</v>
      </c>
      <c r="C22" s="76">
        <f t="shared" si="0"/>
        <v>3.7315455717970764E-2</v>
      </c>
      <c r="D22" s="64">
        <f>proposta!H148</f>
        <v>17359.149999999998</v>
      </c>
      <c r="E22" s="71" t="s">
        <v>297</v>
      </c>
      <c r="F22" s="63"/>
      <c r="G22" s="71"/>
      <c r="H22" s="63"/>
      <c r="I22" s="78"/>
      <c r="J22" s="71" t="s">
        <v>297</v>
      </c>
      <c r="K22" s="78"/>
      <c r="L22" s="83" t="s">
        <v>297</v>
      </c>
      <c r="M22" s="81"/>
      <c r="N22" s="84">
        <v>1</v>
      </c>
      <c r="O22" s="79">
        <f t="shared" si="2"/>
        <v>17359.149999999998</v>
      </c>
    </row>
    <row r="23" spans="1:15" ht="8.25" customHeight="1">
      <c r="A23" s="63"/>
      <c r="B23" s="63"/>
      <c r="C23" s="63"/>
      <c r="D23" s="63"/>
      <c r="E23" s="63"/>
      <c r="F23" s="63"/>
      <c r="G23" s="63"/>
      <c r="H23" s="63"/>
      <c r="I23" s="78"/>
      <c r="J23" s="63"/>
      <c r="K23" s="78"/>
      <c r="L23" s="81"/>
      <c r="M23" s="81"/>
      <c r="N23" s="81"/>
      <c r="O23" s="81"/>
    </row>
    <row r="24" spans="1:15" ht="8.25" customHeight="1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81"/>
      <c r="M24" s="81"/>
      <c r="N24" s="81"/>
      <c r="O24" s="81"/>
    </row>
    <row r="25" spans="1:15" ht="8.25" customHeight="1">
      <c r="A25" s="102"/>
      <c r="B25" s="103"/>
      <c r="C25" s="103"/>
      <c r="D25" s="103"/>
      <c r="E25" s="103"/>
      <c r="F25" s="103"/>
      <c r="G25" s="103"/>
      <c r="H25" s="103"/>
      <c r="I25" s="103"/>
      <c r="J25" s="103"/>
      <c r="K25" s="104"/>
      <c r="L25" s="99"/>
      <c r="M25" s="99"/>
      <c r="N25" s="99"/>
      <c r="O25" s="99"/>
    </row>
    <row r="26" spans="1:15" ht="9" customHeight="1">
      <c r="A26" s="105" t="s">
        <v>326</v>
      </c>
      <c r="B26" s="106"/>
      <c r="C26" s="77">
        <f>SUM(C8:C22)</f>
        <v>1</v>
      </c>
      <c r="D26" s="73">
        <f>SUM(D8:D22)</f>
        <v>465199.99999999994</v>
      </c>
      <c r="E26" s="64">
        <v>87888.02</v>
      </c>
      <c r="F26" s="72">
        <f>G26/$D$26</f>
        <v>0.16702508598452281</v>
      </c>
      <c r="G26" s="64">
        <f>SUM(G8:G24)</f>
        <v>77700.070000000007</v>
      </c>
      <c r="H26" s="72">
        <f>I26/$D$26</f>
        <v>0.18411196259673257</v>
      </c>
      <c r="I26" s="64">
        <f>SUM(I8:I24)</f>
        <v>85648.88499999998</v>
      </c>
      <c r="J26" s="72">
        <f>K26/$D$26</f>
        <v>0.20514374462596735</v>
      </c>
      <c r="K26" s="64">
        <f>SUM(K8:K24)</f>
        <v>95432.87</v>
      </c>
      <c r="L26" s="72">
        <f>M26/$D$26</f>
        <v>0.25418964316423048</v>
      </c>
      <c r="M26" s="64">
        <f>SUM(M8:M24)</f>
        <v>118249.02200000001</v>
      </c>
      <c r="N26" s="72">
        <f>O26/$D$26</f>
        <v>0.18952956362854687</v>
      </c>
      <c r="O26" s="64">
        <f>SUM(O8:O24)</f>
        <v>88169.152999999991</v>
      </c>
    </row>
    <row r="27" spans="1:15" ht="9" customHeight="1">
      <c r="A27" s="105" t="s">
        <v>327</v>
      </c>
      <c r="B27" s="106"/>
      <c r="C27" s="63"/>
      <c r="D27" s="63"/>
      <c r="E27" s="63"/>
      <c r="F27" s="72">
        <f>G27/$D$26</f>
        <v>0.16702508598452281</v>
      </c>
      <c r="G27" s="86">
        <f>G26</f>
        <v>77700.070000000007</v>
      </c>
      <c r="H27" s="87">
        <f>I27/D26</f>
        <v>0.35113704858125538</v>
      </c>
      <c r="I27" s="86">
        <f>I26+G27</f>
        <v>163348.95499999999</v>
      </c>
      <c r="J27" s="88">
        <f>K27/D26</f>
        <v>0.55628079320722268</v>
      </c>
      <c r="K27" s="86">
        <f>K26+I27</f>
        <v>258781.82499999998</v>
      </c>
      <c r="L27" s="89">
        <f>M27/D26</f>
        <v>0.81047043637145322</v>
      </c>
      <c r="M27" s="86">
        <f>M26+K27</f>
        <v>377030.84700000001</v>
      </c>
      <c r="N27" s="89">
        <f>O27/D26</f>
        <v>1.0000000000000002</v>
      </c>
      <c r="O27" s="86">
        <f>O26+M27</f>
        <v>465200</v>
      </c>
    </row>
  </sheetData>
  <mergeCells count="14">
    <mergeCell ref="A26:B26"/>
    <mergeCell ref="A27:B27"/>
    <mergeCell ref="A4:A5"/>
    <mergeCell ref="B4:B5"/>
    <mergeCell ref="C4:C5"/>
    <mergeCell ref="A1:O1"/>
    <mergeCell ref="N4:O4"/>
    <mergeCell ref="L25:O25"/>
    <mergeCell ref="L4:M4"/>
    <mergeCell ref="J4:K4"/>
    <mergeCell ref="A25:K25"/>
    <mergeCell ref="D4:D5"/>
    <mergeCell ref="H4:I4"/>
    <mergeCell ref="F4:G4"/>
  </mergeCells>
  <pageMargins left="0.70866141732283472" right="0.70866141732283472" top="1.1417322834645669" bottom="1.1417322834645669" header="0.31496062992125984" footer="0.31496062992125984"/>
  <pageSetup paperSize="9" scale="82" orientation="landscape" r:id="rId1"/>
  <headerFooter>
    <oddHeader>&amp;L&amp;G</oddHeader>
    <oddFooter>&amp;CPROJETCONS ENGENHARIA E ARQUITETURA LTDA
CNPJ Nº 34.016.448/0001-15
Rua Francisco Alves,105, sala 204, Coelhos, Recife-PE, CEP: 500.705-65
TEL: (81) 995677276
E-mail:projetconspe@gmail.com&amp;RHigor Bruno Nunes Lamoia
Eng civil
CREA PE  054418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proposta</vt:lpstr>
      <vt:lpstr>Cronograma</vt:lpstr>
      <vt:lpstr>proposta!Area_de_impressao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Higor Lamoia</dc:creator>
  <cp:lastModifiedBy>Higor Lamoia</cp:lastModifiedBy>
  <cp:lastPrinted>2025-05-16T13:26:21Z</cp:lastPrinted>
  <dcterms:created xsi:type="dcterms:W3CDTF">2025-05-15T13:49:09Z</dcterms:created>
  <dcterms:modified xsi:type="dcterms:W3CDTF">2025-05-16T13:26:29Z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2025-05-15T00:00:00Z</vt:filetime>
  </property>
  <property fmtid="{D5CDD505-2E9C-101B-9397-08002B2CF9AE}" pid="3" name="LastSaved">
    <vt:filetime>2025-05-15T00:00:00Z</vt:filetime>
  </property>
  <property fmtid="{D5CDD505-2E9C-101B-9397-08002B2CF9AE}" pid="4" name="Producer">
    <vt:lpwstr>iLovePDF</vt:lpwstr>
  </property>
</Properties>
</file>