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13_ncr:1_{39333FF8-2C47-4CE4-83D5-115891BF5998}" xr6:coauthVersionLast="47" xr6:coauthVersionMax="47" xr10:uidLastSave="{00000000-0000-0000-0000-000000000000}"/>
  <bookViews>
    <workbookView xWindow="-120" yWindow="-120" windowWidth="20730" windowHeight="11040" firstSheet="1" activeTab="1" xr2:uid="{00000000-000D-0000-FFFF-FFFF00000000}"/>
  </bookViews>
  <sheets>
    <sheet name="PLANILHA ORCAMENTARIA" sheetId="1" state="hidden" r:id="rId1"/>
    <sheet name="BM 01" sheetId="8" r:id="rId2"/>
    <sheet name="MEMÓRIA 01" sheetId="11" r:id="rId3"/>
    <sheet name="RESUMO" sheetId="2" state="hidden" r:id="rId4"/>
    <sheet name="COMPOSICOES" sheetId="3" state="hidden" r:id="rId5"/>
    <sheet name="SINTETICO PROPRIAS" sheetId="4" state="hidden" r:id="rId6"/>
    <sheet name="CRONOGRAMA" sheetId="5" state="hidden" r:id="rId7"/>
    <sheet name="BDI" sheetId="6" state="hidden" r:id="rId8"/>
    <sheet name="ENCARGOS SOCIAIS" sheetId="7" state="hidden" r:id="rId9"/>
  </sheets>
  <definedNames>
    <definedName name="_xlnm.Print_Area" localSheetId="1">'BM 01'!$A$1:$P$339</definedName>
    <definedName name="_xlnm.Print_Area" localSheetId="2">'MEMÓRIA 01'!$A$1:$E$321</definedName>
    <definedName name="JR_PAGE_ANCHOR_0_1">'PLANILHA ORCAMENTARIA'!$A$1</definedName>
    <definedName name="JR_PAGE_ANCHOR_1_1">RESUMO!$A$1</definedName>
    <definedName name="JR_PAGE_ANCHOR_2_1">COMPOSICOES!$A$1</definedName>
    <definedName name="JR_PAGE_ANCHOR_3_1">'SINTETICO PROPRIAS'!$A$1</definedName>
    <definedName name="JR_PAGE_ANCHOR_4_1">CRONOGRAMA!$A$1</definedName>
    <definedName name="JR_PAGE_ANCHOR_5_1">BDI!$A$1</definedName>
    <definedName name="JR_PAGE_ANCHOR_6_1">'ENCARGOS SOCIAIS'!$A$1</definedName>
    <definedName name="_xlnm.Print_Titles" localSheetId="4">COMPOSICOES!$1:$1</definedName>
    <definedName name="_xlnm.Print_Titles" localSheetId="0">'PLANILHA ORCAMENTARIA'!$1:$3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11" l="1"/>
  <c r="E145" i="11"/>
  <c r="E85" i="11"/>
  <c r="L91" i="8" s="1"/>
  <c r="H85" i="11"/>
  <c r="E84" i="11"/>
  <c r="F89" i="11"/>
  <c r="G82" i="11"/>
  <c r="E82" i="11"/>
  <c r="L88" i="8" s="1"/>
  <c r="O88" i="8" s="1"/>
  <c r="E92" i="11"/>
  <c r="E77" i="11"/>
  <c r="E74" i="11"/>
  <c r="E9" i="11"/>
  <c r="L15" i="8" s="1"/>
  <c r="E8" i="11"/>
  <c r="J318" i="8"/>
  <c r="J150" i="8"/>
  <c r="L14" i="8"/>
  <c r="M14" i="8" s="1"/>
  <c r="P14" i="8" s="1"/>
  <c r="N14" i="8"/>
  <c r="N15" i="8"/>
  <c r="L16" i="8"/>
  <c r="N16" i="8"/>
  <c r="L17" i="8"/>
  <c r="N17" i="8"/>
  <c r="L19" i="8"/>
  <c r="N19" i="8"/>
  <c r="L20" i="8"/>
  <c r="O20" i="8" s="1"/>
  <c r="N20" i="8"/>
  <c r="L21" i="8"/>
  <c r="N21" i="8"/>
  <c r="L22" i="8"/>
  <c r="M22" i="8" s="1"/>
  <c r="P22" i="8" s="1"/>
  <c r="N22" i="8"/>
  <c r="L23" i="8"/>
  <c r="N23" i="8"/>
  <c r="L24" i="8"/>
  <c r="N24" i="8"/>
  <c r="L25" i="8"/>
  <c r="N25" i="8"/>
  <c r="L26" i="8"/>
  <c r="M26" i="8" s="1"/>
  <c r="P26" i="8" s="1"/>
  <c r="N26" i="8"/>
  <c r="L27" i="8"/>
  <c r="N27" i="8"/>
  <c r="L28" i="8"/>
  <c r="O28" i="8" s="1"/>
  <c r="N28" i="8"/>
  <c r="L29" i="8"/>
  <c r="N29" i="8"/>
  <c r="L30" i="8"/>
  <c r="M30" i="8" s="1"/>
  <c r="P30" i="8" s="1"/>
  <c r="N30" i="8"/>
  <c r="L31" i="8"/>
  <c r="N31" i="8"/>
  <c r="L32" i="8"/>
  <c r="O32" i="8" s="1"/>
  <c r="N32" i="8"/>
  <c r="L33" i="8"/>
  <c r="N33" i="8"/>
  <c r="L35" i="8"/>
  <c r="N35" i="8"/>
  <c r="L36" i="8"/>
  <c r="O36" i="8" s="1"/>
  <c r="N36" i="8"/>
  <c r="L37" i="8"/>
  <c r="N37" i="8"/>
  <c r="L38" i="8"/>
  <c r="M38" i="8" s="1"/>
  <c r="P38" i="8" s="1"/>
  <c r="N38" i="8"/>
  <c r="L39" i="8"/>
  <c r="N39" i="8"/>
  <c r="L40" i="8"/>
  <c r="O40" i="8" s="1"/>
  <c r="N40" i="8"/>
  <c r="L41" i="8"/>
  <c r="N41" i="8"/>
  <c r="L43" i="8"/>
  <c r="N43" i="8"/>
  <c r="L44" i="8"/>
  <c r="O44" i="8" s="1"/>
  <c r="N44" i="8"/>
  <c r="L45" i="8"/>
  <c r="N45" i="8"/>
  <c r="L46" i="8"/>
  <c r="M46" i="8" s="1"/>
  <c r="P46" i="8" s="1"/>
  <c r="N46" i="8"/>
  <c r="L47" i="8"/>
  <c r="N47" i="8"/>
  <c r="L48" i="8"/>
  <c r="O48" i="8" s="1"/>
  <c r="N48" i="8"/>
  <c r="L49" i="8"/>
  <c r="N49" i="8"/>
  <c r="L50" i="8"/>
  <c r="M50" i="8" s="1"/>
  <c r="P50" i="8" s="1"/>
  <c r="N50" i="8"/>
  <c r="L51" i="8"/>
  <c r="N51" i="8"/>
  <c r="L52" i="8"/>
  <c r="O52" i="8" s="1"/>
  <c r="N52" i="8"/>
  <c r="L53" i="8"/>
  <c r="N53" i="8"/>
  <c r="L54" i="8"/>
  <c r="N54" i="8"/>
  <c r="L55" i="8"/>
  <c r="N55" i="8"/>
  <c r="L56" i="8"/>
  <c r="O56" i="8" s="1"/>
  <c r="N56" i="8"/>
  <c r="L57" i="8"/>
  <c r="N57" i="8"/>
  <c r="L58" i="8"/>
  <c r="M58" i="8" s="1"/>
  <c r="P58" i="8" s="1"/>
  <c r="N58" i="8"/>
  <c r="L59" i="8"/>
  <c r="N59" i="8"/>
  <c r="L60" i="8"/>
  <c r="O60" i="8" s="1"/>
  <c r="N60" i="8"/>
  <c r="L61" i="8"/>
  <c r="N61" i="8"/>
  <c r="L62" i="8"/>
  <c r="M62" i="8" s="1"/>
  <c r="P62" i="8" s="1"/>
  <c r="N62" i="8"/>
  <c r="L63" i="8"/>
  <c r="N63" i="8"/>
  <c r="L64" i="8"/>
  <c r="N64" i="8"/>
  <c r="L66" i="8"/>
  <c r="M66" i="8" s="1"/>
  <c r="P66" i="8" s="1"/>
  <c r="N66" i="8"/>
  <c r="L67" i="8"/>
  <c r="N67" i="8"/>
  <c r="L68" i="8"/>
  <c r="O68" i="8" s="1"/>
  <c r="N68" i="8"/>
  <c r="L69" i="8"/>
  <c r="N69" i="8"/>
  <c r="L70" i="8"/>
  <c r="N70" i="8"/>
  <c r="L71" i="8"/>
  <c r="N71" i="8"/>
  <c r="L72" i="8"/>
  <c r="O72" i="8" s="1"/>
  <c r="N72" i="8"/>
  <c r="L73" i="8"/>
  <c r="N73" i="8"/>
  <c r="L74" i="8"/>
  <c r="M74" i="8" s="1"/>
  <c r="P74" i="8" s="1"/>
  <c r="N74" i="8"/>
  <c r="L75" i="8"/>
  <c r="N75" i="8"/>
  <c r="L76" i="8"/>
  <c r="O76" i="8" s="1"/>
  <c r="N76" i="8"/>
  <c r="L77" i="8"/>
  <c r="N77" i="8"/>
  <c r="L80" i="8"/>
  <c r="O80" i="8" s="1"/>
  <c r="N80" i="8"/>
  <c r="N79" i="8" s="1"/>
  <c r="L81" i="8"/>
  <c r="N81" i="8"/>
  <c r="L83" i="8"/>
  <c r="N83" i="8"/>
  <c r="N82" i="8" s="1"/>
  <c r="L86" i="8"/>
  <c r="M86" i="8" s="1"/>
  <c r="P86" i="8" s="1"/>
  <c r="P85" i="8" s="1"/>
  <c r="N86" i="8"/>
  <c r="N85" i="8" s="1"/>
  <c r="N88" i="8"/>
  <c r="L89" i="8"/>
  <c r="N89" i="8"/>
  <c r="L90" i="8"/>
  <c r="M90" i="8" s="1"/>
  <c r="P90" i="8" s="1"/>
  <c r="N90" i="8"/>
  <c r="N91" i="8"/>
  <c r="L92" i="8"/>
  <c r="O92" i="8" s="1"/>
  <c r="N92" i="8"/>
  <c r="L93" i="8"/>
  <c r="N93" i="8"/>
  <c r="L94" i="8"/>
  <c r="M94" i="8" s="1"/>
  <c r="P94" i="8" s="1"/>
  <c r="N94" i="8"/>
  <c r="L95" i="8"/>
  <c r="N95" i="8"/>
  <c r="L96" i="8"/>
  <c r="N96" i="8"/>
  <c r="L98" i="8"/>
  <c r="M98" i="8" s="1"/>
  <c r="P98" i="8" s="1"/>
  <c r="P97" i="8" s="1"/>
  <c r="N98" i="8"/>
  <c r="N97" i="8" s="1"/>
  <c r="L100" i="8"/>
  <c r="O100" i="8" s="1"/>
  <c r="N100" i="8"/>
  <c r="L101" i="8"/>
  <c r="N101" i="8"/>
  <c r="L102" i="8"/>
  <c r="M102" i="8" s="1"/>
  <c r="P102" i="8" s="1"/>
  <c r="N102" i="8"/>
  <c r="L103" i="8"/>
  <c r="N103" i="8"/>
  <c r="L105" i="8"/>
  <c r="N105" i="8"/>
  <c r="N104" i="8" s="1"/>
  <c r="L107" i="8"/>
  <c r="N107" i="8"/>
  <c r="L108" i="8"/>
  <c r="O108" i="8" s="1"/>
  <c r="N108" i="8"/>
  <c r="L109" i="8"/>
  <c r="N109" i="8"/>
  <c r="L111" i="8"/>
  <c r="N111" i="8"/>
  <c r="L112" i="8"/>
  <c r="O112" i="8" s="1"/>
  <c r="N112" i="8"/>
  <c r="L113" i="8"/>
  <c r="N113" i="8"/>
  <c r="L114" i="8"/>
  <c r="M114" i="8" s="1"/>
  <c r="P114" i="8" s="1"/>
  <c r="N114" i="8"/>
  <c r="L116" i="8"/>
  <c r="O116" i="8" s="1"/>
  <c r="N116" i="8"/>
  <c r="L117" i="8"/>
  <c r="N117" i="8"/>
  <c r="L118" i="8"/>
  <c r="M118" i="8" s="1"/>
  <c r="P118" i="8" s="1"/>
  <c r="N118" i="8"/>
  <c r="L119" i="8"/>
  <c r="M119" i="8" s="1"/>
  <c r="P119" i="8" s="1"/>
  <c r="N119" i="8"/>
  <c r="L120" i="8"/>
  <c r="M120" i="8" s="1"/>
  <c r="P120" i="8" s="1"/>
  <c r="N120" i="8"/>
  <c r="L121" i="8"/>
  <c r="O121" i="8" s="1"/>
  <c r="N121" i="8"/>
  <c r="L122" i="8"/>
  <c r="N122" i="8"/>
  <c r="L123" i="8"/>
  <c r="M123" i="8" s="1"/>
  <c r="P123" i="8" s="1"/>
  <c r="N123" i="8"/>
  <c r="L124" i="8"/>
  <c r="M124" i="8" s="1"/>
  <c r="P124" i="8" s="1"/>
  <c r="N124" i="8"/>
  <c r="L125" i="8"/>
  <c r="O125" i="8" s="1"/>
  <c r="N125" i="8"/>
  <c r="L127" i="8"/>
  <c r="M127" i="8" s="1"/>
  <c r="P127" i="8" s="1"/>
  <c r="N127" i="8"/>
  <c r="L128" i="8"/>
  <c r="N128" i="8"/>
  <c r="L129" i="8"/>
  <c r="N129" i="8"/>
  <c r="L130" i="8"/>
  <c r="M130" i="8" s="1"/>
  <c r="P130" i="8" s="1"/>
  <c r="N130" i="8"/>
  <c r="L131" i="8"/>
  <c r="O131" i="8" s="1"/>
  <c r="N131" i="8"/>
  <c r="L134" i="8"/>
  <c r="M134" i="8" s="1"/>
  <c r="P134" i="8" s="1"/>
  <c r="P133" i="8" s="1"/>
  <c r="N134" i="8"/>
  <c r="N133" i="8" s="1"/>
  <c r="L136" i="8"/>
  <c r="M136" i="8" s="1"/>
  <c r="P136" i="8" s="1"/>
  <c r="P135" i="8" s="1"/>
  <c r="N136" i="8"/>
  <c r="N135" i="8" s="1"/>
  <c r="L139" i="8"/>
  <c r="N139" i="8"/>
  <c r="N138" i="8" s="1"/>
  <c r="L141" i="8"/>
  <c r="N141" i="8"/>
  <c r="L142" i="8"/>
  <c r="N142" i="8"/>
  <c r="L143" i="8"/>
  <c r="N143" i="8"/>
  <c r="L144" i="8"/>
  <c r="O144" i="8" s="1"/>
  <c r="N144" i="8"/>
  <c r="L147" i="8"/>
  <c r="N147" i="8"/>
  <c r="N146" i="8" s="1"/>
  <c r="L149" i="8"/>
  <c r="N149" i="8"/>
  <c r="N148" i="8" s="1"/>
  <c r="L151" i="8"/>
  <c r="N151" i="8"/>
  <c r="L152" i="8"/>
  <c r="N152" i="8"/>
  <c r="L154" i="8"/>
  <c r="N154" i="8"/>
  <c r="L155" i="8"/>
  <c r="N155" i="8"/>
  <c r="L156" i="8"/>
  <c r="N156" i="8"/>
  <c r="L157" i="8"/>
  <c r="N157" i="8"/>
  <c r="L158" i="8"/>
  <c r="N158" i="8"/>
  <c r="L159" i="8"/>
  <c r="N159" i="8"/>
  <c r="L160" i="8"/>
  <c r="O160" i="8" s="1"/>
  <c r="N160" i="8"/>
  <c r="L161" i="8"/>
  <c r="N161" i="8"/>
  <c r="L162" i="8"/>
  <c r="N162" i="8"/>
  <c r="L163" i="8"/>
  <c r="N163" i="8"/>
  <c r="L164" i="8"/>
  <c r="O164" i="8" s="1"/>
  <c r="N164" i="8"/>
  <c r="L167" i="8"/>
  <c r="N167" i="8"/>
  <c r="L168" i="8"/>
  <c r="O168" i="8" s="1"/>
  <c r="N168" i="8"/>
  <c r="L170" i="8"/>
  <c r="N170" i="8"/>
  <c r="N169" i="8" s="1"/>
  <c r="L173" i="8"/>
  <c r="N173" i="8"/>
  <c r="N172" i="8" s="1"/>
  <c r="L175" i="8"/>
  <c r="N175" i="8"/>
  <c r="L176" i="8"/>
  <c r="N176" i="8"/>
  <c r="L177" i="8"/>
  <c r="N177" i="8"/>
  <c r="L178" i="8"/>
  <c r="N178" i="8"/>
  <c r="L179" i="8"/>
  <c r="N179" i="8"/>
  <c r="L180" i="8"/>
  <c r="O180" i="8" s="1"/>
  <c r="N180" i="8"/>
  <c r="L181" i="8"/>
  <c r="N181" i="8"/>
  <c r="L182" i="8"/>
  <c r="N182" i="8"/>
  <c r="L183" i="8"/>
  <c r="N183" i="8"/>
  <c r="L184" i="8"/>
  <c r="O184" i="8" s="1"/>
  <c r="N184" i="8"/>
  <c r="L186" i="8"/>
  <c r="N186" i="8"/>
  <c r="N185" i="8" s="1"/>
  <c r="L188" i="8"/>
  <c r="O188" i="8" s="1"/>
  <c r="N188" i="8"/>
  <c r="L189" i="8"/>
  <c r="N189" i="8"/>
  <c r="L190" i="8"/>
  <c r="N190" i="8"/>
  <c r="L191" i="8"/>
  <c r="N191" i="8"/>
  <c r="L193" i="8"/>
  <c r="N193" i="8"/>
  <c r="N192" i="8" s="1"/>
  <c r="L195" i="8"/>
  <c r="N195" i="8"/>
  <c r="L196" i="8"/>
  <c r="N196" i="8"/>
  <c r="L197" i="8"/>
  <c r="N197" i="8"/>
  <c r="L199" i="8"/>
  <c r="N199" i="8"/>
  <c r="L200" i="8"/>
  <c r="O200" i="8" s="1"/>
  <c r="N200" i="8"/>
  <c r="L202" i="8"/>
  <c r="N202" i="8"/>
  <c r="L203" i="8"/>
  <c r="N203" i="8"/>
  <c r="L204" i="8"/>
  <c r="O204" i="8" s="1"/>
  <c r="N204" i="8"/>
  <c r="L205" i="8"/>
  <c r="N205" i="8"/>
  <c r="L206" i="8"/>
  <c r="N206" i="8"/>
  <c r="L207" i="8"/>
  <c r="N207" i="8"/>
  <c r="L208" i="8"/>
  <c r="O208" i="8" s="1"/>
  <c r="N208" i="8"/>
  <c r="L209" i="8"/>
  <c r="N209" i="8"/>
  <c r="L210" i="8"/>
  <c r="N210" i="8"/>
  <c r="L211" i="8"/>
  <c r="N211" i="8"/>
  <c r="L212" i="8"/>
  <c r="N212" i="8"/>
  <c r="L214" i="8"/>
  <c r="N214" i="8"/>
  <c r="L215" i="8"/>
  <c r="N215" i="8"/>
  <c r="L216" i="8"/>
  <c r="O216" i="8" s="1"/>
  <c r="N216" i="8"/>
  <c r="L217" i="8"/>
  <c r="N217" i="8"/>
  <c r="L218" i="8"/>
  <c r="N218" i="8"/>
  <c r="L220" i="8"/>
  <c r="O220" i="8" s="1"/>
  <c r="O219" i="8" s="1"/>
  <c r="N220" i="8"/>
  <c r="N219" i="8" s="1"/>
  <c r="L223" i="8"/>
  <c r="N223" i="8"/>
  <c r="L224" i="8"/>
  <c r="O224" i="8" s="1"/>
  <c r="N224" i="8"/>
  <c r="L227" i="8"/>
  <c r="N227" i="8"/>
  <c r="N226" i="8" s="1"/>
  <c r="L229" i="8"/>
  <c r="N229" i="8"/>
  <c r="L230" i="8"/>
  <c r="N230" i="8"/>
  <c r="L231" i="8"/>
  <c r="N231" i="8"/>
  <c r="L232" i="8"/>
  <c r="O232" i="8" s="1"/>
  <c r="N232" i="8"/>
  <c r="L233" i="8"/>
  <c r="N233" i="8"/>
  <c r="L234" i="8"/>
  <c r="N234" i="8"/>
  <c r="L235" i="8"/>
  <c r="N235" i="8"/>
  <c r="L236" i="8"/>
  <c r="O236" i="8" s="1"/>
  <c r="N236" i="8"/>
  <c r="L237" i="8"/>
  <c r="N237" i="8"/>
  <c r="L239" i="8"/>
  <c r="N239" i="8"/>
  <c r="N238" i="8" s="1"/>
  <c r="L241" i="8"/>
  <c r="N241" i="8"/>
  <c r="L242" i="8"/>
  <c r="N242" i="8"/>
  <c r="L243" i="8"/>
  <c r="N243" i="8"/>
  <c r="L244" i="8"/>
  <c r="N244" i="8"/>
  <c r="L246" i="8"/>
  <c r="N246" i="8"/>
  <c r="N245" i="8" s="1"/>
  <c r="L248" i="8"/>
  <c r="O248" i="8" s="1"/>
  <c r="N248" i="8"/>
  <c r="L249" i="8"/>
  <c r="N249" i="8"/>
  <c r="L250" i="8"/>
  <c r="N250" i="8"/>
  <c r="L252" i="8"/>
  <c r="N252" i="8"/>
  <c r="L253" i="8"/>
  <c r="N253" i="8"/>
  <c r="L254" i="8"/>
  <c r="N254" i="8"/>
  <c r="L256" i="8"/>
  <c r="O256" i="8" s="1"/>
  <c r="N256" i="8"/>
  <c r="L257" i="8"/>
  <c r="N257" i="8"/>
  <c r="L258" i="8"/>
  <c r="N258" i="8"/>
  <c r="L259" i="8"/>
  <c r="N259" i="8"/>
  <c r="L260" i="8"/>
  <c r="N260" i="8"/>
  <c r="L262" i="8"/>
  <c r="M262" i="8" s="1"/>
  <c r="P262" i="8" s="1"/>
  <c r="N262" i="8"/>
  <c r="L263" i="8"/>
  <c r="N263" i="8"/>
  <c r="L264" i="8"/>
  <c r="O264" i="8" s="1"/>
  <c r="N264" i="8"/>
  <c r="L265" i="8"/>
  <c r="O265" i="8" s="1"/>
  <c r="N265" i="8"/>
  <c r="L266" i="8"/>
  <c r="M266" i="8" s="1"/>
  <c r="P266" i="8" s="1"/>
  <c r="N266" i="8"/>
  <c r="L267" i="8"/>
  <c r="N267" i="8"/>
  <c r="L269" i="8"/>
  <c r="O269" i="8" s="1"/>
  <c r="N269" i="8"/>
  <c r="L270" i="8"/>
  <c r="M270" i="8" s="1"/>
  <c r="P270" i="8" s="1"/>
  <c r="N270" i="8"/>
  <c r="L271" i="8"/>
  <c r="N271" i="8"/>
  <c r="L272" i="8"/>
  <c r="M272" i="8" s="1"/>
  <c r="P272" i="8" s="1"/>
  <c r="N272" i="8"/>
  <c r="L273" i="8"/>
  <c r="O273" i="8" s="1"/>
  <c r="N273" i="8"/>
  <c r="L274" i="8"/>
  <c r="M274" i="8" s="1"/>
  <c r="P274" i="8" s="1"/>
  <c r="N274" i="8"/>
  <c r="L275" i="8"/>
  <c r="M275" i="8" s="1"/>
  <c r="P275" i="8" s="1"/>
  <c r="N275" i="8"/>
  <c r="L276" i="8"/>
  <c r="N276" i="8"/>
  <c r="L278" i="8"/>
  <c r="M278" i="8" s="1"/>
  <c r="P278" i="8" s="1"/>
  <c r="N278" i="8"/>
  <c r="L279" i="8"/>
  <c r="M279" i="8" s="1"/>
  <c r="P279" i="8" s="1"/>
  <c r="N279" i="8"/>
  <c r="L280" i="8"/>
  <c r="N280" i="8"/>
  <c r="L281" i="8"/>
  <c r="O281" i="8" s="1"/>
  <c r="N281" i="8"/>
  <c r="L282" i="8"/>
  <c r="M282" i="8" s="1"/>
  <c r="P282" i="8" s="1"/>
  <c r="N282" i="8"/>
  <c r="L283" i="8"/>
  <c r="N283" i="8"/>
  <c r="L284" i="8"/>
  <c r="M284" i="8" s="1"/>
  <c r="P284" i="8" s="1"/>
  <c r="N284" i="8"/>
  <c r="L286" i="8"/>
  <c r="O286" i="8" s="1"/>
  <c r="N286" i="8"/>
  <c r="L287" i="8"/>
  <c r="M287" i="8" s="1"/>
  <c r="P287" i="8" s="1"/>
  <c r="N287" i="8"/>
  <c r="L288" i="8"/>
  <c r="O288" i="8" s="1"/>
  <c r="N288" i="8"/>
  <c r="L289" i="8"/>
  <c r="O289" i="8" s="1"/>
  <c r="N289" i="8"/>
  <c r="L290" i="8"/>
  <c r="N290" i="8"/>
  <c r="L291" i="8"/>
  <c r="M291" i="8" s="1"/>
  <c r="P291" i="8" s="1"/>
  <c r="N291" i="8"/>
  <c r="L293" i="8"/>
  <c r="O293" i="8" s="1"/>
  <c r="N293" i="8"/>
  <c r="L294" i="8"/>
  <c r="O294" i="8" s="1"/>
  <c r="N294" i="8"/>
  <c r="L295" i="8"/>
  <c r="O295" i="8" s="1"/>
  <c r="N295" i="8"/>
  <c r="L296" i="8"/>
  <c r="M296" i="8" s="1"/>
  <c r="P296" i="8" s="1"/>
  <c r="N296" i="8"/>
  <c r="L297" i="8"/>
  <c r="O297" i="8" s="1"/>
  <c r="N297" i="8"/>
  <c r="L298" i="8"/>
  <c r="O298" i="8" s="1"/>
  <c r="N298" i="8"/>
  <c r="L299" i="8"/>
  <c r="O299" i="8" s="1"/>
  <c r="N299" i="8"/>
  <c r="L301" i="8"/>
  <c r="O301" i="8" s="1"/>
  <c r="N301" i="8"/>
  <c r="L302" i="8"/>
  <c r="O302" i="8" s="1"/>
  <c r="N302" i="8"/>
  <c r="L303" i="8"/>
  <c r="M303" i="8" s="1"/>
  <c r="P303" i="8" s="1"/>
  <c r="N303" i="8"/>
  <c r="L304" i="8"/>
  <c r="M304" i="8" s="1"/>
  <c r="P304" i="8" s="1"/>
  <c r="N304" i="8"/>
  <c r="L305" i="8"/>
  <c r="O305" i="8" s="1"/>
  <c r="N305" i="8"/>
  <c r="L306" i="8"/>
  <c r="O306" i="8" s="1"/>
  <c r="N306" i="8"/>
  <c r="L308" i="8"/>
  <c r="M308" i="8" s="1"/>
  <c r="P308" i="8" s="1"/>
  <c r="N308" i="8"/>
  <c r="L309" i="8"/>
  <c r="N309" i="8"/>
  <c r="L310" i="8"/>
  <c r="O310" i="8" s="1"/>
  <c r="N310" i="8"/>
  <c r="L311" i="8"/>
  <c r="M311" i="8" s="1"/>
  <c r="P311" i="8" s="1"/>
  <c r="N311" i="8"/>
  <c r="L312" i="8"/>
  <c r="M312" i="8" s="1"/>
  <c r="P312" i="8" s="1"/>
  <c r="N312" i="8"/>
  <c r="L313" i="8"/>
  <c r="O313" i="8" s="1"/>
  <c r="N313" i="8"/>
  <c r="L314" i="8"/>
  <c r="O314" i="8" s="1"/>
  <c r="N314" i="8"/>
  <c r="L315" i="8"/>
  <c r="N315" i="8"/>
  <c r="L316" i="8"/>
  <c r="M316" i="8" s="1"/>
  <c r="P316" i="8" s="1"/>
  <c r="N316" i="8"/>
  <c r="L317" i="8"/>
  <c r="O317" i="8" s="1"/>
  <c r="N317" i="8"/>
  <c r="N13" i="8"/>
  <c r="L13" i="8"/>
  <c r="M13" i="8" s="1"/>
  <c r="P13" i="8" s="1"/>
  <c r="M264" i="8" l="1"/>
  <c r="P264" i="8" s="1"/>
  <c r="O282" i="8"/>
  <c r="N166" i="8"/>
  <c r="O114" i="8"/>
  <c r="O311" i="8"/>
  <c r="M248" i="8"/>
  <c r="P248" i="8" s="1"/>
  <c r="N198" i="8"/>
  <c r="M188" i="8"/>
  <c r="P188" i="8" s="1"/>
  <c r="O134" i="8"/>
  <c r="O133" i="8" s="1"/>
  <c r="M295" i="8"/>
  <c r="P295" i="8" s="1"/>
  <c r="O266" i="8"/>
  <c r="M216" i="8"/>
  <c r="P216" i="8" s="1"/>
  <c r="N213" i="8"/>
  <c r="M160" i="8"/>
  <c r="P160" i="8" s="1"/>
  <c r="N150" i="8"/>
  <c r="N145" i="8" s="1"/>
  <c r="O136" i="8"/>
  <c r="O135" i="8" s="1"/>
  <c r="O130" i="8"/>
  <c r="O26" i="8"/>
  <c r="M313" i="8"/>
  <c r="P313" i="8" s="1"/>
  <c r="M305" i="8"/>
  <c r="P305" i="8" s="1"/>
  <c r="O270" i="8"/>
  <c r="M256" i="8"/>
  <c r="P256" i="8" s="1"/>
  <c r="N247" i="8"/>
  <c r="M224" i="8"/>
  <c r="P224" i="8" s="1"/>
  <c r="N99" i="8"/>
  <c r="O94" i="8"/>
  <c r="N187" i="8"/>
  <c r="N18" i="8"/>
  <c r="O303" i="8"/>
  <c r="O275" i="8"/>
  <c r="O123" i="8"/>
  <c r="O98" i="8"/>
  <c r="O97" i="8" s="1"/>
  <c r="O90" i="8"/>
  <c r="O86" i="8"/>
  <c r="O85" i="8" s="1"/>
  <c r="M80" i="8"/>
  <c r="P80" i="8" s="1"/>
  <c r="O74" i="8"/>
  <c r="O58" i="8"/>
  <c r="M297" i="8"/>
  <c r="P297" i="8" s="1"/>
  <c r="O279" i="8"/>
  <c r="N251" i="8"/>
  <c r="M236" i="8"/>
  <c r="P236" i="8" s="1"/>
  <c r="M200" i="8"/>
  <c r="P200" i="8" s="1"/>
  <c r="M180" i="8"/>
  <c r="P180" i="8" s="1"/>
  <c r="N110" i="8"/>
  <c r="O102" i="8"/>
  <c r="O50" i="8"/>
  <c r="M40" i="8"/>
  <c r="P40" i="8" s="1"/>
  <c r="O38" i="8"/>
  <c r="M32" i="8"/>
  <c r="P32" i="8" s="1"/>
  <c r="O30" i="8"/>
  <c r="M289" i="8"/>
  <c r="P289" i="8" s="1"/>
  <c r="N268" i="8"/>
  <c r="N255" i="8"/>
  <c r="N240" i="8"/>
  <c r="N222" i="8"/>
  <c r="M208" i="8"/>
  <c r="P208" i="8" s="1"/>
  <c r="M168" i="8"/>
  <c r="P168" i="8" s="1"/>
  <c r="N126" i="8"/>
  <c r="N115" i="8"/>
  <c r="M88" i="8"/>
  <c r="P88" i="8" s="1"/>
  <c r="M72" i="8"/>
  <c r="P72" i="8" s="1"/>
  <c r="N65" i="8"/>
  <c r="O309" i="8"/>
  <c r="M309" i="8"/>
  <c r="P309" i="8" s="1"/>
  <c r="M271" i="8"/>
  <c r="P271" i="8" s="1"/>
  <c r="O271" i="8"/>
  <c r="M54" i="8"/>
  <c r="P54" i="8" s="1"/>
  <c r="O54" i="8"/>
  <c r="M315" i="8"/>
  <c r="P315" i="8" s="1"/>
  <c r="O315" i="8"/>
  <c r="N307" i="8"/>
  <c r="N300" i="8" s="1"/>
  <c r="N292" i="8"/>
  <c r="M276" i="8"/>
  <c r="P276" i="8" s="1"/>
  <c r="O276" i="8"/>
  <c r="O260" i="8"/>
  <c r="M260" i="8"/>
  <c r="P260" i="8" s="1"/>
  <c r="N174" i="8"/>
  <c r="N153" i="8"/>
  <c r="N140" i="8"/>
  <c r="N137" i="8" s="1"/>
  <c r="N132" i="8" s="1"/>
  <c r="N106" i="8"/>
  <c r="M70" i="8"/>
  <c r="P70" i="8" s="1"/>
  <c r="O70" i="8"/>
  <c r="O16" i="8"/>
  <c r="M16" i="8"/>
  <c r="P16" i="8" s="1"/>
  <c r="O176" i="8"/>
  <c r="M176" i="8"/>
  <c r="P176" i="8" s="1"/>
  <c r="M290" i="8"/>
  <c r="P290" i="8" s="1"/>
  <c r="O290" i="8"/>
  <c r="N285" i="8"/>
  <c r="N277" i="8"/>
  <c r="M122" i="8"/>
  <c r="P122" i="8" s="1"/>
  <c r="O122" i="8"/>
  <c r="O96" i="8"/>
  <c r="M96" i="8"/>
  <c r="P96" i="8" s="1"/>
  <c r="N42" i="8"/>
  <c r="N34" i="8" s="1"/>
  <c r="O252" i="8"/>
  <c r="M252" i="8"/>
  <c r="P252" i="8" s="1"/>
  <c r="O212" i="8"/>
  <c r="M212" i="8"/>
  <c r="P212" i="8" s="1"/>
  <c r="N201" i="8"/>
  <c r="M152" i="8"/>
  <c r="P152" i="8" s="1"/>
  <c r="O152" i="8"/>
  <c r="M280" i="8"/>
  <c r="P280" i="8" s="1"/>
  <c r="O280" i="8"/>
  <c r="O196" i="8"/>
  <c r="M196" i="8"/>
  <c r="P196" i="8" s="1"/>
  <c r="O156" i="8"/>
  <c r="M156" i="8"/>
  <c r="P156" i="8" s="1"/>
  <c r="N12" i="8"/>
  <c r="M283" i="8"/>
  <c r="P283" i="8" s="1"/>
  <c r="O283" i="8"/>
  <c r="O244" i="8"/>
  <c r="M244" i="8"/>
  <c r="P244" i="8" s="1"/>
  <c r="N228" i="8"/>
  <c r="N194" i="8"/>
  <c r="M128" i="8"/>
  <c r="P128" i="8" s="1"/>
  <c r="O128" i="8"/>
  <c r="N87" i="8"/>
  <c r="O64" i="8"/>
  <c r="M64" i="8"/>
  <c r="P64" i="8" s="1"/>
  <c r="O24" i="8"/>
  <c r="M24" i="8"/>
  <c r="P24" i="8" s="1"/>
  <c r="M317" i="8"/>
  <c r="P317" i="8" s="1"/>
  <c r="M301" i="8"/>
  <c r="P301" i="8" s="1"/>
  <c r="M299" i="8"/>
  <c r="P299" i="8" s="1"/>
  <c r="M293" i="8"/>
  <c r="P293" i="8" s="1"/>
  <c r="M288" i="8"/>
  <c r="P288" i="8" s="1"/>
  <c r="M269" i="8"/>
  <c r="P269" i="8" s="1"/>
  <c r="M265" i="8"/>
  <c r="P265" i="8" s="1"/>
  <c r="M232" i="8"/>
  <c r="P232" i="8" s="1"/>
  <c r="M220" i="8"/>
  <c r="P220" i="8" s="1"/>
  <c r="P219" i="8" s="1"/>
  <c r="M204" i="8"/>
  <c r="P204" i="8" s="1"/>
  <c r="M184" i="8"/>
  <c r="P184" i="8" s="1"/>
  <c r="M164" i="8"/>
  <c r="P164" i="8" s="1"/>
  <c r="M144" i="8"/>
  <c r="P144" i="8" s="1"/>
  <c r="O119" i="8"/>
  <c r="O118" i="8"/>
  <c r="M48" i="8"/>
  <c r="P48" i="8" s="1"/>
  <c r="O46" i="8"/>
  <c r="M112" i="8"/>
  <c r="P112" i="8" s="1"/>
  <c r="M56" i="8"/>
  <c r="P56" i="8" s="1"/>
  <c r="O13" i="8"/>
  <c r="O284" i="8"/>
  <c r="O66" i="8"/>
  <c r="O62" i="8"/>
  <c r="O22" i="8"/>
  <c r="O14" i="8"/>
  <c r="M250" i="8"/>
  <c r="P250" i="8" s="1"/>
  <c r="O250" i="8"/>
  <c r="M234" i="8"/>
  <c r="P234" i="8" s="1"/>
  <c r="O234" i="8"/>
  <c r="M218" i="8"/>
  <c r="P218" i="8" s="1"/>
  <c r="O218" i="8"/>
  <c r="M202" i="8"/>
  <c r="P202" i="8" s="1"/>
  <c r="O202" i="8"/>
  <c r="M186" i="8"/>
  <c r="P186" i="8" s="1"/>
  <c r="P185" i="8" s="1"/>
  <c r="O186" i="8"/>
  <c r="O185" i="8" s="1"/>
  <c r="M170" i="8"/>
  <c r="P170" i="8" s="1"/>
  <c r="P169" i="8" s="1"/>
  <c r="O170" i="8"/>
  <c r="O169" i="8" s="1"/>
  <c r="M154" i="8"/>
  <c r="P154" i="8" s="1"/>
  <c r="O154" i="8"/>
  <c r="M111" i="8"/>
  <c r="P111" i="8" s="1"/>
  <c r="O111" i="8"/>
  <c r="M103" i="8"/>
  <c r="P103" i="8" s="1"/>
  <c r="O103" i="8"/>
  <c r="M95" i="8"/>
  <c r="P95" i="8" s="1"/>
  <c r="O95" i="8"/>
  <c r="M63" i="8"/>
  <c r="P63" i="8" s="1"/>
  <c r="O63" i="8"/>
  <c r="M55" i="8"/>
  <c r="P55" i="8" s="1"/>
  <c r="O55" i="8"/>
  <c r="M47" i="8"/>
  <c r="P47" i="8" s="1"/>
  <c r="O47" i="8"/>
  <c r="M39" i="8"/>
  <c r="P39" i="8" s="1"/>
  <c r="O39" i="8"/>
  <c r="M31" i="8"/>
  <c r="P31" i="8" s="1"/>
  <c r="O31" i="8"/>
  <c r="M23" i="8"/>
  <c r="P23" i="8" s="1"/>
  <c r="O23" i="8"/>
  <c r="M15" i="8"/>
  <c r="P15" i="8" s="1"/>
  <c r="O15" i="8"/>
  <c r="M246" i="8"/>
  <c r="P246" i="8" s="1"/>
  <c r="P245" i="8" s="1"/>
  <c r="O246" i="8"/>
  <c r="O245" i="8" s="1"/>
  <c r="M239" i="8"/>
  <c r="P239" i="8" s="1"/>
  <c r="P238" i="8" s="1"/>
  <c r="O239" i="8"/>
  <c r="O238" i="8" s="1"/>
  <c r="M230" i="8"/>
  <c r="P230" i="8" s="1"/>
  <c r="O230" i="8"/>
  <c r="M223" i="8"/>
  <c r="P223" i="8" s="1"/>
  <c r="P222" i="8" s="1"/>
  <c r="O223" i="8"/>
  <c r="O222" i="8" s="1"/>
  <c r="M214" i="8"/>
  <c r="P214" i="8" s="1"/>
  <c r="O214" i="8"/>
  <c r="M207" i="8"/>
  <c r="P207" i="8" s="1"/>
  <c r="O207" i="8"/>
  <c r="M191" i="8"/>
  <c r="P191" i="8" s="1"/>
  <c r="O191" i="8"/>
  <c r="M182" i="8"/>
  <c r="P182" i="8" s="1"/>
  <c r="O182" i="8"/>
  <c r="M175" i="8"/>
  <c r="P175" i="8" s="1"/>
  <c r="O175" i="8"/>
  <c r="M159" i="8"/>
  <c r="P159" i="8" s="1"/>
  <c r="O159" i="8"/>
  <c r="M263" i="8"/>
  <c r="P263" i="8" s="1"/>
  <c r="O263" i="8"/>
  <c r="M258" i="8"/>
  <c r="P258" i="8" s="1"/>
  <c r="O258" i="8"/>
  <c r="M242" i="8"/>
  <c r="P242" i="8" s="1"/>
  <c r="O242" i="8"/>
  <c r="M235" i="8"/>
  <c r="P235" i="8" s="1"/>
  <c r="O235" i="8"/>
  <c r="M210" i="8"/>
  <c r="P210" i="8" s="1"/>
  <c r="O210" i="8"/>
  <c r="M203" i="8"/>
  <c r="P203" i="8" s="1"/>
  <c r="O203" i="8"/>
  <c r="M178" i="8"/>
  <c r="P178" i="8" s="1"/>
  <c r="O178" i="8"/>
  <c r="M162" i="8"/>
  <c r="P162" i="8" s="1"/>
  <c r="O162" i="8"/>
  <c r="M155" i="8"/>
  <c r="P155" i="8" s="1"/>
  <c r="O155" i="8"/>
  <c r="M147" i="8"/>
  <c r="P147" i="8" s="1"/>
  <c r="P146" i="8" s="1"/>
  <c r="O147" i="8"/>
  <c r="O146" i="8" s="1"/>
  <c r="M142" i="8"/>
  <c r="P142" i="8" s="1"/>
  <c r="O142" i="8"/>
  <c r="M139" i="8"/>
  <c r="P139" i="8" s="1"/>
  <c r="P138" i="8" s="1"/>
  <c r="O139" i="8"/>
  <c r="O138" i="8" s="1"/>
  <c r="O120" i="8"/>
  <c r="M107" i="8"/>
  <c r="P107" i="8" s="1"/>
  <c r="O107" i="8"/>
  <c r="M91" i="8"/>
  <c r="P91" i="8" s="1"/>
  <c r="O91" i="8"/>
  <c r="M83" i="8"/>
  <c r="P83" i="8" s="1"/>
  <c r="P82" i="8" s="1"/>
  <c r="O83" i="8"/>
  <c r="O82" i="8" s="1"/>
  <c r="M75" i="8"/>
  <c r="P75" i="8" s="1"/>
  <c r="O75" i="8"/>
  <c r="M67" i="8"/>
  <c r="P67" i="8" s="1"/>
  <c r="O67" i="8"/>
  <c r="M59" i="8"/>
  <c r="P59" i="8" s="1"/>
  <c r="O59" i="8"/>
  <c r="M51" i="8"/>
  <c r="P51" i="8" s="1"/>
  <c r="O51" i="8"/>
  <c r="M43" i="8"/>
  <c r="P43" i="8" s="1"/>
  <c r="O43" i="8"/>
  <c r="M35" i="8"/>
  <c r="P35" i="8" s="1"/>
  <c r="O35" i="8"/>
  <c r="M27" i="8"/>
  <c r="P27" i="8" s="1"/>
  <c r="O27" i="8"/>
  <c r="M19" i="8"/>
  <c r="P19" i="8" s="1"/>
  <c r="O19" i="8"/>
  <c r="M259" i="8"/>
  <c r="P259" i="8" s="1"/>
  <c r="O259" i="8"/>
  <c r="M243" i="8"/>
  <c r="P243" i="8" s="1"/>
  <c r="O243" i="8"/>
  <c r="M227" i="8"/>
  <c r="P227" i="8" s="1"/>
  <c r="P226" i="8" s="1"/>
  <c r="O227" i="8"/>
  <c r="O226" i="8" s="1"/>
  <c r="M211" i="8"/>
  <c r="P211" i="8" s="1"/>
  <c r="O211" i="8"/>
  <c r="M195" i="8"/>
  <c r="P195" i="8" s="1"/>
  <c r="O195" i="8"/>
  <c r="M179" i="8"/>
  <c r="P179" i="8" s="1"/>
  <c r="O179" i="8"/>
  <c r="M163" i="8"/>
  <c r="P163" i="8" s="1"/>
  <c r="O163" i="8"/>
  <c r="M151" i="8"/>
  <c r="P151" i="8" s="1"/>
  <c r="O151" i="8"/>
  <c r="M143" i="8"/>
  <c r="P143" i="8" s="1"/>
  <c r="O143" i="8"/>
  <c r="M71" i="8"/>
  <c r="P71" i="8" s="1"/>
  <c r="O71" i="8"/>
  <c r="O272" i="8"/>
  <c r="M267" i="8"/>
  <c r="P267" i="8" s="1"/>
  <c r="O267" i="8"/>
  <c r="M254" i="8"/>
  <c r="P254" i="8" s="1"/>
  <c r="O254" i="8"/>
  <c r="M231" i="8"/>
  <c r="P231" i="8" s="1"/>
  <c r="O231" i="8"/>
  <c r="M215" i="8"/>
  <c r="P215" i="8" s="1"/>
  <c r="O215" i="8"/>
  <c r="M206" i="8"/>
  <c r="P206" i="8" s="1"/>
  <c r="O206" i="8"/>
  <c r="M199" i="8"/>
  <c r="P199" i="8" s="1"/>
  <c r="P198" i="8" s="1"/>
  <c r="O199" i="8"/>
  <c r="O198" i="8" s="1"/>
  <c r="M190" i="8"/>
  <c r="P190" i="8" s="1"/>
  <c r="O190" i="8"/>
  <c r="M183" i="8"/>
  <c r="P183" i="8" s="1"/>
  <c r="O183" i="8"/>
  <c r="M167" i="8"/>
  <c r="P167" i="8" s="1"/>
  <c r="O167" i="8"/>
  <c r="O166" i="8" s="1"/>
  <c r="M158" i="8"/>
  <c r="P158" i="8" s="1"/>
  <c r="O158" i="8"/>
  <c r="O124" i="8"/>
  <c r="M116" i="8"/>
  <c r="P116" i="8" s="1"/>
  <c r="M108" i="8"/>
  <c r="P108" i="8" s="1"/>
  <c r="M100" i="8"/>
  <c r="P100" i="8" s="1"/>
  <c r="M92" i="8"/>
  <c r="P92" i="8" s="1"/>
  <c r="M76" i="8"/>
  <c r="P76" i="8" s="1"/>
  <c r="M68" i="8"/>
  <c r="P68" i="8" s="1"/>
  <c r="M60" i="8"/>
  <c r="P60" i="8" s="1"/>
  <c r="M52" i="8"/>
  <c r="P52" i="8" s="1"/>
  <c r="M44" i="8"/>
  <c r="P44" i="8" s="1"/>
  <c r="M36" i="8"/>
  <c r="P36" i="8" s="1"/>
  <c r="M28" i="8"/>
  <c r="P28" i="8" s="1"/>
  <c r="M20" i="8"/>
  <c r="P20" i="8" s="1"/>
  <c r="M253" i="8"/>
  <c r="P253" i="8" s="1"/>
  <c r="O253" i="8"/>
  <c r="M205" i="8"/>
  <c r="P205" i="8" s="1"/>
  <c r="O205" i="8"/>
  <c r="M157" i="8"/>
  <c r="P157" i="8" s="1"/>
  <c r="O157" i="8"/>
  <c r="M37" i="8"/>
  <c r="P37" i="8" s="1"/>
  <c r="O37" i="8"/>
  <c r="O316" i="8"/>
  <c r="M314" i="8"/>
  <c r="P314" i="8" s="1"/>
  <c r="O312" i="8"/>
  <c r="M310" i="8"/>
  <c r="P310" i="8" s="1"/>
  <c r="O308" i="8"/>
  <c r="M306" i="8"/>
  <c r="P306" i="8" s="1"/>
  <c r="O304" i="8"/>
  <c r="M302" i="8"/>
  <c r="P302" i="8" s="1"/>
  <c r="M298" i="8"/>
  <c r="P298" i="8" s="1"/>
  <c r="O296" i="8"/>
  <c r="O292" i="8" s="1"/>
  <c r="M294" i="8"/>
  <c r="P294" i="8" s="1"/>
  <c r="M286" i="8"/>
  <c r="P286" i="8" s="1"/>
  <c r="M281" i="8"/>
  <c r="P281" i="8" s="1"/>
  <c r="M249" i="8"/>
  <c r="P249" i="8" s="1"/>
  <c r="P247" i="8" s="1"/>
  <c r="O249" i="8"/>
  <c r="O247" i="8" s="1"/>
  <c r="M233" i="8"/>
  <c r="P233" i="8" s="1"/>
  <c r="O233" i="8"/>
  <c r="M217" i="8"/>
  <c r="P217" i="8" s="1"/>
  <c r="O217" i="8"/>
  <c r="M21" i="8"/>
  <c r="P21" i="8" s="1"/>
  <c r="O21" i="8"/>
  <c r="M101" i="8"/>
  <c r="P101" i="8" s="1"/>
  <c r="O101" i="8"/>
  <c r="O99" i="8" s="1"/>
  <c r="O274" i="8"/>
  <c r="M229" i="8"/>
  <c r="P229" i="8" s="1"/>
  <c r="O229" i="8"/>
  <c r="M197" i="8"/>
  <c r="P197" i="8" s="1"/>
  <c r="O197" i="8"/>
  <c r="M181" i="8"/>
  <c r="P181" i="8" s="1"/>
  <c r="O181" i="8"/>
  <c r="M149" i="8"/>
  <c r="P149" i="8" s="1"/>
  <c r="P148" i="8" s="1"/>
  <c r="O149" i="8"/>
  <c r="O148" i="8" s="1"/>
  <c r="M69" i="8"/>
  <c r="P69" i="8" s="1"/>
  <c r="O69" i="8"/>
  <c r="M237" i="8"/>
  <c r="P237" i="8" s="1"/>
  <c r="O237" i="8"/>
  <c r="M189" i="8"/>
  <c r="P189" i="8" s="1"/>
  <c r="O189" i="8"/>
  <c r="M173" i="8"/>
  <c r="P173" i="8" s="1"/>
  <c r="P172" i="8" s="1"/>
  <c r="O173" i="8"/>
  <c r="O172" i="8" s="1"/>
  <c r="M141" i="8"/>
  <c r="P141" i="8" s="1"/>
  <c r="O141" i="8"/>
  <c r="O291" i="8"/>
  <c r="O287" i="8"/>
  <c r="O278" i="8"/>
  <c r="M273" i="8"/>
  <c r="P273" i="8" s="1"/>
  <c r="O262" i="8"/>
  <c r="M257" i="8"/>
  <c r="P257" i="8" s="1"/>
  <c r="O257" i="8"/>
  <c r="M241" i="8"/>
  <c r="P241" i="8" s="1"/>
  <c r="O241" i="8"/>
  <c r="M209" i="8"/>
  <c r="P209" i="8" s="1"/>
  <c r="O209" i="8"/>
  <c r="M193" i="8"/>
  <c r="P193" i="8" s="1"/>
  <c r="P192" i="8" s="1"/>
  <c r="O193" i="8"/>
  <c r="O192" i="8" s="1"/>
  <c r="M177" i="8"/>
  <c r="P177" i="8" s="1"/>
  <c r="O177" i="8"/>
  <c r="M161" i="8"/>
  <c r="P161" i="8" s="1"/>
  <c r="O161" i="8"/>
  <c r="M129" i="8"/>
  <c r="P129" i="8" s="1"/>
  <c r="O129" i="8"/>
  <c r="M117" i="8"/>
  <c r="P117" i="8" s="1"/>
  <c r="O117" i="8"/>
  <c r="M53" i="8"/>
  <c r="P53" i="8" s="1"/>
  <c r="O53" i="8"/>
  <c r="M131" i="8"/>
  <c r="P131" i="8" s="1"/>
  <c r="M125" i="8"/>
  <c r="P125" i="8" s="1"/>
  <c r="M121" i="8"/>
  <c r="P121" i="8" s="1"/>
  <c r="M113" i="8"/>
  <c r="P113" i="8" s="1"/>
  <c r="O113" i="8"/>
  <c r="M81" i="8"/>
  <c r="P81" i="8" s="1"/>
  <c r="O81" i="8"/>
  <c r="O79" i="8" s="1"/>
  <c r="M49" i="8"/>
  <c r="P49" i="8" s="1"/>
  <c r="O49" i="8"/>
  <c r="M33" i="8"/>
  <c r="P33" i="8" s="1"/>
  <c r="O33" i="8"/>
  <c r="M17" i="8"/>
  <c r="P17" i="8" s="1"/>
  <c r="O17" i="8"/>
  <c r="M109" i="8"/>
  <c r="P109" i="8" s="1"/>
  <c r="O109" i="8"/>
  <c r="M93" i="8"/>
  <c r="P93" i="8" s="1"/>
  <c r="O93" i="8"/>
  <c r="M77" i="8"/>
  <c r="P77" i="8" s="1"/>
  <c r="O77" i="8"/>
  <c r="M61" i="8"/>
  <c r="P61" i="8" s="1"/>
  <c r="O61" i="8"/>
  <c r="M45" i="8"/>
  <c r="P45" i="8" s="1"/>
  <c r="O45" i="8"/>
  <c r="M29" i="8"/>
  <c r="P29" i="8" s="1"/>
  <c r="O29" i="8"/>
  <c r="O127" i="8"/>
  <c r="M105" i="8"/>
  <c r="P105" i="8" s="1"/>
  <c r="P104" i="8" s="1"/>
  <c r="O105" i="8"/>
  <c r="O104" i="8" s="1"/>
  <c r="M89" i="8"/>
  <c r="P89" i="8" s="1"/>
  <c r="O89" i="8"/>
  <c r="M73" i="8"/>
  <c r="P73" i="8" s="1"/>
  <c r="O73" i="8"/>
  <c r="M57" i="8"/>
  <c r="P57" i="8" s="1"/>
  <c r="O57" i="8"/>
  <c r="M41" i="8"/>
  <c r="P41" i="8" s="1"/>
  <c r="O41" i="8"/>
  <c r="M25" i="8"/>
  <c r="P25" i="8" s="1"/>
  <c r="O25" i="8"/>
  <c r="O187" i="8" l="1"/>
  <c r="P285" i="8"/>
  <c r="P79" i="8"/>
  <c r="P277" i="8"/>
  <c r="P166" i="8"/>
  <c r="N84" i="8"/>
  <c r="N78" i="8" s="1"/>
  <c r="N318" i="8" s="1"/>
  <c r="P251" i="8"/>
  <c r="N225" i="8"/>
  <c r="N221" i="8" s="1"/>
  <c r="P65" i="8"/>
  <c r="P255" i="8"/>
  <c r="O285" i="8"/>
  <c r="O268" i="8"/>
  <c r="P307" i="8"/>
  <c r="P300" i="8" s="1"/>
  <c r="P213" i="8"/>
  <c r="P110" i="8"/>
  <c r="P292" i="8"/>
  <c r="N261" i="8"/>
  <c r="P87" i="8"/>
  <c r="O150" i="8"/>
  <c r="O145" i="8" s="1"/>
  <c r="P12" i="8"/>
  <c r="N171" i="8"/>
  <c r="N165" i="8" s="1"/>
  <c r="O115" i="8"/>
  <c r="O240" i="8"/>
  <c r="O277" i="8"/>
  <c r="P187" i="8"/>
  <c r="O307" i="8"/>
  <c r="O300" i="8" s="1"/>
  <c r="O194" i="8"/>
  <c r="O87" i="8"/>
  <c r="O126" i="8"/>
  <c r="P99" i="8"/>
  <c r="P194" i="8"/>
  <c r="P42" i="8"/>
  <c r="P34" i="8" s="1"/>
  <c r="O153" i="8"/>
  <c r="P126" i="8"/>
  <c r="O251" i="8"/>
  <c r="O42" i="8"/>
  <c r="O34" i="8" s="1"/>
  <c r="P201" i="8"/>
  <c r="P240" i="8"/>
  <c r="O140" i="8"/>
  <c r="O137" i="8" s="1"/>
  <c r="O132" i="8" s="1"/>
  <c r="O228" i="8"/>
  <c r="O18" i="8"/>
  <c r="O106" i="8"/>
  <c r="P153" i="8"/>
  <c r="O65" i="8"/>
  <c r="P268" i="8"/>
  <c r="P174" i="8"/>
  <c r="O255" i="8"/>
  <c r="P140" i="8"/>
  <c r="P137" i="8" s="1"/>
  <c r="P132" i="8" s="1"/>
  <c r="P228" i="8"/>
  <c r="P115" i="8"/>
  <c r="P150" i="8"/>
  <c r="P145" i="8" s="1"/>
  <c r="P18" i="8"/>
  <c r="P106" i="8"/>
  <c r="O174" i="8"/>
  <c r="O213" i="8"/>
  <c r="O110" i="8"/>
  <c r="O201" i="8"/>
  <c r="O12" i="8"/>
  <c r="P261" i="8" l="1"/>
  <c r="O261" i="8"/>
  <c r="O225" i="8"/>
  <c r="O221" i="8" s="1"/>
  <c r="P225" i="8"/>
  <c r="P221" i="8" s="1"/>
  <c r="O171" i="8"/>
  <c r="O165" i="8" s="1"/>
  <c r="P171" i="8"/>
  <c r="P165" i="8" s="1"/>
  <c r="P84" i="8"/>
  <c r="P78" i="8" s="1"/>
  <c r="O84" i="8"/>
  <c r="O78" i="8" s="1"/>
  <c r="P318" i="8" l="1"/>
  <c r="O318" i="8"/>
  <c r="M7" i="8" s="1"/>
</calcChain>
</file>

<file path=xl/sharedStrings.xml><?xml version="1.0" encoding="utf-8"?>
<sst xmlns="http://schemas.openxmlformats.org/spreadsheetml/2006/main" count="13118" uniqueCount="1814">
  <si>
    <t>ITEM</t>
  </si>
  <si>
    <t>CÓDIGO</t>
  </si>
  <si>
    <t>DESCRIÇÃO</t>
  </si>
  <si>
    <t>FONTE</t>
  </si>
  <si>
    <t>UNID</t>
  </si>
  <si>
    <t>QUANTIDADE</t>
  </si>
  <si>
    <t>PREÇO UNITÁRIO R$</t>
  </si>
  <si>
    <t>PREÇO TOTAL R$</t>
  </si>
  <si>
    <t>SEM BDI</t>
  </si>
  <si>
    <t>COM BDI</t>
  </si>
  <si>
    <t>1</t>
  </si>
  <si>
    <t>SERVIÇOS PRELIMINARES E GERAIS</t>
  </si>
  <si>
    <t>1.1</t>
  </si>
  <si>
    <t>S05088</t>
  </si>
  <si>
    <t>BARRACÃO PARA OBRAS DE MÉDIO PORTE REAPROVEITAMENTO 2 VEZES</t>
  </si>
  <si>
    <t>ORSE</t>
  </si>
  <si>
    <t>m2</t>
  </si>
  <si>
    <t>1.2</t>
  </si>
  <si>
    <t>103689</t>
  </si>
  <si>
    <t>FORNECIMENTO E INSTALAÇÃO DE PLACA DE OBRA COM CHAPA GALVANIZADA E ESTRUTURA DE MADEIRA. AF_03/2022_PS</t>
  </si>
  <si>
    <t>SINAPI</t>
  </si>
  <si>
    <t>M2</t>
  </si>
  <si>
    <t>1.3</t>
  </si>
  <si>
    <t>99059</t>
  </si>
  <si>
    <t>LOCAÇÃO CONVENCIONAL DE OBRA, UTILIZANDO GABARITO DE TÁBUAS CORRIDAS PONTALETADAS A CADA 2,00M - 2 UTILIZAÇÕES. AF_03/2024</t>
  </si>
  <si>
    <t>M</t>
  </si>
  <si>
    <t>1.4</t>
  </si>
  <si>
    <t>021223 SBCPB</t>
  </si>
  <si>
    <t>CORTE/ESCAVACAO MANUAL EM TALUDE</t>
  </si>
  <si>
    <t>M³</t>
  </si>
  <si>
    <t>1.5</t>
  </si>
  <si>
    <t>101496</t>
  </si>
  <si>
    <t>ENTRADA DE ENERGIA ELÉTRICA, AÉREA, MONOFÁSICA, COM CAIXA DE EMBUTIR, CABO DE 35 MM2 E DISJUNTOR DIN 50A (NÃO INCLUSO O POSTE DE CONCRETO). AF_12/2025</t>
  </si>
  <si>
    <t>UN</t>
  </si>
  <si>
    <t>2</t>
  </si>
  <si>
    <t>MATERIAL HIDRÁULICO</t>
  </si>
  <si>
    <t>2.1</t>
  </si>
  <si>
    <t>190164</t>
  </si>
  <si>
    <t>REGISTRO GAVETA CANOPLA 3/4"" ACABAMENTO CROMADO</t>
  </si>
  <si>
    <t>2.2</t>
  </si>
  <si>
    <t>89985</t>
  </si>
  <si>
    <t>REGISTRO DE PRESSÃO BRUTO, LATÃO, ROSCÁVEL, 3/4", COM ACABAMENTO E CANOPLA CROMADOS - FORNECIMENTO E INSTALAÇÃO. AF_08/2021</t>
  </si>
  <si>
    <t>2.3</t>
  </si>
  <si>
    <t>S01028</t>
  </si>
  <si>
    <t>TUBO PVC RÍGIDO SOLDÁVEL MARROM P/ ÁGUA, D = 25 MM (3/4")</t>
  </si>
  <si>
    <t>m</t>
  </si>
  <si>
    <t>2.4</t>
  </si>
  <si>
    <t>S01031</t>
  </si>
  <si>
    <t>TUBO PVC RÍGIDO SOLDÁVEL MARROM P/ ÁGUA, D = 50 MM (1 1/2")</t>
  </si>
  <si>
    <t>2.5</t>
  </si>
  <si>
    <t>S01446</t>
  </si>
  <si>
    <t>TORNEIRA DE BÓIA P/CAIXA D'AGUA D = 1" (DECA OU SIMILAR)</t>
  </si>
  <si>
    <t>un</t>
  </si>
  <si>
    <t>2.6</t>
  </si>
  <si>
    <t>89481</t>
  </si>
  <si>
    <t>JOELHO 90 GRAUS, PVC, SOLDÁVEL, DN 25MM, INSTALADO EM PRUMADA DE ÁGUA - FORNECIMENTO E INSTALAÇÃO. AF_06/2022</t>
  </si>
  <si>
    <t>2.7</t>
  </si>
  <si>
    <t>S01138</t>
  </si>
  <si>
    <t>JOELHO 90º DE PVC RÍGIDO SOLDÁVEL, MARROM DIÂM = 50MM</t>
  </si>
  <si>
    <t>2.8</t>
  </si>
  <si>
    <t>S01171</t>
  </si>
  <si>
    <t>TÊ 90º DE PVC RÍGIDO SOLDÁVEL, MARROM DIÂM = 50MM</t>
  </si>
  <si>
    <t>2.9</t>
  </si>
  <si>
    <t>S01168</t>
  </si>
  <si>
    <t>TÊ 90º DE PVC RÍGIDO SOLDÁVEL, MARROM DIÂM = 25MM</t>
  </si>
  <si>
    <t>2.10</t>
  </si>
  <si>
    <t>S00479</t>
  </si>
  <si>
    <t>JOELHO 90º RED. PVC RÍGIDO SOLDÁVEL C/BUCHA DE LATÃO, DIÂM= 25MMX1/2"</t>
  </si>
  <si>
    <t>2.11</t>
  </si>
  <si>
    <t>S04968</t>
  </si>
  <si>
    <t>TÊ 90º PVC RÍGIDO SOLDÁVEL, LLR, C/BUCHA DE LATÃO NA BOLSA CENTRAL, D= 25 X 1/2"</t>
  </si>
  <si>
    <t>2.12</t>
  </si>
  <si>
    <t>S01037</t>
  </si>
  <si>
    <t>ADAPTADOR DE PVC RÍGIDO SOLDÁVEL CURTO C/ BOLSA E ROSCA P/ REGISTRO DIÂM = 25MM X 3/4"</t>
  </si>
  <si>
    <t>2.13</t>
  </si>
  <si>
    <t>S04992</t>
  </si>
  <si>
    <t>LUVA PVC RIGIDO SOLDAVEL E C/BUCHA DE LATÃO, D= 25 X 3/4"</t>
  </si>
  <si>
    <t>2.14</t>
  </si>
  <si>
    <t>S00944</t>
  </si>
  <si>
    <t>FORNECIMENTO E ASSENTAMENTO DE NIPLE DUPLO DE FERRO GALVANIZADO DE 1/2"</t>
  </si>
  <si>
    <t>2.15</t>
  </si>
  <si>
    <t>053887</t>
  </si>
  <si>
    <t>FITA VEDA-ROSCA TEFLON 3/4""x10,0m</t>
  </si>
  <si>
    <t>3</t>
  </si>
  <si>
    <t>DRENAGEM</t>
  </si>
  <si>
    <t>3.1</t>
  </si>
  <si>
    <t>97949</t>
  </si>
  <si>
    <t>CAIXA PARA BOCA DE LOBO SIMPLES RETANGULAR, EM ALVENARIA COM TIJOLOS CERÂMICOS MACIÇOS, DIMENSÕES INTERNAS: 0,6X1X1,2 M. AF_12/2020</t>
  </si>
  <si>
    <t>3.2</t>
  </si>
  <si>
    <t>102697</t>
  </si>
  <si>
    <t>DRENO ESPINHA DE PEIXE (SEÇÃO 0,50 X 0,80 M), COM TUBO DE PEAD CORRUGADO PERFURADO, DN 100 MM, ENCHIMENTO COM BRITA, ENVOLVIDO COM MANTA GEOTÊXTIL, INCLUSIVE CONEXÕES. AF_07/2021</t>
  </si>
  <si>
    <t>3.3</t>
  </si>
  <si>
    <t>102690</t>
  </si>
  <si>
    <t>DRENO ESPINHA DE PEIXE (SEÇÃO (0,40 X 0,40 M), COM TUBO DE PEAD CORRUGADO PERFURADO, DN 100 MM, ENCHIMENTO COM BRITA, ENVOLVIDO COM MANTA GEOTÊXTIL, INCLUSIVE CONEXÕES. AF_07/2021</t>
  </si>
  <si>
    <t>3.4</t>
  </si>
  <si>
    <t>S02804</t>
  </si>
  <si>
    <t>CAIXA DE PASSAGEM EM ALVENARIA DE TIJOLOS MACIÇOS ESP. = 0,17M, DIM. INT. = 1.00 X 1.00 X 1,00M</t>
  </si>
  <si>
    <t>3.5</t>
  </si>
  <si>
    <t>103334</t>
  </si>
  <si>
    <t>ALVENARIA DE VEDAÇÃO DE BLOCOS CERÂMICOS FURADOS NA HORIZONTAL DE 14X9X19 CM (ESPESSURA 14 CM, BLOCO DEITADO) E ARGAMASSA DE ASSENTAMENTO COM PREPARO EM BETONEIRA. AF_12/2021</t>
  </si>
  <si>
    <t>3.6</t>
  </si>
  <si>
    <t>95241</t>
  </si>
  <si>
    <t>LASTRO DE CONCRETO MAGRO, APLICADO EM PISOS, LAJES SOBRE SOLO OU RADIERS, ESPESSURA DE 5 CM. AF_01/2024</t>
  </si>
  <si>
    <t>3.7</t>
  </si>
  <si>
    <t>S11135</t>
  </si>
  <si>
    <t>TAMPA DE CONCRETO ARMADO</t>
  </si>
  <si>
    <t>3.8</t>
  </si>
  <si>
    <t>MATERIAL DE ESGOTO</t>
  </si>
  <si>
    <t>3.8.1</t>
  </si>
  <si>
    <t>S01697</t>
  </si>
  <si>
    <t>CAIXA SIFONADA QUADRADA, COM TRÊS ENTRADAS E UMA SAIDA, D = 100X100X50MM, REF. Nº 63, BRANCO, COM GRELHA, AKROS OU SIMILAR</t>
  </si>
  <si>
    <t>3.8.2</t>
  </si>
  <si>
    <t>S04282</t>
  </si>
  <si>
    <t>CAIXA SIFONADA EM PVC, 150 X 150 X 50 MM, COM TAMPA CEGA, ACABAMENTO BRANCO, AKROS OU SIMILAR</t>
  </si>
  <si>
    <t>3.8.3</t>
  </si>
  <si>
    <t>89809</t>
  </si>
  <si>
    <t>JOELHO 90 GRAUS, PVC, SERIE NORMAL, ESGOTO PREDIAL, DN 100 MM, JUNTA ELÁSTICA, FORNECIDO E INSTALADO EM PRUMADA DE ESGOTO SANITÁRIO OU VENTILAÇÃO. AF_08/2022</t>
  </si>
  <si>
    <t>3.8.4</t>
  </si>
  <si>
    <t>054161</t>
  </si>
  <si>
    <t>JOELHO 45 PVC SERIE NORMAL ESGOTO 100mm</t>
  </si>
  <si>
    <t>3.8.5</t>
  </si>
  <si>
    <t>S01672</t>
  </si>
  <si>
    <t>JOELHO DE 90°COM BOLSA PARA ANEL, EM PVC RÍGIDO C/ ANÉIS, PARA ESGOTO SECUNDÁRIO, DIÂM = 40MM</t>
  </si>
  <si>
    <t>3.8.6</t>
  </si>
  <si>
    <t>053241</t>
  </si>
  <si>
    <t>JOELHO 90 PVC ESGOTO 40mm</t>
  </si>
  <si>
    <t>3.8.7</t>
  </si>
  <si>
    <t>054051</t>
  </si>
  <si>
    <t>TUBO PVC ESGOTO 50mm</t>
  </si>
  <si>
    <t>3.8.8</t>
  </si>
  <si>
    <t>053334</t>
  </si>
  <si>
    <t>JOELHO 45 PVC ESGOTO 40mm</t>
  </si>
  <si>
    <t>3.8.9</t>
  </si>
  <si>
    <t>3.8.10</t>
  </si>
  <si>
    <t>053342</t>
  </si>
  <si>
    <t>TE 90 PVC PARA REDE COLETORA DE ESGOTO 100mm</t>
  </si>
  <si>
    <t>3.8.11</t>
  </si>
  <si>
    <t>104344</t>
  </si>
  <si>
    <t>TE, PVC, SÉRIE NORMAL, ESGOTO PREDIAL, DN 100 X 50 MM, JUNTA ELÁSTICA, FORNECIDO E INSTALADO EM RAMAL DE DESCARGA OU RAMAL DE ESGOTO SANITÁRIO. AF_08/2022</t>
  </si>
  <si>
    <t>3.8.12</t>
  </si>
  <si>
    <t>S01562</t>
  </si>
  <si>
    <t>JUNÇÃO SIMPLES EM PVC RÍGIDO SOLDÁVEL, PARA ESGOTO PRIMÁRIO, DIÂM = 100 X 50MM</t>
  </si>
  <si>
    <t>3.8.13</t>
  </si>
  <si>
    <t>S01559</t>
  </si>
  <si>
    <t>JUNÇÃO SIMPLES EM PVC RÍGIDO SOLDÁVEL, PARA ESGOTO PRIMÁRIO, DIÂM = 50 X 50MM</t>
  </si>
  <si>
    <t>3.8.14</t>
  </si>
  <si>
    <t>104341</t>
  </si>
  <si>
    <t>BUCHA DE REDUÇÃO LONGA, PVC, SÉRIE NORMAL, ESGOTO PREDIAL, DN 50 X 40 MM, JUNTA SOLDÁVEL E ELÁSTICA, FORNECIDO E INSTALADO EM RAMAL DE DESCARGA OU RAMAL DE ESGOTO SANITÁRIO. AF_08/2022</t>
  </si>
  <si>
    <t>3.8.15</t>
  </si>
  <si>
    <t>S01564</t>
  </si>
  <si>
    <t>JUNÇÃO SIMPLES EM PVC RÍGIDO SOLDÁVEL, PARA ESGOTO PRIMÁRIO, DIÂM = 100 X 100MM</t>
  </si>
  <si>
    <t>3.8.16</t>
  </si>
  <si>
    <t>102708</t>
  </si>
  <si>
    <t>LUVA DE PVC, SÉRIE NORMAL, PARA ESGOTO PREDIAL, DN 100 MM, INSTALADA EM DRENO - FORNECIMENTO E INSTALAÇÃO. AF_07/2021</t>
  </si>
  <si>
    <t>3.8.17</t>
  </si>
  <si>
    <t>89753</t>
  </si>
  <si>
    <t>LUVA SIMPLES, PVC, SERIE NORMAL, ESGOTO PREDIAL, DN 50 MM, JUNTA ELÁSTICA, FORNECIDO E INSTALADO EM RAMAL DE DESCARGA OU RAMAL DE ESGOTO SANITÁRIO. AF_08/2022</t>
  </si>
  <si>
    <t>3.8.18</t>
  </si>
  <si>
    <t>S04883</t>
  </si>
  <si>
    <t>CAIXA DE INSPEÇÃO 0.60 X 0.60 X 0.60M</t>
  </si>
  <si>
    <t>3.8.19</t>
  </si>
  <si>
    <t>S06334</t>
  </si>
  <si>
    <t>FORNECIMENTO DE TUBO DE PVC P/REDE COLETORA ESGOTO, JEI, PB, DN = 100MM (VINILFORT - TIGRE OU SIMILAR) - REV. 02</t>
  </si>
  <si>
    <t>3.8.20</t>
  </si>
  <si>
    <t>3.8.21</t>
  </si>
  <si>
    <t>053298</t>
  </si>
  <si>
    <t>TUBO PVC ESGOTO 40mm</t>
  </si>
  <si>
    <t>3.9</t>
  </si>
  <si>
    <t>93358</t>
  </si>
  <si>
    <t>ESCAVAÇÃO MANUAL DE VALA. AF_09/2024</t>
  </si>
  <si>
    <t>M3</t>
  </si>
  <si>
    <t>4</t>
  </si>
  <si>
    <t>CAMPO DE FUTEBOL</t>
  </si>
  <si>
    <t>4.1</t>
  </si>
  <si>
    <t>103946</t>
  </si>
  <si>
    <t>PLANTIO DE GRAMA ESMERALDA OU SÃO CARLOS OU CURITIBANA, EM PLACAS. AF_07/2024</t>
  </si>
  <si>
    <t>4.2</t>
  </si>
  <si>
    <t>S09962</t>
  </si>
  <si>
    <t>LASTRO DE BRITA GRADUADA APILOADA E=10CM</t>
  </si>
  <si>
    <t>4.3</t>
  </si>
  <si>
    <t>105521</t>
  </si>
  <si>
    <t>ESPALHAMENTO DE TERRA VEGETAL PARA O PLANTIO. AF_07/2024</t>
  </si>
  <si>
    <t>4.4</t>
  </si>
  <si>
    <t>S02431</t>
  </si>
  <si>
    <t>TRAVE PARA FUTEBOL DE CAMPO</t>
  </si>
  <si>
    <t>par</t>
  </si>
  <si>
    <t>4.5</t>
  </si>
  <si>
    <t>100575</t>
  </si>
  <si>
    <t>REGULARIZAÇÃO DE SUPERFÍCIES COM MOTONIVELADORA. AF_09/2024</t>
  </si>
  <si>
    <t>4.6</t>
  </si>
  <si>
    <t>98504</t>
  </si>
  <si>
    <t>PLANTIO DE GRAMA BATATAIS EM PLACAS. AF_07/2024</t>
  </si>
  <si>
    <t>4.7</t>
  </si>
  <si>
    <t>S07945</t>
  </si>
  <si>
    <t>BANCO DE RESERVA PARA CAMPO DE FUTEBOL COM COBERTURA - 2,41X1,5X4M -8 LUGARES - PHYSICUS OU SIMILAR</t>
  </si>
  <si>
    <t>4.8</t>
  </si>
  <si>
    <t>S02459</t>
  </si>
  <si>
    <t>DEMARCAÇÃO DE CAMPO DE FUTEBOL COM UTILIZAÇÃO DE CAL</t>
  </si>
  <si>
    <t>4.9</t>
  </si>
  <si>
    <t>S10538</t>
  </si>
  <si>
    <t>FORNECIMENTO E ASSENTAMENTO DE TUBO PVC P/IRRIGAÇÃO D=50MM, PN-40, LINHA IRRIGA-LF, TIGRE OU SIMILAR</t>
  </si>
  <si>
    <t>4.10</t>
  </si>
  <si>
    <t>S09461</t>
  </si>
  <si>
    <t>ASPERSOR ROTOR, P/IRRIGAÇÃO REF.8005-SS, ENTRADA ROSCADA DE 1", FÊMEA BSP, COLUNA AÇO INOX, MARCA RAIN BIRD OU SIMILAR</t>
  </si>
  <si>
    <t>4.11</t>
  </si>
  <si>
    <t>S02645</t>
  </si>
  <si>
    <t>CONJUNTO MOTO-BOMBA COM MOTOR DE 1/3 CV, MONOFÁSICO, BOMBA CENTRÍFUGA, SUCÇÃO=3/4", RECALQUE=3/4", PR. MÁX. 18 MCA, ALT. SUCÇÃO 8 MCA. FAIXAS HM (M) - Q (M3/H) : (17-1,5)(14-2,6)(11-3,3)(8- 3,9)(5-4,3)(2-4,8), INCLUSIVE CHAVE DE PARTIDA DIRETA</t>
  </si>
  <si>
    <t>4.12</t>
  </si>
  <si>
    <t>S12056</t>
  </si>
  <si>
    <t>Letra em alumínio 40 x 40cm - instalado</t>
  </si>
  <si>
    <t>5</t>
  </si>
  <si>
    <t>VESTIÁRIOS</t>
  </si>
  <si>
    <t>5.1</t>
  </si>
  <si>
    <t>MOVIMENTO DE TERRA</t>
  </si>
  <si>
    <t>5.1.1</t>
  </si>
  <si>
    <t>96525</t>
  </si>
  <si>
    <t>ESCAVAÇÃO MECANIZADA PARA VIGA BALDRAME OU SAPATA CORRIDA COM MINI-ESCAVADEIRA (INCLUINDO ESCAVAÇÃO PARA COLOCAÇÃO DE FÔRMAS). AF_01/2024</t>
  </si>
  <si>
    <t>5.1.2</t>
  </si>
  <si>
    <t>104737</t>
  </si>
  <si>
    <t>REATERRO MANUAL DE VALAS, COM PLACA VIBRATÓRIA. AF_08/2023</t>
  </si>
  <si>
    <t>5.2</t>
  </si>
  <si>
    <t>FUNDAÇÃO</t>
  </si>
  <si>
    <t>5.2.1</t>
  </si>
  <si>
    <t>103351</t>
  </si>
  <si>
    <t>ALVENARIA DE VEDAÇÃO DE BLOCOS CERÂMICOS FURADOS NA HORIZONTAL DE 9X9X19 CM (ESPESSURA 9 CM) E ARGAMASSA DE ASSENTAMENTO COM PREPARO MANUAL. AF_12/2021</t>
  </si>
  <si>
    <t>5.3</t>
  </si>
  <si>
    <t>ESTRUTURA</t>
  </si>
  <si>
    <t>5.3.1</t>
  </si>
  <si>
    <t>CONCRETO ARMADO P/CINTA</t>
  </si>
  <si>
    <t>5.3.1.1</t>
  </si>
  <si>
    <t>96536</t>
  </si>
  <si>
    <t>FABRICAÇÃO, MONTAGEM E DESMONTAGEM DE FÔRMA PARA VIGA BALDRAME, EM MADEIRA SERRADA, E=25 MM, 4 UTILIZAÇÕES. AF_01/2024</t>
  </si>
  <si>
    <t>5.3.1.2</t>
  </si>
  <si>
    <t>CONCRETO ARMADO PARA PILARES</t>
  </si>
  <si>
    <t>5.3.1.2.1</t>
  </si>
  <si>
    <t>92759</t>
  </si>
  <si>
    <t>ARMAÇÃO DE PILAR OU VIGA DE ESTRUTURA CONVENCIONAL DE CONCRETO ARMADO UTILIZANDO AÇO CA-60 DE 5,0 MM - MONTAGEM. AF_06/2022</t>
  </si>
  <si>
    <t>KG</t>
  </si>
  <si>
    <t>5.3.1.2.2</t>
  </si>
  <si>
    <t>92762</t>
  </si>
  <si>
    <t>ARMAÇÃO DE PILAR OU VIGA DE ESTRUTURA CONVENCIONAL DE CONCRETO ARMADO UTILIZANDO AÇO CA-50 DE 10,0 MM - MONTAGEM. AF_06/2022</t>
  </si>
  <si>
    <t>5.3.1.2.3</t>
  </si>
  <si>
    <t>94971</t>
  </si>
  <si>
    <t>CONCRETO FCK = 25MPA, TRAÇO 1:2,3:2,7 (EM MASSA SECA DE CIMENTO/ AREIA MÉDIA/ BRITA 1) - PREPARO MECÂNICO COM BETONEIRA 600 L. AF_05/2021</t>
  </si>
  <si>
    <t>5.3.1.2.4</t>
  </si>
  <si>
    <t>92439</t>
  </si>
  <si>
    <t>MONTAGEM E DESMONTAGEM DE FÔRMA DE PILARES RETANGULARES E ESTRUTURAS SIMILARES, PÉ-DIREITO SIMPLES, EM CHAPA DE MADEIRA COMPENSADA PLASTIFICADA, 14 UTILIZAÇÕES. AF_09/2020</t>
  </si>
  <si>
    <t>5.3.1.2.5</t>
  </si>
  <si>
    <t>92769</t>
  </si>
  <si>
    <t>ARMAÇÃO DE LAJE DE ESTRUTURA CONVENCIONAL DE CONCRETO ARMADO UTILIZANDO AÇO CA-50 DE 6,3 MM - MONTAGEM. AF_06/2022</t>
  </si>
  <si>
    <t>5.3.1.2.6</t>
  </si>
  <si>
    <t>92770</t>
  </si>
  <si>
    <t>ARMAÇÃO DE LAJE DE ESTRUTURA CONVENCIONAL DE CONCRETO ARMADO UTILIZANDO AÇO CA-50 DE 8,0 MM - MONTAGEM. AF_06/2022</t>
  </si>
  <si>
    <t>5.3.1.2.7</t>
  </si>
  <si>
    <t>92768</t>
  </si>
  <si>
    <t>ARMAÇÃO DE LAJE DE ESTRUTURA CONVENCIONAL DE CONCRETO ARMADO UTILIZANDO AÇO CA-60 DE 5,0 MM - MONTAGEM. AF_06/2022</t>
  </si>
  <si>
    <t>5.3.1.2.8</t>
  </si>
  <si>
    <t>92761</t>
  </si>
  <si>
    <t>ARMAÇÃO DE PILAR OU VIGA DE ESTRUTURA CONVENCIONAL DE CONCRETO ARMADO UTILIZANDO AÇO CA-50 DE 8,0 MM - MONTAGEM. AF_06/2022</t>
  </si>
  <si>
    <t>5.3.1.2.9</t>
  </si>
  <si>
    <t>92763</t>
  </si>
  <si>
    <t>ARMAÇÃO DE PILAR OU VIGA DE ESTRUTURA CONVENCIONAL DE CONCRETO ARMADO UTILIZANDO AÇO CA-50 DE 12,5 MM - MONTAGEM. AF_06/2022</t>
  </si>
  <si>
    <t>5.3.1.3</t>
  </si>
  <si>
    <t>ELEVAÇÃO</t>
  </si>
  <si>
    <t>5.3.1.3.1</t>
  </si>
  <si>
    <t>103357</t>
  </si>
  <si>
    <t>ALVENARIA DE VEDAÇÃO DE BLOCOS CERÂMICOS FURADOS NA HORIZONTAL DE 9X19X29 CM (ESPESSURA 9 CM) E ARGAMASSA DE ASSENTAMENTO COM PREPARO MANUAL. AF_12/2021</t>
  </si>
  <si>
    <t>5.3.1.4</t>
  </si>
  <si>
    <t>REVESTIMENTO</t>
  </si>
  <si>
    <t>5.3.1.4.1</t>
  </si>
  <si>
    <t>87905</t>
  </si>
  <si>
    <t>CHAPISCO APLICADO EM ALVENARIA (COM PRESENÇA DE VÃOS) E ESTRUTURAS DE CONCRETO DE FACHADA, COM COLHER DE PEDREIRO. ARGAMASSA TRAÇO 1:3 COM PREPARO EM BETONEIRA 400L. AF_10/2022</t>
  </si>
  <si>
    <t>5.3.1.4.2</t>
  </si>
  <si>
    <t>87553</t>
  </si>
  <si>
    <t>EMBOÇO, EM ARGAMASSA TRAÇO 1:2:8, PREPARO MECÂNICO, APLICADO MANUALMENTE EM PAREDES INTERNAS DE AMBIENTES COM ÁREA MAIOR QUE 10M², E = 10MM, COM TALISCAS. AF_03/2024</t>
  </si>
  <si>
    <t>5.3.1.4.3</t>
  </si>
  <si>
    <t>87265</t>
  </si>
  <si>
    <t>REVESTIMENTO CERÂMICO PARA PAREDES INTERNAS COM PLACAS TIPO ESMALTADA DE DIMENSÕES 20X20 CM APLICADAS NA ALTURA INTEIRA DAS PAREDES. AF_02/2023_PE</t>
  </si>
  <si>
    <t>5.3.1.4.4</t>
  </si>
  <si>
    <t>104959</t>
  </si>
  <si>
    <t>MASSA ÚNICA, EM ARGAMASSA TRAÇO 1:2:8 PREPARO MANUAL, APLICADA MANUALMENTE EM PAREDES INTERNAS DE AMBIENTES COM ÁREA MAIOR QUE 10M², E = 10MM, COM TALISCAS. AF_03/2024</t>
  </si>
  <si>
    <t>5.3.1.5</t>
  </si>
  <si>
    <t>PINTURA</t>
  </si>
  <si>
    <t>5.3.1.5.1</t>
  </si>
  <si>
    <t>104641</t>
  </si>
  <si>
    <t>PINTURA LÁTEX ACRÍLICA ECONÔMICA, APLICAÇÃO MANUAL EM PAREDES, DUAS DEMÃOS. AF_04/2023</t>
  </si>
  <si>
    <t>5.3.1.6</t>
  </si>
  <si>
    <t>PISO</t>
  </si>
  <si>
    <t>5.3.1.6.1</t>
  </si>
  <si>
    <t>5.3.1.6.2</t>
  </si>
  <si>
    <t>88470</t>
  </si>
  <si>
    <t>CONTRAPISO COM ARGAMASSA AUTONIVELANTE, APLICADO SOBRE LAJE, NÃO ADERIDO, ESPESSURA 3CM. AF_07/2021</t>
  </si>
  <si>
    <t>5.3.1.6.3</t>
  </si>
  <si>
    <t>87248</t>
  </si>
  <si>
    <t>REVESTIMENTO CERÂMICO PARA PISO COM PLACAS TIPO ESMALTADA DE DIMENSÕES 35X35 CM APLICADA EM AMBIENTES DE ÁREA MAIOR QUE 10 M2. AF_02/2023_PE</t>
  </si>
  <si>
    <t>5.3.1.7</t>
  </si>
  <si>
    <t>ESQUADRIAS</t>
  </si>
  <si>
    <t>5.3.1.7.1</t>
  </si>
  <si>
    <t>90823</t>
  </si>
  <si>
    <t>PORTA DE MADEIRA PARA PINTURA, SEMI-OCA (LEVE OU MÉDIA), 90X210CM, ESPESSURA DE 3,5CM, INCLUSO DOBRADIÇAS - FORNECIMENTO E INSTALAÇÃO. AF_10/2025</t>
  </si>
  <si>
    <t>5.3.1.7.2</t>
  </si>
  <si>
    <t>90820</t>
  </si>
  <si>
    <t>PORTA DE MADEIRA PARA PINTURA, SEMI-OCA (LEVE OU MÉDIA), 60X210CM, ESPESSURA DE 3,5CM, INCLUSO DOBRADIÇAS - FORNECIMENTO E INSTALAÇÃO. AF_10/2025</t>
  </si>
  <si>
    <t>5.3.1.7.3</t>
  </si>
  <si>
    <t>90824</t>
  </si>
  <si>
    <t>PORTA DE MADEIRA PARA PINTURA, SEMI-OCA (PESADA OU SUPERPESADA), 80X210CM, ESPESSURA DE 3,5CM, INCLUSO DOBRADIÇAS - FORNECIMENTO E INSTALAÇÃO. AF_10/2025</t>
  </si>
  <si>
    <t>5.3.1.7.4</t>
  </si>
  <si>
    <t>5.3.1.8</t>
  </si>
  <si>
    <t>INSTALAÇÃO HIDRO-SANITÁRIA</t>
  </si>
  <si>
    <t>5.3.1.8.1</t>
  </si>
  <si>
    <t>00001368</t>
  </si>
  <si>
    <t>CHUVEIRO COMUM EM PLASTICO BRANCO, COM CANO, 3 TEMPERATURAS, 5500 W (110/220 V)</t>
  </si>
  <si>
    <t>5.3.1.8.2</t>
  </si>
  <si>
    <t>102609</t>
  </si>
  <si>
    <t>CAIXA D´ÁGUA EM POLIETILENO, 2000 LITROS - FORNECIMENTO E INSTALAÇÃO. AF_06/2021</t>
  </si>
  <si>
    <t>5.3.1.8.3</t>
  </si>
  <si>
    <t>100866</t>
  </si>
  <si>
    <t>BARRA DE APOIO RETA, EM ACO INOX POLIDO, COMPRIMENTO 60CM, FIXADA NA PAREDE - FORNECIMENTO E INSTALAÇÃO. AF_01/2020</t>
  </si>
  <si>
    <t>5.3.1.8.4</t>
  </si>
  <si>
    <t>95470</t>
  </si>
  <si>
    <t>VASO SANITARIO SIFONADO CONVENCIONAL COM LOUÇA BRANCA, INCLUSO CONJUNTO DE LIGAÇÃO PARA BACIA SANITÁRIA AJUSTÁVEL - FORNECIMENTO E INSTALAÇÃO. AF_01/2020</t>
  </si>
  <si>
    <t>5.3.1.8.5</t>
  </si>
  <si>
    <t>95472</t>
  </si>
  <si>
    <t>VASO SANITARIO SIFONADO CONVENCIONAL PARA PCD SEM FURO FRONTAL COM LOUÇA BRANCA SEM ASSENTO, INCLUSO CONJUNTO DE LIGAÇÃO PARA BACIA SANITÁRIA AJUSTÁVEL - FORNECIMENTO E INSTALAÇÃO. AF_01/2020</t>
  </si>
  <si>
    <t>5.3.1.8.6</t>
  </si>
  <si>
    <t>100849</t>
  </si>
  <si>
    <t>ASSENTO SANITÁRIO CONVENCIONAL - FORNECIMENTO E INSTALACAO. AF_01/2020</t>
  </si>
  <si>
    <t>5.3.1.8.7</t>
  </si>
  <si>
    <t>00000001</t>
  </si>
  <si>
    <t>BANCADA DE GRANITO CINZA POLIDO, DE 0,55 X 2,43 M, PARA LAVATÓRIO - FORNECIMENTO E INSTALAÇÃO</t>
  </si>
  <si>
    <t>5.3.1.8.8</t>
  </si>
  <si>
    <t>86937</t>
  </si>
  <si>
    <t>CUBA DE EMBUTIR OVAL EM LOUÇA BRANCA, 35 X 50CM OU EQUIVALENTE, INCLUSO VÁLVULA EM METAL CROMADO E SIFÃO FLEXÍVEL EM PVC - FORNECIMENTO E INSTALAÇÃO. AF_01/2020</t>
  </si>
  <si>
    <t>5.3.1.8.9</t>
  </si>
  <si>
    <t>100875</t>
  </si>
  <si>
    <t>BANCO ARTICULADO, EM ACO INOX, PARA PCD, FIXADO NA PAREDE - FORNECIMENTO E INSTALAÇÃO. AF_01/2020</t>
  </si>
  <si>
    <t>5.3.1.8.10</t>
  </si>
  <si>
    <t>102257</t>
  </si>
  <si>
    <t>DIVISORIA SANITÁRIA, EM PAINEL DE GRANILITE, ESP = 3CM, ASSENTADO COM ARGAMASSA COLANTE AC III-E. AF_10/2025</t>
  </si>
  <si>
    <t>5.4</t>
  </si>
  <si>
    <t>COBERTA</t>
  </si>
  <si>
    <t>5.4.1</t>
  </si>
  <si>
    <t>92544</t>
  </si>
  <si>
    <t>TRAMA DE MADEIRA COMPOSTA POR TERÇAS PARA TELHADOS DE ATÉ 2 ÁGUAS PARA TELHA ESTRUTURAL DE FIBROCIMENTO, INCLUSO TRANSPORTE VERTICAL. AF_10/2025</t>
  </si>
  <si>
    <t>5.4.2</t>
  </si>
  <si>
    <t>94207</t>
  </si>
  <si>
    <t>TELHAMENTO COM TELHA ONDULADA DE FIBROCIMENTO E = 6 MM, COM RECOBRIMENTO LATERAL DE 1/4 DE ONDA PARA TELHADO COM INCLINAÇÃO MAIOR QUE 10°, COM ATÉ 2 ÁGUAS, INCLUSO IÇAMENTO. AF_07/2019</t>
  </si>
  <si>
    <t>5.4.3</t>
  </si>
  <si>
    <t>102989</t>
  </si>
  <si>
    <t>CANALETA MEIA CANA PRÉ-MOLDADA DE CONCRETO (D = 20 CM) - FORNECIMENTO E INSTALAÇÃO. AF_08/2021</t>
  </si>
  <si>
    <t>5.4.4</t>
  </si>
  <si>
    <t>96113</t>
  </si>
  <si>
    <t>FORRO EM PLACAS DE GESSO, PARA AMBIENTES COMERCIAIS. AF_08/2023_PS</t>
  </si>
  <si>
    <t>5.4.5</t>
  </si>
  <si>
    <t>104639</t>
  </si>
  <si>
    <t>PINTURA LÁTEX ACRÍLICA ECONÔMICA, APLICAÇÃO MANUAL EM TETO, DUAS DEMÃOS. AF_04/2023</t>
  </si>
  <si>
    <t>6</t>
  </si>
  <si>
    <t>ALAMBRADO</t>
  </si>
  <si>
    <t>6.1</t>
  </si>
  <si>
    <t>MOVIMENTAÇÃO DE TERRA</t>
  </si>
  <si>
    <t>6.1.1</t>
  </si>
  <si>
    <t>6.2</t>
  </si>
  <si>
    <t>6.2.1</t>
  </si>
  <si>
    <t>6.3</t>
  </si>
  <si>
    <t>6.3.1</t>
  </si>
  <si>
    <t>6.3.1.1</t>
  </si>
  <si>
    <t>S08791</t>
  </si>
  <si>
    <t>MURO EM ALVENARIA BLOCO CERÂMICO, E= 0,19M, C/ ALV DE PEDRA 0,35 X 0,60M, PILARES (9X20CM) A CADA 3,0M, CINTAS INFERIOR E SUPERIOR (9X15CM) EM CONCRETO ARMADO FCK=15,0 MPA, C/ CHAPISCO, REBOCO E PINTURA HIDRACOR OU SIMILAR.</t>
  </si>
  <si>
    <t>6.3.2</t>
  </si>
  <si>
    <t>6.3.2.1</t>
  </si>
  <si>
    <t>102363</t>
  </si>
  <si>
    <t>ALAMBRADO PARA QUADRA POLIESPORTIVA, ESTRUTURADO POR TUBOS DE AÇO GALVANIZADO, (MONTANTES COM DIÂMETRO 2", TRAVESSAS E ESCORAS COM DIÂMETRO 1 ¼"), COM TELA DE ARAME GALVANIZADO, FIO 12 BWG E MALHA QUADRADA 5X5CM (EXCETO MURETA). AF_12/2025</t>
  </si>
  <si>
    <t>6.3.2.2</t>
  </si>
  <si>
    <t>S11532</t>
  </si>
  <si>
    <t>6.3.2.3</t>
  </si>
  <si>
    <t>100735</t>
  </si>
  <si>
    <t>PINTURA COM TINTA ACRÍLICA DE ACABAMENTO PULVERIZADA SOBRE SUPERFÍCIES METÁLICAS (EXCETO PERFIL) EXECUTADO EM OBRA (POR DEMÃO). AF_01/2020_PE</t>
  </si>
  <si>
    <t>6.3.2.4</t>
  </si>
  <si>
    <t>98522</t>
  </si>
  <si>
    <t>ALAMBRADO EM MOURÕES DE CONCRETO, COM TELA DE ARAME GALVANIZADO (INCLUSIVE MURETA EM CONCRETO). AF_12/2025</t>
  </si>
  <si>
    <t>7</t>
  </si>
  <si>
    <t>MURO DE CONTORNO</t>
  </si>
  <si>
    <t>7.1</t>
  </si>
  <si>
    <t>7.1.1</t>
  </si>
  <si>
    <t>7.2</t>
  </si>
  <si>
    <t>7.2.1</t>
  </si>
  <si>
    <t>7.3</t>
  </si>
  <si>
    <t>7.3.1</t>
  </si>
  <si>
    <t>7.4</t>
  </si>
  <si>
    <t>S12989</t>
  </si>
  <si>
    <t>PORTÃO EM FERRO, EM TUBO DE AÇO GALV. 2" E TELA REVESTIDA 1"</t>
  </si>
  <si>
    <t>8</t>
  </si>
  <si>
    <t>ARQUIBANCADA</t>
  </si>
  <si>
    <t>8.1</t>
  </si>
  <si>
    <t>S11935</t>
  </si>
  <si>
    <t>CORRIMÃO CENTRAL EM TUBO FERRO GALVANIZADO, SUPERIOR ALT=1,10M, BARRAS INTERMEDIÁRIAS ALT=0,92M E 0,70M DE CADA LADO, DIAM= 1.1/2" INCLUSIVE AS VERTICAIS DE APOIO.</t>
  </si>
  <si>
    <t>8.2</t>
  </si>
  <si>
    <t>8.3</t>
  </si>
  <si>
    <t>94975</t>
  </si>
  <si>
    <t>CONCRETO FCK = 15MPA, TRAÇO 1:3,4:3,5 (EM MASSA SECA DE CIMENTO/ AREIA MÉDIA/ BRITA 1) - PREPARO MANUAL. AF_05/2021</t>
  </si>
  <si>
    <t>8.4</t>
  </si>
  <si>
    <t>103800</t>
  </si>
  <si>
    <t>PEDRA ARGAMASSADA COM CIMENTO E AREIA 1:3, 40% DE ARGAMASSA EM VOLUME - AREIA E PEDRA DE MÃO COMERCIAIS - FORNECIMENTO E ASSENTAMENTO. AF_08/2022</t>
  </si>
  <si>
    <t>8.5</t>
  </si>
  <si>
    <t>8.6</t>
  </si>
  <si>
    <t>S00153</t>
  </si>
  <si>
    <t>ALVENARIA BLOCO CERÂMICO VEDAÇÃO, 9X19X24CM, E=19CM, COM ARGAMASSA T5 - 1:2:8(CIMENTO/CAL/AREIA), JUNTA=1CM - REV.08</t>
  </si>
  <si>
    <t>8.7</t>
  </si>
  <si>
    <t>8.8</t>
  </si>
  <si>
    <t>96542</t>
  </si>
  <si>
    <t>FABRICAÇÃO, MONTAGEM E DESMONTAGEM DE FÔRMA PARA VIGA BALDRAME, EM CHAPA DE MADEIRA COMPENSADA RESINADA, E=17 MM, 4 UTILIZAÇÕES. AF_01/2024</t>
  </si>
  <si>
    <t>8.9</t>
  </si>
  <si>
    <t>87896</t>
  </si>
  <si>
    <t>CHAPISCO APLICADO EM ALVENARIA (SEM PRESENÇA DE VÃOS) E ESTRUTURAS DE CONCRETO DE FACHADA, COM EQUIPAMENTO DE PROJEÇÃO. ARGAMASSA TRAÇO 1:3 COM PREPARO MANUAL. AF_10/2022</t>
  </si>
  <si>
    <t>8.10</t>
  </si>
  <si>
    <t>S12352</t>
  </si>
  <si>
    <t>EMBOÇO OU REBOCO ESPECIAL DE PAREDE, ESPESSURA 3CM, COM ARGAMASSA 1:4 CAL E AREIA</t>
  </si>
  <si>
    <t>8.11</t>
  </si>
  <si>
    <t>102491</t>
  </si>
  <si>
    <t>PINTURA DE PISO COM TINTA ACRÍLICA, APLICAÇÃO MANUAL, 2 DEMÃOS, INCLUSO FUNDO PREPARADOR. AF_05/2021</t>
  </si>
  <si>
    <t>9</t>
  </si>
  <si>
    <t>BANHEIROS</t>
  </si>
  <si>
    <t>9.1</t>
  </si>
  <si>
    <t>9.1.1</t>
  </si>
  <si>
    <t>9.1.2</t>
  </si>
  <si>
    <t>9.2</t>
  </si>
  <si>
    <t>9.2.1</t>
  </si>
  <si>
    <t>9.3</t>
  </si>
  <si>
    <t>9.3.1</t>
  </si>
  <si>
    <t>9.3.1.1</t>
  </si>
  <si>
    <t>9.3.1.2</t>
  </si>
  <si>
    <t>9.3.1.2.1</t>
  </si>
  <si>
    <t>9.3.1.2.2</t>
  </si>
  <si>
    <t>9.3.1.2.3</t>
  </si>
  <si>
    <t>9.3.1.2.4</t>
  </si>
  <si>
    <t>9.3.1.2.5</t>
  </si>
  <si>
    <t>9.3.1.2.6</t>
  </si>
  <si>
    <t>104109</t>
  </si>
  <si>
    <t>ARMAÇÃO DE PILAR OU VIGA DE ESTRUTURA DE CONCRETO ARMADO EMBUTIDA EM ALVENARIA DE VEDAÇÃO UTILIZANDO AÇO CA-50 DE 8,0 MM - MONTAGEM. AF_06/2022</t>
  </si>
  <si>
    <t>9.3.1.2.7</t>
  </si>
  <si>
    <t>9.3.1.2.8</t>
  </si>
  <si>
    <t>9.3.1.2.9</t>
  </si>
  <si>
    <t>9.3.1.2.10</t>
  </si>
  <si>
    <t>101963</t>
  </si>
  <si>
    <t>LAJE PRÉ-MOLDADA UNIDIRECIONAL, BIAPOIADA, PARA PISO, ENCHIMENTO EM CERÂMICA, VIGOTA CONVENCIONAL, ALTURA TOTAL DA LAJE "LT" = 12 CM (ENCHIMENTO+CAPA) = (8+4). AF_08/2025</t>
  </si>
  <si>
    <t>9.3.1.3</t>
  </si>
  <si>
    <t>9.3.1.3.1</t>
  </si>
  <si>
    <t>9.3.1.4</t>
  </si>
  <si>
    <t>9.3.1.4.1</t>
  </si>
  <si>
    <t>9.3.1.4.2</t>
  </si>
  <si>
    <t>9.3.1.4.3</t>
  </si>
  <si>
    <t>9.3.1.4.4</t>
  </si>
  <si>
    <t>104958</t>
  </si>
  <si>
    <t>MASSA ÚNICA, EM ARGAMASSA TRAÇO 1:2:8 PREPARO MECÂNICO, APLICADA MANUALMENTE EM PAREDES INTERNAS DE AMBIENTES COM ÁREA MAIOR QUE 10M², E = 10MM, COM TALISCAS. AF_03/2024</t>
  </si>
  <si>
    <t>9.3.1.5</t>
  </si>
  <si>
    <t>9.3.1.5.1</t>
  </si>
  <si>
    <t>9.3.1.6</t>
  </si>
  <si>
    <t>9.3.1.6.1</t>
  </si>
  <si>
    <t>9.3.1.6.2</t>
  </si>
  <si>
    <t>9.3.1.6.3</t>
  </si>
  <si>
    <t>9.3.1.7</t>
  </si>
  <si>
    <t>9.3.1.7.1</t>
  </si>
  <si>
    <t>S13049</t>
  </si>
  <si>
    <t>PORTA EM ALUMÍNIO LAMBRIL, COR BRANCA OU BRONZE, DE ABRIR OU CORRER, COMPLETA, INCLUSIVE CAIXILHOS, DOBRADIÇAS OU ROLDANAS E FECHADURA</t>
  </si>
  <si>
    <t>9.3.1.7.2</t>
  </si>
  <si>
    <t>S13591</t>
  </si>
  <si>
    <t>JANELA EM ALUMÍNIO, COR N/P/B, TIPO MAXIM-AR COM POLICARBONATO. INCLUSIVE BATENTE E FERRAGENS</t>
  </si>
  <si>
    <t>9.3.1.8</t>
  </si>
  <si>
    <t>9.3.1.8.1</t>
  </si>
  <si>
    <t>9.3.1.8.2</t>
  </si>
  <si>
    <t>9.3.1.8.3</t>
  </si>
  <si>
    <t>9.3.1.8.4</t>
  </si>
  <si>
    <t>9.3.1.8.5</t>
  </si>
  <si>
    <t>9.3.1.8.6</t>
  </si>
  <si>
    <t>9.3.1.8.7</t>
  </si>
  <si>
    <t>00000002</t>
  </si>
  <si>
    <t>BANCADA DE GRANITO CINZA POLIDO, DE 0,55 X 1,60 M, PARA LAVATÓRIO - FORNECIMENTO E INSTALAÇÃO</t>
  </si>
  <si>
    <t>9.3.1.8.8</t>
  </si>
  <si>
    <t>9.3.1.8.9</t>
  </si>
  <si>
    <t>9.3.1.8.10</t>
  </si>
  <si>
    <t>9.3.1.8.11</t>
  </si>
  <si>
    <t>100859</t>
  </si>
  <si>
    <t>MICTÓRIO SIFONADO LOUÇA BRANCA PARA ENTRADA DE ÁGUA EMBUTIDA - PADRÃO ALTO - FORNECIMENTO E INSTALAÇÃO. AF_01/2020</t>
  </si>
  <si>
    <t>9.3.1.9</t>
  </si>
  <si>
    <t>9.3.1.9.1</t>
  </si>
  <si>
    <t>9.3.1.9.2</t>
  </si>
  <si>
    <t>9.3.1.9.3</t>
  </si>
  <si>
    <t>9.3.1.9.4</t>
  </si>
  <si>
    <t>CANALETA MEIA CANA PRÉ-MOLDADA DE CONCRETO (D = 20 CM) - FORNECIMENTO E INSTALAÇÃO. AF_05/2025</t>
  </si>
  <si>
    <t>9.3.1.9.5</t>
  </si>
  <si>
    <t>10</t>
  </si>
  <si>
    <t>PAVIMENTAÇÃO</t>
  </si>
  <si>
    <t>10.1</t>
  </si>
  <si>
    <t>92396</t>
  </si>
  <si>
    <t>EXECUÇÃO DE PASSEIO EM PISO INTERTRAVADO, COM BLOCO RETANGULAR COR NATURAL DE 20 X 10 CM, ESPESSURA 6 CM. AF_10/2022</t>
  </si>
  <si>
    <t>11</t>
  </si>
  <si>
    <t>GUARITA</t>
  </si>
  <si>
    <t>11.1</t>
  </si>
  <si>
    <t>11.1.1</t>
  </si>
  <si>
    <t>11.1.2</t>
  </si>
  <si>
    <t>11.2</t>
  </si>
  <si>
    <t>FUNDAÇÃO E ESTRUTURA</t>
  </si>
  <si>
    <t>11.2.1</t>
  </si>
  <si>
    <t>11.2.1.1</t>
  </si>
  <si>
    <t>11.2.1.2</t>
  </si>
  <si>
    <t>11.2.1.2.1</t>
  </si>
  <si>
    <t>11.2.1.2.2</t>
  </si>
  <si>
    <t>11.2.1.2.3</t>
  </si>
  <si>
    <t>11.2.1.2.4</t>
  </si>
  <si>
    <t>11.2.1.2.5</t>
  </si>
  <si>
    <t>11.2.1.2.6</t>
  </si>
  <si>
    <t>11.2.1.2.7</t>
  </si>
  <si>
    <t>11.2.1.2.8</t>
  </si>
  <si>
    <t>11.2.1.2.9</t>
  </si>
  <si>
    <t>11.2.1.3</t>
  </si>
  <si>
    <t>11.2.1.3.1</t>
  </si>
  <si>
    <t>11.2.1.4</t>
  </si>
  <si>
    <t>11.2.1.4.1</t>
  </si>
  <si>
    <t>11.2.1.4.2</t>
  </si>
  <si>
    <t>11.2.1.4.3</t>
  </si>
  <si>
    <t>104589</t>
  </si>
  <si>
    <t>REVESTIMENTO CERÂMICO PARA PAREDES EXTERNAS, COM PLACAS TIPO GRÊS OU SEMIGRÊS, FORMATO MENOR OU IGUAL A 200 CM2, ALINHADAS A PRUMO, APLICADO EM SUPERFÍCIES INTERNAS DE SACADA. AF_02/2023</t>
  </si>
  <si>
    <t>11.2.1.4.4</t>
  </si>
  <si>
    <t>11.2.1.5</t>
  </si>
  <si>
    <t>11.2.1.5.1</t>
  </si>
  <si>
    <t>11.2.1.6</t>
  </si>
  <si>
    <t>11.2.1.6.1</t>
  </si>
  <si>
    <t>11.2.1.6.2</t>
  </si>
  <si>
    <t>11.2.1.6.3</t>
  </si>
  <si>
    <t>11.2.1.7</t>
  </si>
  <si>
    <t>11.2.1.7.1</t>
  </si>
  <si>
    <t>11.2.1.7.2</t>
  </si>
  <si>
    <t>94570</t>
  </si>
  <si>
    <t>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t>
  </si>
  <si>
    <t>11.2.1.7.3</t>
  </si>
  <si>
    <t>102185</t>
  </si>
  <si>
    <t>PORTA DE ABRIR COM MOLA HIDRÁULICA, EM VIDRO TEMPERADO, 2 FOLHAS DE 90X210 CM, ESPESSURA DE 10 MM, INCLUSIVE ACESSÓRIOS. AF_11/2025</t>
  </si>
  <si>
    <t>11.2.1.8</t>
  </si>
  <si>
    <t>11.2.1.8.1</t>
  </si>
  <si>
    <t>11.2.1.8.2</t>
  </si>
  <si>
    <t>11.2.1.8.3</t>
  </si>
  <si>
    <t>11.2.1.8.4</t>
  </si>
  <si>
    <t>11.2.1.8.5</t>
  </si>
  <si>
    <t>12</t>
  </si>
  <si>
    <t>INSTALAÇÃO ELÉTRICA</t>
  </si>
  <si>
    <t>12.1</t>
  </si>
  <si>
    <t>101510</t>
  </si>
  <si>
    <t>ENTRADA DE ENERGIA ELÉTRICA, AÉREA, TRIFÁSICA, COM CAIXA DE EMBUTIR, CABO DE 16 MM2 E DISJUNTOR DIN 50A (NÃO INCLUSO O POSTE DE CONCRETO). AF_12/2025</t>
  </si>
  <si>
    <t>12.2</t>
  </si>
  <si>
    <t>S13598</t>
  </si>
  <si>
    <t>Painel slim Led quadrado de sobrepor autovolt, potência 24W, 4000K, ângulo de 120°</t>
  </si>
  <si>
    <t>12.3</t>
  </si>
  <si>
    <t>101883</t>
  </si>
  <si>
    <t>QUADRO DE DISTRIBUIÇÃO DE ENERGIA EM CHAPA DE AÇO GALVANIZADO, DE EMBUTIR, COM BARRAMENTO TRIFÁSICO, PARA 18 DISJUNTORES DIN 100A - FORNECIMENTO E INSTALAÇÃO. AF_07/2025</t>
  </si>
  <si>
    <t>12.4</t>
  </si>
  <si>
    <t>S02937</t>
  </si>
  <si>
    <t>Poste de concreto duplo T (DT) 10/600 - fornecimento</t>
  </si>
  <si>
    <t>12.5</t>
  </si>
  <si>
    <t>S13756</t>
  </si>
  <si>
    <t>Refletor LED, 1200W Módulo DC C/DPS 30º, 5000K, 180 lúmens/W, dimerizável, corpo em alumínio, autovolt, G-light ou similar</t>
  </si>
  <si>
    <t>12.6</t>
  </si>
  <si>
    <t>SBC069066</t>
  </si>
  <si>
    <t>POSTE CONCRETO 9,0M COM 4 LED 60W 6.600 LUMENS</t>
  </si>
  <si>
    <t>12.7</t>
  </si>
  <si>
    <t>12.7.1</t>
  </si>
  <si>
    <t>91924</t>
  </si>
  <si>
    <t>CABO DE COBRE FLEXÍVEL ISOLADO, 1,5 MM², ANTI-CHAMA 450/750 V, PARA CIRCUITOS TERMINAIS - FORNECIMENTO E INSTALAÇÃO. AF_03/2023</t>
  </si>
  <si>
    <t>12.7.2</t>
  </si>
  <si>
    <t>91926</t>
  </si>
  <si>
    <t>CABO DE COBRE FLEXÍVEL ISOLADO, 2,5 MM², ANTI-CHAMA 450/750 V, PARA CIRCUITOS TERMINAIS - FORNECIMENTO E INSTALAÇÃO. AF_03/2023</t>
  </si>
  <si>
    <t>12.7.3</t>
  </si>
  <si>
    <t>91835</t>
  </si>
  <si>
    <t>ELETRODUTO FLEXÍVEL CORRUGADO REFORÇADO, PVC, DN 25 MM (3/4"), PARA CIRCUITOS TERMINAIS, INSTALADO EM FORRO - FORNECIMENTO E INSTALAÇÃO. AF_03/2023</t>
  </si>
  <si>
    <t>12.7.4</t>
  </si>
  <si>
    <t>91953</t>
  </si>
  <si>
    <t>INTERRUPTOR SIMPLES (1 MÓDULO), 10A/250V, INCLUINDO SUPORTE E PLACA - FORNECIMENTO E INSTALAÇÃO. AF_03/2023</t>
  </si>
  <si>
    <t>12.7.5</t>
  </si>
  <si>
    <t>92009</t>
  </si>
  <si>
    <t>TOMADA BAIXA DE EMBUTIR (2 MÓDULOS), 2P+T 20 A, INCLUINDO SUPORTE E PLACA - FORNECIMENTO E INSTALAÇÃO. AF_03/2023</t>
  </si>
  <si>
    <t>12.7.6</t>
  </si>
  <si>
    <t>91993</t>
  </si>
  <si>
    <t>TOMADA ALTA DE EMBUTIR (1 MÓDULO), 2P+T 20 A, INCLUINDO SUPORTE E PLACA - FORNECIMENTO E INSTALAÇÃO. AF_03/2023</t>
  </si>
  <si>
    <t>12.7.7</t>
  </si>
  <si>
    <t>96985</t>
  </si>
  <si>
    <t>HASTE DE ATERRAMENTO, DIÂMETRO 5/8", COM 3 METROS - FORNECIMENTO E INSTALAÇÃO. AF_08/2023</t>
  </si>
  <si>
    <t>12.7.8</t>
  </si>
  <si>
    <t>SBC 064115</t>
  </si>
  <si>
    <t>QUADRO DE DISTRIBUICAO - 12 DISJUNTORES C/BARRAMENTO</t>
  </si>
  <si>
    <t>12.8</t>
  </si>
  <si>
    <t>WC</t>
  </si>
  <si>
    <t>12.8.1</t>
  </si>
  <si>
    <t>12.8.2</t>
  </si>
  <si>
    <t>12.8.3</t>
  </si>
  <si>
    <t>12.8.4</t>
  </si>
  <si>
    <t>12.8.5</t>
  </si>
  <si>
    <t>12.8.6</t>
  </si>
  <si>
    <t>92005</t>
  </si>
  <si>
    <t>TOMADA MÉDIA DE EMBUTIR (2 MÓDULOS), 2P+T 20 A, INCLUINDO SUPORTE E PLACA - FORNECIMENTO E INSTALAÇÃO. AF_03/2023</t>
  </si>
  <si>
    <t>12.8.7</t>
  </si>
  <si>
    <t>12.9</t>
  </si>
  <si>
    <t>VESTIARIOS</t>
  </si>
  <si>
    <t>12.9.1</t>
  </si>
  <si>
    <t>12.9.2</t>
  </si>
  <si>
    <t>12.9.3</t>
  </si>
  <si>
    <t>12.9.4</t>
  </si>
  <si>
    <t>12.9.5</t>
  </si>
  <si>
    <t>12.9.6</t>
  </si>
  <si>
    <t>91936</t>
  </si>
  <si>
    <t>CAIXA OCTOGONAL 4" X 4", PVC, INSTALADA EM LAJE - FORNECIMENTO E INSTALAÇÃO. AF_03/2023</t>
  </si>
  <si>
    <t>12.10</t>
  </si>
  <si>
    <t>12.10.1</t>
  </si>
  <si>
    <t>97883</t>
  </si>
  <si>
    <t>CAIXA ENTERRADA ELÉTRICA RETANGULAR, EM CONCRETO PRÉ-MOLDADO, FUNDO COM BRITA, DIMENSÕES INTERNAS: 0,6X0,6X0,5 M. AF_12/2020</t>
  </si>
  <si>
    <t>12.10.2</t>
  </si>
  <si>
    <t>91935</t>
  </si>
  <si>
    <t>CABO DE COBRE FLEXÍVEL ISOLADO, 16 MM², ANTI-CHAMA 0,6/1,0 KV, PARA CIRCUITOS TERMINAIS - FORNECIMENTO E INSTALAÇÃO. AF_03/2023</t>
  </si>
  <si>
    <t>12.10.3</t>
  </si>
  <si>
    <t>91929</t>
  </si>
  <si>
    <t>CABO DE COBRE FLEXÍVEL ISOLADO, 4 MM², ANTI-CHAMA 0,6/1,0 KV, PARA CIRCUITOS TERMINAIS - FORNECIMENTO E INSTALAÇÃO. AF_03/2023</t>
  </si>
  <si>
    <t>12.10.4</t>
  </si>
  <si>
    <t>93009</t>
  </si>
  <si>
    <t>ELETRODUTO RÍGIDO ROSCÁVEL, PVC, DN 60 MM (2"), PARA REDE ENTERRADA DE DISTRIBUIÇÃO DE ENERGIA ELÉTRICA - FORNECIMENTO E INSTALAÇÃO. AF_12/2021</t>
  </si>
  <si>
    <t>12.10.5</t>
  </si>
  <si>
    <t>91864</t>
  </si>
  <si>
    <t>ELETRODUTO RÍGIDO ROSCÁVEL, PVC, DN 32 MM (1"), PARA CIRCUITOS TERMINAIS, INSTALADO EM FORRO - FORNECIMENTO E INSTALAÇÃO. AF_03/2023</t>
  </si>
  <si>
    <t>12.10.6</t>
  </si>
  <si>
    <t>93011</t>
  </si>
  <si>
    <t>ELETRODUTO RÍGIDO ROSCÁVEL, PVC, DN 85 MM (3"), PARA REDE ENTERRADA DE DISTRIBUIÇÃO DE ENERGIA ELÉTRICA - FORNECIMENTO E INSTALAÇÃO. AF_12/2021</t>
  </si>
  <si>
    <t>12.10.7</t>
  </si>
  <si>
    <t>97891</t>
  </si>
  <si>
    <t>CAIXA ENTERRADA ELÉTRICA RETANGULAR, EM ALVENARIA COM BLOCOS DE CONCRETO, FUNDO COM BRITA, DIMENSÕES INTERNAS: 0,4X0,4X0,4 M. AF_12/2020</t>
  </si>
  <si>
    <t>13</t>
  </si>
  <si>
    <t>PROTEÇÃO CONTRA INCENDIO</t>
  </si>
  <si>
    <t>13.1</t>
  </si>
  <si>
    <t>101907</t>
  </si>
  <si>
    <t>EXTINTOR DE INCÊNDIO PORTÁTIL COM CARGA DE CO2 DE 6 KG, CLASSE BC - FORNECIMENTO E INSTALAÇÃO. AF_10/2020_PE</t>
  </si>
  <si>
    <t>13.2</t>
  </si>
  <si>
    <t>97599</t>
  </si>
  <si>
    <t>LUMINÁRIA DE EMERGÊNCIA, COM 30 LÂMPADAS LED DE 2 W, SEM REATOR - FORNECIMENTO E INSTALAÇÃO. AF_09/2024</t>
  </si>
  <si>
    <t>13.3</t>
  </si>
  <si>
    <t>S12888</t>
  </si>
  <si>
    <t>PLACA DE SINALIZACAO, FOTOLUMINESCENTE, EM PVC , COM</t>
  </si>
  <si>
    <t>13.4</t>
  </si>
  <si>
    <t>180051</t>
  </si>
  <si>
    <t>PINTURA FAIXA DEMARCACAO AVISO EM PISO-(0,4m2)-EXTINTORES</t>
  </si>
  <si>
    <t>13.5</t>
  </si>
  <si>
    <t>S12884</t>
  </si>
  <si>
    <t>PLACA DE SINALIZACAO, FOTOLUMINESCENTE, 38X19 CM, EM PVC , COM SETA INDICATIVA DE SENTIDO (ESQUERDA OU DIREITA) DE SAÍDA DE EMERGÊNCIA- PLACA S2</t>
  </si>
  <si>
    <t>13.6</t>
  </si>
  <si>
    <t>PLACA DE SINALIZACAO, FOTOLUMINESCENTE, 38X19 CM, EM PVC , COM SETA INDICATIVA DE SENTIDO (ESQUERDA OU DIREITA) DE SAÍDA DE EMERGÊNCIA</t>
  </si>
  <si>
    <t>13.7</t>
  </si>
  <si>
    <t>SISTEMA DE PROTEÇÃO CONTRA DESCARGAS ATMOSFÉRICAS (SPDA)</t>
  </si>
  <si>
    <t>13.7.1</t>
  </si>
  <si>
    <t>S00824</t>
  </si>
  <si>
    <t>Pára-raio tipo Franklin 350mm, latão cromado, para descida 1 cabo, c/suporte e conectores p/cabo terra, inclusive mastro aço galv 3mx2" e base</t>
  </si>
  <si>
    <t>13.7.2</t>
  </si>
  <si>
    <t>S10694</t>
  </si>
  <si>
    <t>CONECTOR EM LATÃO TIPO MINIGAR PARA CABOS 16 - 50 MM² (SPDA)</t>
  </si>
  <si>
    <t>13.7.3</t>
  </si>
  <si>
    <t>078030</t>
  </si>
  <si>
    <t>CAIXA DE EQUALIZACAO TERRA 210x210x90 TEL-901</t>
  </si>
  <si>
    <t>13.7.4</t>
  </si>
  <si>
    <t>13.7.5</t>
  </si>
  <si>
    <t>96977</t>
  </si>
  <si>
    <t>CORDOALHA DE COBRE NU 50 MM², ENTERRADA - FORNECIMENTO E INSTALAÇÃO. AF_08/2023</t>
  </si>
  <si>
    <t>13.7.6</t>
  </si>
  <si>
    <t>S00822</t>
  </si>
  <si>
    <t>CORDOALHA DE COBRE NU 35MM2 (1 AWG) E ISOLADORES PARA PÁRA- RAIOS</t>
  </si>
  <si>
    <t>13.7.7</t>
  </si>
  <si>
    <t>S04429</t>
  </si>
  <si>
    <t>CAIXA DE INSPEÇÃO 0,30 X 0,30 X 0,40M</t>
  </si>
  <si>
    <t>13.7.8</t>
  </si>
  <si>
    <t>101798</t>
  </si>
  <si>
    <t>TAMPA PARA CAIXA TIPO R1, EM FERRO FUNDIDO, DIMENSÕES INTERNAS: 0,40 X 0,60 M - FORNECIMENTO E INSTALAÇÃO. AF_12/2020</t>
  </si>
  <si>
    <t>13.7.9</t>
  </si>
  <si>
    <t>104750</t>
  </si>
  <si>
    <t>CONECTOR GRAMPO METÁLICO TIPO OLHAL, PARA SPDA, PARA HASTE DE ATERRAMENTO DE 5/8'' E CABOS DE 10 A 50 MM2 - FORNECIMENTO E INSTALAÇÃO. AF_08/2023</t>
  </si>
  <si>
    <t>13.7.10</t>
  </si>
  <si>
    <t>103825</t>
  </si>
  <si>
    <t>CONECTOR EM BRONZE/LATÃO, DN 22 MM X 3/4", SEM ANEL DE SOLDA, BOLSA X ROSCA F, INSTALADO EM RAMAL E SUB-RAMAL DE GÁS COMBUSTÍVEL - FORNECIMENTO E INSTALAÇÃO. AF_04/2022</t>
  </si>
  <si>
    <t>VALOR SEM ENCARGOS:</t>
  </si>
  <si>
    <t>VALOR ENCARGOS:</t>
  </si>
  <si>
    <t>VALOR COM ENCARGOS:</t>
  </si>
  <si>
    <t>VALOR BDI TOTAL:</t>
  </si>
  <si>
    <t>VALOR BDI:</t>
  </si>
  <si>
    <t>VALOR TOTAL CRONOGRAMA:</t>
  </si>
  <si>
    <t>VALOR ORÇAMENTO:</t>
  </si>
  <si>
    <t>VALOR TOTAL:</t>
  </si>
  <si>
    <t>Um Milhão Quinhentos e Setenta Mil reais</t>
  </si>
  <si>
    <t>Wendell Alves Dantas 
CREA: 160020983-1</t>
  </si>
  <si>
    <t>1.1. S05088 BARRACÃO PARA OBRAS DE MÉDIO PORTE REAPROVEITAMENTO 2 VEZES (m2)</t>
  </si>
  <si>
    <t>Serviço</t>
  </si>
  <si>
    <t>COEFICIENTE</t>
  </si>
  <si>
    <t>PREÇO UNITÁRIO</t>
  </si>
  <si>
    <t>TOTAL</t>
  </si>
  <si>
    <t>S00054</t>
  </si>
  <si>
    <t>Barracão para escritório de obra porte médio s=43,56m2 com materiais novos</t>
  </si>
  <si>
    <t>TOTAL Serviço:</t>
  </si>
  <si>
    <t>VALOR:</t>
  </si>
  <si>
    <t>1.2. 103689 FORNECIMENTO E INSTALAÇÃO DE PLACA DE OBRA COM CHAPA GALVANIZADA E ESTRUTURA DE MADEIRA. AF_03/2022_PS (M2)</t>
  </si>
  <si>
    <t>Material</t>
  </si>
  <si>
    <t>00004813</t>
  </si>
  <si>
    <t>PLACA DE OBRA (PARA CONSTRUCAO CIVIL) EM CHAPA GALVANIZADA *N. 22*, ADESIVADA, DE *2,4 X 1,2* M (SEM POSTES PARA FIXACAO)</t>
  </si>
  <si>
    <t>00005065</t>
  </si>
  <si>
    <t>PREGO DE ACO POLIDO COM CABECA 10 X 10 (7/8 X 17)</t>
  </si>
  <si>
    <t>00005069</t>
  </si>
  <si>
    <t>PREGO DE ACO POLIDO COM CABECA 17 X 27 (2 1/2 X 11)</t>
  </si>
  <si>
    <t>00004509</t>
  </si>
  <si>
    <t>SARRAFO *2,5 X 10* CM EM PINUS, MISTA OU EQUIVALENTE DA REGIAO - BRUTA</t>
  </si>
  <si>
    <t>TOTAL Material:</t>
  </si>
  <si>
    <t>Mão de Obra com Encargos Complementares</t>
  </si>
  <si>
    <t>88262</t>
  </si>
  <si>
    <t>CARPINTEIRO DE FORMAS COM ENCARGOS COMPLEMENTARES</t>
  </si>
  <si>
    <t>H</t>
  </si>
  <si>
    <t>88316</t>
  </si>
  <si>
    <t>SERVENTE COM ENCARGOS COMPLEMENTARES</t>
  </si>
  <si>
    <t>TOTAL Mão de Obra com Encargos Complementares:</t>
  </si>
  <si>
    <t>102234</t>
  </si>
  <si>
    <t>PINTURA IMUNIZANTE PARA MADEIRA, 2 DEMÃOS. AF_01/2021</t>
  </si>
  <si>
    <t>1.3. 99059 LOCAÇÃO CONVENCIONAL DE OBRA, UTILIZANDO GABARITO DE TÁBUAS CORRIDAS PONTALETADAS A CADA 2,00M - 2 UTILIZAÇÕES. AF_03/2024 (M)</t>
  </si>
  <si>
    <t>Equipamento Custo Horário</t>
  </si>
  <si>
    <t>91693</t>
  </si>
  <si>
    <t>SERRA CIRCULAR DE BANCADA COM MOTOR ELÉTRICO POTÊNCIA DE 5HP, COM COIFA PARA DISCO 10" - CHI DIURNO. AF_08/2015</t>
  </si>
  <si>
    <t>CHI</t>
  </si>
  <si>
    <t>91692</t>
  </si>
  <si>
    <t>SERRA CIRCULAR DE BANCADA COM MOTOR ELÉTRICO POTÊNCIA DE 5HP, COM COIFA PARA DISCO 10" - CHP DIURNO. AF_08/2015</t>
  </si>
  <si>
    <t>CHP</t>
  </si>
  <si>
    <t>TOTAL Equipamento Custo Horário:</t>
  </si>
  <si>
    <t>00004433</t>
  </si>
  <si>
    <t>CAIBRO NAO APARELHADO *6 X 6* CM, EM MACARANDUBA/MASSARANDUBA, ANGELIM OU EQUIVALENTE DA REGIAO - BRUTA</t>
  </si>
  <si>
    <t>00005068</t>
  </si>
  <si>
    <t>PREGO DE ACO POLIDO COM CABECA 17 X 21 (2 X 11)</t>
  </si>
  <si>
    <t>00004417</t>
  </si>
  <si>
    <t>SARRAFO NAO APARELHADO *2,5 X 7* CM, EM MACARANDUBA/MASSARANDUBA, ANGELIM, PEROBA-ROSA OU EQUIVALENTE DA REGIAO - BRUTA</t>
  </si>
  <si>
    <t>00010567</t>
  </si>
  <si>
    <t>TABUA *2,5 X 23* CM EM PINUS, MISTA OU EQUIVALENTE DA REGIAO - BRUTA</t>
  </si>
  <si>
    <t>00007356</t>
  </si>
  <si>
    <t>TINTA LATEX ACRILICA PREMIUM, COR BRANCO FOSCO</t>
  </si>
  <si>
    <t>L</t>
  </si>
  <si>
    <t>88239</t>
  </si>
  <si>
    <t>AJUDANTE DE CARPINTEIRO COM ENCARGOS COMPLEMENTARES</t>
  </si>
  <si>
    <t>94974</t>
  </si>
  <si>
    <t>CONCRETO MAGRO PARA LASTRO, TRAÇO 1:4,5:4,5 (EM MASSA SECA DE CIMENTO/ AREIA MÉDIA/ BRITA 1) - PREPARO MANUAL. AF_05/2021</t>
  </si>
  <si>
    <t>1.4. 021223 SBCPB CORTE/ESCAVACAO MANUAL EM TALUDE (M³)</t>
  </si>
  <si>
    <t>1.5. 101496 ENTRADA DE ENERGIA ELÉTRICA, AÉREA, MONOFÁSICA, COM CAIXA DE EMBUTIR, CABO DE 35 MM2 E DISJUNTOR DIN 50A (NÃO INCLUSO O POSTE DE CONCRETO). AF_12/2025 (UN)</t>
  </si>
  <si>
    <t>00001094</t>
  </si>
  <si>
    <t>ARMACAO VERTICAL COM HASTE E CONTRA-PINO, EM CHAPA DE ACO GALVANIZADO 3/16", COM 1 ESTRIBO, SEM ISOLADOR</t>
  </si>
  <si>
    <t>00011267</t>
  </si>
  <si>
    <t>ARRUELA LISA, REDONDA, DE LATAO POLIDO, DIAMETRO NOMINAL 5/8", DIAMETRO EXTERNO = 34 MM, DIAMETRO DO FURO = 17 MM, ESPESSURA = *2,5* MM</t>
  </si>
  <si>
    <t>00034643</t>
  </si>
  <si>
    <t>CAIXA DE INSPECAO PARA ATERRAMENTO E PARA RAIOS, EM POLIPROPILENO, DIAMETRO = 300 MM X ALTURA = 400 MM (INCLUIDA TAMPA SEM ESCOTILHA)</t>
  </si>
  <si>
    <t>00039808</t>
  </si>
  <si>
    <t>CAIXA PARA MEDIDOR MONOFASICO, EM POLICARBONATO / TERMOPLASTICO, PARA ALOJAR 1 DISJUNTOR (PADRAO DA CONCESSIONARIA LOCAL)</t>
  </si>
  <si>
    <t>00014153</t>
  </si>
  <si>
    <t>FITA METALICA PERFURADA, L = *18* MM, ROLO DE 30 M, CARGA RECOMENDADA = *30* KGF</t>
  </si>
  <si>
    <t>00003398</t>
  </si>
  <si>
    <t>ISOLADOR DE PORCELANA, TIPO ROLDANA, DIMENSOES DE *72* X *72* MM, PARA USO EM BAIXA TENSAO</t>
  </si>
  <si>
    <t>00004346</t>
  </si>
  <si>
    <t>PARAFUSO DE FERRO POLIDO, SEXTAVADO, COM ROSCA PARCIAL, DIAMETRO 5/8", COMPRIMENTO 6", COM PORCA E ARRUELA DE PRESSAO MEDIA</t>
  </si>
  <si>
    <t>00039997</t>
  </si>
  <si>
    <t>PORCA ZINCADA, SEXTAVADA, DIAMETRO 1/4"</t>
  </si>
  <si>
    <t>00039996</t>
  </si>
  <si>
    <t>VERGALHAO ZINCADO ROSCA TOTAL, 1/4" (6,3 MM)</t>
  </si>
  <si>
    <t>88247</t>
  </si>
  <si>
    <t>AUXILIAR DE ELETRICISTA COM ENCARGOS COMPLEMENTARES</t>
  </si>
  <si>
    <t>88264</t>
  </si>
  <si>
    <t>ELETRICISTA COM ENCARGOS COMPLEMENTARES</t>
  </si>
  <si>
    <t>87367</t>
  </si>
  <si>
    <t>ARGAMASSA TRAÇO 1:1:6 (EM VOLUME DE CIMENTO, CAL E AREIA MÉDIA ÚMIDA) PARA EMBOÇO/MASSA ÚNICA/ASSENTAMENTO DE ALVENARIA DE VEDAÇÃO, PREPARO MANUAL. AF_08/2019</t>
  </si>
  <si>
    <t>100578</t>
  </si>
  <si>
    <t>ASSENTAMENTO DE POSTE DE CONCRETO COM COMPRIMENTO NOMINAL DE 9 M, CARGA NOMINAL MENOR OU IGUAL A 1000 DAN, ENGASTAMENTO SIMPLES COM 1,5 M DE SOLO (NÃO INCLUI FORNECIMENTO). AF_04/2025</t>
  </si>
  <si>
    <t>92986</t>
  </si>
  <si>
    <t>CABO DE COBRE FLEXÍVEL ISOLADO, 35 MM², ANTI-CHAMA 0,6/1,0 KV, PARA REDE ENTERRADA DE DISTRIBUIÇÃO DE ENERGIA ELÉTRICA - FORNECIMENTO E INSTALAÇÃO. AF_12/2021</t>
  </si>
  <si>
    <t>104749</t>
  </si>
  <si>
    <t>CONECTOR GRAMPO METÁLICO TIPO OLHAL, PARA SPDA, PARA HASTE DE ATERRAMENTO DE 3/4'' E CABOS DE 10 A 50 MM2 - FORNECIMENTO E INSTALAÇÃO. AF_08/2023</t>
  </si>
  <si>
    <t>91922</t>
  </si>
  <si>
    <t>CURVA 180 GRAUS PARA ELETRODUTO, PVC, ROSCÁVEL, DN 40 MM (1 1/4"), PARA CIRCUITOS TERMINAIS, INSTALADA EM PAREDE - FORNECIMENTO E INSTALAÇÃO. AF_03/2023</t>
  </si>
  <si>
    <t>91920</t>
  </si>
  <si>
    <t>CURVA 90 GRAUS PARA ELETRODUTO, PVC, ROSCÁVEL, DN 40 MM (1 1/4"), PARA CIRCUITOS TERMINAIS, INSTALADA EM PAREDE - FORNECIMENTO E INSTALAÇÃO. AF_03/2023</t>
  </si>
  <si>
    <t>93659</t>
  </si>
  <si>
    <t>DISJUNTOR MONOPOLAR TIPO DIN, CORRENTE NOMINAL DE 50A - FORNECIMENTO E INSTALAÇÃO. AF_07/2025</t>
  </si>
  <si>
    <t>91873</t>
  </si>
  <si>
    <t>ELETRODUTO RÍGIDO ROSCÁVEL, PVC, DN 40 MM (1 1/4"), PARA CIRCUITOS TERMINAIS, INSTALADO EM PAREDE - FORNECIMENTO E INSTALAÇÃO. AF_03/2023</t>
  </si>
  <si>
    <t>96986</t>
  </si>
  <si>
    <t>HASTE DE ATERRAMENTO, DIÂMETRO 3/4", COM 3 METROS - FORNECIMENTO E INSTALAÇÃO. AF_08/2023</t>
  </si>
  <si>
    <t>91886</t>
  </si>
  <si>
    <t>LUVA PARA ELETRODUTO, PVC, ROSCÁVEL, DN 40 MM (1 1/4"), PARA CIRCUITOS TERMINAIS, INSTALADA EM PAREDE - FORNECIMENTO E INSTALAÇÃO. AF_03/2023</t>
  </si>
  <si>
    <t>2.1. 190164 REGISTRO GAVETA CANOPLA 3/4"" ACABAMENTO CROMADO (UN)</t>
  </si>
  <si>
    <t>Não cadastrado</t>
  </si>
  <si>
    <t>TOTAL Não cadastrado:</t>
  </si>
  <si>
    <t>2.2. 89985 REGISTRO DE PRESSÃO BRUTO, LATÃO, ROSCÁVEL, 3/4", COM ACABAMENTO E CANOPLA CROMADOS - FORNECIMENTO E INSTALAÇÃO. AF_08/2021 (UN)</t>
  </si>
  <si>
    <t>00003148</t>
  </si>
  <si>
    <t>FITA VEDA ROSCA, EM PTFE, ROLO DE 18 MM X 50 M (L X C)</t>
  </si>
  <si>
    <t>00006024</t>
  </si>
  <si>
    <t>REGISTRO PRESSAO COM ACABAMENTO E CANOPLA CROMADA, SIMPLES, BITOLA 3/4"</t>
  </si>
  <si>
    <t>88248</t>
  </si>
  <si>
    <t>AUXILIAR DE ENCANADOR OU BOMBEIRO HIDRÁULICO COM ENCARGOS COMPLEMENTARES</t>
  </si>
  <si>
    <t>88267</t>
  </si>
  <si>
    <t>ENCANADOR OU BOMBEIRO HIDRÁULICO COM ENCARGOS COMPLEMENTARES</t>
  </si>
  <si>
    <t>2.3. S01028 TUBO PVC RÍGIDO SOLDÁVEL MARROM P/ ÁGUA, D = 25 MM (3/4") (m)</t>
  </si>
  <si>
    <t>Encargos Complementares</t>
  </si>
  <si>
    <t>S10554</t>
  </si>
  <si>
    <t>Encargos Complementares - Encanador</t>
  </si>
  <si>
    <t>h</t>
  </si>
  <si>
    <t>S10549</t>
  </si>
  <si>
    <t>Encargos Complementares - Servente</t>
  </si>
  <si>
    <t>TOTAL Encargos Complementares:</t>
  </si>
  <si>
    <t>I00138</t>
  </si>
  <si>
    <t>Adesivo pvc em frasco de 850 gramas</t>
  </si>
  <si>
    <t>kg</t>
  </si>
  <si>
    <t>I02036</t>
  </si>
  <si>
    <t>Solucao limpadora pvc</t>
  </si>
  <si>
    <t>l</t>
  </si>
  <si>
    <t>I09868S</t>
  </si>
  <si>
    <t>Tubo pvc, soldavel, de 25 mm, agua fria (nbr-5648)</t>
  </si>
  <si>
    <t>Mão de Obra</t>
  </si>
  <si>
    <t>I02696S</t>
  </si>
  <si>
    <t>Encanador ou bombeiro hidraulico (horista)</t>
  </si>
  <si>
    <t>I06111S</t>
  </si>
  <si>
    <t>Servente de obras (horista)</t>
  </si>
  <si>
    <t>TOTAL Mão de Obra:</t>
  </si>
  <si>
    <t>S02483</t>
  </si>
  <si>
    <t>Enchimento de rasgos em alvenaria e concreto para tubulação diâm 1/2" a 1"</t>
  </si>
  <si>
    <t>2.4. S01031 TUBO PVC RÍGIDO SOLDÁVEL MARROM P/ ÁGUA, D = 50 MM (1 1/2") (m)</t>
  </si>
  <si>
    <t>I09875S</t>
  </si>
  <si>
    <t>Tubo pvc, soldavel, de 50 mm, agua fria (nbr-5648)</t>
  </si>
  <si>
    <t>S02484</t>
  </si>
  <si>
    <t>Enchimento de rasgos em alvenaria e concreto para tubulação diâm 1 1/4" a 2"</t>
  </si>
  <si>
    <t>S02477</t>
  </si>
  <si>
    <t>Rasgos em alvenaria para passagem de tubulação diâm 1 1/4" a 2"</t>
  </si>
  <si>
    <t>2.5. S01446 TORNEIRA DE BÓIA P/CAIXA D'AGUA D = 1" (DECA OU SIMILAR) (un)</t>
  </si>
  <si>
    <t>I00981</t>
  </si>
  <si>
    <t>Fita veda rosca 18mm</t>
  </si>
  <si>
    <t>I11765S</t>
  </si>
  <si>
    <t>Torneira de boia vazao total para caixa d'agua, agua fria, bitola 1", com haste e torneira metalicos e balao plastico</t>
  </si>
  <si>
    <t>2.6. 89481 JOELHO 90 GRAUS, PVC, SOLDÁVEL, DN 25MM, INSTALADO EM PRUMADA DE ÁGUA - FORNECIMENTO E INSTALAÇÃO. AF_06/2022 (UN)</t>
  </si>
  <si>
    <t>00000122</t>
  </si>
  <si>
    <t>ADESIVO PLASTICO PARA PVC, FRASCO COM *850* GR</t>
  </si>
  <si>
    <t>00003529</t>
  </si>
  <si>
    <t>JOELHO PVC, SOLDAVEL, 90 GRAUS, 25 MM, COR MARROM, PARA AGUA FRIA PREDIAL</t>
  </si>
  <si>
    <t>00038383</t>
  </si>
  <si>
    <t>LIXA D'AGUA EM FOLHA, COR PRETA, GRAO 100</t>
  </si>
  <si>
    <t>00020083</t>
  </si>
  <si>
    <t>SOLUCAO PREPARADORA / LIMPADORA PARA PVC, FRASCO COM 1000 CM3</t>
  </si>
  <si>
    <t>2.7. S01138 JOELHO 90º DE PVC RÍGIDO SOLDÁVEL, MARROM DIÂM = 50MM (un)</t>
  </si>
  <si>
    <t>I03540S</t>
  </si>
  <si>
    <t>Joelho pvc, soldavel, 90 graus, 50 mm, cor marrom, para agua fria predial</t>
  </si>
  <si>
    <t>2.8. S01171 TÊ 90º DE PVC RÍGIDO SOLDÁVEL, MARROM DIÂM = 50MM (un)</t>
  </si>
  <si>
    <t>I07142S</t>
  </si>
  <si>
    <t>Te soldavel, pvc, 90 graus,50 mm, para agua fria predial (nbr 5648)</t>
  </si>
  <si>
    <t>2.9. S01168 TÊ 90º DE PVC RÍGIDO SOLDÁVEL, MARROM DIÂM = 25MM (un)</t>
  </si>
  <si>
    <t>I07139S</t>
  </si>
  <si>
    <t>Te soldavel, pvc, 90 graus, 25 mm, para agua fria predial (nbr 5648)</t>
  </si>
  <si>
    <t>2.10. S00479 JOELHO 90º RED. PVC RÍGIDO SOLDÁVEL C/BUCHA DE LATÃO, DIÂM= 25MMX1/2" (un)</t>
  </si>
  <si>
    <t>I20147S</t>
  </si>
  <si>
    <t>Joelho pvc, soldavel, com bucha de latao, 90 graus, 25 mm x 1/2", para agua fria predial</t>
  </si>
  <si>
    <t>2.11. S04968 TÊ 90º PVC RÍGIDO SOLDÁVEL, LLR, C/BUCHA DE LATÃO NA BOLSA CENTRAL, D= 25 X 1/2" (un)</t>
  </si>
  <si>
    <t>I07137S</t>
  </si>
  <si>
    <t>Te pvc, soldavel, com bucha de latao na bolsa central, 90 graus, 25 mm x 1/2", para agua fria predial</t>
  </si>
  <si>
    <t>2.12. S01037 ADAPTADOR DE PVC RÍGIDO SOLDÁVEL CURTO C/ BOLSA E ROSCA P/ REGISTRO DIÂM = 25MM X 3/4" (un)</t>
  </si>
  <si>
    <t>I00065S</t>
  </si>
  <si>
    <t>Adaptador pvc soldavel curto com bolsa e rosca, 25 mm x 3/4", para agua fria</t>
  </si>
  <si>
    <t>2.13. S04992 LUVA PVC RIGIDO SOLDAVEL E C/BUCHA DE LATÃO, D= 25 X 3/4" (un)</t>
  </si>
  <si>
    <t>I03870S</t>
  </si>
  <si>
    <t>Luva soldavel com bucha de latao, pvc, 25 mm x 3/4"</t>
  </si>
  <si>
    <t>2.14. S00944 FORNECIMENTO E ASSENTAMENTO DE NIPLE DUPLO DE FERRO GALVANIZADO DE 1/2" (un)</t>
  </si>
  <si>
    <t>I01632</t>
  </si>
  <si>
    <t>Niple duplo de ferro galvanizado d=1/2"</t>
  </si>
  <si>
    <t>2.15. 053887 FITA VEDA-ROSCA TEFLON 3/4""x10,0m (M)</t>
  </si>
  <si>
    <t>3.1. 97949 CAIXA PARA BOCA DE LOBO SIMPLES RETANGULAR, EM ALVENARIA COM TIJOLOS CERÂMICOS MACIÇOS, DIMENSÕES INTERNAS: 0,6X1X1,2 M. AF_12/2020 (UN)</t>
  </si>
  <si>
    <t>5679</t>
  </si>
  <si>
    <t>RETROESCAVADEIRA SOBRE RODAS COM CARREGADEIRA, TRAÇÃO 4X4, POTÊNCIA LÍQ. 88 HP, CAÇAMBA CARREG. CAP. MÍN. 1 M3, CAÇAMBA RETRO CAP. 0,26 M3, PESO OPERACIONAL MÍN. 6.674 KG, PROFUNDIDADE ESCAVAÇÃO MÁX. 4,37 M - CHI DIURNO. AF_06/2014</t>
  </si>
  <si>
    <t>5678</t>
  </si>
  <si>
    <t>RETROESCAVADEIRA SOBRE RODAS COM CARREGADEIRA, TRAÇÃO 4X4, POTÊNCIA LÍQ. 88 HP, CAÇAMBA CARREG. CAP. MÍN. 1 M3, CAÇAMBA RETRO CAP. 0,26 M3, PESO OPERACIONAL MÍN. 6.674 KG, PROFUNDIDADE ESCAVAÇÃO MÁX. 4,37 M - CHP DIURNO. AF_06/2014</t>
  </si>
  <si>
    <t>00002692</t>
  </si>
  <si>
    <t>DESMOLDANTE PROTETOR PARA FORMAS DE MADEIRA, DE BASE OLEOSA EMULSIONADA EM AGUA</t>
  </si>
  <si>
    <t>00043386</t>
  </si>
  <si>
    <t>MEIO-FIO OU GUIA DE CONCRETO PRE-MOLDADO, TIPO CHAPEU PARA BOCA DE LOBO, DIMENSOES *1,20* X 0,15 X 0,30 M</t>
  </si>
  <si>
    <t>00004491</t>
  </si>
  <si>
    <t>PONTALETE *7,5 X 7,5* CM EM PINUS, MISTA OU EQUIVALENTE DA REGIAO - BRUTA</t>
  </si>
  <si>
    <t>00004517</t>
  </si>
  <si>
    <t>SARRAFO *2,5 X 7,5* CM EM PINUS, MISTA OU EQUIVALENTE DA REGIAO - BRUTA</t>
  </si>
  <si>
    <t>00006193</t>
  </si>
  <si>
    <t>TABUA NAO APARELHADA *2,5 X 20* CM, EM MACARANDUBA/MASSARANDUBA, ANGELIM OU EQUIVALENTE DA REGIAO - BRUTA</t>
  </si>
  <si>
    <t>00007258</t>
  </si>
  <si>
    <t>TIJOLO CERAMICO MACICO COMUM DE *5 X 10 X 20* CM (L X A X C)</t>
  </si>
  <si>
    <t>88309</t>
  </si>
  <si>
    <t>PEDREIRO COM ENCARGOS COMPLEMENTARES</t>
  </si>
  <si>
    <t>88628</t>
  </si>
  <si>
    <t>ARGAMASSA TRAÇO 1:3 (EM VOLUME DE CIMENTO E AREIA MÉDIA ÚMIDA), PREPARO MECÂNICO COM BETONEIRA 400 L. AF_08/2019</t>
  </si>
  <si>
    <t>87316</t>
  </si>
  <si>
    <t>ARGAMASSA TRAÇO 1:4 (EM VOLUME DE CIMENTO E AREIA GROSSA ÚMIDA) PARA CHAPISCO CONVENCIONAL, PREPARO MECÂNICO COM BETONEIRA 400 L. AF_08/2019</t>
  </si>
  <si>
    <t>89998</t>
  </si>
  <si>
    <t>ARMAÇÃO DE CINTA DE ALVENARIA ESTRUTURAL; DIÂMETRO DE 10,0 MM. AF_09/2021</t>
  </si>
  <si>
    <t>94970</t>
  </si>
  <si>
    <t>CONCRETO FCK = 20MPA, TRAÇO 1:2,7:3 (EM MASSA SECA DE CIMENTO/ AREIA MÉDIA/ BRITA 1) - PREPARO MECÂNICO COM BETONEIRA 600 L. AF_05/2021</t>
  </si>
  <si>
    <t>89995</t>
  </si>
  <si>
    <t>GRAUTEAMENTO DE CINTA SUPERIOR OU DE VERGA EM ALVENARIA ESTRUTURAL. AF_09/2021</t>
  </si>
  <si>
    <t>97735</t>
  </si>
  <si>
    <t>PEÇA RETANGULAR PRÉ-MOLDADA, VOLUME DE CONCRETO DE 30 A 100 LITROS, TAXA DE AÇO APROXIMADA DE 30KG/M³. AF_03/2024</t>
  </si>
  <si>
    <t>101616</t>
  </si>
  <si>
    <t>PREPARO DE FUNDO DE VALA COM LARGURA MENOR QUE 1,5 M (ACERTO DO SOLO NATURAL). AF_08/2020</t>
  </si>
  <si>
    <t>3.2. 102697 DRENO ESPINHA DE PEIXE (SEÇÃO 0,50 X 0,80 M), COM TUBO DE PEAD CORRUGADO PERFURADO, DN 100 MM, ENCHIMENTO COM BRITA, ENVOLVIDO COM MANTA GEOTÊXTIL, INCLUSIVE CONEXÕES. AF_07/2021 (M)</t>
  </si>
  <si>
    <t>00004021</t>
  </si>
  <si>
    <t>GEOTEXTIL NAO TECIDO AGULHADO DE FILAMENTOS CONTINUOS 100% POLIESTER, RESITENCIA A TRACAO = 14 KN/M</t>
  </si>
  <si>
    <t>00003670</t>
  </si>
  <si>
    <t>JUNCAO SIMPLES, PVC, 45 GRAUS, DN 100 X 100 MM, SERIE NORMAL PARA ESGOTO PREDIAL</t>
  </si>
  <si>
    <t>00004718</t>
  </si>
  <si>
    <t>PEDRA BRITADA N. 2 (19 A 38 MM) POSTO PEDREIRA/FORNECEDOR, SEM FRETE</t>
  </si>
  <si>
    <t>00038052</t>
  </si>
  <si>
    <t>TUBO DRENO, CORRUGADO, ESPIRALADO, FLEXIVEL, PERFURADO, EM POLIETILENO DE ALTA DENSIDADE (PEAD), DN 100 MM, (4") PARA DRENAGEM - EM ROLO (NORMA DNIT 093/2006 - E.M)</t>
  </si>
  <si>
    <t>90106</t>
  </si>
  <si>
    <t>ESCAVAÇÃO MECANIZADA DE VALA COM PROFUNDIDADE ATÉ 1,5 M (MÉDIA MONTANTE E JUSANTE/UMA COMPOSIÇÃO POR TRECHO), RETROESCAV. (0,26 M3), LARGURA DE 0,8 M A 1,5 M, EM SOLO DE 1A CATEGORIA, LOCAIS COM BAIXO NÍVEL DE INTERFERÊNCIA. AF_09/2024</t>
  </si>
  <si>
    <t>3.3. 102690 DRENO ESPINHA DE PEIXE (SEÇÃO (0,40 X 0,40 M), COM TUBO DE PEAD CORRUGADO PERFURADO, DN 100 MM, ENCHIMENTO COM BRITA, ENVOLVIDO COM MANTA GEOTÊXTIL, INCLUSIVE CONEXÕES. AF_07/2021 (M)</t>
  </si>
  <si>
    <t>3.4. S02804 CAIXA DE PASSAGEM EM ALVENARIA DE TIJOLOS MACIÇOS ESP. = 0,17M, DIM. INT. = 1.00 X 1.00 X 1,00M (un)</t>
  </si>
  <si>
    <t>S00140</t>
  </si>
  <si>
    <t>Aço CA - 50 Ø 6,3 a 12,5mm, inclusive corte, dobragem, montagem e colocacao de ferragens nas formas, para superestruturas e fundações - R1</t>
  </si>
  <si>
    <t>S00157</t>
  </si>
  <si>
    <t>Alvenaria tijolo cerâmico maciço (5x9x19), esp = 0,19m (dobrada), com argamassa traço t5 - 1:2:8 (cimento / cal / areia) c/ junta de 2,0cm - R1</t>
  </si>
  <si>
    <t>S03310</t>
  </si>
  <si>
    <t>Chapisco em parede com argamassa traço t1 - 1:3 (cimento / areia) - Revisado 08/2015</t>
  </si>
  <si>
    <t>S00095</t>
  </si>
  <si>
    <t>Concreto simples fabricado na obra, fck=13,5 mpa, lançado e adensado</t>
  </si>
  <si>
    <t>m3</t>
  </si>
  <si>
    <t>S00126</t>
  </si>
  <si>
    <t>Concreto simples fabricado na obra, fck=15 mpa, lançado e adensado</t>
  </si>
  <si>
    <t>S00083</t>
  </si>
  <si>
    <t>Forma plana para fundações, em tábuas de pinho, 05 usos</t>
  </si>
  <si>
    <t>S01908</t>
  </si>
  <si>
    <t>Reboco ou emboço externo, de parede, com argamassa traço t5 - 1:2:8 (cimento / cal / areia), espessura 2,0 cm</t>
  </si>
  <si>
    <t>3.5. 103334 ALVENARIA DE VEDAÇÃO DE BLOCOS CERÂMICOS FURADOS NA HORIZONTAL DE 14X9X19 CM (ESPESSURA 14 CM, BLOCO DEITADO) E ARGAMASSA DE ASSENTAMENTO COM PREPARO EM BETONEIRA. AF_12/2021 (M2)</t>
  </si>
  <si>
    <t>00007267</t>
  </si>
  <si>
    <t>BLOCO CERAMICO / TIJOLO VAZADO PARA ALVENARIA DE VEDACAO, 6 FUROS NA HORIZONTAL DE 9 X 14 X 19 CM (L X A X C)</t>
  </si>
  <si>
    <t>00037395</t>
  </si>
  <si>
    <t>PINO DE ACO COM FURO, HASTE = 27 MM (ACAO DIRETA)</t>
  </si>
  <si>
    <t>CENTO</t>
  </si>
  <si>
    <t>00034547</t>
  </si>
  <si>
    <t>TELA DE ACO SOLDADA GALVANIZADA/ZINCADA PARA ALVENARIA, FIO D = *1,20 A 1,70* MM, MALHA 15 X 15 MM, (C X L) *50 X 12* CM</t>
  </si>
  <si>
    <t>87292</t>
  </si>
  <si>
    <t>ARGAMASSA TRAÇO 1:2:8 (EM VOLUME DE CIMENTO, CAL E AREIA MÉDIA ÚMIDA) PARA EMBOÇO/MASSA ÚNICA/ASSENTAMENTO DE ALVENARIA DE VEDAÇÃO, PREPARO MECÂNICO COM BETONEIRA 400 L. AF_08/2019</t>
  </si>
  <si>
    <t>3.6. 95241 LASTRO DE CONCRETO MAGRO, APLICADO EM PISOS, LAJES SOBRE SOLO OU RADIERS, ESPESSURA DE 5 CM. AF_01/2024 (M2)</t>
  </si>
  <si>
    <t>94968</t>
  </si>
  <si>
    <t>CONCRETO MAGRO PARA LASTRO, TRAÇO 1:4,5:4,5 (EM MASSA SECA DE CIMENTO/ AREIA MÉDIA/ BRITA 1) - PREPARO MECÂNICO COM BETONEIRA 600 L. AF_05/2021</t>
  </si>
  <si>
    <t>3.7. S11135 TAMPA DE CONCRETO ARMADO (un)</t>
  </si>
  <si>
    <t>S10550</t>
  </si>
  <si>
    <t>Encargos Complementares - Pedreiro</t>
  </si>
  <si>
    <t>I04750S</t>
  </si>
  <si>
    <t>Pedreiro (horista)</t>
  </si>
  <si>
    <t>S00139</t>
  </si>
  <si>
    <t>Aço CA - 25 Ø 6,3 a 12,5mm, inclusive corte, dobragem, montagem e colocacao de ferragens nas formas, para superestruturas e fundações - R1</t>
  </si>
  <si>
    <t>S01903</t>
  </si>
  <si>
    <t>Argamassa cimento e areia traço t-1 (1:3) - 1 saco cimento 50kg / 3 padiolas areia dim. 0.35 x 0.45 x 0.23 m - Confecção mecânica e transporte</t>
  </si>
  <si>
    <t>S09399</t>
  </si>
  <si>
    <t>Concreto simples fabricado na obra, fck=25 mpa, lançado e adensado</t>
  </si>
  <si>
    <t>3.8.1. S01697 CAIXA SIFONADA QUADRADA, COM TRÊS ENTRADAS E UMA SAIDA, D = 100X100X50MM, REF. Nº 63, BRANCO, COM GRELHA, AKROS OU SIMILAR (un)</t>
  </si>
  <si>
    <t>I00475</t>
  </si>
  <si>
    <t>Caixa sifonada quadrada, com três entradas e uma saida, d = 100x100x50mm, ref. nº 63, acabamento branco Akros ou similar</t>
  </si>
  <si>
    <t>3.8.2. S04282 CAIXA SIFONADA EM PVC, 150 X 150 X 50 MM, COM TAMPA CEGA, ACABAMENTO BRANCO, AKROS OU SIMILAR (un)</t>
  </si>
  <si>
    <t>I03352</t>
  </si>
  <si>
    <t>Caixa sifonada em pvc, quadrada, com tampa cega, 150 x 150 x 50 mm, completa</t>
  </si>
  <si>
    <t>Un</t>
  </si>
  <si>
    <t>3.8.3. 89809 JOELHO 90 GRAUS, PVC, SERIE NORMAL, ESGOTO PREDIAL, DN 100 MM, JUNTA ELÁSTICA, FORNECIDO E INSTALADO EM PRUMADA DE ESGOTO SANITÁRIO OU VENTILAÇÃO. AF_08/2022 (UN)</t>
  </si>
  <si>
    <t>00000301</t>
  </si>
  <si>
    <t>ANEL BORRACHA PARA TUBO ESGOTO PREDIAL, DN 100 MM (NBR 5688)</t>
  </si>
  <si>
    <t>00003520</t>
  </si>
  <si>
    <t>JOELHO PVC, SOLDAVEL, PB, 90 GRAUS, DN 100 MM, PARA ESGOTO PREDIAL</t>
  </si>
  <si>
    <t>00020078</t>
  </si>
  <si>
    <t>PASTA LUBRIFICANTE PARA TUBOS E CONEXOES COM JUNTA ELASTICA, EMBALAGEM DE *400* GR (USO EM PVC, ACO, POLIETILENO E OUTROS)</t>
  </si>
  <si>
    <t>3.8.4. 054161 JOELHO 45 PVC SERIE NORMAL ESGOTO 100mm (UN)</t>
  </si>
  <si>
    <t>3.8.5. S01672 JOELHO DE 90°COM BOLSA PARA ANEL, EM PVC RÍGIDO C/ ANÉIS, PARA ESGOTO SECUNDÁRIO, DIÂM = 40MM (un)</t>
  </si>
  <si>
    <t>I00162</t>
  </si>
  <si>
    <t>Anel borracha p/ tubo pvc sanitário predial, d= 40mm</t>
  </si>
  <si>
    <t>I01188</t>
  </si>
  <si>
    <t>Joelho 90° pvc rigido com anel p/esgoto secundario, d= 40mm</t>
  </si>
  <si>
    <t>I01703</t>
  </si>
  <si>
    <t>Pasta lubrificante p/ pvc je</t>
  </si>
  <si>
    <t>3.8.6. 053241 JOELHO 90 PVC ESGOTO 40mm (UN)</t>
  </si>
  <si>
    <t>3.8.7. 054051 TUBO PVC ESGOTO 50mm (M)</t>
  </si>
  <si>
    <t>3.8.8. 053334 JOELHO 45 PVC ESGOTO 40mm (UN)</t>
  </si>
  <si>
    <t>3.8.9. S01171 TÊ 90º DE PVC RÍGIDO SOLDÁVEL, MARROM DIÂM = 50MM (un)</t>
  </si>
  <si>
    <t>3.8.10. 053342 TE 90 PVC PARA REDE COLETORA DE ESGOTO 100mm (UN)</t>
  </si>
  <si>
    <t>3.8.11. 104344 TE, PVC, SÉRIE NORMAL, ESGOTO PREDIAL, DN 100 X 50 MM, JUNTA ELÁSTICA, FORNECIDO E INSTALADO EM RAMAL DE DESCARGA OU RAMAL DE ESGOTO SANITÁRIO. AF_08/2022 (UN)</t>
  </si>
  <si>
    <t>00000296</t>
  </si>
  <si>
    <t>ANEL BORRACHA PARA TUBO ESGOTO PREDIAL, DN 50 MM (NBR 5688)</t>
  </si>
  <si>
    <t>00011655</t>
  </si>
  <si>
    <t>TE SANITARIO DE REDUCAO, PVC, DN 100 X 50 MM, SERIE NORMAL, PARA ESGOTO PREDIAL</t>
  </si>
  <si>
    <t>3.8.12. S01562 JUNÇÃO SIMPLES EM PVC RÍGIDO SOLDÁVEL, PARA ESGOTO PRIMÁRIO, DIÂM = 100 X 50MM (un)</t>
  </si>
  <si>
    <t>I01270</t>
  </si>
  <si>
    <t>Juncao simples pvc rigido p/ esgoto primario, diam =100 x 50mm</t>
  </si>
  <si>
    <t>3.8.13. S01559 JUNÇÃO SIMPLES EM PVC RÍGIDO SOLDÁVEL, PARA ESGOTO PRIMÁRIO, DIÂM = 50 X 50MM (un)</t>
  </si>
  <si>
    <t>I03662S</t>
  </si>
  <si>
    <t>Juncao simples, pvc, 45 graus, dn 50 x 50 mm, serie normal para esgoto predial</t>
  </si>
  <si>
    <t>3.8.14. 104341 BUCHA DE REDUÇÃO LONGA, PVC, SÉRIE NORMAL, ESGOTO PREDIAL, DN 50 X 40 MM, JUNTA SOLDÁVEL E ELÁSTICA, FORNECIDO E INSTALADO EM RAMAL DE DESCARGA OU RAMAL DE ESGOTO SANITÁRIO. AF_08/2022 (UN)</t>
  </si>
  <si>
    <t>00020086</t>
  </si>
  <si>
    <t>BUCHA DE REDUCAO DE PVC, SOLDAVEL, LONGA, 50 X 40 MM, PARA ESGOTO PREDIAL</t>
  </si>
  <si>
    <t>3.8.15. S01564 JUNÇÃO SIMPLES EM PVC RÍGIDO SOLDÁVEL, PARA ESGOTO PRIMÁRIO, DIÂM = 100 X 100MM (un)</t>
  </si>
  <si>
    <t>I03670S</t>
  </si>
  <si>
    <t>Juncao simples, pvc, 45 graus, dn 100 x 100 mm, serie normal para esgoto predial</t>
  </si>
  <si>
    <t>3.8.16. 102708 LUVA DE PVC, SÉRIE NORMAL, PARA ESGOTO PREDIAL, DN 100 MM, INSTALADA EM DRENO - FORNECIMENTO E INSTALAÇÃO. AF_07/2021 (UN)</t>
  </si>
  <si>
    <t>00003899</t>
  </si>
  <si>
    <t>LUVA SIMPLES, PVC, SOLDAVEL, DN 100 MM, SERIE NORMAL, PARA ESGOTO PREDIAL</t>
  </si>
  <si>
    <t>3.8.17. 89753 LUVA SIMPLES, PVC, SERIE NORMAL, ESGOTO PREDIAL, DN 50 MM, JUNTA ELÁSTICA, FORNECIDO E INSTALADO EM RAMAL DE DESCARGA OU RAMAL DE ESGOTO SANITÁRIO. AF_08/2022 (UN)</t>
  </si>
  <si>
    <t>00003875</t>
  </si>
  <si>
    <t>LUVA SIMPLES, PVC, SOLDAVEL, DN 50 MM, SERIE NORMAL, PARA ESGOTO PREDIAL</t>
  </si>
  <si>
    <t>3.8.18. S04883 CAIXA DE INSPEÇÃO 0.60 X 0.60 X 0.60M (un)</t>
  </si>
  <si>
    <t>S00155</t>
  </si>
  <si>
    <t>Alvenaria tijolo cerâmico maciço (5x9x19), esp = 0,09m (singela), com argamassa traço t5 - 1:2:8 (cimento / cal / areia) c/ junta de 2,0cm - R1</t>
  </si>
  <si>
    <t>S02497</t>
  </si>
  <si>
    <t>Escavação manual de vala ou cava em material de 1ª categoria, profundidade até 1,50m</t>
  </si>
  <si>
    <t>S00080</t>
  </si>
  <si>
    <t>Forma plana para fundações, em compensado resinado 12mm, 02 usos</t>
  </si>
  <si>
    <t>S00072</t>
  </si>
  <si>
    <t>Reaterro manual de valas, com compactação utilizando sêpo, sem controle do grau de compactação</t>
  </si>
  <si>
    <t>3.8.19. S06334 FORNECIMENTO DE TUBO DE PVC P/REDE COLETORA ESGOTO, JEI, PB, DN = 100MM (VINILFORT - TIGRE OU SIMILAR) - REV. 02 (m)</t>
  </si>
  <si>
    <t>I05885</t>
  </si>
  <si>
    <t>Tubo pvc p/rede colet.esgoto, JEI, d= 100mm (Vinilfort - Tigre ou similar)</t>
  </si>
  <si>
    <t>3.8.20. 054051 TUBO PVC ESGOTO 50mm (M)</t>
  </si>
  <si>
    <t>3.8.21. 053298 TUBO PVC ESGOTO 40mm (M)</t>
  </si>
  <si>
    <t>3.9. 93358 ESCAVAÇÃO MANUAL DE VALA. AF_09/2024 (M3)</t>
  </si>
  <si>
    <t>4.1. 103946 PLANTIO DE GRAMA ESMERALDA OU SÃO CARLOS OU CURITIBANA, EM PLACAS. AF_07/2024 (M2)</t>
  </si>
  <si>
    <t>00003322</t>
  </si>
  <si>
    <t>GRAMA ESMERALDA OU SAO CARLOS OU CURITIBANA, EM PLACAS, SEM PLANTIO</t>
  </si>
  <si>
    <t>88441</t>
  </si>
  <si>
    <t>JARDINEIRO COM ENCARGOS COMPLEMENTARES</t>
  </si>
  <si>
    <t>4.2. S09962 LASTRO DE BRITA GRADUADA APILOADA E=10CM (m2)</t>
  </si>
  <si>
    <t>I04721S</t>
  </si>
  <si>
    <t>Pedra britada n. 1 (9,5 a 19 mm) posto pedreira/fornecedor, sem frete</t>
  </si>
  <si>
    <t>I04718S</t>
  </si>
  <si>
    <t>Pedra britada n. 2 (19 a 38 mm) posto pedreira/fornecedor, sem frete</t>
  </si>
  <si>
    <t>4.3. 105521 ESPALHAMENTO DE TERRA VEGETAL PARA O PLANTIO. AF_07/2024 (M2)</t>
  </si>
  <si>
    <t>00007253</t>
  </si>
  <si>
    <t>TERRA VEGETAL (GRANEL)</t>
  </si>
  <si>
    <t>4.4. S02431 TRAVE PARA FUTEBOL DE CAMPO (par)</t>
  </si>
  <si>
    <t>I00244</t>
  </si>
  <si>
    <t>Traves p/ futebol campo c/ tubo 4" cod.4015</t>
  </si>
  <si>
    <t>4.5. 100575 REGULARIZAÇÃO DE SUPERFÍCIES COM MOTONIVELADORA. AF_09/2024 (M2)</t>
  </si>
  <si>
    <t>5934</t>
  </si>
  <si>
    <t>MOTONIVELADORA POTÊNCIA BÁSICA LÍQUIDA (PRIMEIRA MARCHA) 125 HP, PESO BRUTO 13032 KG, LARGURA DA LÂMINA DE 3,7 M - CHI DIURNO. AF_06/2014</t>
  </si>
  <si>
    <t>5932</t>
  </si>
  <si>
    <t>MOTONIVELADORA POTÊNCIA BÁSICA LÍQUIDA (PRIMEIRA MARCHA) 125 HP, PESO BRUTO 13032 KG, LARGURA DA LÂMINA DE 3,7 M - CHP DIURNO. AF_06/2014</t>
  </si>
  <si>
    <t>93244</t>
  </si>
  <si>
    <t>ROLO COMPACTADOR VIBRATÓRIO PÉ DE CARNEIRO PARA SOLOS, POTÊNCIA 80 HP, PESO OPERACIONAL SEM/COM LASTRO 7,4 / 8,8 T, LARGURA DE TRABALHO 1,68 M - CHI DIURNO. AF_02/2016</t>
  </si>
  <si>
    <t>4.6. 98504 PLANTIO DE GRAMA BATATAIS EM PLACAS. AF_07/2024 (M2)</t>
  </si>
  <si>
    <t>00003324</t>
  </si>
  <si>
    <t>GRAMA BATATAIS EM PLACAS, SEM PLANTIO</t>
  </si>
  <si>
    <t>4.7. S07945 BANCO DE RESERVA PARA CAMPO DE FUTEBOL COM COBERTURA - 2,41X1,5X4M -8 LUGARES - PHYSICUS OU SIMILAR (un)</t>
  </si>
  <si>
    <t>I07895</t>
  </si>
  <si>
    <t>Banco de reserva para campo de futebol com cobertura - 2,41x1,5x4m - 8 lugares - Physicus ou similar</t>
  </si>
  <si>
    <t>4.8. S02459 DEMARCAÇÃO DE CAMPO DE FUTEBOL COM UTILIZAÇÃO DE CAL (m)</t>
  </si>
  <si>
    <t>I01107S</t>
  </si>
  <si>
    <t>Cal virgem comum para argamassas (nbr 6453)</t>
  </si>
  <si>
    <t>I00070</t>
  </si>
  <si>
    <t>Topógrafo - SICRO</t>
  </si>
  <si>
    <t>4.9. S10538 FORNECIMENTO E ASSENTAMENTO DE TUBO PVC P/IRRIGAÇÃO D=50MM, PN-40, LINHA IRRIGA-LF, TIGRE OU SIMILAR (m)</t>
  </si>
  <si>
    <t>I08369</t>
  </si>
  <si>
    <t>Tubo PVC p/irrigação LF PN 40 JE Ø 50mm, linha Irriga-LF, Tigre ou similar</t>
  </si>
  <si>
    <t>4.10. S09461 ASPERSOR ROTOR, P/IRRIGAÇÃO REF.8005-SS, ENTRADA ROSCADA DE 1", FÊMEA BSP, COLUNA AÇO INOX, MARCA RAIN BIRD OU SIMILAR (un)</t>
  </si>
  <si>
    <t>I09806</t>
  </si>
  <si>
    <t>Aspersor rotor, p/irrigação ref.8005-SS, entrada roscada de 1", fêmea BSP, coluna aço inox, marca Rain Bird ou similar</t>
  </si>
  <si>
    <t>4.11. S02645 CONJUNTO MOTO-BOMBA COM MOTOR DE 1/3 CV, MONOFÁSICO, BOMBA CENTRÍFUGA, SUCÇÃO=3/4", RECALQUE=3/4", PR. MÁX. 18 MCA, ALT. SUCÇÃO 8 MCA. FAIXAS HM (M) - Q (M3/H) : (17-1,5)(14-2,6)(11-3,3)(8- 3,9)(5-4,3)(2-4,8), INCLUSIVE CHAVE DE PARTIDA DIRETA (un)</t>
  </si>
  <si>
    <t>S10552</t>
  </si>
  <si>
    <t>Encargos Complementares - Eletricista</t>
  </si>
  <si>
    <t>Equipamento</t>
  </si>
  <si>
    <t>I00729S</t>
  </si>
  <si>
    <t>Bomba centrifuga com motor eletrico monofasico, potencia 0,33 hp, bocais 1" x 3/4", diametro do rotor 99 mm, hm/q = 4 mca / 8,5 m3/h a 18 mca / 0,90 m3/h</t>
  </si>
  <si>
    <t>TOTAL Equipamento:</t>
  </si>
  <si>
    <t>I00591</t>
  </si>
  <si>
    <t>Chave magnética p/motor 3cv-220v</t>
  </si>
  <si>
    <t>I02436S</t>
  </si>
  <si>
    <t>Eletricista (horista)</t>
  </si>
  <si>
    <t>4.12. S12056 Letra em alumínio 40 x 40cm - instalado (un)</t>
  </si>
  <si>
    <t>I12899</t>
  </si>
  <si>
    <t>Letras em alumínio - 40x40 cm</t>
  </si>
  <si>
    <t>5.1.1. 96525 ESCAVAÇÃO MECANIZADA PARA VIGA BALDRAME OU SAPATA CORRIDA COM MINI-ESCAVADEIRA (INCLUINDO ESCAVAÇÃO PARA COLOCAÇÃO DE FÔRMAS). AF_01/2024 (M3)</t>
  </si>
  <si>
    <t>96246</t>
  </si>
  <si>
    <t>MINIESCAVADEIRA SOBRE ESTEIRAS, POTÊNCIA LÍQUIDA DE *30* HP, PESO OPERACIONAL DE *3.500* KG - CHI DIURNO. AF_04/2017</t>
  </si>
  <si>
    <t>96245</t>
  </si>
  <si>
    <t>MINIESCAVADEIRA SOBRE ESTEIRAS, POTÊNCIA LÍQUIDA DE *30* HP, PESO OPERACIONAL DE *3.500* KG - CHP DIURNO. AF_04/2017</t>
  </si>
  <si>
    <t>5.1.2. 104737 REATERRO MANUAL DE VALAS, COM PLACA VIBRATÓRIA. AF_08/2023 (M3)</t>
  </si>
  <si>
    <t>5903</t>
  </si>
  <si>
    <t>CAMINHÃO PIPA 10.000 L TRUCADO, PESO BRUTO TOTAL 23.000 KG, CARGA ÚTIL MÁXIMA 15.935 KG, DISTÂNCIA ENTRE EIXOS 4,8 M, POTÊNCIA 230 CV, INCLUSIVE TANQUE DE AÇO PARA TRANSPORTE DE ÁGUA - CHI DIURNO. AF_06/2014</t>
  </si>
  <si>
    <t>5901</t>
  </si>
  <si>
    <t>CAMINHÃO PIPA 10.000 L TRUCADO, PESO BRUTO TOTAL 23.000 KG, CARGA ÚTIL MÁXIMA 15.935 KG, DISTÂNCIA ENTRE EIXOS 4,8 M, POTÊNCIA 230 CV, INCLUSIVE TANQUE DE AÇO PARA TRANSPORTE DE ÁGUA - CHP DIURNO. AF_06/2014</t>
  </si>
  <si>
    <t>91277</t>
  </si>
  <si>
    <t>PLACA VIBRATÓRIA REVERSÍVEL COM MOTOR 4 TEMPOS A GASOLINA, FORÇA CENTRÍFUGA DE 25 KN (2500 KGF), POTÊNCIA 5,5 CV - CHP DIURNO. AF_08/2015</t>
  </si>
  <si>
    <t>5.2.1. 103351 ALVENARIA DE VEDAÇÃO DE BLOCOS CERÂMICOS FURADOS NA HORIZONTAL DE 9X9X19 CM (ESPESSURA 9 CM) E ARGAMASSA DE ASSENTAMENTO COM PREPARO MANUAL. AF_12/2021 (M2)</t>
  </si>
  <si>
    <t>00007270</t>
  </si>
  <si>
    <t>BLOCO CERAMICO / TIJOLO VAZADO PARA ALVENARIA DE VEDACAO, 4 FUROS NA HORIZONTAL DE 9 X 9 X 19 CM (L X A X C)</t>
  </si>
  <si>
    <t>00034557</t>
  </si>
  <si>
    <t>TELA DE ACO SOLDADA GALVANIZADA/ZINCADA PARA ALVENARIA, FIO D = *1,20 A 1,70* MM, MALHA 15 X 15 MM, (C X L) *50 X 7,5* CM</t>
  </si>
  <si>
    <t>87369</t>
  </si>
  <si>
    <t>ARGAMASSA TRAÇO 1:2:8 (EM VOLUME DE CIMENTO, CAL E AREIA MÉDIA ÚMIDA) PARA EMBOÇO/MASSA ÚNICA/ASSENTAMENTO DE ALVENARIA DE VEDAÇÃO, PREPARO MANUAL. AF_08/2019</t>
  </si>
  <si>
    <t>5.3.1.1. 96536 FABRICAÇÃO, MONTAGEM E DESMONTAGEM DE FÔRMA PARA VIGA BALDRAME, EM MADEIRA SERRADA, E=25 MM, 4 UTILIZAÇÕES. AF_01/2024 (M2)</t>
  </si>
  <si>
    <t>00005073</t>
  </si>
  <si>
    <t>PREGO DE ACO POLIDO COM CABECA 17 X 24 (2 1/4 X 11)</t>
  </si>
  <si>
    <t>00040304</t>
  </si>
  <si>
    <t>PREGO DE ACO POLIDO COM CABECA DUPLA 17 X 27 (2 1/2 X 11)</t>
  </si>
  <si>
    <t>00006212</t>
  </si>
  <si>
    <t>TABUA *2,5 X 30 CM EM PINUS, MISTA OU EQUIVALENTE DA REGIAO - BRUTA</t>
  </si>
  <si>
    <t>5.3.1.2.1. 92759 ARMAÇÃO DE PILAR OU VIGA DE ESTRUTURA CONVENCIONAL DE CONCRETO ARMADO UTILIZANDO AÇO CA-60 DE 5,0 MM - MONTAGEM. AF_06/2022 (KG)</t>
  </si>
  <si>
    <t>00043132</t>
  </si>
  <si>
    <t>ARAME RECOZIDO 16 BWG, D = 1,65 MM (0,016 KG/M) OU 18 BWG, D = 1,25 MM (0,01 KG/M)</t>
  </si>
  <si>
    <t>00039017</t>
  </si>
  <si>
    <t>ESPACADOR / DISTANCIADOR CIRCULAR COM ENTRADA LATERAL, EM PLASTICO, PARA VERGALHAO *4,2 A 12,5* MM, COBRIMENTO 20 MM</t>
  </si>
  <si>
    <t>88238</t>
  </si>
  <si>
    <t>AJUDANTE DE ARMADOR COM ENCARGOS COMPLEMENTARES</t>
  </si>
  <si>
    <t>88245</t>
  </si>
  <si>
    <t>ARMADOR COM ENCARGOS COMPLEMENTARES</t>
  </si>
  <si>
    <t>92800</t>
  </si>
  <si>
    <t>CORTE E DOBRA DE AÇO CA-60, DIÂMETRO DE 5,0 MM. AF_06/2022</t>
  </si>
  <si>
    <t>5.3.1.2.2. 92762 ARMAÇÃO DE PILAR OU VIGA DE ESTRUTURA CONVENCIONAL DE CONCRETO ARMADO UTILIZANDO AÇO CA-50 DE 10,0 MM - MONTAGEM. AF_06/2022 (KG)</t>
  </si>
  <si>
    <t>92803</t>
  </si>
  <si>
    <t>CORTE E DOBRA DE AÇO CA-50, DIÂMETRO DE 10,0 MM. AF_06/2022</t>
  </si>
  <si>
    <t>5.3.1.2.3. 94971 CONCRETO FCK = 25MPA, TRAÇO 1:2,3:2,7 (EM MASSA SECA DE CIMENTO/ AREIA MÉDIA/ BRITA 1) - PREPARO MECÂNICO COM BETONEIRA 600 L. AF_05/2021 (M3)</t>
  </si>
  <si>
    <t>89226</t>
  </si>
  <si>
    <t>BETONEIRA CAPACIDADE NOMINAL DE 600 L, CAPACIDADE DE MISTURA 360 L, MOTOR ELÉTRICO TRIFÁSICO POTÊNCIA DE 4 CV, SEM CARREGADOR - CHI DIURNO. AF_05/2023</t>
  </si>
  <si>
    <t>89225</t>
  </si>
  <si>
    <t>BETONEIRA CAPACIDADE NOMINAL DE 600 L, CAPACIDADE DE MISTURA 360 L, MOTOR ELÉTRICO TRIFÁSICO POTÊNCIA DE 4 CV, SEM CARREGADOR - CHP DIURNO. AF_05/2023</t>
  </si>
  <si>
    <t>00000370</t>
  </si>
  <si>
    <t>AREIA MEDIA - POSTO JAZIDA/FORNECEDOR (RETIRADO NA JAZIDA, SEM TRANSPORTE)</t>
  </si>
  <si>
    <t>00001379</t>
  </si>
  <si>
    <t>CIMENTO PORTLAND COMPOSTO CP II-32</t>
  </si>
  <si>
    <t>00004721</t>
  </si>
  <si>
    <t>PEDRA BRITADA N. 1 (9,5 A 19 MM) POSTO PEDREIRA/FORNECEDOR, SEM FRETE</t>
  </si>
  <si>
    <t>88377</t>
  </si>
  <si>
    <t>OPERADOR DE BETONEIRA ESTACIONÁRIA/MISTURADOR COM ENCARGOS COMPLEMENTARES</t>
  </si>
  <si>
    <t>5.3.1.2.4. 92439 MONTAGEM E DESMONTAGEM DE FÔRMA DE PILARES RETANGULARES E ESTRUTURAS SIMILARES, PÉ-DIREITO SIMPLES, EM CHAPA DE MADEIRA COMPENSADA PLASTIFICADA, 14 UTILIZAÇÕES. AF_09/2020 (M2)</t>
  </si>
  <si>
    <t>00040271</t>
  </si>
  <si>
    <t>LOCACAO DE APRUMADOR METALICO DE PILAR, COM ALTURA E ANGULO REGULAVEIS, EXTENSAO DE *1,50* A *2,80* M</t>
  </si>
  <si>
    <t>UNXMES</t>
  </si>
  <si>
    <t>00040287</t>
  </si>
  <si>
    <t>LOCACAO DE BARRA DE ANCORAGEM DE 0,80 A 1,20 M DE EXTENSAO, COM ROSCA DE 5/8", INCLUINDO PORCA E FLANGE</t>
  </si>
  <si>
    <t>MES</t>
  </si>
  <si>
    <t>00040275</t>
  </si>
  <si>
    <t>LOCACAO DE VIGA SANDUICHE METALICA VAZADA PARA TRAVAMENTO DE PILARES, ALTURA DE *8* CM, LARGURA DE *6* CM E EXTENSAO DE 2 M</t>
  </si>
  <si>
    <t>92264</t>
  </si>
  <si>
    <t>FABRICAÇÃO DE FÔRMA PARA PILARES E ESTRUTURAS SIMILARES, EM CHAPA DE MADEIRA COMPENSADA PLASTIFICADA, E = 18 MM. AF_09/2020</t>
  </si>
  <si>
    <t>5.3.1.2.5. 92769 ARMAÇÃO DE LAJE DE ESTRUTURA CONVENCIONAL DE CONCRETO ARMADO UTILIZANDO AÇO CA-50 DE 6,3 MM - MONTAGEM. AF_06/2022 (KG)</t>
  </si>
  <si>
    <t>92801</t>
  </si>
  <si>
    <t>CORTE E DOBRA DE AÇO CA-50, DIÂMETRO DE 6,3 MM. AF_06/2022</t>
  </si>
  <si>
    <t>5.3.1.2.6. 92770 ARMAÇÃO DE LAJE DE ESTRUTURA CONVENCIONAL DE CONCRETO ARMADO UTILIZANDO AÇO CA-50 DE 8,0 MM - MONTAGEM. AF_06/2022 (KG)</t>
  </si>
  <si>
    <t>92802</t>
  </si>
  <si>
    <t>CORTE E DOBRA DE AÇO CA-50, DIÂMETRO DE 8,0 MM. AF_06/2022</t>
  </si>
  <si>
    <t>5.3.1.2.7. 92768 ARMAÇÃO DE LAJE DE ESTRUTURA CONVENCIONAL DE CONCRETO ARMADO UTILIZANDO AÇO CA-60 DE 5,0 MM - MONTAGEM. AF_06/2022 (KG)</t>
  </si>
  <si>
    <t>5.3.1.2.8. 92761 ARMAÇÃO DE PILAR OU VIGA DE ESTRUTURA CONVENCIONAL DE CONCRETO ARMADO UTILIZANDO AÇO CA-50 DE 8,0 MM - MONTAGEM. AF_06/2022 (KG)</t>
  </si>
  <si>
    <t>5.3.1.2.9. 92763 ARMAÇÃO DE PILAR OU VIGA DE ESTRUTURA CONVENCIONAL DE CONCRETO ARMADO UTILIZANDO AÇO CA-50 DE 12,5 MM - MONTAGEM. AF_06/2022 (KG)</t>
  </si>
  <si>
    <t>92804</t>
  </si>
  <si>
    <t>CORTE E DOBRA DE AÇO CA-50, DIÂMETRO DE 12,5 MM. AF_06/2022</t>
  </si>
  <si>
    <t>5.3.1.3.1. 103357 ALVENARIA DE VEDAÇÃO DE BLOCOS CERÂMICOS FURADOS NA HORIZONTAL DE 9X19X29 CM (ESPESSURA 9 CM) E ARGAMASSA DE ASSENTAMENTO COM PREPARO MANUAL. AF_12/2021 (M2)</t>
  </si>
  <si>
    <t>00007268</t>
  </si>
  <si>
    <t>BLOCO CERAMICO / TIJOLO VAZADO PARA ALVENARIA DE VEDACAO, 8 FUROS NA HORIZONTAL DE 9 X 19 X 29 CM (L X A X C)</t>
  </si>
  <si>
    <t>5.3.1.4.1. 87905 CHAPISCO APLICADO EM ALVENARIA (COM PRESENÇA DE VÃOS) E ESTRUTURAS DE CONCRETO DE FACHADA, COM COLHER DE PEDREIRO. ARGAMASSA TRAÇO 1:3 COM PREPARO EM BETONEIRA 400L. AF_10/2022 (M2)</t>
  </si>
  <si>
    <t>87313</t>
  </si>
  <si>
    <t>ARGAMASSA TRAÇO 1:3 (EM VOLUME DE CIMENTO E AREIA GROSSA ÚMIDA) PARA CHAPISCO CONVENCIONAL, PREPARO MECÂNICO COM BETONEIRA 400 L. AF_08/2019</t>
  </si>
  <si>
    <t>5.3.1.4.2. 87553 EMBOÇO, EM ARGAMASSA TRAÇO 1:2:8, PREPARO MECÂNICO, APLICADO MANUALMENTE EM PAREDES INTERNAS DE AMBIENTES COM ÁREA MAIOR QUE 10M², E = 10MM, COM TALISCAS. AF_03/2024 (M2)</t>
  </si>
  <si>
    <t>5.3.1.4.3. 87265 REVESTIMENTO CERÂMICO PARA PAREDES INTERNAS COM PLACAS TIPO ESMALTADA DE DIMENSÕES 20X20 CM APLICADAS NA ALTURA INTEIRA DAS PAREDES. AF_02/2023_PE (M2)</t>
  </si>
  <si>
    <t>00001381</t>
  </si>
  <si>
    <t>ARGAMASSA COLANTE AC I PARA CERAMICAS</t>
  </si>
  <si>
    <t>00034357</t>
  </si>
  <si>
    <t>REJUNTE CIMENTICIO, QUALQUER COR</t>
  </si>
  <si>
    <t>00000536</t>
  </si>
  <si>
    <t>REVESTIMENTO PARA PAREDE, EM CERAMICA ESMALTADA, FORMATO MENOR OU IGUAL A 2025 CM2</t>
  </si>
  <si>
    <t>88256</t>
  </si>
  <si>
    <t>AZULEJISTA OU LADRILHEIRO COM ENCARGOS COMPLEMENTARES</t>
  </si>
  <si>
    <t>5.3.1.4.4. 104959 MASSA ÚNICA, EM ARGAMASSA TRAÇO 1:2:8 PREPARO MANUAL, APLICADA MANUALMENTE EM PAREDES INTERNAS DE AMBIENTES COM ÁREA MAIOR QUE 10M², E = 10MM, COM TALISCAS. AF_03/2024 (M2)</t>
  </si>
  <si>
    <t>5.3.1.5.1. 104641 PINTURA LÁTEX ACRÍLICA ECONÔMICA, APLICAÇÃO MANUAL EM PAREDES, DUAS DEMÃOS. AF_04/2023 (M2)</t>
  </si>
  <si>
    <t>00035693</t>
  </si>
  <si>
    <t>TINTA LATEX ACRILICA ECONOMICA, COR BRANCA</t>
  </si>
  <si>
    <t>88310</t>
  </si>
  <si>
    <t>PINTOR COM ENCARGOS COMPLEMENTARES</t>
  </si>
  <si>
    <t>5.3.1.6.1. 95241 LASTRO DE CONCRETO MAGRO, APLICADO EM PISOS, LAJES SOBRE SOLO OU RADIERS, ESPESSURA DE 5 CM. AF_01/2024 (M2)</t>
  </si>
  <si>
    <t>5.3.1.6.2. 88470 CONTRAPISO COM ARGAMASSA AUTONIVELANTE, APLICADO SOBRE LAJE, NÃO ADERIDO, ESPESSURA 3CM. AF_07/2021 (M2)</t>
  </si>
  <si>
    <t>00038546</t>
  </si>
  <si>
    <t>ARGAMASSA USINADA AUTOADENSAVEL E AUTONIVELANTE PARA CONTRAPISO, COM BOMBEAMENTO (DISPONIBILIZACAO DE BOMBA), SEM O LANCAMENTO</t>
  </si>
  <si>
    <t>5.3.1.6.3. 87248 REVESTIMENTO CERÂMICO PARA PISO COM PLACAS TIPO ESMALTADA DE DIMENSÕES 35X35 CM APLICADA EM AMBIENTES DE ÁREA MAIOR QUE 10 M2. AF_02/2023_PE (M2)</t>
  </si>
  <si>
    <t>00001287</t>
  </si>
  <si>
    <t>PISO EM CERAMICA ESMALTADA, COR LISA, PEI MAIOR OU IGUAL A 4, FORMATO MENOR OU IGUAL A 2025 CM2</t>
  </si>
  <si>
    <t>5.3.1.7.1. 90823 PORTA DE MADEIRA PARA PINTURA, SEMI-OCA (LEVE OU MÉDIA), 90X210CM, ESPESSURA DE 3,5CM, INCLUSO DOBRADIÇAS - FORNECIMENTO E INSTALAÇÃO. AF_10/2025 (UN)</t>
  </si>
  <si>
    <t>00002432</t>
  </si>
  <si>
    <t>DOBRADICA EM ACO/FERRO, 3 1/2" X 3", E= 1,9 A 2 MM, COM ANEL, CROMADO OU ZINCADO, TAMPA BOLA, COM PARAFUSOS</t>
  </si>
  <si>
    <t>00011055</t>
  </si>
  <si>
    <t>PARAFUSO ROSCA SOBERBA ZINCADO CABECA CHATA FENDA SIMPLES 3,5 X 25 MM (1")</t>
  </si>
  <si>
    <t>00010556</t>
  </si>
  <si>
    <t>PORTA DE MADEIRA, FOLHA MEDIA (NBR 15930) DE 900 X 2100 MM, DE 35 MM A 40 MM DE ESPESSURA, NUCLEO SEMI-SOLIDO (SARRAFEADO), CAPA LISA EM HDF, ACABAMENTO EM PRIMER PARA PINTURA</t>
  </si>
  <si>
    <t>88261</t>
  </si>
  <si>
    <t>CARPINTEIRO DE ESQUADRIAS COM ENCARGOS COMPLEMENTARES</t>
  </si>
  <si>
    <t>5.3.1.7.2. 90820 PORTA DE MADEIRA PARA PINTURA, SEMI-OCA (LEVE OU MÉDIA), 60X210CM, ESPESSURA DE 3,5CM, INCLUSO DOBRADIÇAS - FORNECIMENTO E INSTALAÇÃO. AF_10/2025 (UN)</t>
  </si>
  <si>
    <t>00010553</t>
  </si>
  <si>
    <t>PORTA DE MADEIRA, FOLHA MEDIA (NBR 15930) DE 600 X 2100 MM, DE 35 MM A 40 MM DE ESPESSURA, NUCLEO SEMI-SOLIDO (SARRAFEADO), CAPA LISA EM HDF, ACABAMENTO EM PRIMER PARA PINTURA</t>
  </si>
  <si>
    <t>5.3.1.7.3. 90824 PORTA DE MADEIRA PARA PINTURA, SEMI-OCA (PESADA OU SUPERPESADA), 80X210CM, ESPESSURA DE 3,5CM, INCLUSO DOBRADIÇAS - FORNECIMENTO E INSTALAÇÃO. AF_10/2025 (UN)</t>
  </si>
  <si>
    <t>00039504</t>
  </si>
  <si>
    <t>PORTA DE MADEIRA, FOLHA PESADA (NBR 15930) DE 800 X 2100 MM, DE 40 MM A 45 MM DE ESPESSURA, NUCLEO SOLIDO, CAPA LISA EM HDF, ACABAMENTO EM PRIMER PARA PINTURA</t>
  </si>
  <si>
    <t>5.3.1.7.4. 90823 PORTA DE MADEIRA PARA PINTURA, SEMI-OCA (LEVE OU MÉDIA), 90X210CM, ESPESSURA DE 3,5CM, INCLUSO DOBRADIÇAS - FORNECIMENTO E INSTALAÇÃO. AF_10/2025 (UN)</t>
  </si>
  <si>
    <t>5.3.1.8.1. 00001368 CHUVEIRO COMUM EM PLASTICO BRANCO, COM CANO, 3 TEMPERATURAS, 5500 W (110/220 V) (UN)</t>
  </si>
  <si>
    <t>5.3.1.8.2. 102609 CAIXA D´ÁGUA EM POLIETILENO, 2000 LITROS - FORNECIMENTO E INSTALAÇÃO. AF_06/2021 (UN)</t>
  </si>
  <si>
    <t>00034640</t>
  </si>
  <si>
    <t>CAIXA D'AGUA / RESERVATORIO EM POLIETILENO, 2000 LITROS, COM TAMPA</t>
  </si>
  <si>
    <t>5.3.1.8.3. 100866 BARRA DE APOIO RETA, EM ACO INOX POLIDO, COMPRIMENTO 60CM, FIXADA NA PAREDE - FORNECIMENTO E INSTALAÇÃO. AF_01/2020 (UN)</t>
  </si>
  <si>
    <t>00036204</t>
  </si>
  <si>
    <t>BARRA DE APOIO RETA, EM ACO INOX POLIDO, COMPRIMENTO 60CM, DIAMETRO MINIMO 3 CM</t>
  </si>
  <si>
    <t>00004351</t>
  </si>
  <si>
    <t>PARAFUSO NIQUELADO 3 1/2" COM ACABAMENTO CROMADO PARA FIXAR PECA SANITARIA, INCLUI PORCA CEGA, ARRUELA E BUCHA DE NYLON TAMANHO S-8</t>
  </si>
  <si>
    <t>5.3.1.8.4. 95470 VASO SANITARIO SIFONADO CONVENCIONAL COM LOUÇA BRANCA, INCLUSO CONJUNTO DE LIGAÇÃO PARA BACIA SANITÁRIA AJUSTÁVEL - FORNECIMENTO E INSTALAÇÃO. AF_01/2020 (UN)</t>
  </si>
  <si>
    <t>00006142</t>
  </si>
  <si>
    <t>CONJUNTO DE LIGACAO AJUSTAVEL, PARA VASO / BACIA SANITARIA, EM PLASTICO BRANCO, COM TUBO, CANOPLA E ESPUDE</t>
  </si>
  <si>
    <t>95469</t>
  </si>
  <si>
    <t>VASO SANITARIO SIFONADO CONVENCIONAL COM LOUÇA BRANCA - FORNECIMENTO E INSTALAÇÃO. AF_01/2020</t>
  </si>
  <si>
    <t>5.3.1.8.5. 95472 VASO SANITARIO SIFONADO CONVENCIONAL PARA PCD SEM FURO FRONTAL COM LOUÇA BRANCA SEM ASSENTO, INCLUSO CONJUNTO DE LIGAÇÃO PARA BACIA SANITÁRIA AJUSTÁVEL - FORNECIMENTO E INSTALAÇÃO. AF_01/2020 (UN)</t>
  </si>
  <si>
    <t>95471</t>
  </si>
  <si>
    <t>VASO SANITARIO SIFONADO CONVENCIONAL PARA PCD SEM FURO FRONTAL COM LOUÇA BRANCA SEM ASSENTO - FORNECIMENTO E INSTALAÇÃO. AF_01/2020</t>
  </si>
  <si>
    <t>5.3.1.8.6. 100849 ASSENTO SANITÁRIO CONVENCIONAL - FORNECIMENTO E INSTALACAO. AF_01/2020 (UN)</t>
  </si>
  <si>
    <t>00000377</t>
  </si>
  <si>
    <t>ASSENTO SANITARIO DE PLASTICO, TIPO CONVENCIONAL</t>
  </si>
  <si>
    <t>5.3.1.8.8. 86937 CUBA DE EMBUTIR OVAL EM LOUÇA BRANCA, 35 X 50CM OU EQUIVALENTE, INCLUSO VÁLVULA EM METAL CROMADO E SIFÃO FLEXÍVEL EM PVC - FORNECIMENTO E INSTALAÇÃO. AF_01/2020 (UN)</t>
  </si>
  <si>
    <t>86901</t>
  </si>
  <si>
    <t>CUBA DE EMBUTIR OVAL EM LOUÇA BRANCA, 35 X 50CM OU EQUIVALENTE - FORNECIMENTO E INSTALAÇÃO. AF_01/2020</t>
  </si>
  <si>
    <t>86883</t>
  </si>
  <si>
    <t>SIFÃO DO TIPO FLEXÍVEL EM PVC 1 X 1.1/2 - FORNECIMENTO E INSTALAÇÃO. AF_01/2020</t>
  </si>
  <si>
    <t>86877</t>
  </si>
  <si>
    <t>VÁLVULA EM METAL CROMADO 1.1/2" X 1.1/2" PARA TANQUE OU LAVATÓRIO, COM OU SEM LADRÃO - FORNECIMENTO E INSTALAÇÃO. AF_01/2020</t>
  </si>
  <si>
    <t>5.3.1.8.9. 100875 BANCO ARTICULADO, EM ACO INOX, PARA PCD, FIXADO NA PAREDE - FORNECIMENTO E INSTALAÇÃO. AF_01/2020 (UN)</t>
  </si>
  <si>
    <t>00036215</t>
  </si>
  <si>
    <t>BANCO ARTICULADO PARA BANHO, EM ACO INOX POLIDO, 70* CM X 45* CM</t>
  </si>
  <si>
    <t>5.3.1.8.10. 102257 DIVISORIA SANITÁRIA, EM PAINEL DE GRANILITE, ESP = 3CM, ASSENTADO COM ARGAMASSA COLANTE AC III-E. AF_10/2025 (M2)</t>
  </si>
  <si>
    <t>00000131</t>
  </si>
  <si>
    <t>ADESIVO ESTRUTURAL A BASE DE RESINA EPOXI, BICOMPONENTE, PASTOSO (TIXOTROPICO)</t>
  </si>
  <si>
    <t>00037596</t>
  </si>
  <si>
    <t>ARGAMASSA COLANTE TIPO AC III E</t>
  </si>
  <si>
    <t>00010698</t>
  </si>
  <si>
    <t>DIVISORIA, PLACA PRE-MOLDADA EM GRANILITE, MARMORITE OU GRANITINA, E = *3 CM</t>
  </si>
  <si>
    <t>88274</t>
  </si>
  <si>
    <t>MARMORISTA/GRANITEIRO COM ENCARGOS COMPLEMENTARES</t>
  </si>
  <si>
    <t>5.4.1. 92544 TRAMA DE MADEIRA COMPOSTA POR TERÇAS PARA TELHADOS DE ATÉ 2 ÁGUAS PARA TELHA ESTRUTURAL DE FIBROCIMENTO, INCLUSO TRANSPORTE VERTICAL. AF_10/2025 (M2)</t>
  </si>
  <si>
    <t>93282</t>
  </si>
  <si>
    <t>GUINCHO ELÉTRICO DE COLUNA, CAPACIDADE 400 KG, COM MOTO FREIO, MOTOR TRIFÁSICO DE 1,25 CV - CHI DIURNO. AF_03/2016</t>
  </si>
  <si>
    <t>93281</t>
  </si>
  <si>
    <t>GUINCHO ELÉTRICO DE COLUNA, CAPACIDADE 400 KG, COM MOTO FREIO, MOTOR TRIFÁSICO DE 1,25 CV - CHP DIURNO. AF_03/2016</t>
  </si>
  <si>
    <t>00040568</t>
  </si>
  <si>
    <t>PREGO DE ACO POLIDO COM CABECA 22 X 48 (4 1/4 X 5)</t>
  </si>
  <si>
    <t>00004472</t>
  </si>
  <si>
    <t>VIGA NAO APARELHADA *6 X 16* CM, EM MACARANDUBA/MASSARANDUBA, ANGELIM OU EQUIVALENTE DA REGIAO - BRUTA</t>
  </si>
  <si>
    <t>5.4.2. 94207 TELHAMENTO COM TELHA ONDULADA DE FIBROCIMENTO E = 6 MM, COM RECOBRIMENTO LATERAL DE 1/4 DE ONDA PARA TELHADO COM INCLINAÇÃO MAIOR QUE 10°, COM ATÉ 2 ÁGUAS, INCLUSO IÇAMENTO. AF_07/2019 (M2)</t>
  </si>
  <si>
    <t>00001607</t>
  </si>
  <si>
    <t>CONJUNTO ARRUELAS DE VEDACAO 5/16" PARA TELHA FIBROCIMENTO (UMA ARRUELA METALICA E UMA ARRUELA PVC - CONICAS)</t>
  </si>
  <si>
    <t>CJ</t>
  </si>
  <si>
    <t>00004302</t>
  </si>
  <si>
    <t>PARAFUSO ZINCADO ROSCA SOBERBA, CABECA SEXTAVADA, 5/16" X 250 MM, PARA FIXACAO DE TELHA EM MADEIRA</t>
  </si>
  <si>
    <t>00007194</t>
  </si>
  <si>
    <t>TELHA DE FIBROCIMENTO ONDULADA E = 6 MM, DE 2,44 X 1,10 M (SEM AMIANTO)</t>
  </si>
  <si>
    <t>88323</t>
  </si>
  <si>
    <t>TELHADISTA COM ENCARGOS COMPLEMENTARES</t>
  </si>
  <si>
    <t>5.4.3. 102989 CANALETA MEIA CANA PRÉ-MOLDADA DE CONCRETO (D = 20 CM) - FORNECIMENTO E INSTALAÇÃO. AF_08/2021 (M)</t>
  </si>
  <si>
    <t>00013115</t>
  </si>
  <si>
    <t>CALHA/CANALETA DE CONCRETO SIMPLES, TIPO MEIA CANA, DIAMETRO DE 20 CM, PARA AGUA PLUVIAL</t>
  </si>
  <si>
    <t>88629</t>
  </si>
  <si>
    <t>ARGAMASSA TRAÇO 1:3 (EM VOLUME DE CIMENTO E AREIA MÉDIA ÚMIDA), PREPARO MANUAL. AF_08/2019</t>
  </si>
  <si>
    <t>5.4.4. 96113 FORRO EM PLACAS DE GESSO, PARA AMBIENTES COMERCIAIS. AF_08/2023_PS (M2)</t>
  </si>
  <si>
    <t>00000345</t>
  </si>
  <si>
    <t>ARAME GALVANIZADO 18 BWG, D = 1,24MM (0,009 KG/M)</t>
  </si>
  <si>
    <t>00003315</t>
  </si>
  <si>
    <t>GESSO EM PO PARA REVESTIMENTOS/MOLDURAS/SANCAS E USO GERAL</t>
  </si>
  <si>
    <t>00040547</t>
  </si>
  <si>
    <t>PARAFUSO ZINCADO, AUTOBROCANTE, FLANGEADO, 4,2 MM X 19 MM</t>
  </si>
  <si>
    <t>00004812</t>
  </si>
  <si>
    <t>PLACA DE GESSO PARA FORRO, *60 X 60* CM, ESPESSURA DE 12 MM (SEM COLOCACAO)</t>
  </si>
  <si>
    <t>00020250</t>
  </si>
  <si>
    <t>SISAL EM FIBRA / ESTOPA SISAL PARA GESSO</t>
  </si>
  <si>
    <t>88269</t>
  </si>
  <si>
    <t>GESSEIRO COM ENCARGOS COMPLEMENTARES</t>
  </si>
  <si>
    <t>5.4.5. 104639 PINTURA LÁTEX ACRÍLICA ECONÔMICA, APLICAÇÃO MANUAL EM TETO, DUAS DEMÃOS. AF_04/2023 (M2)</t>
  </si>
  <si>
    <t>6.1.1. 96525 ESCAVAÇÃO MECANIZADA PARA VIGA BALDRAME OU SAPATA CORRIDA COM MINI-ESCAVADEIRA (INCLUINDO ESCAVAÇÃO PARA COLOCAÇÃO DE FÔRMAS). AF_01/2024 (M3)</t>
  </si>
  <si>
    <t>6.2.1. 103351 ALVENARIA DE VEDAÇÃO DE BLOCOS CERÂMICOS FURADOS NA HORIZONTAL DE 9X9X19 CM (ESPESSURA 9 CM) E ARGAMASSA DE ASSENTAMENTO COM PREPARO MANUAL. AF_12/2021 (M2)</t>
  </si>
  <si>
    <t>6.3.1.1. S08791 MURO EM ALVENARIA BLOCO CERÂMICO, E= 0,19M, C/ ALV DE PEDRA 0,35 X 0,60M, PILARES (9X20CM) A CADA 3,0M, CINTAS INFERIOR E SUPERIOR (9X15CM) EM CONCRETO ARMADO FCK=15,0 MPA, C/ CHAPISCO, REBOCO E PINTURA HIDRACOR OU SIMILAR. (m2)</t>
  </si>
  <si>
    <t>Alvenaria bloco cerâmico vedação, 9x19x24cm, e=19cm, com argamassa t5 - 1:2:8 (cimento/cal/areia), junta=1cm - Rev.08</t>
  </si>
  <si>
    <t>S00091</t>
  </si>
  <si>
    <t>Alvenaria pedra calcárea argamassada c/ cimento e areia traço t-4 (1:5) - 1 saco cimento 50kg / 5 padiolas areia dim. 0,35z0,45x0,23m - Confecção mecânica e transporte</t>
  </si>
  <si>
    <t>S00096</t>
  </si>
  <si>
    <t>Concreto simples usinado fck=15mpa, bombeado, lançado e adensado em superestrura</t>
  </si>
  <si>
    <t>S00115</t>
  </si>
  <si>
    <t>Forma plana para estruturas, em compensado resinado de 12mm, 02 usos, inclusive escoramento - Rev 02_04/2022</t>
  </si>
  <si>
    <t>S02322</t>
  </si>
  <si>
    <t>Pintura de acabamento com aplicação de 02 demãos de tinta mineral em pó (Hidracor ou similar)</t>
  </si>
  <si>
    <t>S03318</t>
  </si>
  <si>
    <t>Reboco especial de parede 2cm com argamassa traço t3 - 1:3 cimento / areia / vedacit</t>
  </si>
  <si>
    <t>6.3.2.1. 102363 ALAMBRADO PARA QUADRA POLIESPORTIVA, ESTRUTURADO POR TUBOS DE AÇO GALVANIZADO, (MONTANTES COM DIÂMETRO 2", TRAVESSAS E ESCORAS COM DIÂMETRO 1 ¼"), COM TELA DE ARAME GALVANIZADO, FIO 12 BWG E MALHA QUADRADA 5X5CM (EXCETO MURETA). AF_12/2025 (M2)</t>
  </si>
  <si>
    <t>00043130</t>
  </si>
  <si>
    <t>ARAME GALVANIZADO 12 BWG, D = 2,76 MM (0,048 KG/M) OU 14 BWG, D = 2,11 MM (0,026 KG/M)</t>
  </si>
  <si>
    <t>00011002</t>
  </si>
  <si>
    <t>ELETRODO REVESTIDO AWS - E6013, DIAMETRO IGUAL A 2,50 MM</t>
  </si>
  <si>
    <t>00007158</t>
  </si>
  <si>
    <t>TELA DE ARAME GALVANIZADA QUADRANGULAR / LOSANGULAR, FIO 2,77 MM (12 BWG), MALHA 5 X 5 CM, H = 2 M</t>
  </si>
  <si>
    <t>00007698</t>
  </si>
  <si>
    <t>TUBO ACO GALVANIZADO COM COSTURA, CLASSE MEDIA, DN 1.1/4", E = *3,25* MM, PESO *3,14* KG/M (NBR 5580)</t>
  </si>
  <si>
    <t>00007696</t>
  </si>
  <si>
    <t>TUBO ACO GALVANIZADO COM COSTURA, CLASSE MEDIA, DN 2", E = *3,65* MM, PESO *5,10* KG/M (NBR 5580)</t>
  </si>
  <si>
    <t>88315</t>
  </si>
  <si>
    <t>SERRALHEIRO COM ENCARGOS COMPLEMENTARES</t>
  </si>
  <si>
    <t>94962</t>
  </si>
  <si>
    <t>CONCRETO MAGRO PARA LASTRO, TRAÇO 1:4,5:4,5 (EM MASSA SECA DE CIMENTO/ AREIA MÉDIA/ BRITA 1) - PREPARO MECÂNICO COM BETONEIRA 400 L. AF_05/2021</t>
  </si>
  <si>
    <t>S10594</t>
  </si>
  <si>
    <t>Encargos Complementares - Serralheiro ou Operador de Equipamento Leve</t>
  </si>
  <si>
    <t>S10603</t>
  </si>
  <si>
    <t>Encargos Complementares - Soldador</t>
  </si>
  <si>
    <t>I00258</t>
  </si>
  <si>
    <t>Barra chata de ferro 2" x 1/4" (2,53 kg/m)</t>
  </si>
  <si>
    <t>I10997S</t>
  </si>
  <si>
    <t>Eletrodo revestido aws - e7018, diametro igual a 4,00 mm</t>
  </si>
  <si>
    <t>I11948S</t>
  </si>
  <si>
    <t>Parafuso zincado, sextavado, com rosca soberba, diametro 5/16", comprimento 40 mm</t>
  </si>
  <si>
    <t>I04370</t>
  </si>
  <si>
    <t>Perfil Aço, Cantoneira abas iguais - 2 1/2" x 3/16" (4,57 kg/m)</t>
  </si>
  <si>
    <t>I10932S</t>
  </si>
  <si>
    <t>Tela de arame galvanizada quadrangular / losangular, fio 4,19 mm (8 bwg), malha 5 x 5 cm, h = 2 m</t>
  </si>
  <si>
    <t>I06110S</t>
  </si>
  <si>
    <t>Serralheiro (horista)</t>
  </si>
  <si>
    <t>I06160S</t>
  </si>
  <si>
    <t>Soldador (horista)</t>
  </si>
  <si>
    <t>6.3.2.3. 100735 PINTURA COM TINTA ACRÍLICA DE ACABAMENTO PULVERIZADA SOBRE SUPERFÍCIES METÁLICAS (EXCETO PERFIL) EXECUTADO EM OBRA (POR DEMÃO). AF_01/2020_PE (M2)</t>
  </si>
  <si>
    <t>00043649</t>
  </si>
  <si>
    <t>TINTA ESMALTE BASE AGUA PREMIUM ACETINADO</t>
  </si>
  <si>
    <t>6.3.2.4. 98522 ALAMBRADO EM MOURÕES DE CONCRETO, COM TELA DE ARAME GALVANIZADO (INCLUSIVE MURETA EM CONCRETO). AF_12/2025 (M)</t>
  </si>
  <si>
    <t>00004107</t>
  </si>
  <si>
    <t>MOURAO DE CONCRETO RETO, SECAO QUADRADA *10 X 10* CM, H= *2,30* M</t>
  </si>
  <si>
    <t>00004460</t>
  </si>
  <si>
    <t>SARRAFO NAO APARELHADO *2,5 X 10* CM, EM MACARANDUBA/MASSARANDUBA, ANGELIM OU EQUIVALENTE DA REGIAO - BRUTA</t>
  </si>
  <si>
    <t>00010937</t>
  </si>
  <si>
    <t>TELA DE ARAME GALVANIZADA REVESTIDA EM PVC, QUADRANGULAR / LOSANGULAR, FIO 2,11 MM (14 BWG), BITOLA FINAL = *2,8* MM, MALHA *8 X 8* CM, H = 2 M</t>
  </si>
  <si>
    <t>7.1.1. 96525 ESCAVAÇÃO MECANIZADA PARA VIGA BALDRAME OU SAPATA CORRIDA COM MINI-ESCAVADEIRA (INCLUINDO ESCAVAÇÃO PARA COLOCAÇÃO DE FÔRMAS). AF_01/2024 (M3)</t>
  </si>
  <si>
    <t>7.2.1. 103351 ALVENARIA DE VEDAÇÃO DE BLOCOS CERÂMICOS FURADOS NA HORIZONTAL DE 9X9X19 CM (ESPESSURA 9 CM) E ARGAMASSA DE ASSENTAMENTO COM PREPARO MANUAL. AF_12/2021 (M2)</t>
  </si>
  <si>
    <t>7.3.1. S08791 MURO EM ALVENARIA BLOCO CERÂMICO, E= 0,19M, C/ ALV DE PEDRA 0,35 X 0,60M, PILARES (9X20CM) A CADA 3,0M, CINTAS INFERIOR E SUPERIOR (9X15CM) EM CONCRETO ARMADO FCK=15,0 MPA, C/ CHAPISCO, REBOCO E PINTURA HIDRACOR OU SIMILAR. (m2)</t>
  </si>
  <si>
    <t>7.4. S12989 PORTÃO EM FERRO, EM TUBO DE AÇO GALV. 2" E TELA REVESTIDA 1" (m2)</t>
  </si>
  <si>
    <t>I00546S</t>
  </si>
  <si>
    <t>Barra de aco chata, retangular (qualquer bitola)</t>
  </si>
  <si>
    <t>I00555S</t>
  </si>
  <si>
    <t>Barra de aco chato, retangular, 25,4 mm x 6,35 mm (l x e), 1,2265 kg/m</t>
  </si>
  <si>
    <t>I00552S</t>
  </si>
  <si>
    <t>Barra de aco chato, retangular, 38,1 mm x 6,35 mm (l x e), 1,89 kg/m</t>
  </si>
  <si>
    <t>I00261</t>
  </si>
  <si>
    <t>Barra quadrada de ferro 1/2" (1,27 kg/m)</t>
  </si>
  <si>
    <t>I03663</t>
  </si>
  <si>
    <t>Chapa aço fina a quente e=3,00mm, 11MSG, 24,00 kg/m2</t>
  </si>
  <si>
    <t>I07504</t>
  </si>
  <si>
    <t>Perfil Aço, Cantoneira abas iguais - 1" x 1/4" (2,22 kg/m)</t>
  </si>
  <si>
    <t>I13068</t>
  </si>
  <si>
    <t>Tela de aço galvanizado, fio 14bwg, malha 1", losangular, com revestimento em pvc</t>
  </si>
  <si>
    <t>I02313</t>
  </si>
  <si>
    <t>Tubo de aço galvanizado leve c/ costura c/ rosca BSP Ø = 60,30mm ( 2" ), e = 2,65mm, l = 6000mm NBR 5580</t>
  </si>
  <si>
    <t>8.1. S11935 CORRIMÃO CENTRAL EM TUBO FERRO GALVANIZADO, SUPERIOR ALT=1,10M, BARRAS INTERMEDIÁRIAS ALT=0,92M E 0,70M DE CADA LADO, DIAM= 1.1/2" INCLUSIVE AS VERTICAIS DE APOIO. (m)</t>
  </si>
  <si>
    <t>I12780</t>
  </si>
  <si>
    <t>Corrimão Central para arquibancada em tubo ferro galvanizado, superior alt=1,10m, barras intermediárias alt=0,92m e 0,70m de cada lado, diam= 1.1/2" inclusive as verticais de apoio.</t>
  </si>
  <si>
    <t>S00125</t>
  </si>
  <si>
    <t>Concreto simples fck= 15 MPA (b1/b2), fabricado na obra, sem lançamento e adensamento</t>
  </si>
  <si>
    <t>8.2. 93358 ESCAVAÇÃO MANUAL DE VALA. AF_09/2024 (M3)</t>
  </si>
  <si>
    <t>8.3. 94975 CONCRETO FCK = 15MPA, TRAÇO 1:3,4:3,5 (EM MASSA SECA DE CIMENTO/ AREIA MÉDIA/ BRITA 1) - PREPARO MANUAL. AF_05/2021 (M3)</t>
  </si>
  <si>
    <t>8.4. 103800 PEDRA ARGAMASSADA COM CIMENTO E AREIA 1:3, 40% DE ARGAMASSA EM VOLUME - AREIA E PEDRA DE MÃO COMERCIAIS - FORNECIMENTO E ASSENTAMENTO. AF_08/2022 (M3)</t>
  </si>
  <si>
    <t>00004730</t>
  </si>
  <si>
    <t>PEDRA DE MAO OU PEDRA RACHAO PARA ARRIMO/FUNDACAO (POSTO PEDREIRA/FORNECEDOR, SEM FRETE)</t>
  </si>
  <si>
    <t>8.5. 103351 ALVENARIA DE VEDAÇÃO DE BLOCOS CERÂMICOS FURADOS NA HORIZONTAL DE 9X9X19 CM (ESPESSURA 9 CM) E ARGAMASSA DE ASSENTAMENTO COM PREPARO MANUAL. AF_12/2021 (M2)</t>
  </si>
  <si>
    <t>8.6. S00153 ALVENARIA BLOCO CERÂMICO VEDAÇÃO, 9X19X24CM, E=19CM, COM ARGAMASSA T5 - 1:2:8(CIMENTO/CAL/AREIA), JUNTA=1CM - REV.08 (m2)</t>
  </si>
  <si>
    <t>I02657</t>
  </si>
  <si>
    <t>Bloco cerâmico, de vedação, 6 furos horizontais, dim. 9 x 19 x 24 cm</t>
  </si>
  <si>
    <t>S03308</t>
  </si>
  <si>
    <t>Argamassa em volume - cimento, cal e areia traço t-5 (1:2:8) - 1 saco cimento 50 kg / 2 sacos cal 20 kg / 8 padiolas de areia dim 0.35 x 0.45 x 0.13 m - Confecção mecânica e transporte</t>
  </si>
  <si>
    <t>8.7. 92762 ARMAÇÃO DE PILAR OU VIGA DE ESTRUTURA CONVENCIONAL DE CONCRETO ARMADO UTILIZANDO AÇO CA-50 DE 10,0 MM - MONTAGEM. AF_06/2022 (KG)</t>
  </si>
  <si>
    <t>8.8. 96542 FABRICAÇÃO, MONTAGEM E DESMONTAGEM DE FÔRMA PARA VIGA BALDRAME, EM CHAPA DE MADEIRA COMPENSADA RESINADA, E=17 MM, 4 UTILIZAÇÕES. AF_01/2024 (M2)</t>
  </si>
  <si>
    <t>00001358</t>
  </si>
  <si>
    <t>CHAPA/PAINEL DE MADEIRA COMPENSADA RESINADA (MADEIRITE RESINADO ROSA) PARA FORMA DE CONCRETO, DE 2200 X 1100 MM, E = 17 MM</t>
  </si>
  <si>
    <t>00020247</t>
  </si>
  <si>
    <t>PREGO DE ACO POLIDO COM CABECA 15 X 15 (1 1/4 X 13)</t>
  </si>
  <si>
    <t>8.9. 87896 CHAPISCO APLICADO EM ALVENARIA (SEM PRESENÇA DE VÃOS) E ESTRUTURAS DE CONCRETO DE FACHADA, COM EQUIPAMENTO DE PROJEÇÃO. ARGAMASSA TRAÇO 1:3 COM PREPARO MANUAL. AF_10/2022 (M2)</t>
  </si>
  <si>
    <t>90669</t>
  </si>
  <si>
    <t>PROJETOR PNEUMÁTICO DE ARGAMASSA PARA CHAPISCO E REBOCO COM RECIPIENTE ACOPLADO, TIPO CANEQUINHA, COM COMPRESSOR DE AR REBOCÁVEL VAZÃO 89 PCM E MOTOR DIESEL DE 20 CV - CHI DIURNO. AF_05/2023</t>
  </si>
  <si>
    <t>90668</t>
  </si>
  <si>
    <t>PROJETOR PNEUMÁTICO DE ARGAMASSA PARA CHAPISCO E REBOCO COM RECIPIENTE ACOPLADO, TIPO CANEQUINHA, COM COMPRESSOR DE AR REBOCÁVEL VAZÃO 89 PCM E MOTOR DIESEL DE 20 CV - CHP DIURNO. AF_05/2023</t>
  </si>
  <si>
    <t>87377</t>
  </si>
  <si>
    <t>ARGAMASSA TRAÇO 1:3 (EM VOLUME DE CIMENTO E AREIA GROSSA ÚMIDA) PARA CHAPISCO CONVENCIONAL, PREPARO MANUAL. AF_08/2019</t>
  </si>
  <si>
    <t>8.10. S12352 EMBOÇO OU REBOCO ESPECIAL DE PAREDE, ESPESSURA 3CM, COM ARGAMASSA 1:4 CAL E AREIA (m2)</t>
  </si>
  <si>
    <t>S12032</t>
  </si>
  <si>
    <t>Argamassa cal e areia traço 1:4 - Confecção mecânica e transporte</t>
  </si>
  <si>
    <t>8.11. 102491 PINTURA DE PISO COM TINTA ACRÍLICA, APLICAÇÃO MANUAL, 2 DEMÃOS, INCLUSO FUNDO PREPARADOR. AF_05/2021 (M2)</t>
  </si>
  <si>
    <t>00012815</t>
  </si>
  <si>
    <t>FITA CREPE ROLO DE *25* MM X 50 M</t>
  </si>
  <si>
    <t>00006085</t>
  </si>
  <si>
    <t>SELADOR ACRILICO OPACO PREMIUM INTERIOR/EXTERIOR</t>
  </si>
  <si>
    <t>00007348</t>
  </si>
  <si>
    <t>TINTA ACRILICA PREMIUM PARA PISO</t>
  </si>
  <si>
    <t>9.1.1. 96525 ESCAVAÇÃO MECANIZADA PARA VIGA BALDRAME OU SAPATA CORRIDA COM MINI-ESCAVADEIRA (INCLUINDO ESCAVAÇÃO PARA COLOCAÇÃO DE FÔRMAS). AF_01/2024 (M3)</t>
  </si>
  <si>
    <t>9.1.2. 104737 REATERRO MANUAL DE VALAS, COM PLACA VIBRATÓRIA. AF_08/2023 (M3)</t>
  </si>
  <si>
    <t>9.2.1. 103351 ALVENARIA DE VEDAÇÃO DE BLOCOS CERÂMICOS FURADOS NA HORIZONTAL DE 9X9X19 CM (ESPESSURA 9 CM) E ARGAMASSA DE ASSENTAMENTO COM PREPARO MANUAL. AF_12/2021 (M2)</t>
  </si>
  <si>
    <t>9.3.1.1. 96536 FABRICAÇÃO, MONTAGEM E DESMONTAGEM DE FÔRMA PARA VIGA BALDRAME, EM MADEIRA SERRADA, E=25 MM, 4 UTILIZAÇÕES. AF_01/2024 (M2)</t>
  </si>
  <si>
    <t>9.3.1.2.1. 92759 ARMAÇÃO DE PILAR OU VIGA DE ESTRUTURA CONVENCIONAL DE CONCRETO ARMADO UTILIZANDO AÇO CA-60 DE 5,0 MM - MONTAGEM. AF_06/2022 (KG)</t>
  </si>
  <si>
    <t>9.3.1.2.2. 92762 ARMAÇÃO DE PILAR OU VIGA DE ESTRUTURA CONVENCIONAL DE CONCRETO ARMADO UTILIZANDO AÇO CA-50 DE 10,0 MM - MONTAGEM. AF_06/2022 (KG)</t>
  </si>
  <si>
    <t>9.3.1.2.3. 94971 CONCRETO FCK = 25MPA, TRAÇO 1:2,3:2,7 (EM MASSA SECA DE CIMENTO/ AREIA MÉDIA/ BRITA 1) - PREPARO MECÂNICO COM BETONEIRA 600 L. AF_05/2021 (M3)</t>
  </si>
  <si>
    <t>9.3.1.2.4. 92439 MONTAGEM E DESMONTAGEM DE FÔRMA DE PILARES RETANGULARES E ESTRUTURAS SIMILARES, PÉ-DIREITO SIMPLES, EM CHAPA DE MADEIRA COMPENSADA PLASTIFICADA, 14 UTILIZAÇÕES. AF_09/2020 (M2)</t>
  </si>
  <si>
    <t>9.3.1.2.5. 92769 ARMAÇÃO DE LAJE DE ESTRUTURA CONVENCIONAL DE CONCRETO ARMADO UTILIZANDO AÇO CA-50 DE 6,3 MM - MONTAGEM. AF_06/2022 (KG)</t>
  </si>
  <si>
    <t>9.3.1.2.6. 104109 ARMAÇÃO DE PILAR OU VIGA DE ESTRUTURA DE CONCRETO ARMADO EMBUTIDA EM ALVENARIA DE VEDAÇÃO UTILIZANDO AÇO CA-50 DE 8,0 MM - MONTAGEM. AF_06/2022 (KG)</t>
  </si>
  <si>
    <t>9.3.1.2.7. 92763 ARMAÇÃO DE PILAR OU VIGA DE ESTRUTURA CONVENCIONAL DE CONCRETO ARMADO UTILIZANDO AÇO CA-50 DE 12,5 MM - MONTAGEM. AF_06/2022 (KG)</t>
  </si>
  <si>
    <t>9.3.1.2.8. 92768 ARMAÇÃO DE LAJE DE ESTRUTURA CONVENCIONAL DE CONCRETO ARMADO UTILIZANDO AÇO CA-60 DE 5,0 MM - MONTAGEM. AF_06/2022 (KG)</t>
  </si>
  <si>
    <t>9.3.1.2.9. 92770 ARMAÇÃO DE LAJE DE ESTRUTURA CONVENCIONAL DE CONCRETO ARMADO UTILIZANDO AÇO CA-50 DE 8,0 MM - MONTAGEM. AF_06/2022 (KG)</t>
  </si>
  <si>
    <t>9.3.1.2.10. 101963 LAJE PRÉ-MOLDADA UNIDIRECIONAL, BIAPOIADA, PARA PISO, ENCHIMENTO EM CERÂMICA, VIGOTA CONVENCIONAL, ALTURA TOTAL DA LAJE "LT" = 12 CM (ENCHIMENTO+CAPA) = (8+4). AF_08/2025 (M2)</t>
  </si>
  <si>
    <t>00003737</t>
  </si>
  <si>
    <t>LAJE PRE-MOLDADA CONVENCIONAL (LAJOTAS + VIGOTAS) PARA PISO, UNIDIRECIONAL, SOBRECARGA DE 350 KG/M2, VAO ATE 4,5 M (SEM COLOCACAO)</t>
  </si>
  <si>
    <t>92767</t>
  </si>
  <si>
    <t>ARMAÇÃO DE LAJE DE ESTRUTURA CONVENCIONAL DE CONCRETO ARMADO UTILIZANDO AÇO CA-60 DE 4,2 MM - MONTAGEM. AF_06/2022</t>
  </si>
  <si>
    <t>103674</t>
  </si>
  <si>
    <t>CONCRETAGEM DE VIGAS E LAJES, FCK=25 MPA, PARA LAJES PREMOLDADAS COM USO DE BOMBA - LANÇAMENTO, ADENSAMENTO E ACABAMENTO. AF_02/2022_PS</t>
  </si>
  <si>
    <t>92273</t>
  </si>
  <si>
    <t>FABRICAÇÃO DE ESCORAS DO TIPO PONTALETE, EM MADEIRA, PARA PÉ-DIREITO SIMPLES. AF_09/2020</t>
  </si>
  <si>
    <t>9.3.1.3.1. 103357 ALVENARIA DE VEDAÇÃO DE BLOCOS CERÂMICOS FURADOS NA HORIZONTAL DE 9X19X29 CM (ESPESSURA 9 CM) E ARGAMASSA DE ASSENTAMENTO COM PREPARO MANUAL. AF_12/2021 (M2)</t>
  </si>
  <si>
    <t>9.3.1.4.1. 87905 CHAPISCO APLICADO EM ALVENARIA (COM PRESENÇA DE VÃOS) E ESTRUTURAS DE CONCRETO DE FACHADA, COM COLHER DE PEDREIRO. ARGAMASSA TRAÇO 1:3 COM PREPARO EM BETONEIRA 400L. AF_10/2022 (M2)</t>
  </si>
  <si>
    <t>9.3.1.4.2. 87553 EMBOÇO, EM ARGAMASSA TRAÇO 1:2:8, PREPARO MECÂNICO, APLICADO MANUALMENTE EM PAREDES INTERNAS DE AMBIENTES COM ÁREA MAIOR QUE 10M², E = 10MM, COM TALISCAS. AF_03/2024 (M2)</t>
  </si>
  <si>
    <t>9.3.1.4.3. 87265 REVESTIMENTO CERÂMICO PARA PAREDES INTERNAS COM PLACAS TIPO ESMALTADA DE DIMENSÕES 20X20 CM APLICADAS NA ALTURA INTEIRA DAS PAREDES. AF_02/2023_PE (M2)</t>
  </si>
  <si>
    <t>9.3.1.4.4. 104958 MASSA ÚNICA, EM ARGAMASSA TRAÇO 1:2:8 PREPARO MECÂNICO, APLICADA MANUALMENTE EM PAREDES INTERNAS DE AMBIENTES COM ÁREA MAIOR QUE 10M², E = 10MM, COM TALISCAS. AF_03/2024 (M2)</t>
  </si>
  <si>
    <t>9.3.1.5.1. 104641 PINTURA LÁTEX ACRÍLICA ECONÔMICA, APLICAÇÃO MANUAL EM PAREDES, DUAS DEMÃOS. AF_04/2023 (M2)</t>
  </si>
  <si>
    <t>9.3.1.6.1. 95241 LASTRO DE CONCRETO MAGRO, APLICADO EM PISOS, LAJES SOBRE SOLO OU RADIERS, ESPESSURA DE 5 CM. AF_01/2024 (M2)</t>
  </si>
  <si>
    <t>9.3.1.6.2. 88470 CONTRAPISO COM ARGAMASSA AUTONIVELANTE, APLICADO SOBRE LAJE, NÃO ADERIDO, ESPESSURA 3CM. AF_07/2021 (M2)</t>
  </si>
  <si>
    <t>9.3.1.6.3. 87248 REVESTIMENTO CERÂMICO PARA PISO COM PLACAS TIPO ESMALTADA DE DIMENSÕES 35X35 CM APLICADA EM AMBIENTES DE ÁREA MAIOR QUE 10 M2. AF_02/2023_PE (M2)</t>
  </si>
  <si>
    <t>9.3.1.7.1. S13049 PORTA EM ALUMÍNIO LAMBRIL, COR BRANCA OU BRONZE, DE ABRIR OU CORRER, COMPLETA, INCLUSIVE CAIXILHOS, DOBRADIÇAS OU ROLDANAS E FECHADURA (m2)</t>
  </si>
  <si>
    <t>I13797</t>
  </si>
  <si>
    <t>Porta em alumínio lambril, cor branca ou bronze, de abrir ou correr, completa, inclusive caixilhos, dobradiças ou roldanas e fechadura</t>
  </si>
  <si>
    <t>9.3.1.7.2. S13591 JANELA EM ALUMÍNIO, COR N/P/B, TIPO MAXIM-AR COM POLICARBONATO. INCLUSIVE BATENTE E FERRAGENS (m2)</t>
  </si>
  <si>
    <t>I14328</t>
  </si>
  <si>
    <t>Chapa compacta em policarbonato, cor cristal-incolor 9,5mm, linha Lexan Excell D ou similar</t>
  </si>
  <si>
    <t>I12789</t>
  </si>
  <si>
    <t>Janela em alumínio, cor N/P/B, tipo moldura-vidro, max-ar, exclusive vidro</t>
  </si>
  <si>
    <t>9.3.1.8.1. 102609 CAIXA D´ÁGUA EM POLIETILENO, 2000 LITROS - FORNECIMENTO E INSTALAÇÃO. AF_06/2021 (UN)</t>
  </si>
  <si>
    <t>9.3.1.8.2. 100849 ASSENTO SANITÁRIO CONVENCIONAL - FORNECIMENTO E INSTALACAO. AF_01/2020 (UN)</t>
  </si>
  <si>
    <t>9.3.1.8.3. 100866 BARRA DE APOIO RETA, EM ACO INOX POLIDO, COMPRIMENTO 60CM, FIXADA NA PAREDE - FORNECIMENTO E INSTALAÇÃO. AF_01/2020 (UN)</t>
  </si>
  <si>
    <t>9.3.1.8.4. 95470 VASO SANITARIO SIFONADO CONVENCIONAL COM LOUÇA BRANCA, INCLUSO CONJUNTO DE LIGAÇÃO PARA BACIA SANITÁRIA AJUSTÁVEL - FORNECIMENTO E INSTALAÇÃO. AF_01/2020 (UN)</t>
  </si>
  <si>
    <t>9.3.1.8.5. 95472 VASO SANITARIO SIFONADO CONVENCIONAL PARA PCD SEM FURO FRONTAL COM LOUÇA BRANCA SEM ASSENTO, INCLUSO CONJUNTO DE LIGAÇÃO PARA BACIA SANITÁRIA AJUSTÁVEL - FORNECIMENTO E INSTALAÇÃO. AF_01/2020 (UN)</t>
  </si>
  <si>
    <t>9.3.1.8.6. 100849 ASSENTO SANITÁRIO CONVENCIONAL - FORNECIMENTO E INSTALACAO. AF_01/2020 (UN)</t>
  </si>
  <si>
    <t>9.3.1.8.8. 86937 CUBA DE EMBUTIR OVAL EM LOUÇA BRANCA, 35 X 50CM OU EQUIVALENTE, INCLUSO VÁLVULA EM METAL CROMADO E SIFÃO FLEXÍVEL EM PVC - FORNECIMENTO E INSTALAÇÃO. AF_01/2020 (UN)</t>
  </si>
  <si>
    <t>9.3.1.8.9. 100875 BANCO ARTICULADO, EM ACO INOX, PARA PCD, FIXADO NA PAREDE - FORNECIMENTO E INSTALAÇÃO. AF_01/2020 (UN)</t>
  </si>
  <si>
    <t>9.3.1.8.10. 102257 DIVISORIA SANITÁRIA, EM PAINEL DE GRANILITE, ESP = 3CM, ASSENTADO COM ARGAMASSA COLANTE AC III-E. AF_10/2025 (M2)</t>
  </si>
  <si>
    <t>9.3.1.8.11. 100859 MICTÓRIO SIFONADO LOUÇA BRANCA PARA ENTRADA DE ÁGUA EMBUTIDA - PADRÃO ALTO - FORNECIMENTO E INSTALAÇÃO. AF_01/2020 (UN)</t>
  </si>
  <si>
    <t>00044020</t>
  </si>
  <si>
    <t>MICTORIO INDIVIDUAL, SIFONADO, VALVULA EMBUTIDA, DE LOUCA BRANCA, SEM COMPLEMENTOS - PADRAO ALTO</t>
  </si>
  <si>
    <t>9.3.1.9.1. 96113 FORRO EM PLACAS DE GESSO, PARA AMBIENTES COMERCIAIS. AF_08/2023_PS (M2)</t>
  </si>
  <si>
    <t>9.3.1.9.2. 92544 TRAMA DE MADEIRA COMPOSTA POR TERÇAS PARA TELHADOS DE ATÉ 2 ÁGUAS PARA TELHA ESTRUTURAL DE FIBROCIMENTO, INCLUSO TRANSPORTE VERTICAL. AF_10/2025 (M2)</t>
  </si>
  <si>
    <t>9.3.1.9.3. 94207 TELHAMENTO COM TELHA ONDULADA DE FIBROCIMENTO E = 6 MM, COM RECOBRIMENTO LATERAL DE 1/4 DE ONDA PARA TELHADO COM INCLINAÇÃO MAIOR QUE 10°, COM ATÉ 2 ÁGUAS, INCLUSO IÇAMENTO. AF_07/2019 (M2)</t>
  </si>
  <si>
    <t>9.3.1.9.4. 102989 CANALETA MEIA CANA PRÉ-MOLDADA DE CONCRETO (D = 20 CM) - FORNECIMENTO E INSTALAÇÃO. AF_05/2025 (M)</t>
  </si>
  <si>
    <t>9.3.1.9.5. 104639 PINTURA LÁTEX ACRÍLICA ECONÔMICA, APLICAÇÃO MANUAL EM TETO, DUAS DEMÃOS. AF_04/2023 (M2)</t>
  </si>
  <si>
    <t>10.1. 92396 EXECUÇÃO DE PASSEIO EM PISO INTERTRAVADO, COM BLOCO RETANGULAR COR NATURAL DE 20 X 10 CM, ESPESSURA 6 CM. AF_10/2022 (M2)</t>
  </si>
  <si>
    <t>91285</t>
  </si>
  <si>
    <t>CORTADORA DE PISO COM MOTOR 4 TEMPOS A GASOLINA, POTÊNCIA DE 13 HP, COM DISCO DE CORTE DIAMANTADO SEGMENTADO PARA CONCRETO, DIÂMETRO DE 350 MM, FURO DE 1" (14 X 1") - CHI DIURNO. AF_08/2015</t>
  </si>
  <si>
    <t>91283</t>
  </si>
  <si>
    <t>CORTADORA DE PISO COM MOTOR 4 TEMPOS A GASOLINA, POTÊNCIA DE 13 HP, COM DISCO DE CORTE DIAMANTADO SEGMENTADO PARA CONCRETO, DIÂMETRO DE 350 MM, FURO DE 1" (14 X 1") - CHP DIURNO. AF_08/2015</t>
  </si>
  <si>
    <t>91278</t>
  </si>
  <si>
    <t>PLACA VIBRATÓRIA REVERSÍVEL COM MOTOR 4 TEMPOS A GASOLINA, FORÇA CENTRÍFUGA DE 25 KN (2500 KGF), POTÊNCIA 5,5 CV - CHI DIURNO. AF_08/2015</t>
  </si>
  <si>
    <t>00036155</t>
  </si>
  <si>
    <t>BLOQUETE/PISO INTERTRAVADO DE CONCRETO - MODELO ONDA/16 FACES/RETANGULAR/TIJOLINHO/PAVER/HOLANDES/PARALELEPIPEDO, *20 X 10* CM, E = 6 CM, RESISTENCIA DE 35 MPA, COR NATURAL</t>
  </si>
  <si>
    <t>00004741</t>
  </si>
  <si>
    <t>PO DE PEDRA (POSTO PEDREIRA/FORNECEDOR, SEM FRETE)</t>
  </si>
  <si>
    <t>88260</t>
  </si>
  <si>
    <t>CALCETEIRO COM ENCARGOS COMPLEMENTARES</t>
  </si>
  <si>
    <t>11.1.1. 96525 ESCAVAÇÃO MECANIZADA PARA VIGA BALDRAME OU SAPATA CORRIDA COM MINI-ESCAVADEIRA (INCLUINDO ESCAVAÇÃO PARA COLOCAÇÃO DE FÔRMAS). AF_01/2024 (M3)</t>
  </si>
  <si>
    <t>11.1.2. 104737 REATERRO MANUAL DE VALAS, COM PLACA VIBRATÓRIA. AF_08/2023 (M3)</t>
  </si>
  <si>
    <t>11.2.1.1. 96536 FABRICAÇÃO, MONTAGEM E DESMONTAGEM DE FÔRMA PARA VIGA BALDRAME, EM MADEIRA SERRADA, E=25 MM, 4 UTILIZAÇÕES. AF_01/2024 (M2)</t>
  </si>
  <si>
    <t>11.2.1.2.1. 92759 ARMAÇÃO DE PILAR OU VIGA DE ESTRUTURA CONVENCIONAL DE CONCRETO ARMADO UTILIZANDO AÇO CA-60 DE 5,0 MM - MONTAGEM. AF_06/2022 (KG)</t>
  </si>
  <si>
    <t>11.2.1.2.2. 92762 ARMAÇÃO DE PILAR OU VIGA DE ESTRUTURA CONVENCIONAL DE CONCRETO ARMADO UTILIZANDO AÇO CA-50 DE 10,0 MM - MONTAGEM. AF_06/2022 (KG)</t>
  </si>
  <si>
    <t>11.2.1.2.3. 94971 CONCRETO FCK = 25MPA, TRAÇO 1:2,3:2,7 (EM MASSA SECA DE CIMENTO/ AREIA MÉDIA/ BRITA 1) - PREPARO MECÂNICO COM BETONEIRA 600 L. AF_05/2021 (M3)</t>
  </si>
  <si>
    <t>11.2.1.2.4. 92439 MONTAGEM E DESMONTAGEM DE FÔRMA DE PILARES RETANGULARES E ESTRUTURAS SIMILARES, PÉ-DIREITO SIMPLES, EM CHAPA DE MADEIRA COMPENSADA PLASTIFICADA, 14 UTILIZAÇÕES. AF_09/2020 (M2)</t>
  </si>
  <si>
    <t>11.2.1.2.5. 92769 ARMAÇÃO DE LAJE DE ESTRUTURA CONVENCIONAL DE CONCRETO ARMADO UTILIZANDO AÇO CA-50 DE 6,3 MM - MONTAGEM. AF_06/2022 (KG)</t>
  </si>
  <si>
    <t>11.2.1.2.6. 104109 ARMAÇÃO DE PILAR OU VIGA DE ESTRUTURA DE CONCRETO ARMADO EMBUTIDA EM ALVENARIA DE VEDAÇÃO UTILIZANDO AÇO CA-50 DE 8,0 MM - MONTAGEM. AF_06/2022 (KG)</t>
  </si>
  <si>
    <t>11.2.1.2.7. 92768 ARMAÇÃO DE LAJE DE ESTRUTURA CONVENCIONAL DE CONCRETO ARMADO UTILIZANDO AÇO CA-60 DE 5,0 MM - MONTAGEM. AF_06/2022 (KG)</t>
  </si>
  <si>
    <t>11.2.1.2.8. 101963 LAJE PRÉ-MOLDADA UNIDIRECIONAL, BIAPOIADA, PARA PISO, ENCHIMENTO EM CERÂMICA, VIGOTA CONVENCIONAL, ALTURA TOTAL DA LAJE "LT" = 12 CM (ENCHIMENTO+CAPA) = (8+4). AF_08/2025 (M2)</t>
  </si>
  <si>
    <t>11.2.1.2.9. 92770 ARMAÇÃO DE LAJE DE ESTRUTURA CONVENCIONAL DE CONCRETO ARMADO UTILIZANDO AÇO CA-50 DE 8,0 MM - MONTAGEM. AF_06/2022 (KG)</t>
  </si>
  <si>
    <t>11.2.1.3.1. 103357 ALVENARIA DE VEDAÇÃO DE BLOCOS CERÂMICOS FURADOS NA HORIZONTAL DE 9X19X29 CM (ESPESSURA 9 CM) E ARGAMASSA DE ASSENTAMENTO COM PREPARO MANUAL. AF_12/2021 (M2)</t>
  </si>
  <si>
    <t>11.2.1.4.1. 87905 CHAPISCO APLICADO EM ALVENARIA (COM PRESENÇA DE VÃOS) E ESTRUTURAS DE CONCRETO DE FACHADA, COM COLHER DE PEDREIRO. ARGAMASSA TRAÇO 1:3 COM PREPARO EM BETONEIRA 400L. AF_10/2022 (M2)</t>
  </si>
  <si>
    <t>11.2.1.4.2. 87553 EMBOÇO, EM ARGAMASSA TRAÇO 1:2:8, PREPARO MECÂNICO, APLICADO MANUALMENTE EM PAREDES INTERNAS DE AMBIENTES COM ÁREA MAIOR QUE 10M², E = 10MM, COM TALISCAS. AF_03/2024 (M2)</t>
  </si>
  <si>
    <t>11.2.1.4.3. 104589 REVESTIMENTO CERÂMICO PARA PAREDES EXTERNAS, COM PLACAS TIPO GRÊS OU SEMIGRÊS, FORMATO MENOR OU IGUAL A 200 CM2, ALINHADAS A PRUMO, APLICADO EM SUPERFÍCIES INTERNAS DE SACADA. AF_02/2023 (M2)</t>
  </si>
  <si>
    <t>00037595</t>
  </si>
  <si>
    <t>ARGAMASSA COLANTE TIPO AC III</t>
  </si>
  <si>
    <t>00044955</t>
  </si>
  <si>
    <t>REVESTIMENTO EM CERAMICA ESMALTADA PARA FACHADAS, PECAS NO FORMATO APROX. *7 X 26* CM, FORNECIDAS EM PLACAS COM PECAS UNIDAS EM PONTOS</t>
  </si>
  <si>
    <t>11.2.1.4.4. 98504 PLANTIO DE GRAMA BATATAIS EM PLACAS. AF_07/2024 (M2)</t>
  </si>
  <si>
    <t>11.2.1.5.1. 104641 PINTURA LÁTEX ACRÍLICA ECONÔMICA, APLICAÇÃO MANUAL EM PAREDES, DUAS DEMÃOS. AF_04/2023 (M2)</t>
  </si>
  <si>
    <t>11.2.1.6.1. 95241 LASTRO DE CONCRETO MAGRO, APLICADO EM PISOS, LAJES SOBRE SOLO OU RADIERS, ESPESSURA DE 5 CM. AF_01/2024 (M2)</t>
  </si>
  <si>
    <t>11.2.1.6.2. 88470 CONTRAPISO COM ARGAMASSA AUTONIVELANTE, APLICADO SOBRE LAJE, NÃO ADERIDO, ESPESSURA 3CM. AF_07/2021 (M2)</t>
  </si>
  <si>
    <t>11.2.1.6.3. 87248 REVESTIMENTO CERÂMICO PARA PISO COM PLACAS TIPO ESMALTADA DE DIMENSÕES 35X35 CM APLICADA EM AMBIENTES DE ÁREA MAIOR QUE 10 M2. AF_02/2023_PE (M2)</t>
  </si>
  <si>
    <t>11.2.1.7.1. S13049 PORTA EM ALUMÍNIO LAMBRIL, COR BRANCA OU BRONZE, DE ABRIR OU CORRER, COMPLETA, INCLUSIVE CAIXILHOS, DOBRADIÇAS OU ROLDANAS E FECHADURA (m2)</t>
  </si>
  <si>
    <t>11.2.1.7.2. 94570 JANELA DE ALUMÍNIO DE CORRER COM 2 FOLHAS PARA VIDROS (VIDROS INCLUSOS), BATENTE/ REQUADRO 6 A 14 CM, ACABAMENTO COM ACETATO OU BRILHANTE, FIXAÇÃO COM PARAFUSO, SEM GUARNIÇÃO/ ALIZAR, DIMENSÕES 100X120 CM, VEDAÇÃO COM SILICONE, EXCLUSIVE CONTRAMARCO - FORNECIMENTO E INSTALAÇÃO. AF_11/2024 (M2)</t>
  </si>
  <si>
    <t>00036896</t>
  </si>
  <si>
    <t>JANELA DE CORRER, EM ALUMINIO PERFIL 25, 100 X 120 CM (A X L), 2 FLS MOVEIS, SEM BANDEIRA, ACABAMENTO BRANCO OU BRILHANTE, BATENTE DE 6 A 7 CM, COM VIDRO 4 MM, SEM GUARNICAO</t>
  </si>
  <si>
    <t>00004377</t>
  </si>
  <si>
    <t>PARAFUSO DE ACO ZINCADO COM ROSCA SOBERBA, CABECA CHATA E FENDA SIMPLES, DIAMETRO 4,2 MM, COMPRIMENTO * 32 * MM</t>
  </si>
  <si>
    <t>00039961</t>
  </si>
  <si>
    <t>SILICONE ACETICO USO GERAL INCOLOR 280 G</t>
  </si>
  <si>
    <t>11.2.1.7.3. 102185 PORTA DE ABRIR COM MOLA HIDRÁULICA, EM VIDRO TEMPERADO, 2 FOLHAS DE 90X210 CM, ESPESSURA DE 10 MM, INCLUSIVE ACESSÓRIOS. AF_11/2025 (UN)</t>
  </si>
  <si>
    <t>00003104</t>
  </si>
  <si>
    <t>CONJ. DE FERRAGENS PARA PORTA DE VIDRO TEMPERADO, EM ZAMAC CROMADO, CONTEMPLANDO DOBRADICA INF., DOBRADICA SUP., PIVO PARA DOBRADICA INF., PIVO PARA DOBRADICA SUP., FECHADURA CENTRAL EM ZAMC. CROMADO, CONTRA FECHADURA DE PRESSAO</t>
  </si>
  <si>
    <t>00011499</t>
  </si>
  <si>
    <t>MOLA HIDRAULICA DE PISO, PARA PORTAS DE ATE 1100 MM E PESO DE ATE 120 KG, COM CORPO EM ACO INOX</t>
  </si>
  <si>
    <t>00005031</t>
  </si>
  <si>
    <t>VIDRO TEMPERADO INCOLOR PARA PORTA DE ABRIR, E = 10 MM (SEM FERRAGENS E SEM COLOCACAO)</t>
  </si>
  <si>
    <t>88325</t>
  </si>
  <si>
    <t>VIDRACEIRO COM ENCARGOS COMPLEMENTARES</t>
  </si>
  <si>
    <t>11.2.1.8.1. 96113 FORRO EM PLACAS DE GESSO, PARA AMBIENTES COMERCIAIS. AF_08/2023_PS (M2)</t>
  </si>
  <si>
    <t>11.2.1.8.2. 92544 TRAMA DE MADEIRA COMPOSTA POR TERÇAS PARA TELHADOS DE ATÉ 2 ÁGUAS PARA TELHA ESTRUTURAL DE FIBROCIMENTO, INCLUSO TRANSPORTE VERTICAL. AF_10/2025 (M2)</t>
  </si>
  <si>
    <t>11.2.1.8.3. 94207 TELHAMENTO COM TELHA ONDULADA DE FIBROCIMENTO E = 6 MM, COM RECOBRIMENTO LATERAL DE 1/4 DE ONDA PARA TELHADO COM INCLINAÇÃO MAIOR QUE 10°, COM ATÉ 2 ÁGUAS, INCLUSO IÇAMENTO. AF_07/2019 (M2)</t>
  </si>
  <si>
    <t>11.2.1.8.4. 102989 CANALETA MEIA CANA PRÉ-MOLDADA DE CONCRETO (D = 20 CM) - FORNECIMENTO E INSTALAÇÃO. AF_08/2021 (M)</t>
  </si>
  <si>
    <t>11.2.1.8.5. 104639 PINTURA LÁTEX ACRÍLICA ECONÔMICA, APLICAÇÃO MANUAL EM TETO, DUAS DEMÃOS. AF_04/2023 (M2)</t>
  </si>
  <si>
    <t>12.1. 101510 ENTRADA DE ENERGIA ELÉTRICA, AÉREA, TRIFÁSICA, COM CAIXA DE EMBUTIR, CABO DE 16 MM2 E DISJUNTOR DIN 50A (NÃO INCLUSO O POSTE DE CONCRETO). AF_12/2025 (UN)</t>
  </si>
  <si>
    <t>00001062</t>
  </si>
  <si>
    <t>CAIXA INTERNA/EXTERNA DE MEDICAO PARA 1 MEDIDOR TRIFASICO, COM VISOR, EM CHAPA DE ACO 18 USG (PADRAO DA CONCESSIONARIA LOCAL)</t>
  </si>
  <si>
    <t>91919</t>
  </si>
  <si>
    <t>CURVA 180 GRAUS PARA ELETRODUTO, PVC, ROSCÁVEL, DN 32 MM (1"), PARA CIRCUITOS TERMINAIS, INSTALADA EM PAREDE - FORNECIMENTO E INSTALAÇÃO. AF_03/2023</t>
  </si>
  <si>
    <t>91917</t>
  </si>
  <si>
    <t>CURVA 90 GRAUS PARA ELETRODUTO, PVC, ROSCÁVEL, DN 32 MM (1"), PARA CIRCUITOS TERMINAIS, INSTALADA EM PAREDE - FORNECIMENTO E INSTALAÇÃO. AF_03/2023</t>
  </si>
  <si>
    <t>93673</t>
  </si>
  <si>
    <t>DISJUNTOR TRIPOLAR TIPO DIN, CORRENTE NOMINAL DE 50A - FORNECIMENTO E INSTALAÇÃO. AF_07/2025</t>
  </si>
  <si>
    <t>91872</t>
  </si>
  <si>
    <t>ELETRODUTO RÍGIDO ROSCÁVEL, PVC, DN 32 MM (1"), PARA CIRCUITOS TERMINAIS, INSTALADO EM PAREDE - FORNECIMENTO E INSTALAÇÃO. AF_03/2023</t>
  </si>
  <si>
    <t>91885</t>
  </si>
  <si>
    <t>LUVA PARA ELETRODUTO, PVC, ROSCÁVEL, DN 32 MM (1"), PARA CIRCUITOS TERMINAIS, INSTALADA EM PAREDE - FORNECIMENTO E INSTALAÇÃO. AF_03/2023</t>
  </si>
  <si>
    <t>12.2. S13598 Painel slim Led quadrado de sobrepor autovolt, potência 24W, 4000K, ângulo de 120° (un)</t>
  </si>
  <si>
    <t>I14382</t>
  </si>
  <si>
    <t>Luminária sobrepor quadrada Led 24W*, 4000K 120° G- Light ou similar</t>
  </si>
  <si>
    <t>12.3. 101883 QUADRO DE DISTRIBUIÇÃO DE ENERGIA EM CHAPA DE AÇO GALVANIZADO, DE EMBUTIR, COM BARRAMENTO TRIFÁSICO, PARA 18 DISJUNTORES DIN 100A - FORNECIMENTO E INSTALAÇÃO. AF_07/2025 (UN)</t>
  </si>
  <si>
    <t>00013395</t>
  </si>
  <si>
    <t>QUADRO DE DISTRIBUICAO COM BARRAMENTO TRIFASICO, DE EMBUTIR, EM CHAPA DE ACO GALVANIZADO, PARA 18 DISJUNTORES DIN, 100 A</t>
  </si>
  <si>
    <t>12.4. S02937 Poste de concreto duplo T (DT) 10/600 - fornecimento (un)</t>
  </si>
  <si>
    <t>I01862</t>
  </si>
  <si>
    <t>Poste concreto duplo T (DT) 10/ 600</t>
  </si>
  <si>
    <t>12.5. S13756 Refletor LED, 1200W Módulo DC C/DPS 30º, 5000K, 180 lúmens/W, dimerizável, corpo em alumínio, autovolt, G-light ou similar (un)</t>
  </si>
  <si>
    <t>I14560</t>
  </si>
  <si>
    <t>12.6. SBC069066 POSTE CONCRETO 9,0M COM 4 LED 60W 6.600 LUMENS (UNID)</t>
  </si>
  <si>
    <t>12.7.1. 91924 CABO DE COBRE FLEXÍVEL ISOLADO, 1,5 MM², ANTI-CHAMA 450/750 V, PARA CIRCUITOS TERMINAIS - FORNECIMENTO E INSTALAÇÃO. AF_03/2023 (M)</t>
  </si>
  <si>
    <t>00001013</t>
  </si>
  <si>
    <t>CABO DE COBRE, FLEXIVEL, CLASSE 4 OU 5, ISOLACAO EM PVC/A, ANTICHAMA BWF-B, 1 CONDUTOR, 450/750 V, SECAO NOMINAL 1,5 MM2</t>
  </si>
  <si>
    <t>00021127</t>
  </si>
  <si>
    <t>FITA ISOLANTE ADESIVA ANTICHAMA, USO ATE 750 V, EM ROLO DE 19 MM X 5 M</t>
  </si>
  <si>
    <t>12.7.2. 91926 CABO DE COBRE FLEXÍVEL ISOLADO, 2,5 MM², ANTI-CHAMA 450/750 V, PARA CIRCUITOS TERMINAIS - FORNECIMENTO E INSTALAÇÃO. AF_03/2023 (M)</t>
  </si>
  <si>
    <t>00001014</t>
  </si>
  <si>
    <t>CABO DE COBRE, FLEXIVEL, CLASSE 4 OU 5, ISOLACAO EM PVC/A, ANTICHAMA BWF-B, 1 CONDUTOR, 450/750 V, SECAO NOMINAL 2,5 MM2</t>
  </si>
  <si>
    <t>12.7.3. 91835 ELETRODUTO FLEXÍVEL CORRUGADO REFORÇADO, PVC, DN 25 MM (3/4"), PARA CIRCUITOS TERMINAIS, INSTALADO EM FORRO - FORNECIMENTO E INSTALAÇÃO. AF_03/2023 (M)</t>
  </si>
  <si>
    <t>00039244</t>
  </si>
  <si>
    <t>ELETRODUTO PVC FLEXIVEL CORRUGADO, REFORCADO, COR LARANJA, DE 25 MM, PARA LAJES E PISOS</t>
  </si>
  <si>
    <t>91170</t>
  </si>
  <si>
    <t>FIXAÇÃO DE TUBOS HORIZONTAIS DE PVC ÁGUA, PVC ESGOTO, PVC ÁGUA PLUVIAL, CPVC, PPR, COBRE OU AÇO, DIÂMETROS MENORES OU IGUAIS A 40 MM, COM ABRAÇADEIRA METÁLICA RÍGIDA TIPO U PERFIL 1 1/4", FIXADA EM PERFILADO EM LAJE. AF_09/2023_PS</t>
  </si>
  <si>
    <t>12.7.4. 91953 INTERRUPTOR SIMPLES (1 MÓDULO), 10A/250V, INCLUINDO SUPORTE E PLACA - FORNECIMENTO E INSTALAÇÃO. AF_03/2023 (UN)</t>
  </si>
  <si>
    <t>91952</t>
  </si>
  <si>
    <t>INTERRUPTOR SIMPLES (1 MÓDULO), 10A/250V, SEM SUPORTE E SEM PLACA - FORNECIMENTO E INSTALAÇÃO. AF_03/2023</t>
  </si>
  <si>
    <t>91946</t>
  </si>
  <si>
    <t>SUPORTE PARAFUSADO COM PLACA DE ENCAIXE 4" X 2" MÉDIO (1,30 M DO PISO) PARA PONTO ELÉTRICO - FORNECIMENTO E INSTALAÇÃO. AF_03/2023</t>
  </si>
  <si>
    <t>12.7.5. 92009 TOMADA BAIXA DE EMBUTIR (2 MÓDULOS), 2P+T 20 A, INCLUINDO SUPORTE E PLACA - FORNECIMENTO E INSTALAÇÃO. AF_03/2023 (UN)</t>
  </si>
  <si>
    <t>92007</t>
  </si>
  <si>
    <t>TOMADA BAIXA DE EMBUTIR (2 MÓDULOS), 2P+T 20 A, SEM SUPORTE E SEM PLACA - FORNECIMENTO E INSTALAÇÃO. AF_03/2023</t>
  </si>
  <si>
    <t>12.7.6. 91993 TOMADA ALTA DE EMBUTIR (1 MÓDULO), 2P+T 20 A, INCLUINDO SUPORTE E PLACA - FORNECIMENTO E INSTALAÇÃO. AF_03/2023 (UN)</t>
  </si>
  <si>
    <t>91991</t>
  </si>
  <si>
    <t>TOMADA ALTA DE EMBUTIR (1 MÓDULO), 2P+T 20 A, SEM SUPORTE E SEM PLACA - FORNECIMENTO E INSTALAÇÃO. AF_03/2023</t>
  </si>
  <si>
    <t>12.7.7. 96985 HASTE DE ATERRAMENTO, DIÂMETRO 5/8", COM 3 METROS - FORNECIMENTO E INSTALAÇÃO. AF_08/2023 (UN)</t>
  </si>
  <si>
    <t>00003379</t>
  </si>
  <si>
    <t>HASTE DE ATERRAMENTO EM ACO COM 3,00 M DE COMPRIMENTO E DN = 5/8", REVESTIDA COM BAIXA CAMADA DE COBRE, SEM CONECTOR</t>
  </si>
  <si>
    <t>12.7.8. SBC 064115 QUADRO DE DISTRIBUICAO - 12 DISJUNTORES C/BARRAMENTO (UNID)</t>
  </si>
  <si>
    <t>12.8.1. 91924 CABO DE COBRE FLEXÍVEL ISOLADO, 1,5 MM², ANTI-CHAMA 450/750 V, PARA CIRCUITOS TERMINAIS - FORNECIMENTO E INSTALAÇÃO. AF_03/2023 (M)</t>
  </si>
  <si>
    <t>12.8.2. 91926 CABO DE COBRE FLEXÍVEL ISOLADO, 2,5 MM², ANTI-CHAMA 450/750 V, PARA CIRCUITOS TERMINAIS - FORNECIMENTO E INSTALAÇÃO. AF_03/2023 (M)</t>
  </si>
  <si>
    <t>12.8.3. 91835 ELETRODUTO FLEXÍVEL CORRUGADO REFORÇADO, PVC, DN 25 MM (3/4"), PARA CIRCUITOS TERMINAIS, INSTALADO EM FORRO - FORNECIMENTO E INSTALAÇÃO. AF_03/2023 (M)</t>
  </si>
  <si>
    <t>12.8.4. 91953 INTERRUPTOR SIMPLES (1 MÓDULO), 10A/250V, INCLUINDO SUPORTE E PLACA - FORNECIMENTO E INSTALAÇÃO. AF_03/2023 (UN)</t>
  </si>
  <si>
    <t>12.8.5. 91953 INTERRUPTOR SIMPLES (1 MÓDULO), 10A/250V, INCLUINDO SUPORTE E PLACA - FORNECIMENTO E INSTALAÇÃO. AF_03/2023 (UN)</t>
  </si>
  <si>
    <t>12.8.6. 92005 TOMADA MÉDIA DE EMBUTIR (2 MÓDULOS), 2P+T 20 A, INCLUINDO SUPORTE E PLACA - FORNECIMENTO E INSTALAÇÃO. AF_03/2023 (UN)</t>
  </si>
  <si>
    <t>92003</t>
  </si>
  <si>
    <t>TOMADA MÉDIA DE EMBUTIR (2 MÓDULOS), 2P+T 20 A, SEM SUPORTE E SEM PLACA - FORNECIMENTO E INSTALAÇÃO. AF_03/2023</t>
  </si>
  <si>
    <t>12.8.7. 96985 HASTE DE ATERRAMENTO, DIÂMETRO 5/8", COM 3 METROS - FORNECIMENTO E INSTALAÇÃO. AF_08/2023 (UN)</t>
  </si>
  <si>
    <t>12.9.1. 91924 CABO DE COBRE FLEXÍVEL ISOLADO, 1,5 MM², ANTI-CHAMA 450/750 V, PARA CIRCUITOS TERMINAIS - FORNECIMENTO E INSTALAÇÃO. AF_03/2023 (M)</t>
  </si>
  <si>
    <t>12.9.2. 91926 CABO DE COBRE FLEXÍVEL ISOLADO, 2,5 MM², ANTI-CHAMA 450/750 V, PARA CIRCUITOS TERMINAIS - FORNECIMENTO E INSTALAÇÃO. AF_03/2023 (M)</t>
  </si>
  <si>
    <t>12.9.3. 91835 ELETRODUTO FLEXÍVEL CORRUGADO REFORÇADO, PVC, DN 25 MM (3/4"), PARA CIRCUITOS TERMINAIS, INSTALADO EM FORRO - FORNECIMENTO E INSTALAÇÃO. AF_03/2023 (M)</t>
  </si>
  <si>
    <t>12.9.4. 91953 INTERRUPTOR SIMPLES (1 MÓDULO), 10A/250V, INCLUINDO SUPORTE E PLACA - FORNECIMENTO E INSTALAÇÃO. AF_03/2023 (UN)</t>
  </si>
  <si>
    <t>12.9.5. 92009 TOMADA BAIXA DE EMBUTIR (2 MÓDULOS), 2P+T 20 A, INCLUINDO SUPORTE E PLACA - FORNECIMENTO E INSTALAÇÃO. AF_03/2023 (UN)</t>
  </si>
  <si>
    <t>12.9.6. 91936 CAIXA OCTOGONAL 4" X 4", PVC, INSTALADA EM LAJE - FORNECIMENTO E INSTALAÇÃO. AF_03/2023 (UN)</t>
  </si>
  <si>
    <t>00012001</t>
  </si>
  <si>
    <t>CAIXA OCTOGONAL DE FUNDO MOVEL, EM PVC, DE 4" X 4", PARA ELETRODUTO FLEXIVEL CORRUGADO</t>
  </si>
  <si>
    <t>12.10.1. 97883 CAIXA ENTERRADA ELÉTRICA RETANGULAR, EM CONCRETO PRÉ-MOLDADO, FUNDO COM BRITA, DIMENSÕES INTERNAS: 0,6X0,6X0,5 M. AF_12/2020 (UN)</t>
  </si>
  <si>
    <t>00043431</t>
  </si>
  <si>
    <t>CAIXA DE CONCRETO ARMADO PRE-MOLDADO, SEM FUNDO, QUADRADA, DIMENSOES DE 0,60 X 0,60 X 0,50 M</t>
  </si>
  <si>
    <t>101619</t>
  </si>
  <si>
    <t>PREPARO DE FUNDO DE VALA COM LARGURA MENOR QUE 1,5 M, COM CAMADA DE BRITA, LANÇAMENTO MANUAL. AF_08/2020</t>
  </si>
  <si>
    <t>12.10.2. 91935 CABO DE COBRE FLEXÍVEL ISOLADO, 16 MM², ANTI-CHAMA 0,6/1,0 KV, PARA CIRCUITOS TERMINAIS - FORNECIMENTO E INSTALAÇÃO. AF_03/2023 (M)</t>
  </si>
  <si>
    <t>00000995</t>
  </si>
  <si>
    <t>CABO DE COBRE, FLEXIVEL, CLASSE 4 OU 5, ISOLACAO EM PVC/A, ANTICHAMA BWF-B, COBERTURA PVC-ST1, ANTICHAMA BWF-B, 1 CONDUTOR, 0,6/1 KV, SECAO NOMINAL 16 MM2</t>
  </si>
  <si>
    <t>12.10.3. 91929 CABO DE COBRE FLEXÍVEL ISOLADO, 4 MM², ANTI-CHAMA 0,6/1,0 KV, PARA CIRCUITOS TERMINAIS - FORNECIMENTO E INSTALAÇÃO. AF_03/2023 (M)</t>
  </si>
  <si>
    <t>00001021</t>
  </si>
  <si>
    <t>CABO DE COBRE, FLEXIVEL, CLASSE 4 OU 5, ISOLACAO EM PVC/A, ANTICHAMA BWF-B, COBERTURA PVC-ST1, ANTICHAMA BWF-B, 1 CONDUTOR, 0,6/1 KV, SECAO NOMINAL 4 MM2</t>
  </si>
  <si>
    <t>12.10.4. 93009 ELETRODUTO RÍGIDO ROSCÁVEL, PVC, DN 60 MM (2"), PARA REDE ENTERRADA DE DISTRIBUIÇÃO DE ENERGIA ELÉTRICA - FORNECIMENTO E INSTALAÇÃO. AF_12/2021 (M)</t>
  </si>
  <si>
    <t>00002681</t>
  </si>
  <si>
    <t>ELETRODUTO DE PVC RIGIDO ROSCAVEL DE 2", SEM LUVA</t>
  </si>
  <si>
    <t>12.10.5. 91864 ELETRODUTO RÍGIDO ROSCÁVEL, PVC, DN 32 MM (1"), PARA CIRCUITOS TERMINAIS, INSTALADO EM FORRO - FORNECIMENTO E INSTALAÇÃO. AF_03/2023 (M)</t>
  </si>
  <si>
    <t>00002685</t>
  </si>
  <si>
    <t>ELETRODUTO DE PVC RIGIDO ROSCAVEL DE 1", SEM LUVA</t>
  </si>
  <si>
    <t>12.10.6. 93011 ELETRODUTO RÍGIDO ROSCÁVEL, PVC, DN 85 MM (3"), PARA REDE ENTERRADA DE DISTRIBUIÇÃO DE ENERGIA ELÉTRICA - FORNECIMENTO E INSTALAÇÃO. AF_12/2021 (M)</t>
  </si>
  <si>
    <t>00002686</t>
  </si>
  <si>
    <t>ELETRODUTO DE PVC RIGIDO ROSCAVEL DE 3", SEM LUVA</t>
  </si>
  <si>
    <t>12.10.7. 97891 CAIXA ENTERRADA ELÉTRICA RETANGULAR, EM ALVENARIA COM BLOCOS DE CONCRETO, FUNDO COM BRITA, DIMENSÕES INTERNAS: 0,4X0,4X0,4 M. AF_12/2020 (UN)</t>
  </si>
  <si>
    <t>00000650</t>
  </si>
  <si>
    <t>BLOCO DE VEDACAO DE CONCRETO, 9 X 19 X 39 CM (CLASSE C - NBR 6136)</t>
  </si>
  <si>
    <t>100475</t>
  </si>
  <si>
    <t>ARGAMASSA TRAÇO 1:3 (EM VOLUME DE CIMENTO E AREIA MÉDIA ÚMIDA) COM ADIÇÃO DE IMPERMEABILIZANTE, PREPARO MECÂNICO COM BETONEIRA 400 L. AF_08/2019</t>
  </si>
  <si>
    <t>97734</t>
  </si>
  <si>
    <t>PEÇA RETANGULAR PRÉ-MOLDADA, VOLUME DE CONCRETO DE 10 A 30 LITROS, TAXA DE AÇO APROXIMADA DE 30KG/M³. AF_03/2024</t>
  </si>
  <si>
    <t>13.1. 101907 EXTINTOR DE INCÊNDIO PORTÁTIL COM CARGA DE CO2 DE 6 KG, CLASSE BC - FORNECIMENTO E INSTALAÇÃO. AF_10/2020_PE (UN)</t>
  </si>
  <si>
    <t>00004350</t>
  </si>
  <si>
    <t>BUCHA DE NYLON, DIAMETRO DO FURO 8 MM, COMPRIMENTO 40 MM, COM PARAFUSO DE ROSCA SOBERBA, CABECA CHATA, FENDA SIMPLES, 4,8 X 50 MM</t>
  </si>
  <si>
    <t>00010889</t>
  </si>
  <si>
    <t>EXTINTOR DE INCENDIO PORTATIL COM CARGA DE GAS CARBONICO CO2 DE 6 KG, CLASSE BC</t>
  </si>
  <si>
    <t>13.2. 97599 LUMINÁRIA DE EMERGÊNCIA, COM 30 LÂMPADAS LED DE 2 W, SEM REATOR - FORNECIMENTO E INSTALAÇÃO. AF_09/2024 (UN)</t>
  </si>
  <si>
    <t>00038774</t>
  </si>
  <si>
    <t>LUMINARIA DE EMERGENCIA 30 LEDS, POTENCIA 2 W, BATERIA DE LITIO, AUTONOMIA DE 6 HORAS</t>
  </si>
  <si>
    <t>13.3. S12888 PLACA DE SINALIZACAO, FOTOLUMINESCENTE, EM PVC , COM (un)</t>
  </si>
  <si>
    <t>I13655</t>
  </si>
  <si>
    <t>Placa de sinalizacao, fotoluminescente, em pvc , com logotipo "Extintor de incêndio portátil"- Placa E5</t>
  </si>
  <si>
    <t>13.4. 180051 PINTURA FAIXA DEMARCACAO AVISO EM PISO-(0,4m2)-EXTINTORES (UN)</t>
  </si>
  <si>
    <t>13.5. S12884 PLACA DE SINALIZACAO, FOTOLUMINESCENTE, 38X19 CM, EM PVC , COM SETA INDICATIVA DE SENTIDO (ESQUERDA OU DIREITA) DE SAÍDA DE EMERGÊNCIA- PLACA S2 (un)</t>
  </si>
  <si>
    <t>I13651</t>
  </si>
  <si>
    <t>Placa de sinalizacao, fotoluminescente, 38x19 cm, em pvc , com seta indicativa de sentido (esquerda ou direita) de saída de emergência- Placa S2</t>
  </si>
  <si>
    <t>13.6. S12884 PLACA DE SINALIZACAO, FOTOLUMINESCENTE, 38X19 CM, EM PVC , COM SETA INDICATIVA DE SENTIDO (ESQUERDA OU DIREITA) DE SAÍDA DE EMERGÊNCIA (un)</t>
  </si>
  <si>
    <t>13.7.1. S00824 Pára-raio tipo Franklin 350mm, latão cromado, para descida 1 cabo, c/suporte e conectores p/cabo terra, inclusive mastro aço galv 3mx2" e base (un)</t>
  </si>
  <si>
    <t>I10956S</t>
  </si>
  <si>
    <t>Base para mastro de para-raios diametro nominal 2"</t>
  </si>
  <si>
    <t>I03250</t>
  </si>
  <si>
    <t>Conector split bolt para cabo de cobre nu #35 mm2</t>
  </si>
  <si>
    <t>I09482</t>
  </si>
  <si>
    <t>Conjunto de estais 2" para mastro d=2" (pára-raio)</t>
  </si>
  <si>
    <t>I01665</t>
  </si>
  <si>
    <t>Pára-raios tipo Franklin 350mm, latão cromado, descida 1 cabo (ou similar)</t>
  </si>
  <si>
    <t>cj</t>
  </si>
  <si>
    <t>I01689</t>
  </si>
  <si>
    <t>Parafuso de fixação com bucha plástica 8 mm</t>
  </si>
  <si>
    <t>I07572S</t>
  </si>
  <si>
    <t>Suporte isolador reforcado diametro nominal 5/16", com rosca soberba e bucha</t>
  </si>
  <si>
    <t>I07696S</t>
  </si>
  <si>
    <t>Tubo aco galvanizado com costura, classe media, dn 2", e = *3,65* mm, peso *5,10* kg/m (nbr 5580)</t>
  </si>
  <si>
    <t>13.7.2. S10694 CONECTOR EM LATÃO TIPO MINIGAR PARA CABOS 16 - 50 MM² (SPDA) (un)</t>
  </si>
  <si>
    <t>I11379</t>
  </si>
  <si>
    <t>Conector em latão tipo minigar para cabos 16 - 50 mm² (SPDA)</t>
  </si>
  <si>
    <t>13.7.3. 078030 CAIXA DE EQUALIZACAO TERRA 210x210x90 TEL-901 (UN)</t>
  </si>
  <si>
    <t>13.7.4. 96985 HASTE DE ATERRAMENTO, DIÂMETRO 5/8", COM 3 METROS - FORNECIMENTO E INSTALAÇÃO. AF_08/2023 (UN)</t>
  </si>
  <si>
    <t>13.7.5. 96977 CORDOALHA DE COBRE NU 50 MM², ENTERRADA - FORNECIMENTO E INSTALAÇÃO. AF_08/2023 (M)</t>
  </si>
  <si>
    <t>00000867</t>
  </si>
  <si>
    <t>CABO DE COBRE NU 50 MM2 MEIO-DURO</t>
  </si>
  <si>
    <t>13.7.6. S00822 CORDOALHA DE COBRE NU 35MM2 (1 AWG) E ISOLADORES PARA PÁRA- RAIOS (m)</t>
  </si>
  <si>
    <t>I03249</t>
  </si>
  <si>
    <t>Cabo de cobre nu 35 mm2 - 1AWG</t>
  </si>
  <si>
    <t>Kg</t>
  </si>
  <si>
    <t>13.7.7. S04429 CAIXA DE INSPEÇÃO 0,30 X 0,30 X 0,40M (un)</t>
  </si>
  <si>
    <t>S00141</t>
  </si>
  <si>
    <t>Aço CA - 60 Ø 4,2 a 9,5mm, inclusive corte, dobragem, montagem e colocacao de ferragens nas formas, para superestruturas e fundações - R1</t>
  </si>
  <si>
    <t>S00085</t>
  </si>
  <si>
    <t>Forma plana para fundações, em compensado resinado 12mm, 03 usos</t>
  </si>
  <si>
    <t>13.7.8. 101798 TAMPA PARA CAIXA TIPO R1, EM FERRO FUNDIDO, DIMENSÕES INTERNAS: 0,40 X 0,60 M - FORNECIMENTO E INSTALAÇÃO. AF_12/2020 (UN)</t>
  </si>
  <si>
    <t>00014112</t>
  </si>
  <si>
    <t>TAMPAO FOFO SIMPLES COM BASE / REQUADRO, CLASSE A15 CARGA MAX. 1,5 T, 400 X 600 MM (COM INSCRICAO EM RELEVO DO TIPO DE REDE)</t>
  </si>
  <si>
    <t>13.7.9. 104750 CONECTOR GRAMPO METÁLICO TIPO OLHAL, PARA SPDA, PARA HASTE DE ATERRAMENTO DE 5/8'' E CABOS DE 10 A 50 MM2 - FORNECIMENTO E INSTALAÇÃO. AF_08/2023 (UN)</t>
  </si>
  <si>
    <t>00000425</t>
  </si>
  <si>
    <t>GRAMPO METALICO TIPO OLHAL PARA HASTE DE ATERRAMENTO DE 5/8", CONDUTOR DE *10* A 50 MM2</t>
  </si>
  <si>
    <t>13.7.10. 103825 CONECTOR EM BRONZE/LATÃO, DN 22 MM X 3/4", SEM ANEL DE SOLDA, BOLSA X ROSCA F, INSTALADO EM RAMAL E SUB-RAMAL DE GÁS COMBUSTÍVEL - FORNECIMENTO E INSTALAÇÃO. AF_04/2022 (UN)</t>
  </si>
  <si>
    <t>00039864</t>
  </si>
  <si>
    <t>CONECTOR BRONZE/LATAO SEM ANEL DE SOLDA, BOLSA X ROSCA F, 22 MM X 3/4"</t>
  </si>
  <si>
    <t>00039897</t>
  </si>
  <si>
    <t>PASTA PARA SOLDA DE TUBOS E CONEXOES DE COBRE (EMBALAGEM COM 250 G)</t>
  </si>
  <si>
    <t>00012732</t>
  </si>
  <si>
    <t>SOLDA ESTANHO/COBRE PARA CONEXOES DE COBRE, FIO 2,5 MM, CARRETEL 500 GR (SEM CHUMBO)</t>
  </si>
  <si>
    <t xml:space="preserve">
</t>
  </si>
  <si>
    <t>UND</t>
  </si>
  <si>
    <t>PREÇO
UNITÁRIO R$</t>
  </si>
  <si>
    <t>PREÇO
TOTAL R$</t>
  </si>
  <si>
    <t>VALOR (R$)</t>
  </si>
  <si>
    <t>MÊS 1</t>
  </si>
  <si>
    <t>MÊS 2</t>
  </si>
  <si>
    <t>MÊS 3</t>
  </si>
  <si>
    <t>MÊS 4</t>
  </si>
  <si>
    <t>MÊS 5</t>
  </si>
  <si>
    <t>MÊS 6</t>
  </si>
  <si>
    <t>MÊS 7</t>
  </si>
  <si>
    <t>MÊS 8</t>
  </si>
  <si>
    <t>MÊS 9</t>
  </si>
  <si>
    <t>MÊS 10</t>
  </si>
  <si>
    <t>Total parcela</t>
  </si>
  <si>
    <t>COD</t>
  </si>
  <si>
    <t>%</t>
  </si>
  <si>
    <t>Benefício</t>
  </si>
  <si>
    <t>S + G</t>
  </si>
  <si>
    <t>Garantia/seguros</t>
  </si>
  <si>
    <t>Lucro</t>
  </si>
  <si>
    <t>Despesas Indiretas</t>
  </si>
  <si>
    <t>AC</t>
  </si>
  <si>
    <t>Administração central</t>
  </si>
  <si>
    <t>DF</t>
  </si>
  <si>
    <t>Despesas financeiras</t>
  </si>
  <si>
    <t>R</t>
  </si>
  <si>
    <t>Riscos</t>
  </si>
  <si>
    <t>I</t>
  </si>
  <si>
    <t>Impostos</t>
  </si>
  <si>
    <t>COFINS</t>
  </si>
  <si>
    <t>ISS</t>
  </si>
  <si>
    <t>PIS</t>
  </si>
  <si>
    <t>CPRB</t>
  </si>
  <si>
    <t>FAZER NEGOCIO</t>
  </si>
  <si>
    <t>BDI = 27,35%</t>
  </si>
  <si>
    <t>HORISTA %</t>
  </si>
  <si>
    <t>MENSALISTA %</t>
  </si>
  <si>
    <t>A</t>
  </si>
  <si>
    <t>GRUPO A</t>
  </si>
  <si>
    <t>A1</t>
  </si>
  <si>
    <t xml:space="preserve">INSS </t>
  </si>
  <si>
    <t>A2</t>
  </si>
  <si>
    <t xml:space="preserve">SESI </t>
  </si>
  <si>
    <t>A3</t>
  </si>
  <si>
    <t xml:space="preserve">SENAI </t>
  </si>
  <si>
    <t>A4</t>
  </si>
  <si>
    <t xml:space="preserve">INCRA </t>
  </si>
  <si>
    <t>A5</t>
  </si>
  <si>
    <t xml:space="preserve">SEBRAE </t>
  </si>
  <si>
    <t>A6</t>
  </si>
  <si>
    <t xml:space="preserve">Salário Educação </t>
  </si>
  <si>
    <t>A7</t>
  </si>
  <si>
    <t xml:space="preserve">Seguro Contra Acidentes de Trabalho </t>
  </si>
  <si>
    <t>A8</t>
  </si>
  <si>
    <t xml:space="preserve">FGTS </t>
  </si>
  <si>
    <t>A9</t>
  </si>
  <si>
    <t xml:space="preserve">SECONCI </t>
  </si>
  <si>
    <t>B</t>
  </si>
  <si>
    <t>GRUPO B</t>
  </si>
  <si>
    <t>B1</t>
  </si>
  <si>
    <t xml:space="preserve">Repouso Semanal Remunerado </t>
  </si>
  <si>
    <t>B2</t>
  </si>
  <si>
    <t xml:space="preserve">Feriados </t>
  </si>
  <si>
    <t>B3</t>
  </si>
  <si>
    <t xml:space="preserve">Auxílio - Enfermidade </t>
  </si>
  <si>
    <t>B4</t>
  </si>
  <si>
    <t xml:space="preserve">13º Salário </t>
  </si>
  <si>
    <t>B5</t>
  </si>
  <si>
    <t xml:space="preserve">Licença Paternidade </t>
  </si>
  <si>
    <t>B6</t>
  </si>
  <si>
    <t xml:space="preserve">Faltas Justificadas </t>
  </si>
  <si>
    <t>B7</t>
  </si>
  <si>
    <t xml:space="preserve">Dias de Chuvas </t>
  </si>
  <si>
    <t>B8</t>
  </si>
  <si>
    <t xml:space="preserve">Auxílio Acidente de Trabalho </t>
  </si>
  <si>
    <t>B9</t>
  </si>
  <si>
    <t xml:space="preserve">Férias Gozadas </t>
  </si>
  <si>
    <t>B10</t>
  </si>
  <si>
    <t xml:space="preserve">Salário Maternidade </t>
  </si>
  <si>
    <t>C</t>
  </si>
  <si>
    <t>GRUPO C</t>
  </si>
  <si>
    <t>C1</t>
  </si>
  <si>
    <t xml:space="preserve">Aviso Prévio Indenizado </t>
  </si>
  <si>
    <t>C2</t>
  </si>
  <si>
    <t xml:space="preserve">Aviso Prévio Trabalhado </t>
  </si>
  <si>
    <t>C3</t>
  </si>
  <si>
    <t xml:space="preserve">Férias Indenizadas </t>
  </si>
  <si>
    <t>C4</t>
  </si>
  <si>
    <t xml:space="preserve">Depósito Rescisão Sem Justa Causa </t>
  </si>
  <si>
    <t>C5</t>
  </si>
  <si>
    <t xml:space="preserve">Indenização Adicional </t>
  </si>
  <si>
    <t>D</t>
  </si>
  <si>
    <t>GRUPO D</t>
  </si>
  <si>
    <t>D1</t>
  </si>
  <si>
    <t xml:space="preserve">Reincidência de Grupo A sobre Grupo B </t>
  </si>
  <si>
    <t>D2</t>
  </si>
  <si>
    <t xml:space="preserve">Reincidência de Grupo A sobre Aviso Prévio Trabalhado e Reincidência do FGTS sobre Aviso Prévio Indenizado </t>
  </si>
  <si>
    <t>A + B + C + D =</t>
  </si>
  <si>
    <t>SBC</t>
  </si>
  <si>
    <t>5.3.1.8.7. 00000001 BANCADA DE GRANITO CINZA POLIDO, DE 0,55 X 2,43 M, PARA LAVATÓRIO - FORNECIMENTO E INSTALAÇÃO (UN)</t>
  </si>
  <si>
    <t>BANCADA DE GRANITO CINZA POLIDO, DE 0,55 X 2,43 M, PARA LAVATÓRIO</t>
  </si>
  <si>
    <t>PROPRIA</t>
  </si>
  <si>
    <t>PORTÃO EM TELA DE ARAME GALVANIZADO Nº12, MALHA 2", MOLDURA, EM TUBOS DE AÇO, DUAS FOLHAS DE ABRIR, INCLUSO FERRAGENS</t>
  </si>
  <si>
    <t>6.3.2.2. S11532 PORTÃO EM TELA DE ARAME GALVANIZADO Nº12, MALHA 2", MOLDURA, EM TUBOS DE AÇO, DUAS FOLHAS DE ABRIR, INCLUSO FERRAGENS (m2)</t>
  </si>
  <si>
    <t>9.3.1.8.7. 00000002 BANCADA DE GRANITO CINZA POLIDO, DE 0,55 X 1,60 M, PARA LAVATÓRIO - FORNECIMENTO E INSTALAÇÃO (UN)</t>
  </si>
  <si>
    <t>BANCADA DE GRANITO CINZA POLIDO, DE 0,55 X 1,60 M, PARA LAVATÓRIO</t>
  </si>
  <si>
    <t>QUANTIDADES</t>
  </si>
  <si>
    <t>FINANCEIRO</t>
  </si>
  <si>
    <t>ANTERIOR</t>
  </si>
  <si>
    <t>MEDIDA NO PERÍODO</t>
  </si>
  <si>
    <t>ACUMULADA</t>
  </si>
  <si>
    <t>CÁLCULOS</t>
  </si>
  <si>
    <t>MEMÓRIA DE CÁLCULO BM 01</t>
  </si>
  <si>
    <t>OBRA: CONSTRUÇÃO DO CAMPO DE FUTEBOL GERLANILDO LINHARES DA SILVA, LOCALIZADO NO CENTRO SOCIAL URBANO – CSU, DESTINADO À ESCOLA MUNICIPAL CHICO MENDES, NO MUNICÍPIO DE SOUSA/PB</t>
  </si>
  <si>
    <t>BDI:</t>
  </si>
  <si>
    <t>BASES DE PREÇOS:</t>
  </si>
  <si>
    <t>DATA MEDIÇÃO:</t>
  </si>
  <si>
    <t>SINAPI 12/25; ORSE 09/25</t>
  </si>
  <si>
    <t>Nº BM:</t>
  </si>
  <si>
    <t>01</t>
  </si>
  <si>
    <t>PERÍODO DO BM:</t>
  </si>
  <si>
    <t>04/05/2026 a 20/07/2026</t>
  </si>
  <si>
    <t>VALOR DA MEDIÇÃO:</t>
  </si>
  <si>
    <t>BOLETIM DE MEDIÇÃO DO CONTRATO DA OBRA DO CAMPO DO CSU</t>
  </si>
  <si>
    <t>TOTAIS</t>
  </si>
  <si>
    <t>__________________________________________________________________________________</t>
  </si>
  <si>
    <t>______________________________________________________________________________</t>
  </si>
  <si>
    <t>_________________________________________________________________________</t>
  </si>
  <si>
    <t>Engenheiro Fiscal Titular</t>
  </si>
  <si>
    <t>Engenheiro(a) Fiscal Auxiliar</t>
  </si>
  <si>
    <t>Secretário de Planejamento</t>
  </si>
  <si>
    <t>2,0 x2,0</t>
  </si>
  <si>
    <t>vestiários - 13,46*2+7,30*2; wcs - 8,15*2 + 3,30 * 2</t>
  </si>
  <si>
    <t>1 unidade</t>
  </si>
  <si>
    <t>99,45 m</t>
  </si>
  <si>
    <t>157,84 m</t>
  </si>
  <si>
    <t>vala única e comprimento total de 263,10 m</t>
  </si>
  <si>
    <t>15 valas de 1,00 (larg) x 1,50 (compr) x 2,0 (profund) = 45 m³</t>
  </si>
  <si>
    <t>Complemento do pagamento do item 5.1.1</t>
  </si>
  <si>
    <t>escavação menos volume de concreto das fundações</t>
  </si>
  <si>
    <t>alvenaria de embasamento - h= 0,30 m x (6,45+3,85+6,45+6,45+2,6+6,8*2+6,7*3)</t>
  </si>
  <si>
    <t>2,65 x (6,45+3,85+4,39+6,45+2,6+6,8*2+6,7*2+4,67) menos descontos de 0,48*0,7+0,55*1,55+1,98*0,55+0,93*2,16+0,95*2,16+0,55*1,79+0,55*1,55+0,49*0,7</t>
  </si>
  <si>
    <t>pelo projeto</t>
  </si>
  <si>
    <t>vigas baldrames - 52,73 kg; sapatas e arranques - 22,55 kg; pilares - 75,36 kg; vigas nível 3,0 m - 49,73kg</t>
  </si>
  <si>
    <t>vigas nível 3,0 m - 28 kg</t>
  </si>
  <si>
    <t>Sapatas e arranques -74,73 kg; pilares - 208,73 kg = 283,46 kg</t>
  </si>
  <si>
    <t>vigas baldrames - 118,45 kg; Sapatas e arranques - 76,18 kg; vigas nível 3,0 m - 98,73kg = 293,36 kg</t>
  </si>
  <si>
    <t>vigas baldrames - 2,81 m³; sapatas e arranques -3,3 m³; pilares - 3,02 m³;</t>
  </si>
  <si>
    <t>sapatas e arranques - 28,51 m²; pilares - 63,31 kg;</t>
  </si>
  <si>
    <t>2,0*(7,03+53,80+6,48+55,10)</t>
  </si>
  <si>
    <t>2,50 de profundidade x (1,0*1,76*3+1,0*1,7*3)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</si>
</sst>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R\$\ #,##0.00"/>
    <numFmt numFmtId="165" formatCode="#,##0.00000000"/>
    <numFmt numFmtId="166" formatCode="#,##0.00%"/>
    <numFmt numFmtId="167" formatCode="###,###,##0.00"/>
    <numFmt numFmtId="168" formatCode="&quot;R$&quot;\ #,##0.00"/>
  </numFmts>
  <fonts count="30">
    <font>
      <sz val="11"/>
      <color theme="1"/>
      <name val="Calibri"/>
      <family val="2"/>
      <scheme val="minor"/>
    </font>
    <font>
      <b/>
      <sz val="6"/>
      <color rgb="FF000000"/>
      <name val="Arial"/>
      <family val="2"/>
    </font>
    <font>
      <sz val="6"/>
      <color rgb="FF000000"/>
      <name val="Arial"/>
      <family val="2"/>
    </font>
    <font>
      <b/>
      <sz val="5"/>
      <color rgb="FF000000"/>
      <name val="Arial"/>
      <family val="2"/>
    </font>
    <font>
      <b/>
      <sz val="7"/>
      <color rgb="FF000000"/>
      <name val="Arial"/>
      <family val="2"/>
    </font>
    <font>
      <sz val="8"/>
      <color rgb="FF000000"/>
      <name val="SansSerif"/>
      <family val="2"/>
    </font>
    <font>
      <sz val="9"/>
      <color rgb="FF000000"/>
      <name val="SansSerif"/>
      <family val="2"/>
    </font>
    <font>
      <b/>
      <sz val="5"/>
      <color rgb="FF000000"/>
      <name val="SansSerif"/>
      <family val="2"/>
    </font>
    <font>
      <sz val="6"/>
      <color rgb="FF000000"/>
      <name val="SansSerif"/>
      <family val="2"/>
    </font>
    <font>
      <sz val="5.5"/>
      <color rgb="FF000000"/>
      <name val="SansSerif"/>
      <family val="2"/>
    </font>
    <font>
      <sz val="7"/>
      <color rgb="FF000000"/>
      <name val="SansSerif"/>
      <family val="2"/>
    </font>
    <font>
      <sz val="7"/>
      <color rgb="FF000000"/>
      <name val="Arial"/>
      <family val="2"/>
    </font>
    <font>
      <sz val="5"/>
      <color rgb="FF000000"/>
      <name val="Arial"/>
      <family val="2"/>
    </font>
    <font>
      <b/>
      <sz val="9"/>
      <color rgb="FF000000"/>
      <name val="Arial"/>
      <family val="2"/>
    </font>
    <font>
      <sz val="11"/>
      <color theme="1"/>
      <name val="Calibri"/>
      <family val="2"/>
      <scheme val="minor"/>
    </font>
    <font>
      <b/>
      <sz val="8"/>
      <color rgb="FF000000"/>
      <name val="Arial"/>
      <family val="2"/>
    </font>
    <font>
      <sz val="8"/>
      <color theme="1"/>
      <name val="Calibri"/>
      <family val="2"/>
      <scheme val="minor"/>
    </font>
    <font>
      <sz val="9"/>
      <color theme="1"/>
      <name val="Arial"/>
      <family val="2"/>
    </font>
    <font>
      <sz val="10"/>
      <color rgb="FFFF0000"/>
      <name val="Calibri"/>
      <family val="2"/>
      <scheme val="minor"/>
    </font>
    <font>
      <b/>
      <sz val="10"/>
      <color rgb="FFFF0000"/>
      <name val="Arial"/>
      <family val="2"/>
    </font>
    <font>
      <b/>
      <i/>
      <sz val="8"/>
      <color rgb="FF000000"/>
      <name val="Arial"/>
      <family val="2"/>
    </font>
    <font>
      <b/>
      <sz val="10"/>
      <color rgb="FF000000"/>
      <name val="Arial"/>
      <family val="2"/>
    </font>
    <font>
      <sz val="10"/>
      <color theme="1"/>
      <name val="Calibri"/>
      <family val="2"/>
      <scheme val="minor"/>
    </font>
    <font>
      <sz val="10"/>
      <color rgb="FF000000"/>
      <name val="Arial"/>
      <family val="2"/>
    </font>
    <font>
      <b/>
      <sz val="10"/>
      <color theme="1"/>
      <name val="Calibri"/>
      <family val="2"/>
      <scheme val="minor"/>
    </font>
    <font>
      <b/>
      <sz val="11"/>
      <color theme="1"/>
      <name val="Calibri"/>
      <family val="2"/>
      <scheme val="minor"/>
    </font>
    <font>
      <b/>
      <sz val="10"/>
      <color theme="1"/>
      <name val="Arial"/>
      <family val="2"/>
    </font>
    <font>
      <sz val="10"/>
      <name val="Arial"/>
      <family val="2"/>
    </font>
    <font>
      <sz val="12"/>
      <color rgb="FF000000"/>
      <name val="Arial"/>
      <family val="2"/>
    </font>
    <font>
      <b/>
      <sz val="12"/>
      <color rgb="FF000000"/>
      <name val="Arial"/>
      <family val="2"/>
    </font>
  </fonts>
  <fills count="71">
    <fill>
      <patternFill patternType="none"/>
    </fill>
    <fill>
      <patternFill patternType="gray125"/>
    </fill>
    <fill>
      <patternFill patternType="none"/>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FFFFFF"/>
      </patternFill>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CCCCC"/>
      </patternFill>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0"/>
        <bgColor indexed="64"/>
      </patternFill>
    </fill>
    <fill>
      <patternFill patternType="solid">
        <fgColor theme="4" tint="0.59999389629810485"/>
        <bgColor indexed="64"/>
      </patternFill>
    </fill>
    <fill>
      <patternFill patternType="solid">
        <fgColor rgb="FFCCCCCC"/>
        <bgColor indexed="64"/>
      </patternFill>
    </fill>
  </fills>
  <borders count="3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
      <left style="thin">
        <color indexed="64"/>
      </left>
      <right style="thin">
        <color indexed="64"/>
      </right>
      <top/>
      <bottom/>
      <diagonal/>
    </border>
    <border>
      <left/>
      <right style="thin">
        <color rgb="FF000000"/>
      </right>
      <top/>
      <bottom style="thin">
        <color indexed="64"/>
      </bottom>
      <diagonal/>
    </border>
    <border>
      <left style="thin">
        <color rgb="FF000000"/>
      </left>
      <right/>
      <top/>
      <bottom style="thin">
        <color indexed="64"/>
      </bottom>
      <diagonal/>
    </border>
  </borders>
  <cellStyleXfs count="3">
    <xf numFmtId="0" fontId="0" fillId="0" borderId="0"/>
    <xf numFmtId="43" fontId="14" fillId="0" borderId="0" applyFont="0" applyFill="0" applyBorder="0" applyAlignment="0" applyProtection="0"/>
    <xf numFmtId="44" fontId="14" fillId="0" borderId="0" applyFont="0" applyFill="0" applyBorder="0" applyAlignment="0" applyProtection="0"/>
  </cellStyleXfs>
  <cellXfs count="233">
    <xf numFmtId="0" fontId="0" fillId="0" borderId="0" xfId="0"/>
    <xf numFmtId="0" fontId="1" fillId="3" borderId="2" xfId="0" applyFont="1" applyFill="1" applyBorder="1" applyAlignment="1">
      <alignment horizontal="center" vertical="center" wrapText="1"/>
    </xf>
    <xf numFmtId="164" fontId="1" fillId="5" borderId="2" xfId="0" applyNumberFormat="1" applyFont="1" applyFill="1" applyBorder="1" applyAlignment="1">
      <alignment horizontal="right" vertical="center" wrapText="1"/>
    </xf>
    <xf numFmtId="0" fontId="2" fillId="6" borderId="2" xfId="0" applyFont="1" applyFill="1" applyBorder="1" applyAlignment="1">
      <alignment horizontal="left" vertical="center" wrapText="1"/>
    </xf>
    <xf numFmtId="0" fontId="2" fillId="7" borderId="2" xfId="0" applyFont="1" applyFill="1" applyBorder="1" applyAlignment="1">
      <alignment horizontal="center" vertical="center" wrapText="1"/>
    </xf>
    <xf numFmtId="4" fontId="2" fillId="8" borderId="2" xfId="0" applyNumberFormat="1" applyFont="1" applyFill="1" applyBorder="1" applyAlignment="1">
      <alignment horizontal="right" vertical="center" wrapText="1"/>
    </xf>
    <xf numFmtId="164" fontId="2" fillId="9" borderId="2" xfId="0" applyNumberFormat="1" applyFont="1" applyFill="1" applyBorder="1" applyAlignment="1">
      <alignment horizontal="right" vertical="center" wrapText="1"/>
    </xf>
    <xf numFmtId="0" fontId="0" fillId="10" borderId="0" xfId="0" applyFill="1" applyAlignment="1" applyProtection="1">
      <alignment wrapText="1"/>
      <protection locked="0"/>
    </xf>
    <xf numFmtId="0" fontId="3" fillId="22" borderId="2" xfId="0" applyFont="1" applyFill="1" applyBorder="1" applyAlignment="1">
      <alignment horizontal="center" vertical="center" wrapText="1"/>
    </xf>
    <xf numFmtId="0" fontId="8" fillId="23" borderId="2" xfId="0" applyFont="1" applyFill="1" applyBorder="1" applyAlignment="1">
      <alignment horizontal="center" vertical="top" wrapText="1"/>
    </xf>
    <xf numFmtId="0" fontId="8" fillId="24" borderId="2" xfId="0" applyFont="1" applyFill="1" applyBorder="1" applyAlignment="1">
      <alignment horizontal="justify" vertical="top" wrapText="1"/>
    </xf>
    <xf numFmtId="165" fontId="8" fillId="25" borderId="2" xfId="0" applyNumberFormat="1" applyFont="1" applyFill="1" applyBorder="1" applyAlignment="1">
      <alignment horizontal="right" vertical="top" wrapText="1"/>
    </xf>
    <xf numFmtId="164" fontId="8" fillId="26" borderId="2" xfId="0" applyNumberFormat="1" applyFont="1" applyFill="1" applyBorder="1" applyAlignment="1">
      <alignment horizontal="right" vertical="top" wrapText="1"/>
    </xf>
    <xf numFmtId="164" fontId="7" fillId="28" borderId="2" xfId="0" applyNumberFormat="1" applyFont="1" applyFill="1" applyBorder="1" applyAlignment="1">
      <alignment horizontal="right" vertical="top" wrapText="1"/>
    </xf>
    <xf numFmtId="4" fontId="1" fillId="30" borderId="2" xfId="0" applyNumberFormat="1" applyFont="1" applyFill="1" applyBorder="1" applyAlignment="1">
      <alignment horizontal="right" vertical="center" wrapText="1"/>
    </xf>
    <xf numFmtId="165" fontId="9" fillId="31" borderId="2" xfId="0" applyNumberFormat="1" applyFont="1" applyFill="1" applyBorder="1" applyAlignment="1">
      <alignment horizontal="right" vertical="top" wrapText="1"/>
    </xf>
    <xf numFmtId="0" fontId="2" fillId="32" borderId="2" xfId="0" applyFont="1" applyFill="1" applyBorder="1" applyAlignment="1">
      <alignment horizontal="justify" vertical="center" wrapText="1"/>
    </xf>
    <xf numFmtId="0" fontId="6" fillId="33" borderId="2" xfId="0" applyFont="1" applyFill="1" applyBorder="1" applyAlignment="1">
      <alignment horizontal="center" vertical="center" wrapText="1"/>
    </xf>
    <xf numFmtId="0" fontId="10" fillId="34" borderId="2" xfId="0" applyFont="1" applyFill="1" applyBorder="1" applyAlignment="1">
      <alignment horizontal="center" vertical="center" wrapText="1"/>
    </xf>
    <xf numFmtId="166" fontId="12" fillId="38" borderId="3" xfId="0" applyNumberFormat="1" applyFont="1" applyFill="1" applyBorder="1" applyAlignment="1">
      <alignment horizontal="right" vertical="center" wrapText="1"/>
    </xf>
    <xf numFmtId="0" fontId="0" fillId="39" borderId="3" xfId="0" applyFill="1" applyBorder="1" applyAlignment="1" applyProtection="1">
      <alignment wrapText="1"/>
      <protection locked="0"/>
    </xf>
    <xf numFmtId="0" fontId="0" fillId="40" borderId="4" xfId="0" applyFill="1" applyBorder="1" applyAlignment="1" applyProtection="1">
      <alignment wrapText="1"/>
      <protection locked="0"/>
    </xf>
    <xf numFmtId="0" fontId="0" fillId="41" borderId="5" xfId="0" applyFill="1" applyBorder="1" applyAlignment="1" applyProtection="1">
      <alignment wrapText="1"/>
      <protection locked="0"/>
    </xf>
    <xf numFmtId="166" fontId="3" fillId="42" borderId="3" xfId="0" applyNumberFormat="1" applyFont="1" applyFill="1" applyBorder="1" applyAlignment="1">
      <alignment horizontal="right" vertical="center" wrapText="1"/>
    </xf>
    <xf numFmtId="164" fontId="11" fillId="43" borderId="2" xfId="0" applyNumberFormat="1" applyFont="1" applyFill="1" applyBorder="1" applyAlignment="1">
      <alignment horizontal="right" vertical="center" wrapText="1"/>
    </xf>
    <xf numFmtId="0" fontId="0" fillId="44" borderId="6" xfId="0" applyFill="1" applyBorder="1" applyAlignment="1" applyProtection="1">
      <alignment wrapText="1"/>
      <protection locked="0"/>
    </xf>
    <xf numFmtId="0" fontId="0" fillId="45" borderId="7" xfId="0" applyFill="1" applyBorder="1" applyAlignment="1" applyProtection="1">
      <alignment wrapText="1"/>
      <protection locked="0"/>
    </xf>
    <xf numFmtId="0" fontId="0" fillId="46" borderId="8" xfId="0" applyFill="1" applyBorder="1" applyAlignment="1" applyProtection="1">
      <alignment wrapText="1"/>
      <protection locked="0"/>
    </xf>
    <xf numFmtId="164" fontId="4" fillId="47" borderId="2" xfId="0" applyNumberFormat="1" applyFont="1" applyFill="1" applyBorder="1" applyAlignment="1">
      <alignment horizontal="right" vertical="center" wrapText="1"/>
    </xf>
    <xf numFmtId="0" fontId="0" fillId="48" borderId="4" xfId="0" applyFill="1" applyBorder="1" applyAlignment="1" applyProtection="1">
      <alignment wrapText="1"/>
      <protection locked="0"/>
    </xf>
    <xf numFmtId="0" fontId="0" fillId="49" borderId="9" xfId="0" applyFill="1" applyBorder="1" applyAlignment="1" applyProtection="1">
      <alignment wrapText="1"/>
      <protection locked="0"/>
    </xf>
    <xf numFmtId="0" fontId="0" fillId="52" borderId="7" xfId="0" applyFill="1" applyBorder="1" applyAlignment="1" applyProtection="1">
      <alignment wrapText="1"/>
      <protection locked="0"/>
    </xf>
    <xf numFmtId="0" fontId="0" fillId="53" borderId="11" xfId="0" applyFill="1" applyBorder="1" applyAlignment="1" applyProtection="1">
      <alignment wrapText="1"/>
      <protection locked="0"/>
    </xf>
    <xf numFmtId="0" fontId="4" fillId="55" borderId="2" xfId="0" applyFont="1" applyFill="1" applyBorder="1" applyAlignment="1">
      <alignment horizontal="center" vertical="center" wrapText="1"/>
    </xf>
    <xf numFmtId="0" fontId="11" fillId="57" borderId="2" xfId="0" applyFont="1" applyFill="1" applyBorder="1" applyAlignment="1">
      <alignment horizontal="center" vertical="top" wrapText="1"/>
    </xf>
    <xf numFmtId="0" fontId="11" fillId="58" borderId="2" xfId="0" applyFont="1" applyFill="1" applyBorder="1" applyAlignment="1">
      <alignment horizontal="left" vertical="top" wrapText="1"/>
    </xf>
    <xf numFmtId="0" fontId="13" fillId="66" borderId="1" xfId="0" applyFont="1" applyFill="1" applyBorder="1" applyAlignment="1">
      <alignment horizontal="right" vertical="center" wrapText="1"/>
    </xf>
    <xf numFmtId="0" fontId="0" fillId="2" borderId="1" xfId="0" applyFill="1" applyBorder="1" applyAlignment="1" applyProtection="1">
      <alignment wrapText="1"/>
      <protection locked="0"/>
    </xf>
    <xf numFmtId="0" fontId="5" fillId="13"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4" fillId="55" borderId="12" xfId="0" applyFont="1" applyFill="1" applyBorder="1" applyAlignment="1">
      <alignment horizontal="center" vertical="center" wrapText="1"/>
    </xf>
    <xf numFmtId="0" fontId="0" fillId="10" borderId="12" xfId="0" applyFill="1" applyBorder="1" applyAlignment="1" applyProtection="1">
      <alignment wrapText="1"/>
      <protection locked="0"/>
    </xf>
    <xf numFmtId="0" fontId="4" fillId="56" borderId="12" xfId="0" applyFont="1" applyFill="1" applyBorder="1" applyAlignment="1">
      <alignment horizontal="left" vertical="top" wrapText="1"/>
    </xf>
    <xf numFmtId="0" fontId="11" fillId="57" borderId="12" xfId="0" applyFont="1" applyFill="1" applyBorder="1" applyAlignment="1">
      <alignment horizontal="center" vertical="top" wrapText="1"/>
    </xf>
    <xf numFmtId="0" fontId="11" fillId="58" borderId="12" xfId="0" applyFont="1" applyFill="1" applyBorder="1" applyAlignment="1">
      <alignment horizontal="left" vertical="top" wrapText="1"/>
    </xf>
    <xf numFmtId="4" fontId="11" fillId="59" borderId="12" xfId="0" applyNumberFormat="1" applyFont="1" applyFill="1" applyBorder="1" applyAlignment="1">
      <alignment horizontal="right" vertical="top" wrapText="1"/>
    </xf>
    <xf numFmtId="0" fontId="4" fillId="60" borderId="12" xfId="0" applyFont="1" applyFill="1" applyBorder="1" applyAlignment="1">
      <alignment horizontal="right" vertical="center" wrapText="1"/>
    </xf>
    <xf numFmtId="4" fontId="4" fillId="61" borderId="12" xfId="0" applyNumberFormat="1" applyFont="1" applyFill="1" applyBorder="1" applyAlignment="1">
      <alignment horizontal="right" vertical="top" wrapText="1"/>
    </xf>
    <xf numFmtId="0" fontId="4" fillId="62" borderId="12" xfId="0" applyFont="1" applyFill="1" applyBorder="1" applyAlignment="1">
      <alignment horizontal="center" vertical="top" wrapText="1"/>
    </xf>
    <xf numFmtId="0" fontId="5" fillId="13" borderId="1" xfId="0" applyFont="1" applyFill="1" applyBorder="1" applyAlignment="1">
      <alignment vertical="center" wrapText="1"/>
    </xf>
    <xf numFmtId="0" fontId="4" fillId="60" borderId="10" xfId="0" applyFont="1" applyFill="1" applyBorder="1" applyAlignment="1">
      <alignment horizontal="right" vertical="center" wrapText="1"/>
    </xf>
    <xf numFmtId="0" fontId="11" fillId="57" borderId="3" xfId="0" applyFont="1" applyFill="1" applyBorder="1" applyAlignment="1">
      <alignment horizontal="center" vertical="top" wrapText="1"/>
    </xf>
    <xf numFmtId="0" fontId="4" fillId="62" borderId="6" xfId="0" applyFont="1" applyFill="1" applyBorder="1" applyAlignment="1">
      <alignment horizontal="center" vertical="top" wrapText="1"/>
    </xf>
    <xf numFmtId="0" fontId="4" fillId="12" borderId="1" xfId="0" applyFont="1" applyFill="1" applyBorder="1" applyAlignment="1">
      <alignment vertical="center" wrapText="1"/>
    </xf>
    <xf numFmtId="0" fontId="4" fillId="56" borderId="13" xfId="0" applyFont="1" applyFill="1" applyBorder="1" applyAlignment="1">
      <alignment horizontal="left" vertical="top" wrapText="1"/>
    </xf>
    <xf numFmtId="0" fontId="4" fillId="12" borderId="13" xfId="0" applyFont="1" applyFill="1" applyBorder="1" applyAlignment="1">
      <alignment vertical="center" wrapText="1"/>
    </xf>
    <xf numFmtId="0" fontId="0" fillId="10" borderId="13" xfId="0" applyFill="1" applyBorder="1" applyAlignment="1" applyProtection="1">
      <alignment wrapText="1"/>
      <protection locked="0"/>
    </xf>
    <xf numFmtId="0" fontId="0" fillId="10" borderId="10" xfId="0" applyFill="1" applyBorder="1" applyAlignment="1" applyProtection="1">
      <alignment wrapText="1"/>
      <protection locked="0"/>
    </xf>
    <xf numFmtId="0" fontId="4" fillId="55" borderId="3" xfId="0" applyFont="1" applyFill="1" applyBorder="1" applyAlignment="1">
      <alignment horizontal="center" vertical="center" wrapText="1"/>
    </xf>
    <xf numFmtId="0" fontId="4" fillId="12" borderId="14" xfId="0" applyFont="1" applyFill="1" applyBorder="1" applyAlignment="1">
      <alignment vertical="center" wrapText="1"/>
    </xf>
    <xf numFmtId="0" fontId="0" fillId="10" borderId="14" xfId="0" applyFill="1" applyBorder="1" applyAlignment="1" applyProtection="1">
      <alignment wrapText="1"/>
      <protection locked="0"/>
    </xf>
    <xf numFmtId="0" fontId="0" fillId="10" borderId="15" xfId="0" applyFill="1" applyBorder="1" applyAlignment="1" applyProtection="1">
      <alignment wrapText="1"/>
      <protection locked="0"/>
    </xf>
    <xf numFmtId="0" fontId="15" fillId="13" borderId="1" xfId="0" applyFont="1" applyFill="1" applyBorder="1" applyAlignment="1">
      <alignment horizontal="center" vertical="center" wrapText="1"/>
    </xf>
    <xf numFmtId="0" fontId="15" fillId="13" borderId="1" xfId="0" applyFont="1" applyFill="1" applyBorder="1" applyAlignment="1">
      <alignment vertical="center" wrapText="1"/>
    </xf>
    <xf numFmtId="43" fontId="11" fillId="51" borderId="3" xfId="1" applyFont="1" applyFill="1" applyBorder="1" applyAlignment="1">
      <alignment horizontal="right" vertical="center" wrapText="1"/>
    </xf>
    <xf numFmtId="43" fontId="11" fillId="43" borderId="2" xfId="1" applyFont="1" applyFill="1" applyBorder="1" applyAlignment="1">
      <alignment horizontal="right" vertical="center" wrapText="1"/>
    </xf>
    <xf numFmtId="43" fontId="11" fillId="54" borderId="2" xfId="1" applyFont="1" applyFill="1" applyBorder="1" applyAlignment="1">
      <alignment horizontal="right" vertical="center" wrapText="1"/>
    </xf>
    <xf numFmtId="0" fontId="16" fillId="10" borderId="0" xfId="0" applyFont="1" applyFill="1" applyAlignment="1" applyProtection="1">
      <alignment wrapText="1"/>
      <protection locked="0"/>
    </xf>
    <xf numFmtId="164" fontId="15" fillId="5" borderId="2" xfId="0" applyNumberFormat="1" applyFont="1" applyFill="1" applyBorder="1" applyAlignment="1">
      <alignment horizontal="right" vertical="center" wrapText="1"/>
    </xf>
    <xf numFmtId="0" fontId="13" fillId="15" borderId="1" xfId="0" applyFont="1" applyFill="1" applyBorder="1" applyAlignment="1">
      <alignment horizontal="center" vertical="center" wrapText="1"/>
    </xf>
    <xf numFmtId="164" fontId="13" fillId="16" borderId="1" xfId="0" applyNumberFormat="1" applyFont="1" applyFill="1" applyBorder="1" applyAlignment="1">
      <alignment horizontal="right" vertical="center" wrapText="1"/>
    </xf>
    <xf numFmtId="4" fontId="13" fillId="17" borderId="1" xfId="0" applyNumberFormat="1" applyFont="1" applyFill="1" applyBorder="1" applyAlignment="1">
      <alignment horizontal="right" vertical="center" wrapText="1"/>
    </xf>
    <xf numFmtId="0" fontId="17" fillId="10" borderId="0" xfId="0" applyFont="1" applyFill="1" applyAlignment="1" applyProtection="1">
      <alignment wrapText="1"/>
      <protection locked="0"/>
    </xf>
    <xf numFmtId="0" fontId="13" fillId="18" borderId="1" xfId="0" applyFont="1" applyFill="1" applyBorder="1" applyAlignment="1">
      <alignment horizontal="right" vertical="center" wrapText="1"/>
    </xf>
    <xf numFmtId="0" fontId="18" fillId="10" borderId="0" xfId="0" applyFont="1" applyFill="1" applyAlignment="1" applyProtection="1">
      <alignment wrapText="1"/>
      <protection locked="0"/>
    </xf>
    <xf numFmtId="0" fontId="19" fillId="18" borderId="1" xfId="0" applyFont="1" applyFill="1" applyBorder="1" applyAlignment="1">
      <alignment horizontal="right" vertical="center" wrapText="1"/>
    </xf>
    <xf numFmtId="164" fontId="19" fillId="16" borderId="1" xfId="0" applyNumberFormat="1" applyFont="1" applyFill="1" applyBorder="1" applyAlignment="1">
      <alignment horizontal="right" vertical="center" wrapText="1"/>
    </xf>
    <xf numFmtId="0" fontId="2" fillId="68" borderId="2"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0" fillId="0" borderId="0" xfId="0" applyAlignment="1">
      <alignment vertical="center"/>
    </xf>
    <xf numFmtId="2" fontId="0" fillId="0" borderId="0" xfId="0" applyNumberFormat="1" applyAlignment="1">
      <alignment vertical="center"/>
    </xf>
    <xf numFmtId="44" fontId="0" fillId="0" borderId="0" xfId="2" applyFont="1" applyAlignment="1">
      <alignment vertical="center"/>
    </xf>
    <xf numFmtId="0" fontId="0" fillId="10" borderId="0" xfId="0" applyFill="1" applyAlignment="1" applyProtection="1">
      <alignment vertical="center" wrapText="1"/>
      <protection locked="0"/>
    </xf>
    <xf numFmtId="0" fontId="16" fillId="10" borderId="0" xfId="0" applyFont="1" applyFill="1" applyAlignment="1" applyProtection="1">
      <alignment vertical="center" wrapText="1"/>
      <protection locked="0"/>
    </xf>
    <xf numFmtId="0" fontId="21" fillId="4" borderId="2" xfId="0" applyFont="1" applyFill="1" applyBorder="1" applyAlignment="1">
      <alignment horizontal="center" vertical="center" wrapText="1"/>
    </xf>
    <xf numFmtId="164" fontId="21" fillId="5" borderId="2" xfId="0" applyNumberFormat="1" applyFont="1" applyFill="1" applyBorder="1" applyAlignment="1">
      <alignment horizontal="right" vertical="center" wrapText="1"/>
    </xf>
    <xf numFmtId="0" fontId="23" fillId="6" borderId="2"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6" borderId="2" xfId="0" applyFont="1" applyFill="1" applyBorder="1" applyAlignment="1">
      <alignment horizontal="left" vertical="center" wrapText="1"/>
    </xf>
    <xf numFmtId="4" fontId="23" fillId="8" borderId="2" xfId="0" applyNumberFormat="1" applyFont="1" applyFill="1" applyBorder="1" applyAlignment="1">
      <alignment horizontal="right" vertical="center" wrapText="1"/>
    </xf>
    <xf numFmtId="164" fontId="23" fillId="9" borderId="2" xfId="0" applyNumberFormat="1" applyFont="1" applyFill="1" applyBorder="1" applyAlignment="1">
      <alignment horizontal="right" vertical="center" wrapText="1"/>
    </xf>
    <xf numFmtId="0" fontId="23" fillId="68" borderId="2" xfId="0" applyFont="1" applyFill="1" applyBorder="1" applyAlignment="1">
      <alignment horizontal="center" vertical="center" wrapText="1"/>
    </xf>
    <xf numFmtId="164" fontId="21" fillId="5" borderId="13" xfId="0" applyNumberFormat="1" applyFont="1" applyFill="1" applyBorder="1" applyAlignment="1">
      <alignment horizontal="right" vertical="center" wrapText="1"/>
    </xf>
    <xf numFmtId="164" fontId="23" fillId="9" borderId="13" xfId="0" applyNumberFormat="1" applyFont="1" applyFill="1" applyBorder="1" applyAlignment="1">
      <alignment horizontal="right" vertical="center" wrapText="1"/>
    </xf>
    <xf numFmtId="4" fontId="22" fillId="0" borderId="12" xfId="0" applyNumberFormat="1" applyFont="1" applyBorder="1" applyAlignment="1">
      <alignment vertical="center"/>
    </xf>
    <xf numFmtId="2" fontId="23" fillId="67" borderId="12" xfId="0" applyNumberFormat="1" applyFont="1" applyFill="1" applyBorder="1" applyAlignment="1">
      <alignment horizontal="right" vertical="center" wrapText="1"/>
    </xf>
    <xf numFmtId="164" fontId="22" fillId="0" borderId="12" xfId="0" applyNumberFormat="1" applyFont="1" applyBorder="1" applyAlignment="1">
      <alignment vertical="center"/>
    </xf>
    <xf numFmtId="0" fontId="22" fillId="69" borderId="12" xfId="0" applyFont="1" applyFill="1" applyBorder="1" applyAlignment="1">
      <alignment vertical="center"/>
    </xf>
    <xf numFmtId="2" fontId="22" fillId="69" borderId="12" xfId="0" applyNumberFormat="1" applyFont="1" applyFill="1" applyBorder="1" applyAlignment="1">
      <alignment vertical="center"/>
    </xf>
    <xf numFmtId="164" fontId="24" fillId="69" borderId="12" xfId="0" applyNumberFormat="1" applyFont="1" applyFill="1" applyBorder="1" applyAlignment="1">
      <alignment vertical="center"/>
    </xf>
    <xf numFmtId="44" fontId="24" fillId="69" borderId="12" xfId="2" applyFont="1" applyFill="1" applyBorder="1" applyAlignment="1">
      <alignment vertical="center"/>
    </xf>
    <xf numFmtId="0" fontId="21" fillId="4" borderId="6" xfId="0" applyFont="1" applyFill="1" applyBorder="1" applyAlignment="1">
      <alignment horizontal="left" vertical="center" wrapText="1"/>
    </xf>
    <xf numFmtId="44" fontId="0" fillId="0" borderId="0" xfId="0" applyNumberFormat="1" applyAlignment="1">
      <alignment vertical="center"/>
    </xf>
    <xf numFmtId="0" fontId="13" fillId="3" borderId="12" xfId="0" applyFont="1" applyFill="1" applyBorder="1" applyAlignment="1">
      <alignment horizontal="center" vertical="center" wrapText="1"/>
    </xf>
    <xf numFmtId="0" fontId="13" fillId="22" borderId="12" xfId="0" applyFont="1" applyFill="1" applyBorder="1" applyAlignment="1">
      <alignment horizontal="center" vertical="center" wrapText="1"/>
    </xf>
    <xf numFmtId="0" fontId="21" fillId="69" borderId="2" xfId="0" applyFont="1" applyFill="1" applyBorder="1" applyAlignment="1">
      <alignment horizontal="center" vertical="center" wrapText="1"/>
    </xf>
    <xf numFmtId="164" fontId="21" fillId="69" borderId="2" xfId="0" applyNumberFormat="1" applyFont="1" applyFill="1" applyBorder="1" applyAlignment="1">
      <alignment horizontal="right" vertical="center" wrapText="1"/>
    </xf>
    <xf numFmtId="164" fontId="21" fillId="69" borderId="13" xfId="0" applyNumberFormat="1" applyFont="1" applyFill="1" applyBorder="1" applyAlignment="1">
      <alignment horizontal="right" vertical="center" wrapText="1"/>
    </xf>
    <xf numFmtId="0" fontId="0" fillId="69" borderId="0" xfId="0" applyFill="1" applyAlignment="1">
      <alignment vertical="center"/>
    </xf>
    <xf numFmtId="0" fontId="21" fillId="4" borderId="2" xfId="0" applyFont="1" applyFill="1" applyBorder="1" applyAlignment="1">
      <alignment vertical="center" wrapText="1"/>
    </xf>
    <xf numFmtId="0" fontId="21" fillId="4" borderId="6" xfId="0" applyFont="1" applyFill="1" applyBorder="1" applyAlignment="1">
      <alignment vertical="center" wrapText="1"/>
    </xf>
    <xf numFmtId="0" fontId="21" fillId="69" borderId="2" xfId="0" applyFont="1" applyFill="1" applyBorder="1" applyAlignment="1">
      <alignment vertical="center" wrapText="1"/>
    </xf>
    <xf numFmtId="0" fontId="21" fillId="4" borderId="6" xfId="0" applyFont="1" applyFill="1" applyBorder="1" applyAlignment="1">
      <alignment horizontal="center" vertical="center" wrapText="1"/>
    </xf>
    <xf numFmtId="0" fontId="13" fillId="70" borderId="12" xfId="0" applyFont="1" applyFill="1" applyBorder="1" applyAlignment="1">
      <alignment horizontal="center" vertical="center" wrapText="1"/>
    </xf>
    <xf numFmtId="164" fontId="21" fillId="69" borderId="6" xfId="0" applyNumberFormat="1" applyFont="1" applyFill="1" applyBorder="1" applyAlignment="1">
      <alignment horizontal="right" vertical="center" wrapText="1"/>
    </xf>
    <xf numFmtId="164" fontId="21" fillId="69" borderId="7" xfId="0" applyNumberFormat="1" applyFont="1" applyFill="1" applyBorder="1" applyAlignment="1">
      <alignment horizontal="right" vertical="center" wrapText="1"/>
    </xf>
    <xf numFmtId="0" fontId="21" fillId="0" borderId="2" xfId="0" applyFont="1" applyBorder="1" applyAlignment="1">
      <alignment horizontal="center" vertical="center" wrapText="1"/>
    </xf>
    <xf numFmtId="164" fontId="21" fillId="0" borderId="2" xfId="0" applyNumberFormat="1" applyFont="1" applyBorder="1" applyAlignment="1">
      <alignment horizontal="right" vertical="center" wrapText="1"/>
    </xf>
    <xf numFmtId="164" fontId="21" fillId="0" borderId="13" xfId="0" applyNumberFormat="1" applyFont="1" applyBorder="1" applyAlignment="1">
      <alignment horizontal="right" vertical="center" wrapText="1"/>
    </xf>
    <xf numFmtId="2" fontId="23" fillId="0" borderId="12" xfId="0" applyNumberFormat="1" applyFont="1" applyBorder="1" applyAlignment="1">
      <alignment horizontal="right" vertical="center" wrapText="1"/>
    </xf>
    <xf numFmtId="4" fontId="24" fillId="0" borderId="12" xfId="0" applyNumberFormat="1" applyFont="1" applyBorder="1" applyAlignment="1">
      <alignment vertical="center"/>
    </xf>
    <xf numFmtId="2" fontId="21" fillId="0" borderId="12" xfId="0" applyNumberFormat="1" applyFont="1" applyBorder="1" applyAlignment="1">
      <alignment horizontal="right" vertical="center" wrapText="1"/>
    </xf>
    <xf numFmtId="164" fontId="24" fillId="0" borderId="12" xfId="0" applyNumberFormat="1" applyFont="1" applyBorder="1" applyAlignment="1">
      <alignment vertical="center"/>
    </xf>
    <xf numFmtId="0" fontId="25" fillId="0" borderId="0" xfId="0" applyFont="1" applyAlignment="1">
      <alignment vertical="center"/>
    </xf>
    <xf numFmtId="4" fontId="24" fillId="69" borderId="12" xfId="0" applyNumberFormat="1" applyFont="1" applyFill="1" applyBorder="1" applyAlignment="1">
      <alignment vertical="center"/>
    </xf>
    <xf numFmtId="2" fontId="21" fillId="69" borderId="12" xfId="0" applyNumberFormat="1" applyFont="1" applyFill="1" applyBorder="1" applyAlignment="1">
      <alignment horizontal="right" vertical="center" wrapText="1"/>
    </xf>
    <xf numFmtId="0" fontId="25" fillId="69" borderId="0" xfId="0" applyFont="1" applyFill="1" applyAlignment="1">
      <alignment vertical="center"/>
    </xf>
    <xf numFmtId="4" fontId="22" fillId="69" borderId="12" xfId="0" applyNumberFormat="1" applyFont="1" applyFill="1" applyBorder="1" applyAlignment="1">
      <alignment vertical="center"/>
    </xf>
    <xf numFmtId="2" fontId="23" fillId="69" borderId="12" xfId="0" applyNumberFormat="1" applyFont="1" applyFill="1" applyBorder="1" applyAlignment="1">
      <alignment horizontal="right" vertical="center" wrapText="1"/>
    </xf>
    <xf numFmtId="2" fontId="21" fillId="67" borderId="12" xfId="0" applyNumberFormat="1" applyFont="1" applyFill="1" applyBorder="1" applyAlignment="1">
      <alignment horizontal="right" vertical="center" wrapText="1"/>
    </xf>
    <xf numFmtId="0" fontId="25" fillId="0" borderId="12" xfId="0" applyFont="1" applyBorder="1" applyAlignment="1">
      <alignment horizontal="center" wrapText="1"/>
    </xf>
    <xf numFmtId="10" fontId="0" fillId="0" borderId="12" xfId="0" applyNumberFormat="1" applyBorder="1" applyAlignment="1">
      <alignment horizontal="center" wrapText="1"/>
    </xf>
    <xf numFmtId="49" fontId="25" fillId="0" borderId="12" xfId="0" applyNumberFormat="1" applyFont="1" applyBorder="1" applyAlignment="1">
      <alignment horizontal="center"/>
    </xf>
    <xf numFmtId="0" fontId="25" fillId="0" borderId="12" xfId="0" applyFont="1" applyBorder="1" applyAlignment="1">
      <alignment horizontal="center"/>
    </xf>
    <xf numFmtId="0" fontId="23" fillId="6" borderId="3"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3" fillId="6" borderId="3" xfId="0" applyFont="1" applyFill="1" applyBorder="1" applyAlignment="1">
      <alignment horizontal="left" vertical="center" wrapText="1"/>
    </xf>
    <xf numFmtId="4" fontId="23" fillId="8" borderId="3" xfId="0" applyNumberFormat="1" applyFont="1" applyFill="1" applyBorder="1" applyAlignment="1">
      <alignment horizontal="right" vertical="center" wrapText="1"/>
    </xf>
    <xf numFmtId="164" fontId="23" fillId="9" borderId="3" xfId="0" applyNumberFormat="1" applyFont="1" applyFill="1" applyBorder="1" applyAlignment="1">
      <alignment horizontal="right" vertical="center" wrapText="1"/>
    </xf>
    <xf numFmtId="164" fontId="23" fillId="9" borderId="4" xfId="0" applyNumberFormat="1" applyFont="1" applyFill="1" applyBorder="1" applyAlignment="1">
      <alignment horizontal="right" vertical="center" wrapText="1"/>
    </xf>
    <xf numFmtId="4" fontId="22" fillId="0" borderId="16" xfId="0" applyNumberFormat="1" applyFont="1" applyBorder="1" applyAlignment="1">
      <alignment vertical="center"/>
    </xf>
    <xf numFmtId="2" fontId="23" fillId="67" borderId="16" xfId="0" applyNumberFormat="1" applyFont="1" applyFill="1" applyBorder="1" applyAlignment="1">
      <alignment horizontal="right" vertical="center" wrapText="1"/>
    </xf>
    <xf numFmtId="168" fontId="25" fillId="70" borderId="12" xfId="0" applyNumberFormat="1" applyFont="1" applyFill="1" applyBorder="1" applyAlignment="1">
      <alignment vertical="center"/>
    </xf>
    <xf numFmtId="0" fontId="0" fillId="10" borderId="0" xfId="0" applyFill="1" applyAlignment="1" applyProtection="1">
      <alignment horizontal="left" vertical="center" wrapText="1"/>
      <protection locked="0"/>
    </xf>
    <xf numFmtId="0" fontId="16" fillId="10" borderId="0" xfId="0" applyFont="1" applyFill="1" applyAlignment="1" applyProtection="1">
      <alignment horizontal="left" vertical="center" wrapText="1"/>
      <protection locked="0"/>
    </xf>
    <xf numFmtId="0" fontId="5" fillId="13" borderId="1" xfId="0" applyFont="1" applyFill="1" applyBorder="1" applyAlignment="1">
      <alignment horizontal="left" vertical="center" wrapText="1"/>
    </xf>
    <xf numFmtId="0" fontId="0" fillId="0" borderId="0" xfId="0" applyAlignment="1">
      <alignment horizontal="left" vertical="center"/>
    </xf>
    <xf numFmtId="4" fontId="28" fillId="8" borderId="2" xfId="0" applyNumberFormat="1"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69" borderId="2" xfId="0" applyFont="1" applyFill="1" applyBorder="1" applyAlignment="1">
      <alignment horizontal="left" vertical="center" wrapText="1"/>
    </xf>
    <xf numFmtId="4" fontId="13" fillId="3" borderId="12" xfId="0" applyNumberFormat="1" applyFont="1" applyFill="1" applyBorder="1" applyAlignment="1">
      <alignment horizontal="center" vertical="center" wrapText="1"/>
    </xf>
    <xf numFmtId="4" fontId="21" fillId="4" borderId="6" xfId="0" applyNumberFormat="1" applyFont="1" applyFill="1" applyBorder="1" applyAlignment="1">
      <alignment horizontal="center" vertical="center" wrapText="1"/>
    </xf>
    <xf numFmtId="4" fontId="28" fillId="9" borderId="2" xfId="0" applyNumberFormat="1" applyFont="1" applyFill="1" applyBorder="1" applyAlignment="1">
      <alignment horizontal="center" vertical="center" wrapText="1"/>
    </xf>
    <xf numFmtId="4" fontId="29" fillId="4" borderId="2" xfId="0" applyNumberFormat="1" applyFont="1" applyFill="1" applyBorder="1" applyAlignment="1">
      <alignment horizontal="center" vertical="center" wrapText="1"/>
    </xf>
    <xf numFmtId="4" fontId="29" fillId="69" borderId="2" xfId="0" applyNumberFormat="1" applyFont="1" applyFill="1" applyBorder="1" applyAlignment="1">
      <alignment horizontal="center" vertical="center" wrapText="1"/>
    </xf>
    <xf numFmtId="4" fontId="0" fillId="10" borderId="0" xfId="0" applyNumberFormat="1" applyFill="1" applyAlignment="1" applyProtection="1">
      <alignment horizontal="center" vertical="center" wrapText="1"/>
      <protection locked="0"/>
    </xf>
    <xf numFmtId="4" fontId="16" fillId="10" borderId="0" xfId="0" applyNumberFormat="1" applyFont="1" applyFill="1" applyAlignment="1" applyProtection="1">
      <alignment horizontal="center" vertical="center" wrapText="1"/>
      <protection locked="0"/>
    </xf>
    <xf numFmtId="4" fontId="5" fillId="13" borderId="1" xfId="0" applyNumberFormat="1" applyFont="1" applyFill="1" applyBorder="1" applyAlignment="1">
      <alignment horizontal="center" vertical="center" wrapText="1"/>
    </xf>
    <xf numFmtId="4" fontId="0" fillId="0" borderId="0" xfId="0" applyNumberFormat="1" applyAlignment="1">
      <alignment horizontal="center" vertical="center"/>
    </xf>
    <xf numFmtId="168" fontId="25" fillId="0" borderId="12" xfId="0" applyNumberFormat="1" applyFont="1" applyBorder="1" applyAlignment="1">
      <alignment horizontal="center"/>
    </xf>
    <xf numFmtId="0" fontId="0" fillId="0" borderId="12" xfId="0" applyBorder="1" applyAlignment="1">
      <alignment horizontal="center"/>
    </xf>
    <xf numFmtId="164" fontId="0" fillId="0" borderId="12" xfId="0" applyNumberFormat="1" applyBorder="1" applyAlignment="1">
      <alignment horizontal="center"/>
    </xf>
    <xf numFmtId="0" fontId="27" fillId="0" borderId="0" xfId="0" applyFont="1" applyAlignment="1">
      <alignment horizontal="center"/>
    </xf>
    <xf numFmtId="0" fontId="25" fillId="0" borderId="20" xfId="0" applyFont="1" applyBorder="1" applyAlignment="1">
      <alignment horizontal="center" wrapText="1"/>
    </xf>
    <xf numFmtId="0" fontId="25" fillId="0" borderId="21" xfId="0" applyFont="1" applyBorder="1" applyAlignment="1">
      <alignment horizontal="center" wrapText="1"/>
    </xf>
    <xf numFmtId="0" fontId="25" fillId="0" borderId="22" xfId="0" applyFont="1" applyBorder="1" applyAlignment="1">
      <alignment horizontal="center" wrapText="1"/>
    </xf>
    <xf numFmtId="0" fontId="25" fillId="0" borderId="23" xfId="0" applyFont="1" applyBorder="1" applyAlignment="1">
      <alignment horizontal="center" wrapText="1"/>
    </xf>
    <xf numFmtId="0" fontId="25" fillId="0" borderId="24" xfId="0" applyFont="1" applyBorder="1" applyAlignment="1">
      <alignment horizontal="center" wrapText="1"/>
    </xf>
    <xf numFmtId="0" fontId="25" fillId="0" borderId="25" xfId="0" applyFont="1" applyBorder="1" applyAlignment="1">
      <alignment horizontal="center" wrapText="1"/>
    </xf>
    <xf numFmtId="0" fontId="25" fillId="0" borderId="12" xfId="0" applyFont="1" applyBorder="1" applyAlignment="1">
      <alignment horizontal="center"/>
    </xf>
    <xf numFmtId="14" fontId="0" fillId="0" borderId="12" xfId="0" applyNumberFormat="1" applyBorder="1" applyAlignment="1">
      <alignment horizontal="center"/>
    </xf>
    <xf numFmtId="0" fontId="21" fillId="69" borderId="2" xfId="0" applyFont="1" applyFill="1" applyBorder="1" applyAlignment="1">
      <alignment horizontal="left" vertical="center" wrapText="1"/>
    </xf>
    <xf numFmtId="0" fontId="25" fillId="70" borderId="12" xfId="0" applyFont="1" applyFill="1" applyBorder="1" applyAlignment="1">
      <alignment horizontal="center" vertical="center"/>
    </xf>
    <xf numFmtId="0" fontId="13" fillId="3" borderId="26"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70" borderId="26" xfId="0" applyFont="1" applyFill="1" applyBorder="1" applyAlignment="1">
      <alignment horizontal="center" vertical="center" wrapText="1"/>
    </xf>
    <xf numFmtId="0" fontId="13" fillId="70" borderId="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22" borderId="18" xfId="0" applyFont="1" applyFill="1" applyBorder="1" applyAlignment="1">
      <alignment horizontal="center" vertical="center" wrapText="1"/>
    </xf>
    <xf numFmtId="0" fontId="21" fillId="69" borderId="6"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0" borderId="2" xfId="0" applyFont="1" applyBorder="1" applyAlignment="1">
      <alignment horizontal="left" vertical="center" wrapText="1"/>
    </xf>
    <xf numFmtId="0" fontId="25" fillId="70" borderId="14" xfId="0" applyFont="1" applyFill="1" applyBorder="1" applyAlignment="1">
      <alignment horizontal="center" vertical="center"/>
    </xf>
    <xf numFmtId="0" fontId="25" fillId="70" borderId="19" xfId="0" applyFont="1" applyFill="1" applyBorder="1" applyAlignment="1">
      <alignment horizontal="center" vertical="center"/>
    </xf>
    <xf numFmtId="0" fontId="25" fillId="70" borderId="15" xfId="0" applyFont="1" applyFill="1" applyBorder="1" applyAlignment="1">
      <alignment horizontal="center" vertical="center"/>
    </xf>
    <xf numFmtId="0" fontId="0" fillId="2" borderId="1" xfId="0" applyFill="1" applyBorder="1" applyAlignment="1" applyProtection="1">
      <alignment wrapText="1"/>
      <protection locked="0"/>
    </xf>
    <xf numFmtId="0" fontId="1" fillId="3" borderId="2"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3" fillId="11" borderId="2" xfId="0" applyFont="1" applyFill="1" applyBorder="1" applyAlignment="1">
      <alignment horizontal="right" vertical="center" wrapText="1"/>
    </xf>
    <xf numFmtId="0" fontId="15" fillId="13" borderId="1" xfId="0" applyFont="1" applyFill="1" applyBorder="1" applyAlignment="1">
      <alignment horizontal="center" vertical="center" wrapText="1"/>
    </xf>
    <xf numFmtId="0" fontId="15" fillId="11" borderId="2" xfId="0" applyFont="1" applyFill="1" applyBorder="1" applyAlignment="1">
      <alignment horizontal="right" vertical="center" wrapText="1"/>
    </xf>
    <xf numFmtId="0" fontId="15" fillId="12" borderId="1" xfId="0" applyFont="1" applyFill="1" applyBorder="1" applyAlignment="1">
      <alignment horizontal="right" vertical="center" wrapText="1"/>
    </xf>
    <xf numFmtId="0" fontId="26" fillId="70" borderId="14" xfId="0" applyFont="1" applyFill="1" applyBorder="1" applyAlignment="1">
      <alignment horizontal="center" vertical="center"/>
    </xf>
    <xf numFmtId="0" fontId="26" fillId="70" borderId="19" xfId="0" applyFont="1" applyFill="1" applyBorder="1" applyAlignment="1">
      <alignment horizontal="center" vertical="center"/>
    </xf>
    <xf numFmtId="0" fontId="26" fillId="70" borderId="15" xfId="0" applyFont="1" applyFill="1" applyBorder="1" applyAlignment="1">
      <alignment horizontal="center" vertical="center"/>
    </xf>
    <xf numFmtId="0" fontId="0" fillId="14" borderId="1" xfId="0" applyFill="1" applyBorder="1" applyAlignment="1" applyProtection="1">
      <alignment wrapText="1"/>
      <protection locked="0"/>
    </xf>
    <xf numFmtId="0" fontId="13" fillId="15" borderId="1" xfId="0" applyFont="1" applyFill="1" applyBorder="1" applyAlignment="1">
      <alignment horizontal="left" vertical="center" wrapText="1"/>
    </xf>
    <xf numFmtId="0" fontId="19" fillId="12" borderId="1" xfId="0" applyFont="1" applyFill="1" applyBorder="1" applyAlignment="1">
      <alignment horizontal="right" vertical="center" wrapText="1"/>
    </xf>
    <xf numFmtId="0" fontId="7" fillId="21" borderId="2" xfId="0" applyFont="1" applyFill="1" applyBorder="1" applyAlignment="1">
      <alignment horizontal="left" vertical="center" wrapText="1"/>
    </xf>
    <xf numFmtId="0" fontId="7" fillId="27" borderId="2" xfId="0" applyFont="1" applyFill="1" applyBorder="1" applyAlignment="1">
      <alignment horizontal="right" vertical="top" wrapText="1"/>
    </xf>
    <xf numFmtId="0" fontId="1" fillId="29" borderId="2" xfId="0" applyFont="1" applyFill="1" applyBorder="1" applyAlignment="1">
      <alignment horizontal="right" vertical="center" wrapText="1"/>
    </xf>
    <xf numFmtId="0" fontId="6" fillId="19" borderId="1" xfId="0" applyFont="1" applyFill="1" applyBorder="1" applyAlignment="1">
      <alignment horizontal="left" vertical="top" wrapText="1"/>
    </xf>
    <xf numFmtId="0" fontId="4" fillId="20" borderId="2" xfId="0" applyFont="1" applyFill="1" applyBorder="1" applyAlignment="1">
      <alignment horizontal="left" vertical="center" wrapText="1"/>
    </xf>
    <xf numFmtId="0" fontId="4" fillId="12" borderId="1" xfId="0" applyFont="1" applyFill="1" applyBorder="1" applyAlignment="1">
      <alignment horizontal="right" vertical="center" wrapText="1"/>
    </xf>
    <xf numFmtId="0" fontId="5" fillId="13" borderId="1" xfId="0" applyFont="1" applyFill="1" applyBorder="1" applyAlignment="1">
      <alignment horizontal="center" vertical="center" wrapText="1"/>
    </xf>
    <xf numFmtId="0" fontId="6" fillId="33" borderId="2" xfId="0" applyFont="1" applyFill="1" applyBorder="1" applyAlignment="1">
      <alignment horizontal="center" vertical="center" wrapText="1"/>
    </xf>
    <xf numFmtId="0" fontId="10" fillId="35" borderId="2" xfId="0" applyFont="1" applyFill="1" applyBorder="1" applyAlignment="1">
      <alignment horizontal="center" vertical="center" wrapText="1"/>
    </xf>
    <xf numFmtId="0" fontId="11" fillId="36" borderId="2" xfId="0" applyFont="1" applyFill="1" applyBorder="1" applyAlignment="1">
      <alignment horizontal="left" vertical="center" wrapText="1"/>
    </xf>
    <xf numFmtId="43" fontId="11" fillId="37" borderId="2" xfId="1" applyFont="1" applyFill="1" applyBorder="1" applyAlignment="1">
      <alignment horizontal="right" vertical="center" wrapText="1"/>
    </xf>
    <xf numFmtId="166" fontId="12" fillId="38" borderId="3" xfId="0" applyNumberFormat="1" applyFont="1" applyFill="1" applyBorder="1" applyAlignment="1">
      <alignment horizontal="right" vertical="center" wrapText="1"/>
    </xf>
    <xf numFmtId="164" fontId="11" fillId="43" borderId="2" xfId="0" applyNumberFormat="1" applyFont="1" applyFill="1" applyBorder="1" applyAlignment="1">
      <alignment horizontal="right" vertical="center" wrapText="1"/>
    </xf>
    <xf numFmtId="164" fontId="4" fillId="43" borderId="2" xfId="0" applyNumberFormat="1" applyFont="1" applyFill="1" applyBorder="1" applyAlignment="1">
      <alignment horizontal="right" vertical="center" wrapText="1"/>
    </xf>
    <xf numFmtId="43" fontId="11" fillId="43" borderId="2" xfId="1" applyFont="1" applyFill="1" applyBorder="1" applyAlignment="1">
      <alignment horizontal="right" vertical="center" wrapText="1"/>
    </xf>
    <xf numFmtId="43" fontId="10" fillId="50" borderId="10" xfId="1" applyFont="1" applyFill="1" applyBorder="1" applyAlignment="1">
      <alignment horizontal="right" vertical="center" wrapText="1"/>
    </xf>
    <xf numFmtId="43" fontId="11" fillId="51" borderId="3" xfId="1" applyFont="1" applyFill="1" applyBorder="1" applyAlignment="1">
      <alignment horizontal="right" vertical="center" wrapText="1"/>
    </xf>
    <xf numFmtId="0" fontId="4" fillId="12" borderId="12" xfId="0" applyFont="1" applyFill="1" applyBorder="1" applyAlignment="1">
      <alignment horizontal="right" vertical="center" wrapText="1"/>
    </xf>
    <xf numFmtId="0" fontId="13" fillId="63" borderId="1" xfId="0" applyFont="1" applyFill="1" applyBorder="1" applyAlignment="1">
      <alignment horizontal="left" vertical="center" wrapText="1"/>
    </xf>
    <xf numFmtId="0" fontId="1" fillId="64" borderId="3" xfId="0" applyFont="1" applyFill="1" applyBorder="1" applyAlignment="1">
      <alignment horizontal="center" vertical="center" wrapText="1"/>
    </xf>
    <xf numFmtId="167" fontId="11" fillId="65" borderId="6" xfId="0" applyNumberFormat="1" applyFont="1" applyFill="1" applyBorder="1" applyAlignment="1">
      <alignment horizontal="right" vertical="top" wrapText="1"/>
    </xf>
    <xf numFmtId="4" fontId="11" fillId="59" borderId="6" xfId="0" applyNumberFormat="1" applyFont="1" applyFill="1" applyBorder="1" applyAlignment="1">
      <alignment horizontal="right" vertical="top" wrapText="1"/>
    </xf>
    <xf numFmtId="167" fontId="11" fillId="65" borderId="2" xfId="0" applyNumberFormat="1" applyFont="1" applyFill="1" applyBorder="1" applyAlignment="1">
      <alignment horizontal="right" vertical="top" wrapText="1"/>
    </xf>
    <xf numFmtId="4" fontId="11" fillId="59" borderId="2" xfId="0" applyNumberFormat="1" applyFont="1" applyFill="1" applyBorder="1" applyAlignment="1">
      <alignment horizontal="right" vertical="top" wrapText="1"/>
    </xf>
    <xf numFmtId="4" fontId="4" fillId="61" borderId="3" xfId="0" applyNumberFormat="1" applyFont="1" applyFill="1" applyBorder="1" applyAlignment="1">
      <alignment horizontal="right" vertical="top" wrapText="1"/>
    </xf>
    <xf numFmtId="4" fontId="4" fillId="61" borderId="2" xfId="0" applyNumberFormat="1" applyFont="1" applyFill="1" applyBorder="1" applyAlignment="1">
      <alignment horizontal="right" vertical="top" wrapText="1"/>
    </xf>
    <xf numFmtId="4" fontId="13" fillId="67" borderId="1" xfId="0" applyNumberFormat="1" applyFont="1" applyFill="1" applyBorder="1" applyAlignment="1">
      <alignment horizontal="right" vertical="center" wrapText="1"/>
    </xf>
  </cellXfs>
  <cellStyles count="3">
    <cellStyle name="Moeda" xfId="2" builtinId="4"/>
    <cellStyle name="Normal" xfId="0" builtinId="0"/>
    <cellStyle name="Vírgula" xfId="1" builtinId="3"/>
  </cellStyles>
  <dxfs count="0"/>
  <tableStyles count="0" defaultTableStyle="TableStyleMedium9" defaultPivotStyle="PivotStyleLight16"/>
  <colors>
    <mruColors>
      <color rgb="FFCC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1" Type="http://schemas.openxmlformats.org/officeDocument/2006/relationships/image" Target="../media/image6.jpg"/></Relationships>
</file>

<file path=xl/drawings/_rels/drawing7.xml.rels><?xml version="1.0" encoding="UTF-8" standalone="yes"?>
<Relationships xmlns="http://schemas.openxmlformats.org/package/2006/relationships"><Relationship Id="rId1" Type="http://schemas.openxmlformats.org/officeDocument/2006/relationships/image" Target="../media/image7.jpg"/></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g"/></Relationships>
</file>

<file path=xl/drawings/_rels/drawing9.xml.rels><?xml version="1.0" encoding="UTF-8" standalone="yes"?>
<Relationships xmlns="http://schemas.openxmlformats.org/package/2006/relationships"><Relationship Id="rId1" Type="http://schemas.openxmlformats.org/officeDocument/2006/relationships/image" Target="../media/image10.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838200</xdr:colOff>
      <xdr:row>1</xdr:row>
      <xdr:rowOff>7620</xdr:rowOff>
    </xdr:to>
    <xdr:pic>
      <xdr:nvPicPr>
        <xdr:cNvPr id="1684531984" name="Picture">
          <a:extLst>
            <a:ext uri="{FF2B5EF4-FFF2-40B4-BE49-F238E27FC236}">
              <a16:creationId xmlns:a16="http://schemas.microsoft.com/office/drawing/2014/main" id="{00000000-0008-0000-0000-000010EB6764}"/>
            </a:ext>
          </a:extLst>
        </xdr:cNvPr>
        <xdr:cNvPicPr/>
      </xdr:nvPicPr>
      <xdr:blipFill>
        <a:blip xmlns:r="http://schemas.openxmlformats.org/officeDocument/2006/relationships" r:embed="rId1"/>
        <a:srcRect/>
        <a:stretch>
          <a:fillRect/>
        </a:stretch>
      </xdr:blipFill>
      <xdr:spPr>
        <a:xfrm>
          <a:off x="0" y="0"/>
          <a:ext cx="10873740" cy="13411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190500</xdr:colOff>
      <xdr:row>0</xdr:row>
      <xdr:rowOff>27214</xdr:rowOff>
    </xdr:from>
    <xdr:to>
      <xdr:col>10</xdr:col>
      <xdr:colOff>102054</xdr:colOff>
      <xdr:row>3</xdr:row>
      <xdr:rowOff>167764</xdr:rowOff>
    </xdr:to>
    <xdr:pic>
      <xdr:nvPicPr>
        <xdr:cNvPr id="2" name="Imagem 1">
          <a:extLst>
            <a:ext uri="{FF2B5EF4-FFF2-40B4-BE49-F238E27FC236}">
              <a16:creationId xmlns:a16="http://schemas.microsoft.com/office/drawing/2014/main" id="{5E535117-93B9-49D2-9A17-B853E9F5D3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036" y="27214"/>
          <a:ext cx="3952875" cy="7120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3238499</xdr:colOff>
      <xdr:row>0</xdr:row>
      <xdr:rowOff>0</xdr:rowOff>
    </xdr:from>
    <xdr:to>
      <xdr:col>3</xdr:col>
      <xdr:colOff>1782536</xdr:colOff>
      <xdr:row>2</xdr:row>
      <xdr:rowOff>150893</xdr:rowOff>
    </xdr:to>
    <xdr:pic>
      <xdr:nvPicPr>
        <xdr:cNvPr id="2" name="Imagem 1">
          <a:extLst>
            <a:ext uri="{FF2B5EF4-FFF2-40B4-BE49-F238E27FC236}">
              <a16:creationId xmlns:a16="http://schemas.microsoft.com/office/drawing/2014/main" id="{EBB09D21-713E-49B7-9C1D-EA47981A43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64428" y="0"/>
          <a:ext cx="2952751" cy="53189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4</xdr:col>
      <xdr:colOff>381000</xdr:colOff>
      <xdr:row>3</xdr:row>
      <xdr:rowOff>0</xdr:rowOff>
    </xdr:to>
    <xdr:pic>
      <xdr:nvPicPr>
        <xdr:cNvPr id="1367662792" name="Picture">
          <a:extLst>
            <a:ext uri="{FF2B5EF4-FFF2-40B4-BE49-F238E27FC236}">
              <a16:creationId xmlns:a16="http://schemas.microsoft.com/office/drawing/2014/main" id="{00000000-0008-0000-0100-0000C8E08451}"/>
            </a:ext>
          </a:extLst>
        </xdr:cNvPr>
        <xdr:cNvPicPr/>
      </xdr:nvPicPr>
      <xdr:blipFill>
        <a:blip xmlns:r="http://schemas.openxmlformats.org/officeDocument/2006/relationships" r:embed="rId1"/>
        <a:srcRect/>
        <a:stretch>
          <a:fillRect/>
        </a:stretch>
      </xdr:blipFill>
      <xdr:spPr>
        <a:xfrm>
          <a:off x="22860" y="0"/>
          <a:ext cx="7254240" cy="2186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845820</xdr:colOff>
      <xdr:row>0</xdr:row>
      <xdr:rowOff>1097280</xdr:rowOff>
    </xdr:to>
    <xdr:pic>
      <xdr:nvPicPr>
        <xdr:cNvPr id="77976038" name="Picture">
          <a:extLst>
            <a:ext uri="{FF2B5EF4-FFF2-40B4-BE49-F238E27FC236}">
              <a16:creationId xmlns:a16="http://schemas.microsoft.com/office/drawing/2014/main" id="{00000000-0008-0000-0200-0000E6D1A504}"/>
            </a:ext>
          </a:extLst>
        </xdr:cNvPr>
        <xdr:cNvPicPr/>
      </xdr:nvPicPr>
      <xdr:blipFill>
        <a:blip xmlns:r="http://schemas.openxmlformats.org/officeDocument/2006/relationships" r:embed="rId1"/>
        <a:srcRect/>
        <a:stretch>
          <a:fillRect/>
        </a:stretch>
      </xdr:blipFill>
      <xdr:spPr>
        <a:xfrm>
          <a:off x="0" y="0"/>
          <a:ext cx="7299960" cy="10972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1</xdr:row>
      <xdr:rowOff>0</xdr:rowOff>
    </xdr:to>
    <xdr:pic>
      <xdr:nvPicPr>
        <xdr:cNvPr id="1785256236" name="Picture">
          <a:extLst>
            <a:ext uri="{FF2B5EF4-FFF2-40B4-BE49-F238E27FC236}">
              <a16:creationId xmlns:a16="http://schemas.microsoft.com/office/drawing/2014/main" id="{00000000-0008-0000-0300-00002CD9686A}"/>
            </a:ext>
          </a:extLst>
        </xdr:cNvPr>
        <xdr:cNvPicPr/>
      </xdr:nvPicPr>
      <xdr:blipFill>
        <a:blip xmlns:r="http://schemas.openxmlformats.org/officeDocument/2006/relationships" r:embed="rId1"/>
        <a:srcRect/>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754380</xdr:colOff>
      <xdr:row>1</xdr:row>
      <xdr:rowOff>0</xdr:rowOff>
    </xdr:to>
    <xdr:pic>
      <xdr:nvPicPr>
        <xdr:cNvPr id="984889630" name="Picture">
          <a:extLst>
            <a:ext uri="{FF2B5EF4-FFF2-40B4-BE49-F238E27FC236}">
              <a16:creationId xmlns:a16="http://schemas.microsoft.com/office/drawing/2014/main" id="{00000000-0008-0000-0400-00001E39B43A}"/>
            </a:ext>
          </a:extLst>
        </xdr:cNvPr>
        <xdr:cNvPicPr/>
      </xdr:nvPicPr>
      <xdr:blipFill>
        <a:blip xmlns:r="http://schemas.openxmlformats.org/officeDocument/2006/relationships" r:embed="rId1"/>
        <a:srcRect/>
        <a:stretch>
          <a:fillRect/>
        </a:stretch>
      </xdr:blipFill>
      <xdr:spPr>
        <a:xfrm>
          <a:off x="0" y="0"/>
          <a:ext cx="10934700" cy="21945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541020</xdr:colOff>
      <xdr:row>1</xdr:row>
      <xdr:rowOff>137160</xdr:rowOff>
    </xdr:to>
    <xdr:pic>
      <xdr:nvPicPr>
        <xdr:cNvPr id="1060028818" name="Picture">
          <a:extLst>
            <a:ext uri="{FF2B5EF4-FFF2-40B4-BE49-F238E27FC236}">
              <a16:creationId xmlns:a16="http://schemas.microsoft.com/office/drawing/2014/main" id="{00000000-0008-0000-0500-000092C12E3F}"/>
            </a:ext>
          </a:extLst>
        </xdr:cNvPr>
        <xdr:cNvPicPr/>
      </xdr:nvPicPr>
      <xdr:blipFill>
        <a:blip xmlns:r="http://schemas.openxmlformats.org/officeDocument/2006/relationships" r:embed="rId1"/>
        <a:srcRect/>
        <a:stretch>
          <a:fillRect/>
        </a:stretch>
      </xdr:blipFill>
      <xdr:spPr>
        <a:xfrm>
          <a:off x="0" y="0"/>
          <a:ext cx="5166360" cy="2331720"/>
        </a:xfrm>
        <a:prstGeom prst="rect">
          <a:avLst/>
        </a:prstGeom>
      </xdr:spPr>
    </xdr:pic>
    <xdr:clientData/>
  </xdr:twoCellAnchor>
  <xdr:twoCellAnchor editAs="oneCell">
    <xdr:from>
      <xdr:col>1</xdr:col>
      <xdr:colOff>0</xdr:colOff>
      <xdr:row>26</xdr:row>
      <xdr:rowOff>0</xdr:rowOff>
    </xdr:from>
    <xdr:to>
      <xdr:col>1</xdr:col>
      <xdr:colOff>3947160</xdr:colOff>
      <xdr:row>27</xdr:row>
      <xdr:rowOff>0</xdr:rowOff>
    </xdr:to>
    <xdr:pic>
      <xdr:nvPicPr>
        <xdr:cNvPr id="434010282" name="Picture">
          <a:extLst>
            <a:ext uri="{FF2B5EF4-FFF2-40B4-BE49-F238E27FC236}">
              <a16:creationId xmlns:a16="http://schemas.microsoft.com/office/drawing/2014/main" id="{00000000-0008-0000-0500-0000AA78DE19}"/>
            </a:ext>
          </a:extLst>
        </xdr:cNvPr>
        <xdr:cNvPicPr/>
      </xdr:nvPicPr>
      <xdr:blipFill>
        <a:blip xmlns:r="http://schemas.openxmlformats.org/officeDocument/2006/relationships" r:embed="rId2"/>
        <a:srcRect/>
        <a:stretch>
          <a:fillRect r="2121"/>
        </a:stretch>
      </xdr:blipFill>
      <xdr:spPr>
        <a:xfrm>
          <a:off x="640080" y="6385560"/>
          <a:ext cx="3947160" cy="5562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144780</xdr:colOff>
      <xdr:row>2</xdr:row>
      <xdr:rowOff>182880</xdr:rowOff>
    </xdr:to>
    <xdr:pic>
      <xdr:nvPicPr>
        <xdr:cNvPr id="1712935608" name="Picture">
          <a:extLst>
            <a:ext uri="{FF2B5EF4-FFF2-40B4-BE49-F238E27FC236}">
              <a16:creationId xmlns:a16="http://schemas.microsoft.com/office/drawing/2014/main" id="{00000000-0008-0000-0600-0000B8521966}"/>
            </a:ext>
          </a:extLst>
        </xdr:cNvPr>
        <xdr:cNvPicPr/>
      </xdr:nvPicPr>
      <xdr:blipFill>
        <a:blip xmlns:r="http://schemas.openxmlformats.org/officeDocument/2006/relationships" r:embed="rId1"/>
        <a:srcRect/>
        <a:stretch>
          <a:fillRect/>
        </a:stretch>
      </xdr:blipFill>
      <xdr:spPr>
        <a:xfrm>
          <a:off x="0" y="0"/>
          <a:ext cx="6690360" cy="2529840"/>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319"/>
  <sheetViews>
    <sheetView workbookViewId="0">
      <selection activeCell="K6" sqref="K6"/>
    </sheetView>
  </sheetViews>
  <sheetFormatPr defaultRowHeight="15"/>
  <cols>
    <col min="1" max="1" width="7.5703125" customWidth="1"/>
    <col min="2" max="2" width="13.42578125" customWidth="1"/>
    <col min="3" max="3" width="59.7109375" bestFit="1"/>
    <col min="4" max="4" width="12.42578125" customWidth="1"/>
    <col min="5" max="5" width="5.28515625" customWidth="1"/>
    <col min="6" max="6" width="10.5703125" customWidth="1"/>
    <col min="7" max="10" width="12.42578125" customWidth="1"/>
  </cols>
  <sheetData>
    <row r="1" spans="1:10" ht="105" customHeight="1">
      <c r="A1" s="193"/>
      <c r="B1" s="193"/>
      <c r="C1" s="193"/>
      <c r="D1" s="193"/>
      <c r="E1" s="193"/>
      <c r="F1" s="193"/>
      <c r="G1" s="193"/>
      <c r="H1" s="193"/>
      <c r="I1" s="193"/>
      <c r="J1" s="193"/>
    </row>
    <row r="2" spans="1:10" ht="12" customHeight="1">
      <c r="A2" s="194" t="s">
        <v>0</v>
      </c>
      <c r="B2" s="194" t="s">
        <v>1</v>
      </c>
      <c r="C2" s="194" t="s">
        <v>2</v>
      </c>
      <c r="D2" s="194" t="s">
        <v>3</v>
      </c>
      <c r="E2" s="194" t="s">
        <v>4</v>
      </c>
      <c r="F2" s="194" t="s">
        <v>5</v>
      </c>
      <c r="G2" s="194" t="s">
        <v>6</v>
      </c>
      <c r="H2" s="194"/>
      <c r="I2" s="194" t="s">
        <v>7</v>
      </c>
      <c r="J2" s="194"/>
    </row>
    <row r="3" spans="1:10" ht="9.9499999999999993" customHeight="1">
      <c r="A3" s="194"/>
      <c r="B3" s="194"/>
      <c r="C3" s="194"/>
      <c r="D3" s="194"/>
      <c r="E3" s="194"/>
      <c r="F3" s="194"/>
      <c r="G3" s="1" t="s">
        <v>8</v>
      </c>
      <c r="H3" s="1" t="s">
        <v>9</v>
      </c>
      <c r="I3" s="1" t="s">
        <v>8</v>
      </c>
      <c r="J3" s="1" t="s">
        <v>9</v>
      </c>
    </row>
    <row r="4" spans="1:10" ht="20.100000000000001" customHeight="1">
      <c r="A4" s="39" t="s">
        <v>10</v>
      </c>
      <c r="B4" s="195" t="s">
        <v>11</v>
      </c>
      <c r="C4" s="195"/>
      <c r="D4" s="195"/>
      <c r="E4" s="195"/>
      <c r="F4" s="195"/>
      <c r="G4" s="195"/>
      <c r="H4" s="195"/>
      <c r="I4" s="2">
        <v>27241</v>
      </c>
      <c r="J4" s="2">
        <v>34690.83</v>
      </c>
    </row>
    <row r="5" spans="1:10">
      <c r="A5" s="40" t="s">
        <v>12</v>
      </c>
      <c r="B5" s="4" t="s">
        <v>13</v>
      </c>
      <c r="C5" s="3" t="s">
        <v>14</v>
      </c>
      <c r="D5" s="4" t="s">
        <v>15</v>
      </c>
      <c r="E5" s="4" t="s">
        <v>16</v>
      </c>
      <c r="F5" s="5">
        <v>25</v>
      </c>
      <c r="G5" s="6">
        <v>200</v>
      </c>
      <c r="H5" s="6">
        <v>254.7</v>
      </c>
      <c r="I5" s="6">
        <v>5000</v>
      </c>
      <c r="J5" s="6">
        <v>6367.5</v>
      </c>
    </row>
    <row r="6" spans="1:10" ht="16.5">
      <c r="A6" s="40" t="s">
        <v>17</v>
      </c>
      <c r="B6" s="4" t="s">
        <v>18</v>
      </c>
      <c r="C6" s="3" t="s">
        <v>19</v>
      </c>
      <c r="D6" s="4" t="s">
        <v>20</v>
      </c>
      <c r="E6" s="4" t="s">
        <v>21</v>
      </c>
      <c r="F6" s="5">
        <v>4</v>
      </c>
      <c r="G6" s="6">
        <v>400</v>
      </c>
      <c r="H6" s="6">
        <v>509.4</v>
      </c>
      <c r="I6" s="6">
        <v>1600</v>
      </c>
      <c r="J6" s="6">
        <v>2037.6</v>
      </c>
    </row>
    <row r="7" spans="1:10" ht="16.5">
      <c r="A7" s="40" t="s">
        <v>22</v>
      </c>
      <c r="B7" s="4" t="s">
        <v>23</v>
      </c>
      <c r="C7" s="3" t="s">
        <v>24</v>
      </c>
      <c r="D7" s="4" t="s">
        <v>20</v>
      </c>
      <c r="E7" s="4" t="s">
        <v>25</v>
      </c>
      <c r="F7" s="5">
        <v>355.18</v>
      </c>
      <c r="G7" s="6">
        <v>49</v>
      </c>
      <c r="H7" s="6">
        <v>62.4</v>
      </c>
      <c r="I7" s="6">
        <v>17403.82</v>
      </c>
      <c r="J7" s="6">
        <v>22163.23</v>
      </c>
    </row>
    <row r="8" spans="1:10">
      <c r="A8" s="40" t="s">
        <v>26</v>
      </c>
      <c r="B8" s="4" t="s">
        <v>27</v>
      </c>
      <c r="C8" s="3" t="s">
        <v>28</v>
      </c>
      <c r="D8" s="4" t="s">
        <v>1761</v>
      </c>
      <c r="E8" s="4" t="s">
        <v>29</v>
      </c>
      <c r="F8" s="5">
        <v>35</v>
      </c>
      <c r="G8" s="6">
        <v>49</v>
      </c>
      <c r="H8" s="6">
        <v>62.4</v>
      </c>
      <c r="I8" s="6">
        <v>1715</v>
      </c>
      <c r="J8" s="6">
        <v>2184</v>
      </c>
    </row>
    <row r="9" spans="1:10" ht="16.5">
      <c r="A9" s="40" t="s">
        <v>30</v>
      </c>
      <c r="B9" s="4" t="s">
        <v>31</v>
      </c>
      <c r="C9" s="3" t="s">
        <v>32</v>
      </c>
      <c r="D9" s="4" t="s">
        <v>20</v>
      </c>
      <c r="E9" s="4" t="s">
        <v>33</v>
      </c>
      <c r="F9" s="5">
        <v>1</v>
      </c>
      <c r="G9" s="6">
        <v>1522.18</v>
      </c>
      <c r="H9" s="6">
        <v>1938.5</v>
      </c>
      <c r="I9" s="6">
        <v>1522.18</v>
      </c>
      <c r="J9" s="6">
        <v>1938.5</v>
      </c>
    </row>
    <row r="10" spans="1:10" ht="20.100000000000001" customHeight="1">
      <c r="A10" s="39" t="s">
        <v>34</v>
      </c>
      <c r="B10" s="195" t="s">
        <v>35</v>
      </c>
      <c r="C10" s="195"/>
      <c r="D10" s="195"/>
      <c r="E10" s="195"/>
      <c r="F10" s="195"/>
      <c r="G10" s="195"/>
      <c r="H10" s="195"/>
      <c r="I10" s="2">
        <v>1535.1</v>
      </c>
      <c r="J10" s="2">
        <v>1955.04</v>
      </c>
    </row>
    <row r="11" spans="1:10">
      <c r="A11" s="40" t="s">
        <v>36</v>
      </c>
      <c r="B11" s="4" t="s">
        <v>37</v>
      </c>
      <c r="C11" s="3" t="s">
        <v>38</v>
      </c>
      <c r="D11" s="4" t="s">
        <v>1761</v>
      </c>
      <c r="E11" s="4" t="s">
        <v>33</v>
      </c>
      <c r="F11" s="5">
        <v>3</v>
      </c>
      <c r="G11" s="6">
        <v>72</v>
      </c>
      <c r="H11" s="6">
        <v>91.69</v>
      </c>
      <c r="I11" s="6">
        <v>216</v>
      </c>
      <c r="J11" s="6">
        <v>275.07</v>
      </c>
    </row>
    <row r="12" spans="1:10" ht="16.5">
      <c r="A12" s="40" t="s">
        <v>39</v>
      </c>
      <c r="B12" s="4" t="s">
        <v>40</v>
      </c>
      <c r="C12" s="3" t="s">
        <v>41</v>
      </c>
      <c r="D12" s="4" t="s">
        <v>20</v>
      </c>
      <c r="E12" s="4" t="s">
        <v>33</v>
      </c>
      <c r="F12" s="5">
        <v>2</v>
      </c>
      <c r="G12" s="6">
        <v>75</v>
      </c>
      <c r="H12" s="6">
        <v>95.51</v>
      </c>
      <c r="I12" s="6">
        <v>150</v>
      </c>
      <c r="J12" s="6">
        <v>191.02</v>
      </c>
    </row>
    <row r="13" spans="1:10">
      <c r="A13" s="40" t="s">
        <v>42</v>
      </c>
      <c r="B13" s="4" t="s">
        <v>43</v>
      </c>
      <c r="C13" s="3" t="s">
        <v>44</v>
      </c>
      <c r="D13" s="4" t="s">
        <v>15</v>
      </c>
      <c r="E13" s="4" t="s">
        <v>45</v>
      </c>
      <c r="F13" s="5">
        <v>10</v>
      </c>
      <c r="G13" s="6">
        <v>12.6</v>
      </c>
      <c r="H13" s="6">
        <v>16.05</v>
      </c>
      <c r="I13" s="6">
        <v>126</v>
      </c>
      <c r="J13" s="6">
        <v>160.5</v>
      </c>
    </row>
    <row r="14" spans="1:10">
      <c r="A14" s="40" t="s">
        <v>46</v>
      </c>
      <c r="B14" s="4" t="s">
        <v>47</v>
      </c>
      <c r="C14" s="3" t="s">
        <v>48</v>
      </c>
      <c r="D14" s="4" t="s">
        <v>15</v>
      </c>
      <c r="E14" s="4" t="s">
        <v>45</v>
      </c>
      <c r="F14" s="5">
        <v>5</v>
      </c>
      <c r="G14" s="6">
        <v>42.3</v>
      </c>
      <c r="H14" s="6">
        <v>53.87</v>
      </c>
      <c r="I14" s="6">
        <v>211.5</v>
      </c>
      <c r="J14" s="6">
        <v>269.35000000000002</v>
      </c>
    </row>
    <row r="15" spans="1:10">
      <c r="A15" s="40" t="s">
        <v>49</v>
      </c>
      <c r="B15" s="4" t="s">
        <v>50</v>
      </c>
      <c r="C15" s="3" t="s">
        <v>51</v>
      </c>
      <c r="D15" s="4" t="s">
        <v>15</v>
      </c>
      <c r="E15" s="4" t="s">
        <v>52</v>
      </c>
      <c r="F15" s="5">
        <v>1</v>
      </c>
      <c r="G15" s="6">
        <v>72</v>
      </c>
      <c r="H15" s="6">
        <v>91.69</v>
      </c>
      <c r="I15" s="6">
        <v>72</v>
      </c>
      <c r="J15" s="6">
        <v>91.69</v>
      </c>
    </row>
    <row r="16" spans="1:10" ht="16.5">
      <c r="A16" s="40" t="s">
        <v>53</v>
      </c>
      <c r="B16" s="4" t="s">
        <v>54</v>
      </c>
      <c r="C16" s="3" t="s">
        <v>55</v>
      </c>
      <c r="D16" s="4" t="s">
        <v>20</v>
      </c>
      <c r="E16" s="4" t="s">
        <v>33</v>
      </c>
      <c r="F16" s="5">
        <v>12</v>
      </c>
      <c r="G16" s="6">
        <v>4.05</v>
      </c>
      <c r="H16" s="6">
        <v>5.16</v>
      </c>
      <c r="I16" s="6">
        <v>48.6</v>
      </c>
      <c r="J16" s="6">
        <v>61.92</v>
      </c>
    </row>
    <row r="17" spans="1:10">
      <c r="A17" s="40" t="s">
        <v>56</v>
      </c>
      <c r="B17" s="4" t="s">
        <v>57</v>
      </c>
      <c r="C17" s="3" t="s">
        <v>58</v>
      </c>
      <c r="D17" s="4" t="s">
        <v>15</v>
      </c>
      <c r="E17" s="4" t="s">
        <v>52</v>
      </c>
      <c r="F17" s="5">
        <v>2</v>
      </c>
      <c r="G17" s="6">
        <v>16.2</v>
      </c>
      <c r="H17" s="6">
        <v>20.63</v>
      </c>
      <c r="I17" s="6">
        <v>32.4</v>
      </c>
      <c r="J17" s="6">
        <v>41.26</v>
      </c>
    </row>
    <row r="18" spans="1:10">
      <c r="A18" s="40" t="s">
        <v>59</v>
      </c>
      <c r="B18" s="4" t="s">
        <v>60</v>
      </c>
      <c r="C18" s="3" t="s">
        <v>61</v>
      </c>
      <c r="D18" s="4" t="s">
        <v>15</v>
      </c>
      <c r="E18" s="4" t="s">
        <v>52</v>
      </c>
      <c r="F18" s="5">
        <v>1</v>
      </c>
      <c r="G18" s="6">
        <v>21.6</v>
      </c>
      <c r="H18" s="6">
        <v>27.51</v>
      </c>
      <c r="I18" s="6">
        <v>21.6</v>
      </c>
      <c r="J18" s="6">
        <v>27.51</v>
      </c>
    </row>
    <row r="19" spans="1:10">
      <c r="A19" s="40" t="s">
        <v>62</v>
      </c>
      <c r="B19" s="4" t="s">
        <v>63</v>
      </c>
      <c r="C19" s="3" t="s">
        <v>64</v>
      </c>
      <c r="D19" s="4" t="s">
        <v>15</v>
      </c>
      <c r="E19" s="4" t="s">
        <v>52</v>
      </c>
      <c r="F19" s="5">
        <v>6</v>
      </c>
      <c r="G19" s="6">
        <v>9</v>
      </c>
      <c r="H19" s="6">
        <v>11.46</v>
      </c>
      <c r="I19" s="6">
        <v>54</v>
      </c>
      <c r="J19" s="6">
        <v>68.760000000000005</v>
      </c>
    </row>
    <row r="20" spans="1:10">
      <c r="A20" s="40" t="s">
        <v>65</v>
      </c>
      <c r="B20" s="4" t="s">
        <v>66</v>
      </c>
      <c r="C20" s="3" t="s">
        <v>67</v>
      </c>
      <c r="D20" s="4" t="s">
        <v>15</v>
      </c>
      <c r="E20" s="4" t="s">
        <v>52</v>
      </c>
      <c r="F20" s="5">
        <v>14</v>
      </c>
      <c r="G20" s="6">
        <v>12.6</v>
      </c>
      <c r="H20" s="6">
        <v>16.05</v>
      </c>
      <c r="I20" s="6">
        <v>176.4</v>
      </c>
      <c r="J20" s="6">
        <v>224.7</v>
      </c>
    </row>
    <row r="21" spans="1:10">
      <c r="A21" s="40" t="s">
        <v>68</v>
      </c>
      <c r="B21" s="4" t="s">
        <v>69</v>
      </c>
      <c r="C21" s="3" t="s">
        <v>70</v>
      </c>
      <c r="D21" s="4" t="s">
        <v>15</v>
      </c>
      <c r="E21" s="4" t="s">
        <v>52</v>
      </c>
      <c r="F21" s="5">
        <v>3</v>
      </c>
      <c r="G21" s="6">
        <v>18</v>
      </c>
      <c r="H21" s="6">
        <v>22.92</v>
      </c>
      <c r="I21" s="6">
        <v>54</v>
      </c>
      <c r="J21" s="6">
        <v>68.760000000000005</v>
      </c>
    </row>
    <row r="22" spans="1:10" ht="16.5">
      <c r="A22" s="40" t="s">
        <v>71</v>
      </c>
      <c r="B22" s="4" t="s">
        <v>72</v>
      </c>
      <c r="C22" s="3" t="s">
        <v>73</v>
      </c>
      <c r="D22" s="4" t="s">
        <v>15</v>
      </c>
      <c r="E22" s="4" t="s">
        <v>52</v>
      </c>
      <c r="F22" s="5">
        <v>6</v>
      </c>
      <c r="G22" s="6">
        <v>8.1</v>
      </c>
      <c r="H22" s="6">
        <v>10.32</v>
      </c>
      <c r="I22" s="6">
        <v>48.6</v>
      </c>
      <c r="J22" s="6">
        <v>61.92</v>
      </c>
    </row>
    <row r="23" spans="1:10">
      <c r="A23" s="40" t="s">
        <v>74</v>
      </c>
      <c r="B23" s="4" t="s">
        <v>75</v>
      </c>
      <c r="C23" s="3" t="s">
        <v>76</v>
      </c>
      <c r="D23" s="4" t="s">
        <v>15</v>
      </c>
      <c r="E23" s="4" t="s">
        <v>52</v>
      </c>
      <c r="F23" s="5">
        <v>4</v>
      </c>
      <c r="G23" s="6">
        <v>9.9</v>
      </c>
      <c r="H23" s="6">
        <v>12.61</v>
      </c>
      <c r="I23" s="6">
        <v>39.6</v>
      </c>
      <c r="J23" s="6">
        <v>50.44</v>
      </c>
    </row>
    <row r="24" spans="1:10">
      <c r="A24" s="40" t="s">
        <v>77</v>
      </c>
      <c r="B24" s="4" t="s">
        <v>78</v>
      </c>
      <c r="C24" s="3" t="s">
        <v>79</v>
      </c>
      <c r="D24" s="4" t="s">
        <v>15</v>
      </c>
      <c r="E24" s="4" t="s">
        <v>52</v>
      </c>
      <c r="F24" s="5">
        <v>14</v>
      </c>
      <c r="G24" s="6">
        <v>10.8</v>
      </c>
      <c r="H24" s="6">
        <v>13.75</v>
      </c>
      <c r="I24" s="6">
        <v>151.19999999999999</v>
      </c>
      <c r="J24" s="6">
        <v>192.5</v>
      </c>
    </row>
    <row r="25" spans="1:10">
      <c r="A25" s="40" t="s">
        <v>80</v>
      </c>
      <c r="B25" s="4" t="s">
        <v>81</v>
      </c>
      <c r="C25" s="3" t="s">
        <v>82</v>
      </c>
      <c r="D25" s="4" t="s">
        <v>1761</v>
      </c>
      <c r="E25" s="4" t="s">
        <v>25</v>
      </c>
      <c r="F25" s="5">
        <v>4</v>
      </c>
      <c r="G25" s="6">
        <v>33.299999999999997</v>
      </c>
      <c r="H25" s="6">
        <v>42.41</v>
      </c>
      <c r="I25" s="6">
        <v>133.19999999999999</v>
      </c>
      <c r="J25" s="6">
        <v>169.64</v>
      </c>
    </row>
    <row r="26" spans="1:10" ht="20.100000000000001" customHeight="1">
      <c r="A26" s="39" t="s">
        <v>83</v>
      </c>
      <c r="B26" s="195" t="s">
        <v>84</v>
      </c>
      <c r="C26" s="195"/>
      <c r="D26" s="195"/>
      <c r="E26" s="195"/>
      <c r="F26" s="195"/>
      <c r="G26" s="195"/>
      <c r="H26" s="195"/>
      <c r="I26" s="2">
        <v>43815.94</v>
      </c>
      <c r="J26" s="2">
        <v>55800.3</v>
      </c>
    </row>
    <row r="27" spans="1:10" ht="16.5">
      <c r="A27" s="40" t="s">
        <v>85</v>
      </c>
      <c r="B27" s="4" t="s">
        <v>86</v>
      </c>
      <c r="C27" s="3" t="s">
        <v>87</v>
      </c>
      <c r="D27" s="4" t="s">
        <v>20</v>
      </c>
      <c r="E27" s="4" t="s">
        <v>33</v>
      </c>
      <c r="F27" s="5">
        <v>1</v>
      </c>
      <c r="G27" s="6">
        <v>1550.04</v>
      </c>
      <c r="H27" s="6">
        <v>1973.98</v>
      </c>
      <c r="I27" s="6">
        <v>1550.04</v>
      </c>
      <c r="J27" s="6">
        <v>1973.98</v>
      </c>
    </row>
    <row r="28" spans="1:10" ht="24.75">
      <c r="A28" s="40" t="s">
        <v>88</v>
      </c>
      <c r="B28" s="4" t="s">
        <v>89</v>
      </c>
      <c r="C28" s="3" t="s">
        <v>90</v>
      </c>
      <c r="D28" s="4" t="s">
        <v>20</v>
      </c>
      <c r="E28" s="4" t="s">
        <v>25</v>
      </c>
      <c r="F28" s="5">
        <v>99.45</v>
      </c>
      <c r="G28" s="6">
        <v>100.8</v>
      </c>
      <c r="H28" s="6">
        <v>128.37</v>
      </c>
      <c r="I28" s="6">
        <v>10024.56</v>
      </c>
      <c r="J28" s="6">
        <v>12766.4</v>
      </c>
    </row>
    <row r="29" spans="1:10" ht="24.75">
      <c r="A29" s="40" t="s">
        <v>91</v>
      </c>
      <c r="B29" s="4" t="s">
        <v>92</v>
      </c>
      <c r="C29" s="3" t="s">
        <v>93</v>
      </c>
      <c r="D29" s="4" t="s">
        <v>20</v>
      </c>
      <c r="E29" s="4" t="s">
        <v>25</v>
      </c>
      <c r="F29" s="5">
        <v>157.84</v>
      </c>
      <c r="G29" s="6">
        <v>59.4</v>
      </c>
      <c r="H29" s="6">
        <v>75.650000000000006</v>
      </c>
      <c r="I29" s="6">
        <v>9375.7000000000007</v>
      </c>
      <c r="J29" s="6">
        <v>11940.6</v>
      </c>
    </row>
    <row r="30" spans="1:10" ht="16.5">
      <c r="A30" s="40" t="s">
        <v>94</v>
      </c>
      <c r="B30" s="4" t="s">
        <v>95</v>
      </c>
      <c r="C30" s="3" t="s">
        <v>96</v>
      </c>
      <c r="D30" s="4" t="s">
        <v>15</v>
      </c>
      <c r="E30" s="4" t="s">
        <v>52</v>
      </c>
      <c r="F30" s="5">
        <v>1</v>
      </c>
      <c r="G30" s="6">
        <v>1796.4</v>
      </c>
      <c r="H30" s="6">
        <v>2287.7199999999998</v>
      </c>
      <c r="I30" s="6">
        <v>1796.4</v>
      </c>
      <c r="J30" s="6">
        <v>2287.7199999999998</v>
      </c>
    </row>
    <row r="31" spans="1:10" ht="24.75">
      <c r="A31" s="40" t="s">
        <v>97</v>
      </c>
      <c r="B31" s="4" t="s">
        <v>98</v>
      </c>
      <c r="C31" s="3" t="s">
        <v>99</v>
      </c>
      <c r="D31" s="4" t="s">
        <v>20</v>
      </c>
      <c r="E31" s="4" t="s">
        <v>21</v>
      </c>
      <c r="F31" s="5">
        <v>11</v>
      </c>
      <c r="G31" s="6">
        <v>122.4</v>
      </c>
      <c r="H31" s="6">
        <v>155.88</v>
      </c>
      <c r="I31" s="6">
        <v>1346.4</v>
      </c>
      <c r="J31" s="6">
        <v>1714.68</v>
      </c>
    </row>
    <row r="32" spans="1:10" ht="16.5">
      <c r="A32" s="40" t="s">
        <v>100</v>
      </c>
      <c r="B32" s="4" t="s">
        <v>101</v>
      </c>
      <c r="C32" s="3" t="s">
        <v>102</v>
      </c>
      <c r="D32" s="4" t="s">
        <v>20</v>
      </c>
      <c r="E32" s="4" t="s">
        <v>21</v>
      </c>
      <c r="F32" s="5">
        <v>28</v>
      </c>
      <c r="G32" s="6">
        <v>32.4</v>
      </c>
      <c r="H32" s="6">
        <v>41.26</v>
      </c>
      <c r="I32" s="6">
        <v>907.2</v>
      </c>
      <c r="J32" s="6">
        <v>1155.28</v>
      </c>
    </row>
    <row r="33" spans="1:10">
      <c r="A33" s="40" t="s">
        <v>103</v>
      </c>
      <c r="B33" s="4" t="s">
        <v>104</v>
      </c>
      <c r="C33" s="3" t="s">
        <v>105</v>
      </c>
      <c r="D33" s="4" t="s">
        <v>15</v>
      </c>
      <c r="E33" s="4" t="s">
        <v>52</v>
      </c>
      <c r="F33" s="5">
        <v>1</v>
      </c>
      <c r="G33" s="6">
        <v>195.63</v>
      </c>
      <c r="H33" s="6">
        <v>249.13</v>
      </c>
      <c r="I33" s="6">
        <v>195.63</v>
      </c>
      <c r="J33" s="6">
        <v>249.13</v>
      </c>
    </row>
    <row r="34" spans="1:10" ht="20.100000000000001" customHeight="1">
      <c r="A34" s="39" t="s">
        <v>106</v>
      </c>
      <c r="B34" s="195" t="s">
        <v>107</v>
      </c>
      <c r="C34" s="195"/>
      <c r="D34" s="195"/>
      <c r="E34" s="195"/>
      <c r="F34" s="195"/>
      <c r="G34" s="195"/>
      <c r="H34" s="195"/>
      <c r="I34" s="2">
        <v>18620.009999999998</v>
      </c>
      <c r="J34" s="2">
        <v>23712.51</v>
      </c>
    </row>
    <row r="35" spans="1:10" ht="16.5">
      <c r="A35" s="40" t="s">
        <v>108</v>
      </c>
      <c r="B35" s="4" t="s">
        <v>109</v>
      </c>
      <c r="C35" s="3" t="s">
        <v>110</v>
      </c>
      <c r="D35" s="4" t="s">
        <v>15</v>
      </c>
      <c r="E35" s="4" t="s">
        <v>52</v>
      </c>
      <c r="F35" s="5">
        <v>16</v>
      </c>
      <c r="G35" s="6">
        <v>39.6</v>
      </c>
      <c r="H35" s="6">
        <v>50.43</v>
      </c>
      <c r="I35" s="6">
        <v>633.6</v>
      </c>
      <c r="J35" s="6">
        <v>806.88</v>
      </c>
    </row>
    <row r="36" spans="1:10" ht="16.5">
      <c r="A36" s="40" t="s">
        <v>111</v>
      </c>
      <c r="B36" s="4" t="s">
        <v>112</v>
      </c>
      <c r="C36" s="3" t="s">
        <v>113</v>
      </c>
      <c r="D36" s="4" t="s">
        <v>15</v>
      </c>
      <c r="E36" s="4" t="s">
        <v>52</v>
      </c>
      <c r="F36" s="5">
        <v>5</v>
      </c>
      <c r="G36" s="6">
        <v>52.2</v>
      </c>
      <c r="H36" s="6">
        <v>66.48</v>
      </c>
      <c r="I36" s="6">
        <v>261</v>
      </c>
      <c r="J36" s="6">
        <v>332.4</v>
      </c>
    </row>
    <row r="37" spans="1:10" ht="16.5">
      <c r="A37" s="40" t="s">
        <v>114</v>
      </c>
      <c r="B37" s="4" t="s">
        <v>115</v>
      </c>
      <c r="C37" s="3" t="s">
        <v>116</v>
      </c>
      <c r="D37" s="4" t="s">
        <v>20</v>
      </c>
      <c r="E37" s="4" t="s">
        <v>33</v>
      </c>
      <c r="F37" s="5">
        <v>8</v>
      </c>
      <c r="G37" s="6">
        <v>24.3</v>
      </c>
      <c r="H37" s="6">
        <v>30.95</v>
      </c>
      <c r="I37" s="6">
        <v>194.4</v>
      </c>
      <c r="J37" s="6">
        <v>247.6</v>
      </c>
    </row>
    <row r="38" spans="1:10">
      <c r="A38" s="40" t="s">
        <v>117</v>
      </c>
      <c r="B38" s="4" t="s">
        <v>118</v>
      </c>
      <c r="C38" s="3" t="s">
        <v>119</v>
      </c>
      <c r="D38" s="4" t="s">
        <v>1761</v>
      </c>
      <c r="E38" s="4" t="s">
        <v>33</v>
      </c>
      <c r="F38" s="5">
        <v>2</v>
      </c>
      <c r="G38" s="6">
        <v>34.200000000000003</v>
      </c>
      <c r="H38" s="6">
        <v>43.55</v>
      </c>
      <c r="I38" s="6">
        <v>68.400000000000006</v>
      </c>
      <c r="J38" s="6">
        <v>87.1</v>
      </c>
    </row>
    <row r="39" spans="1:10" ht="16.5">
      <c r="A39" s="40" t="s">
        <v>120</v>
      </c>
      <c r="B39" s="4" t="s">
        <v>121</v>
      </c>
      <c r="C39" s="3" t="s">
        <v>122</v>
      </c>
      <c r="D39" s="4" t="s">
        <v>15</v>
      </c>
      <c r="E39" s="4" t="s">
        <v>52</v>
      </c>
      <c r="F39" s="5">
        <v>11</v>
      </c>
      <c r="G39" s="6">
        <v>14.4</v>
      </c>
      <c r="H39" s="6">
        <v>18.34</v>
      </c>
      <c r="I39" s="6">
        <v>158.4</v>
      </c>
      <c r="J39" s="6">
        <v>201.74</v>
      </c>
    </row>
    <row r="40" spans="1:10">
      <c r="A40" s="40" t="s">
        <v>123</v>
      </c>
      <c r="B40" s="4" t="s">
        <v>124</v>
      </c>
      <c r="C40" s="3" t="s">
        <v>125</v>
      </c>
      <c r="D40" s="4" t="s">
        <v>1761</v>
      </c>
      <c r="E40" s="4" t="s">
        <v>33</v>
      </c>
      <c r="F40" s="5">
        <v>11</v>
      </c>
      <c r="G40" s="6">
        <v>795.33</v>
      </c>
      <c r="H40" s="6">
        <v>1012.85</v>
      </c>
      <c r="I40" s="6">
        <v>8748.6299999999992</v>
      </c>
      <c r="J40" s="6">
        <v>11141.35</v>
      </c>
    </row>
    <row r="41" spans="1:10">
      <c r="A41" s="40" t="s">
        <v>126</v>
      </c>
      <c r="B41" s="4" t="s">
        <v>127</v>
      </c>
      <c r="C41" s="3" t="s">
        <v>128</v>
      </c>
      <c r="D41" s="4" t="s">
        <v>1761</v>
      </c>
      <c r="E41" s="4" t="s">
        <v>25</v>
      </c>
      <c r="F41" s="5">
        <v>8</v>
      </c>
      <c r="G41" s="6">
        <v>18.899999999999999</v>
      </c>
      <c r="H41" s="6">
        <v>24.07</v>
      </c>
      <c r="I41" s="6">
        <v>151.19999999999999</v>
      </c>
      <c r="J41" s="6">
        <v>192.56</v>
      </c>
    </row>
    <row r="42" spans="1:10">
      <c r="A42" s="40" t="s">
        <v>129</v>
      </c>
      <c r="B42" s="4" t="s">
        <v>130</v>
      </c>
      <c r="C42" s="3" t="s">
        <v>131</v>
      </c>
      <c r="D42" s="4" t="s">
        <v>1761</v>
      </c>
      <c r="E42" s="4" t="s">
        <v>33</v>
      </c>
      <c r="F42" s="5">
        <v>12</v>
      </c>
      <c r="G42" s="6">
        <v>10.8</v>
      </c>
      <c r="H42" s="6">
        <v>13.75</v>
      </c>
      <c r="I42" s="6">
        <v>129.6</v>
      </c>
      <c r="J42" s="6">
        <v>165</v>
      </c>
    </row>
    <row r="43" spans="1:10">
      <c r="A43" s="40" t="s">
        <v>132</v>
      </c>
      <c r="B43" s="4" t="s">
        <v>60</v>
      </c>
      <c r="C43" s="3" t="s">
        <v>61</v>
      </c>
      <c r="D43" s="4" t="s">
        <v>15</v>
      </c>
      <c r="E43" s="4" t="s">
        <v>52</v>
      </c>
      <c r="F43" s="5">
        <v>2</v>
      </c>
      <c r="G43" s="6">
        <v>21.6</v>
      </c>
      <c r="H43" s="6">
        <v>27.51</v>
      </c>
      <c r="I43" s="6">
        <v>43.2</v>
      </c>
      <c r="J43" s="6">
        <v>55.02</v>
      </c>
    </row>
    <row r="44" spans="1:10">
      <c r="A44" s="40" t="s">
        <v>133</v>
      </c>
      <c r="B44" s="4" t="s">
        <v>134</v>
      </c>
      <c r="C44" s="3" t="s">
        <v>135</v>
      </c>
      <c r="D44" s="4" t="s">
        <v>1761</v>
      </c>
      <c r="E44" s="4" t="s">
        <v>33</v>
      </c>
      <c r="F44" s="5">
        <v>2</v>
      </c>
      <c r="G44" s="6">
        <v>61.2</v>
      </c>
      <c r="H44" s="6">
        <v>77.94</v>
      </c>
      <c r="I44" s="6">
        <v>122.4</v>
      </c>
      <c r="J44" s="6">
        <v>155.88</v>
      </c>
    </row>
    <row r="45" spans="1:10" ht="16.5">
      <c r="A45" s="40" t="s">
        <v>136</v>
      </c>
      <c r="B45" s="4" t="s">
        <v>137</v>
      </c>
      <c r="C45" s="3" t="s">
        <v>138</v>
      </c>
      <c r="D45" s="4" t="s">
        <v>20</v>
      </c>
      <c r="E45" s="4" t="s">
        <v>33</v>
      </c>
      <c r="F45" s="5">
        <v>5</v>
      </c>
      <c r="G45" s="6">
        <v>35.1</v>
      </c>
      <c r="H45" s="6">
        <v>44.7</v>
      </c>
      <c r="I45" s="6">
        <v>175.5</v>
      </c>
      <c r="J45" s="6">
        <v>223.5</v>
      </c>
    </row>
    <row r="46" spans="1:10">
      <c r="A46" s="40" t="s">
        <v>139</v>
      </c>
      <c r="B46" s="4" t="s">
        <v>140</v>
      </c>
      <c r="C46" s="3" t="s">
        <v>141</v>
      </c>
      <c r="D46" s="4" t="s">
        <v>15</v>
      </c>
      <c r="E46" s="4" t="s">
        <v>52</v>
      </c>
      <c r="F46" s="5">
        <v>3</v>
      </c>
      <c r="G46" s="6">
        <v>42.3</v>
      </c>
      <c r="H46" s="6">
        <v>53.87</v>
      </c>
      <c r="I46" s="6">
        <v>126.9</v>
      </c>
      <c r="J46" s="6">
        <v>161.61000000000001</v>
      </c>
    </row>
    <row r="47" spans="1:10">
      <c r="A47" s="40" t="s">
        <v>142</v>
      </c>
      <c r="B47" s="4" t="s">
        <v>143</v>
      </c>
      <c r="C47" s="3" t="s">
        <v>144</v>
      </c>
      <c r="D47" s="4" t="s">
        <v>15</v>
      </c>
      <c r="E47" s="4" t="s">
        <v>52</v>
      </c>
      <c r="F47" s="5">
        <v>8</v>
      </c>
      <c r="G47" s="6">
        <v>21.6</v>
      </c>
      <c r="H47" s="6">
        <v>27.51</v>
      </c>
      <c r="I47" s="6">
        <v>172.8</v>
      </c>
      <c r="J47" s="6">
        <v>220.08</v>
      </c>
    </row>
    <row r="48" spans="1:10" ht="24.75">
      <c r="A48" s="40" t="s">
        <v>145</v>
      </c>
      <c r="B48" s="4" t="s">
        <v>146</v>
      </c>
      <c r="C48" s="3" t="s">
        <v>147</v>
      </c>
      <c r="D48" s="4" t="s">
        <v>20</v>
      </c>
      <c r="E48" s="4" t="s">
        <v>33</v>
      </c>
      <c r="F48" s="5">
        <v>6</v>
      </c>
      <c r="G48" s="6">
        <v>9</v>
      </c>
      <c r="H48" s="6">
        <v>11.46</v>
      </c>
      <c r="I48" s="6">
        <v>54</v>
      </c>
      <c r="J48" s="6">
        <v>68.760000000000005</v>
      </c>
    </row>
    <row r="49" spans="1:10">
      <c r="A49" s="40" t="s">
        <v>148</v>
      </c>
      <c r="B49" s="4" t="s">
        <v>149</v>
      </c>
      <c r="C49" s="3" t="s">
        <v>150</v>
      </c>
      <c r="D49" s="4" t="s">
        <v>15</v>
      </c>
      <c r="E49" s="4" t="s">
        <v>52</v>
      </c>
      <c r="F49" s="5">
        <v>2</v>
      </c>
      <c r="G49" s="6">
        <v>50.4</v>
      </c>
      <c r="H49" s="6">
        <v>64.180000000000007</v>
      </c>
      <c r="I49" s="6">
        <v>100.8</v>
      </c>
      <c r="J49" s="6">
        <v>128.36000000000001</v>
      </c>
    </row>
    <row r="50" spans="1:10" ht="16.5">
      <c r="A50" s="40" t="s">
        <v>151</v>
      </c>
      <c r="B50" s="4" t="s">
        <v>152</v>
      </c>
      <c r="C50" s="3" t="s">
        <v>153</v>
      </c>
      <c r="D50" s="4" t="s">
        <v>20</v>
      </c>
      <c r="E50" s="4" t="s">
        <v>33</v>
      </c>
      <c r="F50" s="5">
        <v>6</v>
      </c>
      <c r="G50" s="6">
        <v>19.8</v>
      </c>
      <c r="H50" s="6">
        <v>25.22</v>
      </c>
      <c r="I50" s="6">
        <v>118.8</v>
      </c>
      <c r="J50" s="6">
        <v>151.32</v>
      </c>
    </row>
    <row r="51" spans="1:10" ht="16.5">
      <c r="A51" s="40" t="s">
        <v>154</v>
      </c>
      <c r="B51" s="4" t="s">
        <v>155</v>
      </c>
      <c r="C51" s="3" t="s">
        <v>156</v>
      </c>
      <c r="D51" s="4" t="s">
        <v>20</v>
      </c>
      <c r="E51" s="4" t="s">
        <v>33</v>
      </c>
      <c r="F51" s="5">
        <v>4</v>
      </c>
      <c r="G51" s="6">
        <v>7.38</v>
      </c>
      <c r="H51" s="6">
        <v>9.4</v>
      </c>
      <c r="I51" s="6">
        <v>29.52</v>
      </c>
      <c r="J51" s="6">
        <v>37.6</v>
      </c>
    </row>
    <row r="52" spans="1:10">
      <c r="A52" s="40" t="s">
        <v>157</v>
      </c>
      <c r="B52" s="4" t="s">
        <v>158</v>
      </c>
      <c r="C52" s="3" t="s">
        <v>159</v>
      </c>
      <c r="D52" s="4" t="s">
        <v>15</v>
      </c>
      <c r="E52" s="4" t="s">
        <v>52</v>
      </c>
      <c r="F52" s="5">
        <v>7</v>
      </c>
      <c r="G52" s="6">
        <v>614.70000000000005</v>
      </c>
      <c r="H52" s="6">
        <v>782.82</v>
      </c>
      <c r="I52" s="6">
        <v>4302.8999999999996</v>
      </c>
      <c r="J52" s="6">
        <v>5479.74</v>
      </c>
    </row>
    <row r="53" spans="1:10" ht="16.5">
      <c r="A53" s="40" t="s">
        <v>160</v>
      </c>
      <c r="B53" s="4" t="s">
        <v>161</v>
      </c>
      <c r="C53" s="3" t="s">
        <v>162</v>
      </c>
      <c r="D53" s="4" t="s">
        <v>15</v>
      </c>
      <c r="E53" s="4" t="s">
        <v>45</v>
      </c>
      <c r="F53" s="5">
        <v>72</v>
      </c>
      <c r="G53" s="6">
        <v>29.33</v>
      </c>
      <c r="H53" s="6">
        <v>37.35</v>
      </c>
      <c r="I53" s="6">
        <v>2111.7600000000002</v>
      </c>
      <c r="J53" s="6">
        <v>2689.2</v>
      </c>
    </row>
    <row r="54" spans="1:10">
      <c r="A54" s="40" t="s">
        <v>163</v>
      </c>
      <c r="B54" s="4" t="s">
        <v>127</v>
      </c>
      <c r="C54" s="3" t="s">
        <v>128</v>
      </c>
      <c r="D54" s="4" t="s">
        <v>1761</v>
      </c>
      <c r="E54" s="4" t="s">
        <v>25</v>
      </c>
      <c r="F54" s="5">
        <v>33</v>
      </c>
      <c r="G54" s="6">
        <v>18.899999999999999</v>
      </c>
      <c r="H54" s="6">
        <v>24.07</v>
      </c>
      <c r="I54" s="6">
        <v>623.70000000000005</v>
      </c>
      <c r="J54" s="6">
        <v>794.31</v>
      </c>
    </row>
    <row r="55" spans="1:10">
      <c r="A55" s="40" t="s">
        <v>164</v>
      </c>
      <c r="B55" s="4" t="s">
        <v>165</v>
      </c>
      <c r="C55" s="3" t="s">
        <v>166</v>
      </c>
      <c r="D55" s="4" t="s">
        <v>1761</v>
      </c>
      <c r="E55" s="4" t="s">
        <v>25</v>
      </c>
      <c r="F55" s="5">
        <v>25</v>
      </c>
      <c r="G55" s="6">
        <v>11.7</v>
      </c>
      <c r="H55" s="6">
        <v>14.9</v>
      </c>
      <c r="I55" s="6">
        <v>292.5</v>
      </c>
      <c r="J55" s="6">
        <v>372.5</v>
      </c>
    </row>
    <row r="56" spans="1:10">
      <c r="A56" s="40" t="s">
        <v>167</v>
      </c>
      <c r="B56" s="4" t="s">
        <v>168</v>
      </c>
      <c r="C56" s="3" t="s">
        <v>169</v>
      </c>
      <c r="D56" s="4" t="s">
        <v>20</v>
      </c>
      <c r="E56" s="4" t="s">
        <v>170</v>
      </c>
      <c r="F56" s="5">
        <v>0</v>
      </c>
      <c r="G56" s="6">
        <v>69.81</v>
      </c>
      <c r="H56" s="6">
        <v>88.9</v>
      </c>
      <c r="I56" s="6">
        <v>0</v>
      </c>
      <c r="J56" s="6">
        <v>0</v>
      </c>
    </row>
    <row r="57" spans="1:10" ht="20.100000000000001" customHeight="1">
      <c r="A57" s="39" t="s">
        <v>171</v>
      </c>
      <c r="B57" s="195" t="s">
        <v>172</v>
      </c>
      <c r="C57" s="195"/>
      <c r="D57" s="195"/>
      <c r="E57" s="195"/>
      <c r="F57" s="195"/>
      <c r="G57" s="195"/>
      <c r="H57" s="195"/>
      <c r="I57" s="2">
        <v>231180.08</v>
      </c>
      <c r="J57" s="2">
        <v>294412.19</v>
      </c>
    </row>
    <row r="58" spans="1:10">
      <c r="A58" s="40" t="s">
        <v>173</v>
      </c>
      <c r="B58" s="4" t="s">
        <v>174</v>
      </c>
      <c r="C58" s="3" t="s">
        <v>175</v>
      </c>
      <c r="D58" s="4" t="s">
        <v>20</v>
      </c>
      <c r="E58" s="4" t="s">
        <v>21</v>
      </c>
      <c r="F58" s="5">
        <v>4050</v>
      </c>
      <c r="G58" s="6">
        <v>18</v>
      </c>
      <c r="H58" s="6">
        <v>22.92</v>
      </c>
      <c r="I58" s="6">
        <v>72900</v>
      </c>
      <c r="J58" s="6">
        <v>92826</v>
      </c>
    </row>
    <row r="59" spans="1:10">
      <c r="A59" s="40" t="s">
        <v>176</v>
      </c>
      <c r="B59" s="4" t="s">
        <v>177</v>
      </c>
      <c r="C59" s="3" t="s">
        <v>178</v>
      </c>
      <c r="D59" s="4" t="s">
        <v>15</v>
      </c>
      <c r="E59" s="4" t="s">
        <v>16</v>
      </c>
      <c r="F59" s="5">
        <v>4050</v>
      </c>
      <c r="G59" s="6">
        <v>23</v>
      </c>
      <c r="H59" s="6">
        <v>29.29</v>
      </c>
      <c r="I59" s="6">
        <v>93150</v>
      </c>
      <c r="J59" s="6">
        <v>118624.5</v>
      </c>
    </row>
    <row r="60" spans="1:10">
      <c r="A60" s="40" t="s">
        <v>179</v>
      </c>
      <c r="B60" s="4" t="s">
        <v>180</v>
      </c>
      <c r="C60" s="3" t="s">
        <v>181</v>
      </c>
      <c r="D60" s="4" t="s">
        <v>20</v>
      </c>
      <c r="E60" s="4" t="s">
        <v>21</v>
      </c>
      <c r="F60" s="5">
        <v>4050</v>
      </c>
      <c r="G60" s="6">
        <v>3.15</v>
      </c>
      <c r="H60" s="6">
        <v>4.01</v>
      </c>
      <c r="I60" s="6">
        <v>12757.5</v>
      </c>
      <c r="J60" s="6">
        <v>16240.5</v>
      </c>
    </row>
    <row r="61" spans="1:10">
      <c r="A61" s="40" t="s">
        <v>182</v>
      </c>
      <c r="B61" s="4" t="s">
        <v>183</v>
      </c>
      <c r="C61" s="3" t="s">
        <v>184</v>
      </c>
      <c r="D61" s="4" t="s">
        <v>15</v>
      </c>
      <c r="E61" s="4" t="s">
        <v>185</v>
      </c>
      <c r="F61" s="5">
        <v>1</v>
      </c>
      <c r="G61" s="6">
        <v>3232.11</v>
      </c>
      <c r="H61" s="6">
        <v>4116.09</v>
      </c>
      <c r="I61" s="6">
        <v>3232.11</v>
      </c>
      <c r="J61" s="6">
        <v>4116.09</v>
      </c>
    </row>
    <row r="62" spans="1:10">
      <c r="A62" s="40" t="s">
        <v>186</v>
      </c>
      <c r="B62" s="4" t="s">
        <v>187</v>
      </c>
      <c r="C62" s="3" t="s">
        <v>188</v>
      </c>
      <c r="D62" s="4" t="s">
        <v>20</v>
      </c>
      <c r="E62" s="4" t="s">
        <v>21</v>
      </c>
      <c r="F62" s="5">
        <v>5539.97</v>
      </c>
      <c r="G62" s="6">
        <v>0.5</v>
      </c>
      <c r="H62" s="6">
        <v>0.64</v>
      </c>
      <c r="I62" s="6">
        <v>2769.99</v>
      </c>
      <c r="J62" s="6">
        <v>3545.58</v>
      </c>
    </row>
    <row r="63" spans="1:10">
      <c r="A63" s="40" t="s">
        <v>189</v>
      </c>
      <c r="B63" s="4" t="s">
        <v>190</v>
      </c>
      <c r="C63" s="3" t="s">
        <v>191</v>
      </c>
      <c r="D63" s="4" t="s">
        <v>20</v>
      </c>
      <c r="E63" s="4" t="s">
        <v>21</v>
      </c>
      <c r="F63" s="5">
        <v>1489.97</v>
      </c>
      <c r="G63" s="6">
        <v>13</v>
      </c>
      <c r="H63" s="6">
        <v>16.559999999999999</v>
      </c>
      <c r="I63" s="6">
        <v>19369.61</v>
      </c>
      <c r="J63" s="6">
        <v>24673.9</v>
      </c>
    </row>
    <row r="64" spans="1:10" ht="16.5">
      <c r="A64" s="40" t="s">
        <v>192</v>
      </c>
      <c r="B64" s="4" t="s">
        <v>193</v>
      </c>
      <c r="C64" s="3" t="s">
        <v>194</v>
      </c>
      <c r="D64" s="4" t="s">
        <v>15</v>
      </c>
      <c r="E64" s="4" t="s">
        <v>52</v>
      </c>
      <c r="F64" s="5">
        <v>2</v>
      </c>
      <c r="G64" s="6">
        <v>4000</v>
      </c>
      <c r="H64" s="6">
        <v>5094</v>
      </c>
      <c r="I64" s="6">
        <v>8000</v>
      </c>
      <c r="J64" s="6">
        <v>10188</v>
      </c>
    </row>
    <row r="65" spans="1:10">
      <c r="A65" s="40" t="s">
        <v>195</v>
      </c>
      <c r="B65" s="4" t="s">
        <v>196</v>
      </c>
      <c r="C65" s="3" t="s">
        <v>197</v>
      </c>
      <c r="D65" s="4" t="s">
        <v>15</v>
      </c>
      <c r="E65" s="4" t="s">
        <v>45</v>
      </c>
      <c r="F65" s="5">
        <v>641.55999999999995</v>
      </c>
      <c r="G65" s="6">
        <v>3.51</v>
      </c>
      <c r="H65" s="6">
        <v>4.47</v>
      </c>
      <c r="I65" s="6">
        <v>2251.88</v>
      </c>
      <c r="J65" s="6">
        <v>2867.77</v>
      </c>
    </row>
    <row r="66" spans="1:10" ht="16.5">
      <c r="A66" s="40" t="s">
        <v>198</v>
      </c>
      <c r="B66" s="4" t="s">
        <v>199</v>
      </c>
      <c r="C66" s="3" t="s">
        <v>200</v>
      </c>
      <c r="D66" s="4" t="s">
        <v>15</v>
      </c>
      <c r="E66" s="4" t="s">
        <v>45</v>
      </c>
      <c r="F66" s="5">
        <v>280</v>
      </c>
      <c r="G66" s="6">
        <v>22.05</v>
      </c>
      <c r="H66" s="6">
        <v>28.08</v>
      </c>
      <c r="I66" s="6">
        <v>6174</v>
      </c>
      <c r="J66" s="6">
        <v>7862.4</v>
      </c>
    </row>
    <row r="67" spans="1:10" ht="16.5">
      <c r="A67" s="40" t="s">
        <v>201</v>
      </c>
      <c r="B67" s="4" t="s">
        <v>202</v>
      </c>
      <c r="C67" s="3" t="s">
        <v>203</v>
      </c>
      <c r="D67" s="4" t="s">
        <v>15</v>
      </c>
      <c r="E67" s="4" t="s">
        <v>52</v>
      </c>
      <c r="F67" s="5">
        <v>8</v>
      </c>
      <c r="G67" s="6">
        <v>517.5</v>
      </c>
      <c r="H67" s="6">
        <v>659.04</v>
      </c>
      <c r="I67" s="6">
        <v>4140</v>
      </c>
      <c r="J67" s="6">
        <v>5272.32</v>
      </c>
    </row>
    <row r="68" spans="1:10" ht="24.75">
      <c r="A68" s="40" t="s">
        <v>204</v>
      </c>
      <c r="B68" s="4" t="s">
        <v>205</v>
      </c>
      <c r="C68" s="3" t="s">
        <v>206</v>
      </c>
      <c r="D68" s="4" t="s">
        <v>15</v>
      </c>
      <c r="E68" s="4" t="s">
        <v>52</v>
      </c>
      <c r="F68" s="5">
        <v>1</v>
      </c>
      <c r="G68" s="6">
        <v>1334.99</v>
      </c>
      <c r="H68" s="6">
        <v>1700.11</v>
      </c>
      <c r="I68" s="6">
        <v>1334.99</v>
      </c>
      <c r="J68" s="6">
        <v>1700.11</v>
      </c>
    </row>
    <row r="69" spans="1:10">
      <c r="A69" s="40" t="s">
        <v>207</v>
      </c>
      <c r="B69" s="4" t="s">
        <v>208</v>
      </c>
      <c r="C69" s="3" t="s">
        <v>209</v>
      </c>
      <c r="D69" s="4" t="s">
        <v>15</v>
      </c>
      <c r="E69" s="4" t="s">
        <v>52</v>
      </c>
      <c r="F69" s="5">
        <v>34</v>
      </c>
      <c r="G69" s="6">
        <v>150</v>
      </c>
      <c r="H69" s="6">
        <v>191.03</v>
      </c>
      <c r="I69" s="6">
        <v>5100</v>
      </c>
      <c r="J69" s="6">
        <v>6495.02</v>
      </c>
    </row>
    <row r="70" spans="1:10" ht="20.100000000000001" customHeight="1">
      <c r="A70" s="39" t="s">
        <v>210</v>
      </c>
      <c r="B70" s="195" t="s">
        <v>211</v>
      </c>
      <c r="C70" s="195"/>
      <c r="D70" s="195"/>
      <c r="E70" s="195"/>
      <c r="F70" s="195"/>
      <c r="G70" s="195"/>
      <c r="H70" s="195"/>
      <c r="I70" s="2">
        <v>101711.6</v>
      </c>
      <c r="J70" s="2">
        <v>129530.06</v>
      </c>
    </row>
    <row r="71" spans="1:10" ht="20.100000000000001" customHeight="1">
      <c r="A71" s="39" t="s">
        <v>212</v>
      </c>
      <c r="B71" s="195" t="s">
        <v>213</v>
      </c>
      <c r="C71" s="195"/>
      <c r="D71" s="195"/>
      <c r="E71" s="195"/>
      <c r="F71" s="195"/>
      <c r="G71" s="195"/>
      <c r="H71" s="195"/>
      <c r="I71" s="2">
        <v>1031.32</v>
      </c>
      <c r="J71" s="2">
        <v>1313.37</v>
      </c>
    </row>
    <row r="72" spans="1:10" ht="16.5">
      <c r="A72" s="40" t="s">
        <v>214</v>
      </c>
      <c r="B72" s="4" t="s">
        <v>215</v>
      </c>
      <c r="C72" s="3" t="s">
        <v>216</v>
      </c>
      <c r="D72" s="4" t="s">
        <v>20</v>
      </c>
      <c r="E72" s="4" t="s">
        <v>170</v>
      </c>
      <c r="F72" s="5">
        <v>15.6</v>
      </c>
      <c r="G72" s="6">
        <v>49.01</v>
      </c>
      <c r="H72" s="6">
        <v>62.41</v>
      </c>
      <c r="I72" s="6">
        <v>764.56</v>
      </c>
      <c r="J72" s="6">
        <v>973.6</v>
      </c>
    </row>
    <row r="73" spans="1:10">
      <c r="A73" s="40" t="s">
        <v>217</v>
      </c>
      <c r="B73" s="4" t="s">
        <v>218</v>
      </c>
      <c r="C73" s="3" t="s">
        <v>219</v>
      </c>
      <c r="D73" s="4" t="s">
        <v>20</v>
      </c>
      <c r="E73" s="4" t="s">
        <v>170</v>
      </c>
      <c r="F73" s="5">
        <v>15.6</v>
      </c>
      <c r="G73" s="6">
        <v>17.100000000000001</v>
      </c>
      <c r="H73" s="6">
        <v>21.78</v>
      </c>
      <c r="I73" s="6">
        <v>266.76</v>
      </c>
      <c r="J73" s="6">
        <v>339.77</v>
      </c>
    </row>
    <row r="74" spans="1:10" ht="20.100000000000001" customHeight="1">
      <c r="A74" s="39" t="s">
        <v>220</v>
      </c>
      <c r="B74" s="195" t="s">
        <v>221</v>
      </c>
      <c r="C74" s="195"/>
      <c r="D74" s="195"/>
      <c r="E74" s="195"/>
      <c r="F74" s="195"/>
      <c r="G74" s="195"/>
      <c r="H74" s="195"/>
      <c r="I74" s="2">
        <v>4428.22</v>
      </c>
      <c r="J74" s="2">
        <v>5639.31</v>
      </c>
    </row>
    <row r="75" spans="1:10" ht="16.5">
      <c r="A75" s="40" t="s">
        <v>222</v>
      </c>
      <c r="B75" s="4" t="s">
        <v>223</v>
      </c>
      <c r="C75" s="3" t="s">
        <v>224</v>
      </c>
      <c r="D75" s="4" t="s">
        <v>20</v>
      </c>
      <c r="E75" s="4" t="s">
        <v>21</v>
      </c>
      <c r="F75" s="5">
        <v>29.64</v>
      </c>
      <c r="G75" s="6">
        <v>149.4</v>
      </c>
      <c r="H75" s="6">
        <v>190.26</v>
      </c>
      <c r="I75" s="6">
        <v>4428.22</v>
      </c>
      <c r="J75" s="6">
        <v>5639.31</v>
      </c>
    </row>
    <row r="76" spans="1:10" ht="20.100000000000001" customHeight="1">
      <c r="A76" s="39" t="s">
        <v>225</v>
      </c>
      <c r="B76" s="195" t="s">
        <v>226</v>
      </c>
      <c r="C76" s="195"/>
      <c r="D76" s="195"/>
      <c r="E76" s="195"/>
      <c r="F76" s="195"/>
      <c r="G76" s="195"/>
      <c r="H76" s="195"/>
      <c r="I76" s="2">
        <v>85044.91</v>
      </c>
      <c r="J76" s="2">
        <v>108305.38</v>
      </c>
    </row>
    <row r="77" spans="1:10" ht="20.100000000000001" customHeight="1">
      <c r="A77" s="39" t="s">
        <v>227</v>
      </c>
      <c r="B77" s="195" t="s">
        <v>228</v>
      </c>
      <c r="C77" s="195"/>
      <c r="D77" s="195"/>
      <c r="E77" s="195"/>
      <c r="F77" s="195"/>
      <c r="G77" s="195"/>
      <c r="H77" s="195"/>
      <c r="I77" s="2">
        <v>85044.91</v>
      </c>
      <c r="J77" s="2">
        <v>108305.38</v>
      </c>
    </row>
    <row r="78" spans="1:10" ht="16.5">
      <c r="A78" s="40" t="s">
        <v>229</v>
      </c>
      <c r="B78" s="4" t="s">
        <v>230</v>
      </c>
      <c r="C78" s="3" t="s">
        <v>231</v>
      </c>
      <c r="D78" s="4" t="s">
        <v>20</v>
      </c>
      <c r="E78" s="4" t="s">
        <v>21</v>
      </c>
      <c r="F78" s="5">
        <v>39</v>
      </c>
      <c r="G78" s="6">
        <v>67.5</v>
      </c>
      <c r="H78" s="6">
        <v>85.96</v>
      </c>
      <c r="I78" s="6">
        <v>2632.5</v>
      </c>
      <c r="J78" s="6">
        <v>3352.44</v>
      </c>
    </row>
    <row r="79" spans="1:10" ht="20.100000000000001" customHeight="1">
      <c r="A79" s="39" t="s">
        <v>232</v>
      </c>
      <c r="B79" s="195" t="s">
        <v>233</v>
      </c>
      <c r="C79" s="195"/>
      <c r="D79" s="195"/>
      <c r="E79" s="195"/>
      <c r="F79" s="195"/>
      <c r="G79" s="195"/>
      <c r="H79" s="195"/>
      <c r="I79" s="2">
        <v>25648.17</v>
      </c>
      <c r="J79" s="2">
        <v>32662.6</v>
      </c>
    </row>
    <row r="80" spans="1:10" ht="16.5">
      <c r="A80" s="40" t="s">
        <v>234</v>
      </c>
      <c r="B80" s="4" t="s">
        <v>235</v>
      </c>
      <c r="C80" s="3" t="s">
        <v>236</v>
      </c>
      <c r="D80" s="4" t="s">
        <v>20</v>
      </c>
      <c r="E80" s="4" t="s">
        <v>237</v>
      </c>
      <c r="F80" s="5">
        <v>206</v>
      </c>
      <c r="G80" s="6">
        <v>10.8</v>
      </c>
      <c r="H80" s="6">
        <v>13.75</v>
      </c>
      <c r="I80" s="6">
        <v>2224.8000000000002</v>
      </c>
      <c r="J80" s="6">
        <v>2832.5</v>
      </c>
    </row>
    <row r="81" spans="1:10" ht="16.5">
      <c r="A81" s="40" t="s">
        <v>238</v>
      </c>
      <c r="B81" s="4" t="s">
        <v>239</v>
      </c>
      <c r="C81" s="3" t="s">
        <v>240</v>
      </c>
      <c r="D81" s="4" t="s">
        <v>20</v>
      </c>
      <c r="E81" s="4" t="s">
        <v>237</v>
      </c>
      <c r="F81" s="5">
        <v>229.6</v>
      </c>
      <c r="G81" s="6">
        <v>9</v>
      </c>
      <c r="H81" s="6">
        <v>11.46</v>
      </c>
      <c r="I81" s="6">
        <v>2066.4</v>
      </c>
      <c r="J81" s="6">
        <v>2631.22</v>
      </c>
    </row>
    <row r="82" spans="1:10" ht="16.5">
      <c r="A82" s="40" t="s">
        <v>241</v>
      </c>
      <c r="B82" s="4" t="s">
        <v>242</v>
      </c>
      <c r="C82" s="3" t="s">
        <v>243</v>
      </c>
      <c r="D82" s="4" t="s">
        <v>20</v>
      </c>
      <c r="E82" s="4" t="s">
        <v>170</v>
      </c>
      <c r="F82" s="5">
        <v>18.399999999999999</v>
      </c>
      <c r="G82" s="6">
        <v>465.3</v>
      </c>
      <c r="H82" s="6">
        <v>592.55999999999995</v>
      </c>
      <c r="I82" s="6">
        <v>8561.52</v>
      </c>
      <c r="J82" s="6">
        <v>10903.1</v>
      </c>
    </row>
    <row r="83" spans="1:10" ht="24.75">
      <c r="A83" s="40" t="s">
        <v>244</v>
      </c>
      <c r="B83" s="4" t="s">
        <v>245</v>
      </c>
      <c r="C83" s="3" t="s">
        <v>246</v>
      </c>
      <c r="D83" s="4" t="s">
        <v>20</v>
      </c>
      <c r="E83" s="4" t="s">
        <v>21</v>
      </c>
      <c r="F83" s="5">
        <v>168.9</v>
      </c>
      <c r="G83" s="6">
        <v>44.1</v>
      </c>
      <c r="H83" s="6">
        <v>56.16</v>
      </c>
      <c r="I83" s="6">
        <v>7448.49</v>
      </c>
      <c r="J83" s="6">
        <v>9485.42</v>
      </c>
    </row>
    <row r="84" spans="1:10" ht="16.5">
      <c r="A84" s="40" t="s">
        <v>247</v>
      </c>
      <c r="B84" s="4" t="s">
        <v>248</v>
      </c>
      <c r="C84" s="3" t="s">
        <v>249</v>
      </c>
      <c r="D84" s="4" t="s">
        <v>20</v>
      </c>
      <c r="E84" s="4" t="s">
        <v>237</v>
      </c>
      <c r="F84" s="5">
        <v>91.2</v>
      </c>
      <c r="G84" s="6">
        <v>9.9</v>
      </c>
      <c r="H84" s="6">
        <v>12.61</v>
      </c>
      <c r="I84" s="6">
        <v>902.88</v>
      </c>
      <c r="J84" s="6">
        <v>1150.03</v>
      </c>
    </row>
    <row r="85" spans="1:10" ht="16.5">
      <c r="A85" s="40" t="s">
        <v>250</v>
      </c>
      <c r="B85" s="4" t="s">
        <v>251</v>
      </c>
      <c r="C85" s="3" t="s">
        <v>252</v>
      </c>
      <c r="D85" s="4" t="s">
        <v>20</v>
      </c>
      <c r="E85" s="4" t="s">
        <v>237</v>
      </c>
      <c r="F85" s="5">
        <v>92.6</v>
      </c>
      <c r="G85" s="6">
        <v>9.81</v>
      </c>
      <c r="H85" s="6">
        <v>12.49</v>
      </c>
      <c r="I85" s="6">
        <v>908.41</v>
      </c>
      <c r="J85" s="6">
        <v>1156.57</v>
      </c>
    </row>
    <row r="86" spans="1:10" ht="16.5">
      <c r="A86" s="40" t="s">
        <v>253</v>
      </c>
      <c r="B86" s="4" t="s">
        <v>254</v>
      </c>
      <c r="C86" s="3" t="s">
        <v>255</v>
      </c>
      <c r="D86" s="4" t="s">
        <v>20</v>
      </c>
      <c r="E86" s="4" t="s">
        <v>237</v>
      </c>
      <c r="F86" s="5">
        <v>57.4</v>
      </c>
      <c r="G86" s="6">
        <v>10.8</v>
      </c>
      <c r="H86" s="6">
        <v>13.75</v>
      </c>
      <c r="I86" s="6">
        <v>619.91999999999996</v>
      </c>
      <c r="J86" s="6">
        <v>789.25</v>
      </c>
    </row>
    <row r="87" spans="1:10" ht="16.5">
      <c r="A87" s="40" t="s">
        <v>256</v>
      </c>
      <c r="B87" s="4" t="s">
        <v>257</v>
      </c>
      <c r="C87" s="3" t="s">
        <v>258</v>
      </c>
      <c r="D87" s="4" t="s">
        <v>20</v>
      </c>
      <c r="E87" s="4" t="s">
        <v>237</v>
      </c>
      <c r="F87" s="5">
        <v>263.60000000000002</v>
      </c>
      <c r="G87" s="6">
        <v>10.220000000000001</v>
      </c>
      <c r="H87" s="6">
        <v>13.02</v>
      </c>
      <c r="I87" s="6">
        <v>2693.99</v>
      </c>
      <c r="J87" s="6">
        <v>3432.07</v>
      </c>
    </row>
    <row r="88" spans="1:10" ht="16.5">
      <c r="A88" s="40" t="s">
        <v>259</v>
      </c>
      <c r="B88" s="4" t="s">
        <v>260</v>
      </c>
      <c r="C88" s="3" t="s">
        <v>261</v>
      </c>
      <c r="D88" s="4" t="s">
        <v>20</v>
      </c>
      <c r="E88" s="4" t="s">
        <v>237</v>
      </c>
      <c r="F88" s="5">
        <v>30.8</v>
      </c>
      <c r="G88" s="6">
        <v>7.2</v>
      </c>
      <c r="H88" s="6">
        <v>9.17</v>
      </c>
      <c r="I88" s="6">
        <v>221.76</v>
      </c>
      <c r="J88" s="6">
        <v>282.44</v>
      </c>
    </row>
    <row r="89" spans="1:10" ht="20.100000000000001" customHeight="1">
      <c r="A89" s="39" t="s">
        <v>262</v>
      </c>
      <c r="B89" s="195" t="s">
        <v>263</v>
      </c>
      <c r="C89" s="195"/>
      <c r="D89" s="195"/>
      <c r="E89" s="195"/>
      <c r="F89" s="195"/>
      <c r="G89" s="195"/>
      <c r="H89" s="195"/>
      <c r="I89" s="2">
        <v>14141.5</v>
      </c>
      <c r="J89" s="2">
        <v>18010.61</v>
      </c>
    </row>
    <row r="90" spans="1:10" ht="16.5">
      <c r="A90" s="40" t="s">
        <v>264</v>
      </c>
      <c r="B90" s="4" t="s">
        <v>265</v>
      </c>
      <c r="C90" s="3" t="s">
        <v>266</v>
      </c>
      <c r="D90" s="4" t="s">
        <v>20</v>
      </c>
      <c r="E90" s="4" t="s">
        <v>21</v>
      </c>
      <c r="F90" s="5">
        <v>282.83</v>
      </c>
      <c r="G90" s="6">
        <v>50</v>
      </c>
      <c r="H90" s="6">
        <v>63.68</v>
      </c>
      <c r="I90" s="6">
        <v>14141.5</v>
      </c>
      <c r="J90" s="6">
        <v>18010.61</v>
      </c>
    </row>
    <row r="91" spans="1:10" ht="20.100000000000001" customHeight="1">
      <c r="A91" s="39" t="s">
        <v>267</v>
      </c>
      <c r="B91" s="195" t="s">
        <v>268</v>
      </c>
      <c r="C91" s="195"/>
      <c r="D91" s="195"/>
      <c r="E91" s="195"/>
      <c r="F91" s="195"/>
      <c r="G91" s="195"/>
      <c r="H91" s="195"/>
      <c r="I91" s="2">
        <v>13259.2</v>
      </c>
      <c r="J91" s="2">
        <v>16885.2</v>
      </c>
    </row>
    <row r="92" spans="1:10" ht="24.75">
      <c r="A92" s="40" t="s">
        <v>269</v>
      </c>
      <c r="B92" s="4" t="s">
        <v>270</v>
      </c>
      <c r="C92" s="3" t="s">
        <v>271</v>
      </c>
      <c r="D92" s="4" t="s">
        <v>20</v>
      </c>
      <c r="E92" s="4" t="s">
        <v>21</v>
      </c>
      <c r="F92" s="5">
        <v>282.83</v>
      </c>
      <c r="G92" s="6">
        <v>6.3</v>
      </c>
      <c r="H92" s="6">
        <v>8.02</v>
      </c>
      <c r="I92" s="6">
        <v>1781.83</v>
      </c>
      <c r="J92" s="6">
        <v>2268.3000000000002</v>
      </c>
    </row>
    <row r="93" spans="1:10" ht="24.75">
      <c r="A93" s="40" t="s">
        <v>272</v>
      </c>
      <c r="B93" s="4" t="s">
        <v>273</v>
      </c>
      <c r="C93" s="3" t="s">
        <v>274</v>
      </c>
      <c r="D93" s="4" t="s">
        <v>20</v>
      </c>
      <c r="E93" s="4" t="s">
        <v>21</v>
      </c>
      <c r="F93" s="5">
        <v>206.26</v>
      </c>
      <c r="G93" s="6">
        <v>18.899999999999999</v>
      </c>
      <c r="H93" s="6">
        <v>24.07</v>
      </c>
      <c r="I93" s="6">
        <v>3898.31</v>
      </c>
      <c r="J93" s="6">
        <v>4964.68</v>
      </c>
    </row>
    <row r="94" spans="1:10" ht="16.5">
      <c r="A94" s="40" t="s">
        <v>275</v>
      </c>
      <c r="B94" s="4" t="s">
        <v>276</v>
      </c>
      <c r="C94" s="3" t="s">
        <v>277</v>
      </c>
      <c r="D94" s="4" t="s">
        <v>20</v>
      </c>
      <c r="E94" s="4" t="s">
        <v>21</v>
      </c>
      <c r="F94" s="5">
        <v>99</v>
      </c>
      <c r="G94" s="6">
        <v>59.85</v>
      </c>
      <c r="H94" s="6">
        <v>76.22</v>
      </c>
      <c r="I94" s="6">
        <v>5925.15</v>
      </c>
      <c r="J94" s="6">
        <v>7545.78</v>
      </c>
    </row>
    <row r="95" spans="1:10" ht="24.75">
      <c r="A95" s="40" t="s">
        <v>278</v>
      </c>
      <c r="B95" s="4" t="s">
        <v>279</v>
      </c>
      <c r="C95" s="3" t="s">
        <v>280</v>
      </c>
      <c r="D95" s="4" t="s">
        <v>20</v>
      </c>
      <c r="E95" s="4" t="s">
        <v>21</v>
      </c>
      <c r="F95" s="5">
        <v>76.569999999999993</v>
      </c>
      <c r="G95" s="6">
        <v>21.6</v>
      </c>
      <c r="H95" s="6">
        <v>27.51</v>
      </c>
      <c r="I95" s="6">
        <v>1653.91</v>
      </c>
      <c r="J95" s="6">
        <v>2106.44</v>
      </c>
    </row>
    <row r="96" spans="1:10" ht="20.100000000000001" customHeight="1">
      <c r="A96" s="39" t="s">
        <v>281</v>
      </c>
      <c r="B96" s="195" t="s">
        <v>282</v>
      </c>
      <c r="C96" s="195"/>
      <c r="D96" s="195"/>
      <c r="E96" s="195"/>
      <c r="F96" s="195"/>
      <c r="G96" s="195"/>
      <c r="H96" s="195"/>
      <c r="I96" s="2">
        <v>1577.89</v>
      </c>
      <c r="J96" s="2">
        <v>2008.97</v>
      </c>
    </row>
    <row r="97" spans="1:10" ht="16.5">
      <c r="A97" s="40" t="s">
        <v>283</v>
      </c>
      <c r="B97" s="4" t="s">
        <v>284</v>
      </c>
      <c r="C97" s="3" t="s">
        <v>285</v>
      </c>
      <c r="D97" s="4" t="s">
        <v>20</v>
      </c>
      <c r="E97" s="4" t="s">
        <v>21</v>
      </c>
      <c r="F97" s="5">
        <v>206.26</v>
      </c>
      <c r="G97" s="6">
        <v>7.65</v>
      </c>
      <c r="H97" s="6">
        <v>9.74</v>
      </c>
      <c r="I97" s="6">
        <v>1577.89</v>
      </c>
      <c r="J97" s="6">
        <v>2008.97</v>
      </c>
    </row>
    <row r="98" spans="1:10" ht="20.100000000000001" customHeight="1">
      <c r="A98" s="39" t="s">
        <v>286</v>
      </c>
      <c r="B98" s="195" t="s">
        <v>287</v>
      </c>
      <c r="C98" s="195"/>
      <c r="D98" s="195"/>
      <c r="E98" s="195"/>
      <c r="F98" s="195"/>
      <c r="G98" s="195"/>
      <c r="H98" s="195"/>
      <c r="I98" s="2">
        <v>9192.25</v>
      </c>
      <c r="J98" s="2">
        <v>11706.97</v>
      </c>
    </row>
    <row r="99" spans="1:10" ht="16.5">
      <c r="A99" s="40" t="s">
        <v>288</v>
      </c>
      <c r="B99" s="4" t="s">
        <v>101</v>
      </c>
      <c r="C99" s="3" t="s">
        <v>102</v>
      </c>
      <c r="D99" s="4" t="s">
        <v>20</v>
      </c>
      <c r="E99" s="4" t="s">
        <v>21</v>
      </c>
      <c r="F99" s="5">
        <v>83.49</v>
      </c>
      <c r="G99" s="6">
        <v>30</v>
      </c>
      <c r="H99" s="6">
        <v>38.21</v>
      </c>
      <c r="I99" s="6">
        <v>2504.6999999999998</v>
      </c>
      <c r="J99" s="6">
        <v>3190.15</v>
      </c>
    </row>
    <row r="100" spans="1:10" ht="16.5">
      <c r="A100" s="40" t="s">
        <v>289</v>
      </c>
      <c r="B100" s="4" t="s">
        <v>290</v>
      </c>
      <c r="C100" s="3" t="s">
        <v>291</v>
      </c>
      <c r="D100" s="4" t="s">
        <v>20</v>
      </c>
      <c r="E100" s="4" t="s">
        <v>21</v>
      </c>
      <c r="F100" s="5">
        <v>83.49</v>
      </c>
      <c r="G100" s="6">
        <v>24.3</v>
      </c>
      <c r="H100" s="6">
        <v>30.95</v>
      </c>
      <c r="I100" s="6">
        <v>2028.81</v>
      </c>
      <c r="J100" s="6">
        <v>2584.02</v>
      </c>
    </row>
    <row r="101" spans="1:10" ht="16.5">
      <c r="A101" s="40" t="s">
        <v>292</v>
      </c>
      <c r="B101" s="4" t="s">
        <v>293</v>
      </c>
      <c r="C101" s="3" t="s">
        <v>294</v>
      </c>
      <c r="D101" s="4" t="s">
        <v>20</v>
      </c>
      <c r="E101" s="4" t="s">
        <v>21</v>
      </c>
      <c r="F101" s="5">
        <v>83.49</v>
      </c>
      <c r="G101" s="6">
        <v>55.8</v>
      </c>
      <c r="H101" s="6">
        <v>71.06</v>
      </c>
      <c r="I101" s="6">
        <v>4658.74</v>
      </c>
      <c r="J101" s="6">
        <v>5932.8</v>
      </c>
    </row>
    <row r="102" spans="1:10" ht="20.100000000000001" customHeight="1">
      <c r="A102" s="39" t="s">
        <v>295</v>
      </c>
      <c r="B102" s="195" t="s">
        <v>296</v>
      </c>
      <c r="C102" s="195"/>
      <c r="D102" s="195"/>
      <c r="E102" s="195"/>
      <c r="F102" s="195"/>
      <c r="G102" s="195"/>
      <c r="H102" s="195"/>
      <c r="I102" s="2">
        <v>4400</v>
      </c>
      <c r="J102" s="2">
        <v>5603.4</v>
      </c>
    </row>
    <row r="103" spans="1:10" ht="16.5">
      <c r="A103" s="40" t="s">
        <v>297</v>
      </c>
      <c r="B103" s="4" t="s">
        <v>298</v>
      </c>
      <c r="C103" s="3" t="s">
        <v>299</v>
      </c>
      <c r="D103" s="4" t="s">
        <v>20</v>
      </c>
      <c r="E103" s="4" t="s">
        <v>33</v>
      </c>
      <c r="F103" s="5">
        <v>2</v>
      </c>
      <c r="G103" s="6">
        <v>459</v>
      </c>
      <c r="H103" s="6">
        <v>584.54</v>
      </c>
      <c r="I103" s="6">
        <v>918</v>
      </c>
      <c r="J103" s="6">
        <v>1169.08</v>
      </c>
    </row>
    <row r="104" spans="1:10" ht="16.5">
      <c r="A104" s="40" t="s">
        <v>300</v>
      </c>
      <c r="B104" s="4" t="s">
        <v>301</v>
      </c>
      <c r="C104" s="3" t="s">
        <v>302</v>
      </c>
      <c r="D104" s="4" t="s">
        <v>20</v>
      </c>
      <c r="E104" s="4" t="s">
        <v>33</v>
      </c>
      <c r="F104" s="5">
        <v>4</v>
      </c>
      <c r="G104" s="6">
        <v>347.4</v>
      </c>
      <c r="H104" s="6">
        <v>442.41</v>
      </c>
      <c r="I104" s="6">
        <v>1389.6</v>
      </c>
      <c r="J104" s="6">
        <v>1769.64</v>
      </c>
    </row>
    <row r="105" spans="1:10" ht="16.5">
      <c r="A105" s="40" t="s">
        <v>303</v>
      </c>
      <c r="B105" s="4" t="s">
        <v>304</v>
      </c>
      <c r="C105" s="3" t="s">
        <v>305</v>
      </c>
      <c r="D105" s="4" t="s">
        <v>20</v>
      </c>
      <c r="E105" s="4" t="s">
        <v>33</v>
      </c>
      <c r="F105" s="5">
        <v>2</v>
      </c>
      <c r="G105" s="6">
        <v>646.20000000000005</v>
      </c>
      <c r="H105" s="6">
        <v>822.94</v>
      </c>
      <c r="I105" s="6">
        <v>1292.4000000000001</v>
      </c>
      <c r="J105" s="6">
        <v>1645.88</v>
      </c>
    </row>
    <row r="106" spans="1:10" ht="16.5">
      <c r="A106" s="40" t="s">
        <v>306</v>
      </c>
      <c r="B106" s="4" t="s">
        <v>298</v>
      </c>
      <c r="C106" s="3" t="s">
        <v>299</v>
      </c>
      <c r="D106" s="4" t="s">
        <v>20</v>
      </c>
      <c r="E106" s="4" t="s">
        <v>33</v>
      </c>
      <c r="F106" s="5">
        <v>2</v>
      </c>
      <c r="G106" s="6">
        <v>400</v>
      </c>
      <c r="H106" s="6">
        <v>509.4</v>
      </c>
      <c r="I106" s="6">
        <v>800</v>
      </c>
      <c r="J106" s="6">
        <v>1018.8</v>
      </c>
    </row>
    <row r="107" spans="1:10" ht="20.100000000000001" customHeight="1">
      <c r="A107" s="39" t="s">
        <v>307</v>
      </c>
      <c r="B107" s="195" t="s">
        <v>308</v>
      </c>
      <c r="C107" s="195"/>
      <c r="D107" s="195"/>
      <c r="E107" s="195"/>
      <c r="F107" s="195"/>
      <c r="G107" s="195"/>
      <c r="H107" s="195"/>
      <c r="I107" s="2">
        <v>14193.4</v>
      </c>
      <c r="J107" s="2">
        <v>18075.189999999999</v>
      </c>
    </row>
    <row r="108" spans="1:10">
      <c r="A108" s="40" t="s">
        <v>309</v>
      </c>
      <c r="B108" s="4" t="s">
        <v>310</v>
      </c>
      <c r="C108" s="3" t="s">
        <v>311</v>
      </c>
      <c r="D108" s="4" t="s">
        <v>20</v>
      </c>
      <c r="E108" s="4" t="s">
        <v>33</v>
      </c>
      <c r="F108" s="5">
        <v>8</v>
      </c>
      <c r="G108" s="6">
        <v>85.5</v>
      </c>
      <c r="H108" s="6">
        <v>108.88</v>
      </c>
      <c r="I108" s="6">
        <v>684</v>
      </c>
      <c r="J108" s="6">
        <v>871.04</v>
      </c>
    </row>
    <row r="109" spans="1:10">
      <c r="A109" s="40" t="s">
        <v>312</v>
      </c>
      <c r="B109" s="4" t="s">
        <v>313</v>
      </c>
      <c r="C109" s="3" t="s">
        <v>314</v>
      </c>
      <c r="D109" s="4" t="s">
        <v>20</v>
      </c>
      <c r="E109" s="4" t="s">
        <v>33</v>
      </c>
      <c r="F109" s="5">
        <v>1</v>
      </c>
      <c r="G109" s="6">
        <v>1116</v>
      </c>
      <c r="H109" s="6">
        <v>1421.23</v>
      </c>
      <c r="I109" s="6">
        <v>1116</v>
      </c>
      <c r="J109" s="6">
        <v>1421.23</v>
      </c>
    </row>
    <row r="110" spans="1:10" ht="16.5">
      <c r="A110" s="40" t="s">
        <v>315</v>
      </c>
      <c r="B110" s="4" t="s">
        <v>316</v>
      </c>
      <c r="C110" s="3" t="s">
        <v>317</v>
      </c>
      <c r="D110" s="4" t="s">
        <v>20</v>
      </c>
      <c r="E110" s="4" t="s">
        <v>33</v>
      </c>
      <c r="F110" s="5">
        <v>2</v>
      </c>
      <c r="G110" s="6">
        <v>261</v>
      </c>
      <c r="H110" s="6">
        <v>332.38</v>
      </c>
      <c r="I110" s="6">
        <v>522</v>
      </c>
      <c r="J110" s="6">
        <v>664.76</v>
      </c>
    </row>
    <row r="111" spans="1:10" ht="16.5">
      <c r="A111" s="40" t="s">
        <v>318</v>
      </c>
      <c r="B111" s="4" t="s">
        <v>319</v>
      </c>
      <c r="C111" s="3" t="s">
        <v>320</v>
      </c>
      <c r="D111" s="4" t="s">
        <v>20</v>
      </c>
      <c r="E111" s="4" t="s">
        <v>33</v>
      </c>
      <c r="F111" s="5">
        <v>4</v>
      </c>
      <c r="G111" s="6">
        <v>260</v>
      </c>
      <c r="H111" s="6">
        <v>331.11</v>
      </c>
      <c r="I111" s="6">
        <v>1040</v>
      </c>
      <c r="J111" s="6">
        <v>1324.44</v>
      </c>
    </row>
    <row r="112" spans="1:10" ht="24.75">
      <c r="A112" s="40" t="s">
        <v>321</v>
      </c>
      <c r="B112" s="4" t="s">
        <v>322</v>
      </c>
      <c r="C112" s="3" t="s">
        <v>323</v>
      </c>
      <c r="D112" s="4" t="s">
        <v>20</v>
      </c>
      <c r="E112" s="4" t="s">
        <v>33</v>
      </c>
      <c r="F112" s="5">
        <v>2</v>
      </c>
      <c r="G112" s="6">
        <v>650</v>
      </c>
      <c r="H112" s="6">
        <v>827.78</v>
      </c>
      <c r="I112" s="6">
        <v>1300</v>
      </c>
      <c r="J112" s="6">
        <v>1655.56</v>
      </c>
    </row>
    <row r="113" spans="1:10">
      <c r="A113" s="40" t="s">
        <v>324</v>
      </c>
      <c r="B113" s="4" t="s">
        <v>325</v>
      </c>
      <c r="C113" s="3" t="s">
        <v>326</v>
      </c>
      <c r="D113" s="4" t="s">
        <v>20</v>
      </c>
      <c r="E113" s="4" t="s">
        <v>33</v>
      </c>
      <c r="F113" s="5">
        <v>2</v>
      </c>
      <c r="G113" s="6">
        <v>40</v>
      </c>
      <c r="H113" s="6">
        <v>50.94</v>
      </c>
      <c r="I113" s="6">
        <v>80</v>
      </c>
      <c r="J113" s="6">
        <v>101.88</v>
      </c>
    </row>
    <row r="114" spans="1:10" ht="16.5">
      <c r="A114" s="40" t="s">
        <v>327</v>
      </c>
      <c r="B114" s="4" t="s">
        <v>328</v>
      </c>
      <c r="C114" s="3" t="s">
        <v>329</v>
      </c>
      <c r="D114" s="78" t="s">
        <v>1764</v>
      </c>
      <c r="E114" s="4" t="s">
        <v>33</v>
      </c>
      <c r="F114" s="5">
        <v>2</v>
      </c>
      <c r="G114" s="6">
        <v>1188</v>
      </c>
      <c r="H114" s="6">
        <v>1512.92</v>
      </c>
      <c r="I114" s="6">
        <v>2376</v>
      </c>
      <c r="J114" s="6">
        <v>3025.84</v>
      </c>
    </row>
    <row r="115" spans="1:10" ht="16.5">
      <c r="A115" s="40" t="s">
        <v>330</v>
      </c>
      <c r="B115" s="4" t="s">
        <v>331</v>
      </c>
      <c r="C115" s="3" t="s">
        <v>332</v>
      </c>
      <c r="D115" s="4" t="s">
        <v>20</v>
      </c>
      <c r="E115" s="4" t="s">
        <v>33</v>
      </c>
      <c r="F115" s="5">
        <v>4</v>
      </c>
      <c r="G115" s="6">
        <v>198</v>
      </c>
      <c r="H115" s="6">
        <v>252.15</v>
      </c>
      <c r="I115" s="6">
        <v>792</v>
      </c>
      <c r="J115" s="6">
        <v>1008.6</v>
      </c>
    </row>
    <row r="116" spans="1:10" ht="16.5">
      <c r="A116" s="40" t="s">
        <v>333</v>
      </c>
      <c r="B116" s="4" t="s">
        <v>334</v>
      </c>
      <c r="C116" s="3" t="s">
        <v>335</v>
      </c>
      <c r="D116" s="4" t="s">
        <v>20</v>
      </c>
      <c r="E116" s="4" t="s">
        <v>33</v>
      </c>
      <c r="F116" s="5">
        <v>2</v>
      </c>
      <c r="G116" s="6">
        <v>927</v>
      </c>
      <c r="H116" s="6">
        <v>1180.53</v>
      </c>
      <c r="I116" s="6">
        <v>1854</v>
      </c>
      <c r="J116" s="6">
        <v>2361.06</v>
      </c>
    </row>
    <row r="117" spans="1:10" ht="16.5">
      <c r="A117" s="40" t="s">
        <v>336</v>
      </c>
      <c r="B117" s="4" t="s">
        <v>337</v>
      </c>
      <c r="C117" s="3" t="s">
        <v>338</v>
      </c>
      <c r="D117" s="4" t="s">
        <v>20</v>
      </c>
      <c r="E117" s="4" t="s">
        <v>21</v>
      </c>
      <c r="F117" s="5">
        <v>13.02</v>
      </c>
      <c r="G117" s="6">
        <v>340.2</v>
      </c>
      <c r="H117" s="6">
        <v>433.24</v>
      </c>
      <c r="I117" s="6">
        <v>4429.3999999999996</v>
      </c>
      <c r="J117" s="6">
        <v>5640.78</v>
      </c>
    </row>
    <row r="118" spans="1:10" ht="20.100000000000001" customHeight="1">
      <c r="A118" s="39" t="s">
        <v>339</v>
      </c>
      <c r="B118" s="195" t="s">
        <v>340</v>
      </c>
      <c r="C118" s="195"/>
      <c r="D118" s="195"/>
      <c r="E118" s="195"/>
      <c r="F118" s="195"/>
      <c r="G118" s="195"/>
      <c r="H118" s="195"/>
      <c r="I118" s="2">
        <v>11207.15</v>
      </c>
      <c r="J118" s="2">
        <v>14272</v>
      </c>
    </row>
    <row r="119" spans="1:10" ht="16.5">
      <c r="A119" s="40" t="s">
        <v>341</v>
      </c>
      <c r="B119" s="4" t="s">
        <v>342</v>
      </c>
      <c r="C119" s="3" t="s">
        <v>343</v>
      </c>
      <c r="D119" s="4" t="s">
        <v>20</v>
      </c>
      <c r="E119" s="4" t="s">
        <v>21</v>
      </c>
      <c r="F119" s="5">
        <v>78.61</v>
      </c>
      <c r="G119" s="6">
        <v>16.920000000000002</v>
      </c>
      <c r="H119" s="6">
        <v>21.55</v>
      </c>
      <c r="I119" s="6">
        <v>1330.08</v>
      </c>
      <c r="J119" s="6">
        <v>1694.05</v>
      </c>
    </row>
    <row r="120" spans="1:10" ht="24.75">
      <c r="A120" s="40" t="s">
        <v>344</v>
      </c>
      <c r="B120" s="4" t="s">
        <v>345</v>
      </c>
      <c r="C120" s="3" t="s">
        <v>346</v>
      </c>
      <c r="D120" s="4" t="s">
        <v>20</v>
      </c>
      <c r="E120" s="4" t="s">
        <v>21</v>
      </c>
      <c r="F120" s="5">
        <v>78.61</v>
      </c>
      <c r="G120" s="6">
        <v>56.7</v>
      </c>
      <c r="H120" s="6">
        <v>72.209999999999994</v>
      </c>
      <c r="I120" s="6">
        <v>4457.1899999999996</v>
      </c>
      <c r="J120" s="6">
        <v>5676.43</v>
      </c>
    </row>
    <row r="121" spans="1:10" ht="16.5">
      <c r="A121" s="40" t="s">
        <v>347</v>
      </c>
      <c r="B121" s="4" t="s">
        <v>348</v>
      </c>
      <c r="C121" s="3" t="s">
        <v>349</v>
      </c>
      <c r="D121" s="4" t="s">
        <v>20</v>
      </c>
      <c r="E121" s="4" t="s">
        <v>25</v>
      </c>
      <c r="F121" s="5">
        <v>24.33</v>
      </c>
      <c r="G121" s="6">
        <v>35.549999999999997</v>
      </c>
      <c r="H121" s="6">
        <v>45.27</v>
      </c>
      <c r="I121" s="6">
        <v>864.93</v>
      </c>
      <c r="J121" s="6">
        <v>1101.42</v>
      </c>
    </row>
    <row r="122" spans="1:10">
      <c r="A122" s="40" t="s">
        <v>350</v>
      </c>
      <c r="B122" s="4" t="s">
        <v>351</v>
      </c>
      <c r="C122" s="3" t="s">
        <v>352</v>
      </c>
      <c r="D122" s="4" t="s">
        <v>20</v>
      </c>
      <c r="E122" s="4" t="s">
        <v>21</v>
      </c>
      <c r="F122" s="5">
        <v>93.55</v>
      </c>
      <c r="G122" s="6">
        <v>38.880000000000003</v>
      </c>
      <c r="H122" s="6">
        <v>49.51</v>
      </c>
      <c r="I122" s="6">
        <v>3637.22</v>
      </c>
      <c r="J122" s="6">
        <v>4631.66</v>
      </c>
    </row>
    <row r="123" spans="1:10" ht="16.5">
      <c r="A123" s="40" t="s">
        <v>353</v>
      </c>
      <c r="B123" s="4" t="s">
        <v>354</v>
      </c>
      <c r="C123" s="3" t="s">
        <v>355</v>
      </c>
      <c r="D123" s="4" t="s">
        <v>20</v>
      </c>
      <c r="E123" s="4" t="s">
        <v>21</v>
      </c>
      <c r="F123" s="5">
        <v>93.55</v>
      </c>
      <c r="G123" s="6">
        <v>9.81</v>
      </c>
      <c r="H123" s="6">
        <v>12.49</v>
      </c>
      <c r="I123" s="6">
        <v>917.73</v>
      </c>
      <c r="J123" s="6">
        <v>1168.44</v>
      </c>
    </row>
    <row r="124" spans="1:10" ht="20.100000000000001" customHeight="1">
      <c r="A124" s="39" t="s">
        <v>356</v>
      </c>
      <c r="B124" s="195" t="s">
        <v>357</v>
      </c>
      <c r="C124" s="195"/>
      <c r="D124" s="195"/>
      <c r="E124" s="195"/>
      <c r="F124" s="195"/>
      <c r="G124" s="195"/>
      <c r="H124" s="195"/>
      <c r="I124" s="2">
        <v>170889.27</v>
      </c>
      <c r="J124" s="2">
        <v>217624.95</v>
      </c>
    </row>
    <row r="125" spans="1:10" ht="20.100000000000001" customHeight="1">
      <c r="A125" s="39" t="s">
        <v>358</v>
      </c>
      <c r="B125" s="195" t="s">
        <v>359</v>
      </c>
      <c r="C125" s="195"/>
      <c r="D125" s="195"/>
      <c r="E125" s="195"/>
      <c r="F125" s="195"/>
      <c r="G125" s="195"/>
      <c r="H125" s="195"/>
      <c r="I125" s="2">
        <v>2041.2</v>
      </c>
      <c r="J125" s="2">
        <v>2599.38</v>
      </c>
    </row>
    <row r="126" spans="1:10" ht="16.5">
      <c r="A126" s="40" t="s">
        <v>360</v>
      </c>
      <c r="B126" s="4" t="s">
        <v>215</v>
      </c>
      <c r="C126" s="3" t="s">
        <v>216</v>
      </c>
      <c r="D126" s="4" t="s">
        <v>20</v>
      </c>
      <c r="E126" s="4" t="s">
        <v>170</v>
      </c>
      <c r="F126" s="5">
        <v>42</v>
      </c>
      <c r="G126" s="6">
        <v>48.6</v>
      </c>
      <c r="H126" s="6">
        <v>61.89</v>
      </c>
      <c r="I126" s="6">
        <v>2041.2</v>
      </c>
      <c r="J126" s="6">
        <v>2599.38</v>
      </c>
    </row>
    <row r="127" spans="1:10" ht="20.100000000000001" customHeight="1">
      <c r="A127" s="39" t="s">
        <v>361</v>
      </c>
      <c r="B127" s="195" t="s">
        <v>221</v>
      </c>
      <c r="C127" s="195"/>
      <c r="D127" s="195"/>
      <c r="E127" s="195"/>
      <c r="F127" s="195"/>
      <c r="G127" s="195"/>
      <c r="H127" s="195"/>
      <c r="I127" s="2">
        <v>8190</v>
      </c>
      <c r="J127" s="2">
        <v>10430.280000000001</v>
      </c>
    </row>
    <row r="128" spans="1:10" ht="16.5">
      <c r="A128" s="40" t="s">
        <v>362</v>
      </c>
      <c r="B128" s="4" t="s">
        <v>223</v>
      </c>
      <c r="C128" s="3" t="s">
        <v>224</v>
      </c>
      <c r="D128" s="4" t="s">
        <v>20</v>
      </c>
      <c r="E128" s="4" t="s">
        <v>21</v>
      </c>
      <c r="F128" s="5">
        <v>63</v>
      </c>
      <c r="G128" s="6">
        <v>130</v>
      </c>
      <c r="H128" s="6">
        <v>165.56</v>
      </c>
      <c r="I128" s="6">
        <v>8190</v>
      </c>
      <c r="J128" s="6">
        <v>10430.280000000001</v>
      </c>
    </row>
    <row r="129" spans="1:10" ht="20.100000000000001" customHeight="1">
      <c r="A129" s="39" t="s">
        <v>363</v>
      </c>
      <c r="B129" s="195" t="s">
        <v>226</v>
      </c>
      <c r="C129" s="195"/>
      <c r="D129" s="195"/>
      <c r="E129" s="195"/>
      <c r="F129" s="195"/>
      <c r="G129" s="195"/>
      <c r="H129" s="195"/>
      <c r="I129" s="2">
        <v>160658.07</v>
      </c>
      <c r="J129" s="2">
        <v>204595.29</v>
      </c>
    </row>
    <row r="130" spans="1:10" ht="20.100000000000001" customHeight="1">
      <c r="A130" s="39" t="s">
        <v>364</v>
      </c>
      <c r="B130" s="195" t="s">
        <v>263</v>
      </c>
      <c r="C130" s="195"/>
      <c r="D130" s="195"/>
      <c r="E130" s="195"/>
      <c r="F130" s="195"/>
      <c r="G130" s="195"/>
      <c r="H130" s="195"/>
      <c r="I130" s="2">
        <v>72000.77</v>
      </c>
      <c r="J130" s="2">
        <v>91692.76</v>
      </c>
    </row>
    <row r="131" spans="1:10" ht="24.75">
      <c r="A131" s="40" t="s">
        <v>365</v>
      </c>
      <c r="B131" s="4" t="s">
        <v>366</v>
      </c>
      <c r="C131" s="3" t="s">
        <v>367</v>
      </c>
      <c r="D131" s="4" t="s">
        <v>15</v>
      </c>
      <c r="E131" s="4" t="s">
        <v>16</v>
      </c>
      <c r="F131" s="5">
        <v>240.91</v>
      </c>
      <c r="G131" s="6">
        <v>298.87</v>
      </c>
      <c r="H131" s="6">
        <v>380.61</v>
      </c>
      <c r="I131" s="6">
        <v>72000.77</v>
      </c>
      <c r="J131" s="6">
        <v>91692.76</v>
      </c>
    </row>
    <row r="132" spans="1:10" ht="20.100000000000001" customHeight="1">
      <c r="A132" s="39" t="s">
        <v>368</v>
      </c>
      <c r="B132" s="195" t="s">
        <v>357</v>
      </c>
      <c r="C132" s="195"/>
      <c r="D132" s="195"/>
      <c r="E132" s="195"/>
      <c r="F132" s="195"/>
      <c r="G132" s="195"/>
      <c r="H132" s="195"/>
      <c r="I132" s="2">
        <v>88657.3</v>
      </c>
      <c r="J132" s="2">
        <v>112902.53</v>
      </c>
    </row>
    <row r="133" spans="1:10" ht="24.75">
      <c r="A133" s="40" t="s">
        <v>369</v>
      </c>
      <c r="B133" s="4" t="s">
        <v>370</v>
      </c>
      <c r="C133" s="3" t="s">
        <v>371</v>
      </c>
      <c r="D133" s="4" t="s">
        <v>20</v>
      </c>
      <c r="E133" s="4" t="s">
        <v>21</v>
      </c>
      <c r="F133" s="5">
        <v>640.48</v>
      </c>
      <c r="G133" s="6">
        <v>115</v>
      </c>
      <c r="H133" s="6">
        <v>146.44999999999999</v>
      </c>
      <c r="I133" s="6">
        <v>73655.199999999997</v>
      </c>
      <c r="J133" s="6">
        <v>93798.3</v>
      </c>
    </row>
    <row r="134" spans="1:10" ht="16.5">
      <c r="A134" s="40" t="s">
        <v>372</v>
      </c>
      <c r="B134" s="4" t="s">
        <v>373</v>
      </c>
      <c r="C134" s="3" t="s">
        <v>1765</v>
      </c>
      <c r="D134" s="4" t="s">
        <v>15</v>
      </c>
      <c r="E134" s="4" t="s">
        <v>16</v>
      </c>
      <c r="F134" s="5">
        <v>11.84</v>
      </c>
      <c r="G134" s="6">
        <v>702</v>
      </c>
      <c r="H134" s="6">
        <v>894</v>
      </c>
      <c r="I134" s="6">
        <v>8311.68</v>
      </c>
      <c r="J134" s="6">
        <v>10584.96</v>
      </c>
    </row>
    <row r="135" spans="1:10" ht="16.5">
      <c r="A135" s="40" t="s">
        <v>374</v>
      </c>
      <c r="B135" s="4" t="s">
        <v>375</v>
      </c>
      <c r="C135" s="3" t="s">
        <v>376</v>
      </c>
      <c r="D135" s="4" t="s">
        <v>20</v>
      </c>
      <c r="E135" s="4" t="s">
        <v>21</v>
      </c>
      <c r="F135" s="5">
        <v>640.48</v>
      </c>
      <c r="G135" s="6">
        <v>9</v>
      </c>
      <c r="H135" s="6">
        <v>11.46</v>
      </c>
      <c r="I135" s="6">
        <v>5764.32</v>
      </c>
      <c r="J135" s="6">
        <v>7339.9</v>
      </c>
    </row>
    <row r="136" spans="1:10" ht="16.5">
      <c r="A136" s="40" t="s">
        <v>377</v>
      </c>
      <c r="B136" s="4" t="s">
        <v>378</v>
      </c>
      <c r="C136" s="3" t="s">
        <v>379</v>
      </c>
      <c r="D136" s="4" t="s">
        <v>20</v>
      </c>
      <c r="E136" s="4" t="s">
        <v>25</v>
      </c>
      <c r="F136" s="5">
        <v>6.86</v>
      </c>
      <c r="G136" s="6">
        <v>135</v>
      </c>
      <c r="H136" s="6">
        <v>171.92</v>
      </c>
      <c r="I136" s="6">
        <v>926.1</v>
      </c>
      <c r="J136" s="6">
        <v>1179.3699999999999</v>
      </c>
    </row>
    <row r="137" spans="1:10" ht="20.100000000000001" customHeight="1">
      <c r="A137" s="39" t="s">
        <v>380</v>
      </c>
      <c r="B137" s="195" t="s">
        <v>381</v>
      </c>
      <c r="C137" s="195"/>
      <c r="D137" s="195"/>
      <c r="E137" s="195"/>
      <c r="F137" s="195"/>
      <c r="G137" s="195"/>
      <c r="H137" s="195"/>
      <c r="I137" s="2">
        <v>89537.919999999998</v>
      </c>
      <c r="J137" s="2">
        <v>114026.09</v>
      </c>
    </row>
    <row r="138" spans="1:10" ht="20.100000000000001" customHeight="1">
      <c r="A138" s="39" t="s">
        <v>382</v>
      </c>
      <c r="B138" s="195" t="s">
        <v>359</v>
      </c>
      <c r="C138" s="195"/>
      <c r="D138" s="195"/>
      <c r="E138" s="195"/>
      <c r="F138" s="195"/>
      <c r="G138" s="195"/>
      <c r="H138" s="195"/>
      <c r="I138" s="2">
        <v>1367.6</v>
      </c>
      <c r="J138" s="2">
        <v>1741.58</v>
      </c>
    </row>
    <row r="139" spans="1:10" ht="16.5">
      <c r="A139" s="40" t="s">
        <v>383</v>
      </c>
      <c r="B139" s="4" t="s">
        <v>215</v>
      </c>
      <c r="C139" s="3" t="s">
        <v>216</v>
      </c>
      <c r="D139" s="4" t="s">
        <v>20</v>
      </c>
      <c r="E139" s="4" t="s">
        <v>170</v>
      </c>
      <c r="F139" s="5">
        <v>28.14</v>
      </c>
      <c r="G139" s="6">
        <v>48.6</v>
      </c>
      <c r="H139" s="6">
        <v>61.89</v>
      </c>
      <c r="I139" s="6">
        <v>1367.6</v>
      </c>
      <c r="J139" s="6">
        <v>1741.58</v>
      </c>
    </row>
    <row r="140" spans="1:10" ht="20.100000000000001" customHeight="1">
      <c r="A140" s="39" t="s">
        <v>384</v>
      </c>
      <c r="B140" s="195" t="s">
        <v>221</v>
      </c>
      <c r="C140" s="195"/>
      <c r="D140" s="195"/>
      <c r="E140" s="195"/>
      <c r="F140" s="195"/>
      <c r="G140" s="195"/>
      <c r="H140" s="195"/>
      <c r="I140" s="2">
        <v>5788.8</v>
      </c>
      <c r="J140" s="2">
        <v>7371.88</v>
      </c>
    </row>
    <row r="141" spans="1:10" ht="16.5">
      <c r="A141" s="40" t="s">
        <v>385</v>
      </c>
      <c r="B141" s="4" t="s">
        <v>223</v>
      </c>
      <c r="C141" s="3" t="s">
        <v>224</v>
      </c>
      <c r="D141" s="4" t="s">
        <v>20</v>
      </c>
      <c r="E141" s="4" t="s">
        <v>21</v>
      </c>
      <c r="F141" s="5">
        <v>40.200000000000003</v>
      </c>
      <c r="G141" s="6">
        <v>144</v>
      </c>
      <c r="H141" s="6">
        <v>183.38</v>
      </c>
      <c r="I141" s="6">
        <v>5788.8</v>
      </c>
      <c r="J141" s="6">
        <v>7371.88</v>
      </c>
    </row>
    <row r="142" spans="1:10" ht="20.100000000000001" customHeight="1">
      <c r="A142" s="39" t="s">
        <v>386</v>
      </c>
      <c r="B142" s="195" t="s">
        <v>263</v>
      </c>
      <c r="C142" s="195"/>
      <c r="D142" s="195"/>
      <c r="E142" s="195"/>
      <c r="F142" s="195"/>
      <c r="G142" s="195"/>
      <c r="H142" s="195"/>
      <c r="I142" s="2">
        <v>78309.919999999998</v>
      </c>
      <c r="J142" s="2">
        <v>99727.43</v>
      </c>
    </row>
    <row r="143" spans="1:10" ht="24.75">
      <c r="A143" s="40" t="s">
        <v>387</v>
      </c>
      <c r="B143" s="4" t="s">
        <v>366</v>
      </c>
      <c r="C143" s="3" t="s">
        <v>367</v>
      </c>
      <c r="D143" s="4" t="s">
        <v>15</v>
      </c>
      <c r="E143" s="4" t="s">
        <v>16</v>
      </c>
      <c r="F143" s="5">
        <v>262.02</v>
      </c>
      <c r="G143" s="6">
        <v>298.87</v>
      </c>
      <c r="H143" s="6">
        <v>380.61</v>
      </c>
      <c r="I143" s="6">
        <v>78309.919999999998</v>
      </c>
      <c r="J143" s="6">
        <v>99727.43</v>
      </c>
    </row>
    <row r="144" spans="1:10">
      <c r="A144" s="40" t="s">
        <v>388</v>
      </c>
      <c r="B144" s="4" t="s">
        <v>389</v>
      </c>
      <c r="C144" s="3" t="s">
        <v>390</v>
      </c>
      <c r="D144" s="4" t="s">
        <v>15</v>
      </c>
      <c r="E144" s="4" t="s">
        <v>16</v>
      </c>
      <c r="F144" s="5">
        <v>6</v>
      </c>
      <c r="G144" s="6">
        <v>678.6</v>
      </c>
      <c r="H144" s="6">
        <v>864.2</v>
      </c>
      <c r="I144" s="6">
        <v>4071.6</v>
      </c>
      <c r="J144" s="6">
        <v>5185.2</v>
      </c>
    </row>
    <row r="145" spans="1:10" ht="20.100000000000001" customHeight="1">
      <c r="A145" s="39" t="s">
        <v>391</v>
      </c>
      <c r="B145" s="195" t="s">
        <v>392</v>
      </c>
      <c r="C145" s="195"/>
      <c r="D145" s="195"/>
      <c r="E145" s="195"/>
      <c r="F145" s="195"/>
      <c r="G145" s="195"/>
      <c r="H145" s="195"/>
      <c r="I145" s="2">
        <v>42225.05</v>
      </c>
      <c r="J145" s="2">
        <v>53772.55</v>
      </c>
    </row>
    <row r="146" spans="1:10" ht="24.75">
      <c r="A146" s="40" t="s">
        <v>393</v>
      </c>
      <c r="B146" s="4" t="s">
        <v>394</v>
      </c>
      <c r="C146" s="3" t="s">
        <v>395</v>
      </c>
      <c r="D146" s="4" t="s">
        <v>15</v>
      </c>
      <c r="E146" s="4" t="s">
        <v>45</v>
      </c>
      <c r="F146" s="5">
        <v>13.65</v>
      </c>
      <c r="G146" s="6">
        <v>213.3</v>
      </c>
      <c r="H146" s="6">
        <v>271.64</v>
      </c>
      <c r="I146" s="6">
        <v>2911.55</v>
      </c>
      <c r="J146" s="6">
        <v>3707.89</v>
      </c>
    </row>
    <row r="147" spans="1:10">
      <c r="A147" s="40" t="s">
        <v>396</v>
      </c>
      <c r="B147" s="4" t="s">
        <v>168</v>
      </c>
      <c r="C147" s="3" t="s">
        <v>169</v>
      </c>
      <c r="D147" s="4" t="s">
        <v>20</v>
      </c>
      <c r="E147" s="4" t="s">
        <v>170</v>
      </c>
      <c r="F147" s="5">
        <v>9.6</v>
      </c>
      <c r="G147" s="6">
        <v>69.3</v>
      </c>
      <c r="H147" s="6">
        <v>88.25</v>
      </c>
      <c r="I147" s="6">
        <v>665.28</v>
      </c>
      <c r="J147" s="6">
        <v>847.2</v>
      </c>
    </row>
    <row r="148" spans="1:10" ht="16.5">
      <c r="A148" s="40" t="s">
        <v>397</v>
      </c>
      <c r="B148" s="4" t="s">
        <v>398</v>
      </c>
      <c r="C148" s="3" t="s">
        <v>399</v>
      </c>
      <c r="D148" s="4" t="s">
        <v>20</v>
      </c>
      <c r="E148" s="4" t="s">
        <v>170</v>
      </c>
      <c r="F148" s="5">
        <v>2.29</v>
      </c>
      <c r="G148" s="6">
        <v>464.4</v>
      </c>
      <c r="H148" s="6">
        <v>591.41</v>
      </c>
      <c r="I148" s="6">
        <v>1063.48</v>
      </c>
      <c r="J148" s="6">
        <v>1354.33</v>
      </c>
    </row>
    <row r="149" spans="1:10" ht="16.5">
      <c r="A149" s="40" t="s">
        <v>400</v>
      </c>
      <c r="B149" s="4" t="s">
        <v>401</v>
      </c>
      <c r="C149" s="3" t="s">
        <v>402</v>
      </c>
      <c r="D149" s="4" t="s">
        <v>20</v>
      </c>
      <c r="E149" s="4" t="s">
        <v>170</v>
      </c>
      <c r="F149" s="5">
        <v>2.94</v>
      </c>
      <c r="G149" s="6">
        <v>459</v>
      </c>
      <c r="H149" s="6">
        <v>584.54</v>
      </c>
      <c r="I149" s="6">
        <v>1349.46</v>
      </c>
      <c r="J149" s="6">
        <v>1718.55</v>
      </c>
    </row>
    <row r="150" spans="1:10" ht="16.5">
      <c r="A150" s="40" t="s">
        <v>403</v>
      </c>
      <c r="B150" s="4" t="s">
        <v>223</v>
      </c>
      <c r="C150" s="3" t="s">
        <v>224</v>
      </c>
      <c r="D150" s="4" t="s">
        <v>20</v>
      </c>
      <c r="E150" s="4" t="s">
        <v>21</v>
      </c>
      <c r="F150" s="5">
        <v>2.99</v>
      </c>
      <c r="G150" s="6">
        <v>149.4</v>
      </c>
      <c r="H150" s="6">
        <v>190.26</v>
      </c>
      <c r="I150" s="6">
        <v>446.71</v>
      </c>
      <c r="J150" s="6">
        <v>568.88</v>
      </c>
    </row>
    <row r="151" spans="1:10" ht="16.5">
      <c r="A151" s="40" t="s">
        <v>404</v>
      </c>
      <c r="B151" s="4" t="s">
        <v>405</v>
      </c>
      <c r="C151" s="3" t="s">
        <v>406</v>
      </c>
      <c r="D151" s="4" t="s">
        <v>15</v>
      </c>
      <c r="E151" s="4" t="s">
        <v>16</v>
      </c>
      <c r="F151" s="5">
        <v>234.11</v>
      </c>
      <c r="G151" s="6">
        <v>80</v>
      </c>
      <c r="H151" s="6">
        <v>101.88</v>
      </c>
      <c r="I151" s="6">
        <v>18728.8</v>
      </c>
      <c r="J151" s="6">
        <v>23851.13</v>
      </c>
    </row>
    <row r="152" spans="1:10" ht="16.5">
      <c r="A152" s="40" t="s">
        <v>407</v>
      </c>
      <c r="B152" s="4" t="s">
        <v>239</v>
      </c>
      <c r="C152" s="3" t="s">
        <v>240</v>
      </c>
      <c r="D152" s="4" t="s">
        <v>20</v>
      </c>
      <c r="E152" s="4" t="s">
        <v>237</v>
      </c>
      <c r="F152" s="5">
        <v>63.16</v>
      </c>
      <c r="G152" s="6">
        <v>8</v>
      </c>
      <c r="H152" s="6">
        <v>10.19</v>
      </c>
      <c r="I152" s="6">
        <v>505.28</v>
      </c>
      <c r="J152" s="6">
        <v>643.6</v>
      </c>
    </row>
    <row r="153" spans="1:10" ht="16.5">
      <c r="A153" s="40" t="s">
        <v>408</v>
      </c>
      <c r="B153" s="4" t="s">
        <v>409</v>
      </c>
      <c r="C153" s="3" t="s">
        <v>410</v>
      </c>
      <c r="D153" s="4" t="s">
        <v>20</v>
      </c>
      <c r="E153" s="4" t="s">
        <v>21</v>
      </c>
      <c r="F153" s="5">
        <v>41.8</v>
      </c>
      <c r="G153" s="6">
        <v>81</v>
      </c>
      <c r="H153" s="6">
        <v>103.15</v>
      </c>
      <c r="I153" s="6">
        <v>3385.8</v>
      </c>
      <c r="J153" s="6">
        <v>4311.67</v>
      </c>
    </row>
    <row r="154" spans="1:10" ht="24.75">
      <c r="A154" s="40" t="s">
        <v>411</v>
      </c>
      <c r="B154" s="4" t="s">
        <v>412</v>
      </c>
      <c r="C154" s="3" t="s">
        <v>413</v>
      </c>
      <c r="D154" s="4" t="s">
        <v>20</v>
      </c>
      <c r="E154" s="4" t="s">
        <v>21</v>
      </c>
      <c r="F154" s="5">
        <v>234.11</v>
      </c>
      <c r="G154" s="6">
        <v>4.5</v>
      </c>
      <c r="H154" s="6">
        <v>5.73</v>
      </c>
      <c r="I154" s="6">
        <v>1053.5</v>
      </c>
      <c r="J154" s="6">
        <v>1341.45</v>
      </c>
    </row>
    <row r="155" spans="1:10">
      <c r="A155" s="40" t="s">
        <v>414</v>
      </c>
      <c r="B155" s="4" t="s">
        <v>415</v>
      </c>
      <c r="C155" s="3" t="s">
        <v>416</v>
      </c>
      <c r="D155" s="4" t="s">
        <v>15</v>
      </c>
      <c r="E155" s="4" t="s">
        <v>16</v>
      </c>
      <c r="F155" s="5">
        <v>234.11</v>
      </c>
      <c r="G155" s="6">
        <v>34.200000000000003</v>
      </c>
      <c r="H155" s="6">
        <v>43.55</v>
      </c>
      <c r="I155" s="6">
        <v>8006.56</v>
      </c>
      <c r="J155" s="6">
        <v>10195.49</v>
      </c>
    </row>
    <row r="156" spans="1:10" ht="16.5">
      <c r="A156" s="40" t="s">
        <v>417</v>
      </c>
      <c r="B156" s="4" t="s">
        <v>418</v>
      </c>
      <c r="C156" s="3" t="s">
        <v>419</v>
      </c>
      <c r="D156" s="4" t="s">
        <v>20</v>
      </c>
      <c r="E156" s="4" t="s">
        <v>21</v>
      </c>
      <c r="F156" s="5">
        <v>234.11</v>
      </c>
      <c r="G156" s="6">
        <v>17.55</v>
      </c>
      <c r="H156" s="6">
        <v>22.35</v>
      </c>
      <c r="I156" s="6">
        <v>4108.63</v>
      </c>
      <c r="J156" s="6">
        <v>5232.3599999999997</v>
      </c>
    </row>
    <row r="157" spans="1:10" ht="20.100000000000001" customHeight="1">
      <c r="A157" s="39" t="s">
        <v>420</v>
      </c>
      <c r="B157" s="195" t="s">
        <v>421</v>
      </c>
      <c r="C157" s="195"/>
      <c r="D157" s="195"/>
      <c r="E157" s="195"/>
      <c r="F157" s="195"/>
      <c r="G157" s="195"/>
      <c r="H157" s="195"/>
      <c r="I157" s="2">
        <v>90999.99</v>
      </c>
      <c r="J157" s="2">
        <v>115889.55</v>
      </c>
    </row>
    <row r="158" spans="1:10" ht="20.100000000000001" customHeight="1">
      <c r="A158" s="39" t="s">
        <v>422</v>
      </c>
      <c r="B158" s="195" t="s">
        <v>213</v>
      </c>
      <c r="C158" s="195"/>
      <c r="D158" s="195"/>
      <c r="E158" s="195"/>
      <c r="F158" s="195"/>
      <c r="G158" s="195"/>
      <c r="H158" s="195"/>
      <c r="I158" s="2">
        <v>3381.25</v>
      </c>
      <c r="J158" s="2">
        <v>4305.8100000000004</v>
      </c>
    </row>
    <row r="159" spans="1:10" ht="16.5">
      <c r="A159" s="40" t="s">
        <v>423</v>
      </c>
      <c r="B159" s="4" t="s">
        <v>215</v>
      </c>
      <c r="C159" s="3" t="s">
        <v>216</v>
      </c>
      <c r="D159" s="4" t="s">
        <v>20</v>
      </c>
      <c r="E159" s="4" t="s">
        <v>170</v>
      </c>
      <c r="F159" s="5">
        <v>50.8</v>
      </c>
      <c r="G159" s="6">
        <v>49.01</v>
      </c>
      <c r="H159" s="6">
        <v>62.41</v>
      </c>
      <c r="I159" s="6">
        <v>2489.71</v>
      </c>
      <c r="J159" s="6">
        <v>3170.43</v>
      </c>
    </row>
    <row r="160" spans="1:10">
      <c r="A160" s="40" t="s">
        <v>424</v>
      </c>
      <c r="B160" s="4" t="s">
        <v>218</v>
      </c>
      <c r="C160" s="3" t="s">
        <v>219</v>
      </c>
      <c r="D160" s="4" t="s">
        <v>20</v>
      </c>
      <c r="E160" s="4" t="s">
        <v>170</v>
      </c>
      <c r="F160" s="5">
        <v>50.8</v>
      </c>
      <c r="G160" s="6">
        <v>17.55</v>
      </c>
      <c r="H160" s="6">
        <v>22.35</v>
      </c>
      <c r="I160" s="6">
        <v>891.54</v>
      </c>
      <c r="J160" s="6">
        <v>1135.3800000000001</v>
      </c>
    </row>
    <row r="161" spans="1:10" ht="20.100000000000001" customHeight="1">
      <c r="A161" s="39" t="s">
        <v>425</v>
      </c>
      <c r="B161" s="195" t="s">
        <v>221</v>
      </c>
      <c r="C161" s="195"/>
      <c r="D161" s="195"/>
      <c r="E161" s="195"/>
      <c r="F161" s="195"/>
      <c r="G161" s="195"/>
      <c r="H161" s="195"/>
      <c r="I161" s="2">
        <v>1654.8</v>
      </c>
      <c r="J161" s="2">
        <v>2107.39</v>
      </c>
    </row>
    <row r="162" spans="1:10" ht="16.5">
      <c r="A162" s="40" t="s">
        <v>426</v>
      </c>
      <c r="B162" s="4" t="s">
        <v>223</v>
      </c>
      <c r="C162" s="3" t="s">
        <v>224</v>
      </c>
      <c r="D162" s="4" t="s">
        <v>20</v>
      </c>
      <c r="E162" s="4" t="s">
        <v>21</v>
      </c>
      <c r="F162" s="5">
        <v>13.79</v>
      </c>
      <c r="G162" s="6">
        <v>120</v>
      </c>
      <c r="H162" s="6">
        <v>152.82</v>
      </c>
      <c r="I162" s="6">
        <v>1654.8</v>
      </c>
      <c r="J162" s="6">
        <v>2107.39</v>
      </c>
    </row>
    <row r="163" spans="1:10" ht="20.100000000000001" customHeight="1">
      <c r="A163" s="39" t="s">
        <v>427</v>
      </c>
      <c r="B163" s="195" t="s">
        <v>226</v>
      </c>
      <c r="C163" s="195"/>
      <c r="D163" s="195"/>
      <c r="E163" s="195"/>
      <c r="F163" s="195"/>
      <c r="G163" s="195"/>
      <c r="H163" s="195"/>
      <c r="I163" s="2">
        <v>85963.94</v>
      </c>
      <c r="J163" s="2">
        <v>109476.35</v>
      </c>
    </row>
    <row r="164" spans="1:10" ht="20.100000000000001" customHeight="1">
      <c r="A164" s="39" t="s">
        <v>428</v>
      </c>
      <c r="B164" s="195" t="s">
        <v>228</v>
      </c>
      <c r="C164" s="195"/>
      <c r="D164" s="195"/>
      <c r="E164" s="195"/>
      <c r="F164" s="195"/>
      <c r="G164" s="195"/>
      <c r="H164" s="195"/>
      <c r="I164" s="2">
        <v>85963.94</v>
      </c>
      <c r="J164" s="2">
        <v>109476.35</v>
      </c>
    </row>
    <row r="165" spans="1:10" ht="16.5">
      <c r="A165" s="40" t="s">
        <v>429</v>
      </c>
      <c r="B165" s="4" t="s">
        <v>230</v>
      </c>
      <c r="C165" s="3" t="s">
        <v>231</v>
      </c>
      <c r="D165" s="4" t="s">
        <v>20</v>
      </c>
      <c r="E165" s="4" t="s">
        <v>21</v>
      </c>
      <c r="F165" s="5">
        <v>93.4</v>
      </c>
      <c r="G165" s="6">
        <v>67.5</v>
      </c>
      <c r="H165" s="6">
        <v>85.96</v>
      </c>
      <c r="I165" s="6">
        <v>6304.5</v>
      </c>
      <c r="J165" s="6">
        <v>8028.66</v>
      </c>
    </row>
    <row r="166" spans="1:10" ht="20.100000000000001" customHeight="1">
      <c r="A166" s="39" t="s">
        <v>430</v>
      </c>
      <c r="B166" s="195" t="s">
        <v>233</v>
      </c>
      <c r="C166" s="195"/>
      <c r="D166" s="195"/>
      <c r="E166" s="195"/>
      <c r="F166" s="195"/>
      <c r="G166" s="195"/>
      <c r="H166" s="195"/>
      <c r="I166" s="2">
        <v>42932.2</v>
      </c>
      <c r="J166" s="2">
        <v>54675.99</v>
      </c>
    </row>
    <row r="167" spans="1:10" ht="16.5">
      <c r="A167" s="40" t="s">
        <v>431</v>
      </c>
      <c r="B167" s="4" t="s">
        <v>235</v>
      </c>
      <c r="C167" s="3" t="s">
        <v>236</v>
      </c>
      <c r="D167" s="4" t="s">
        <v>20</v>
      </c>
      <c r="E167" s="4" t="s">
        <v>237</v>
      </c>
      <c r="F167" s="5">
        <v>206</v>
      </c>
      <c r="G167" s="6">
        <v>9</v>
      </c>
      <c r="H167" s="6">
        <v>11.46</v>
      </c>
      <c r="I167" s="6">
        <v>1854</v>
      </c>
      <c r="J167" s="6">
        <v>2360.7600000000002</v>
      </c>
    </row>
    <row r="168" spans="1:10" ht="16.5">
      <c r="A168" s="40" t="s">
        <v>432</v>
      </c>
      <c r="B168" s="4" t="s">
        <v>239</v>
      </c>
      <c r="C168" s="3" t="s">
        <v>240</v>
      </c>
      <c r="D168" s="4" t="s">
        <v>20</v>
      </c>
      <c r="E168" s="4" t="s">
        <v>237</v>
      </c>
      <c r="F168" s="5">
        <v>229.6</v>
      </c>
      <c r="G168" s="6">
        <v>8</v>
      </c>
      <c r="H168" s="6">
        <v>10.19</v>
      </c>
      <c r="I168" s="6">
        <v>1836.8</v>
      </c>
      <c r="J168" s="6">
        <v>2339.62</v>
      </c>
    </row>
    <row r="169" spans="1:10" ht="16.5">
      <c r="A169" s="40" t="s">
        <v>433</v>
      </c>
      <c r="B169" s="4" t="s">
        <v>242</v>
      </c>
      <c r="C169" s="3" t="s">
        <v>243</v>
      </c>
      <c r="D169" s="4" t="s">
        <v>20</v>
      </c>
      <c r="E169" s="4" t="s">
        <v>170</v>
      </c>
      <c r="F169" s="5">
        <v>18.399999999999999</v>
      </c>
      <c r="G169" s="6">
        <v>400</v>
      </c>
      <c r="H169" s="6">
        <v>509.4</v>
      </c>
      <c r="I169" s="6">
        <v>7360</v>
      </c>
      <c r="J169" s="6">
        <v>9372.9599999999991</v>
      </c>
    </row>
    <row r="170" spans="1:10" ht="24.75">
      <c r="A170" s="40" t="s">
        <v>434</v>
      </c>
      <c r="B170" s="4" t="s">
        <v>245</v>
      </c>
      <c r="C170" s="3" t="s">
        <v>246</v>
      </c>
      <c r="D170" s="4" t="s">
        <v>20</v>
      </c>
      <c r="E170" s="4" t="s">
        <v>21</v>
      </c>
      <c r="F170" s="5">
        <v>168.9</v>
      </c>
      <c r="G170" s="6">
        <v>40</v>
      </c>
      <c r="H170" s="6">
        <v>50.94</v>
      </c>
      <c r="I170" s="6">
        <v>6756</v>
      </c>
      <c r="J170" s="6">
        <v>8603.77</v>
      </c>
    </row>
    <row r="171" spans="1:10" ht="16.5">
      <c r="A171" s="40" t="s">
        <v>435</v>
      </c>
      <c r="B171" s="4" t="s">
        <v>248</v>
      </c>
      <c r="C171" s="3" t="s">
        <v>249</v>
      </c>
      <c r="D171" s="4" t="s">
        <v>20</v>
      </c>
      <c r="E171" s="4" t="s">
        <v>237</v>
      </c>
      <c r="F171" s="5">
        <v>91.2</v>
      </c>
      <c r="G171" s="6">
        <v>10.46</v>
      </c>
      <c r="H171" s="6">
        <v>13.32</v>
      </c>
      <c r="I171" s="6">
        <v>953.95</v>
      </c>
      <c r="J171" s="6">
        <v>1214.78</v>
      </c>
    </row>
    <row r="172" spans="1:10" ht="16.5">
      <c r="A172" s="40" t="s">
        <v>436</v>
      </c>
      <c r="B172" s="4" t="s">
        <v>437</v>
      </c>
      <c r="C172" s="3" t="s">
        <v>438</v>
      </c>
      <c r="D172" s="4" t="s">
        <v>20</v>
      </c>
      <c r="E172" s="4" t="s">
        <v>237</v>
      </c>
      <c r="F172" s="5">
        <v>263.60000000000002</v>
      </c>
      <c r="G172" s="6">
        <v>12.6</v>
      </c>
      <c r="H172" s="6">
        <v>16.05</v>
      </c>
      <c r="I172" s="6">
        <v>3321.36</v>
      </c>
      <c r="J172" s="6">
        <v>4230.78</v>
      </c>
    </row>
    <row r="173" spans="1:10" ht="16.5">
      <c r="A173" s="40" t="s">
        <v>439</v>
      </c>
      <c r="B173" s="4" t="s">
        <v>260</v>
      </c>
      <c r="C173" s="3" t="s">
        <v>261</v>
      </c>
      <c r="D173" s="4" t="s">
        <v>20</v>
      </c>
      <c r="E173" s="4" t="s">
        <v>237</v>
      </c>
      <c r="F173" s="5">
        <v>30.8</v>
      </c>
      <c r="G173" s="6">
        <v>7.38</v>
      </c>
      <c r="H173" s="6">
        <v>9.4</v>
      </c>
      <c r="I173" s="6">
        <v>227.3</v>
      </c>
      <c r="J173" s="6">
        <v>289.52</v>
      </c>
    </row>
    <row r="174" spans="1:10" ht="16.5">
      <c r="A174" s="40" t="s">
        <v>440</v>
      </c>
      <c r="B174" s="4" t="s">
        <v>254</v>
      </c>
      <c r="C174" s="3" t="s">
        <v>255</v>
      </c>
      <c r="D174" s="4" t="s">
        <v>20</v>
      </c>
      <c r="E174" s="4" t="s">
        <v>237</v>
      </c>
      <c r="F174" s="5">
        <v>57.4</v>
      </c>
      <c r="G174" s="6">
        <v>10.8</v>
      </c>
      <c r="H174" s="6">
        <v>13.75</v>
      </c>
      <c r="I174" s="6">
        <v>619.91999999999996</v>
      </c>
      <c r="J174" s="6">
        <v>789.25</v>
      </c>
    </row>
    <row r="175" spans="1:10" ht="16.5">
      <c r="A175" s="40" t="s">
        <v>441</v>
      </c>
      <c r="B175" s="4" t="s">
        <v>251</v>
      </c>
      <c r="C175" s="3" t="s">
        <v>252</v>
      </c>
      <c r="D175" s="4" t="s">
        <v>20</v>
      </c>
      <c r="E175" s="4" t="s">
        <v>237</v>
      </c>
      <c r="F175" s="5">
        <v>92.6</v>
      </c>
      <c r="G175" s="6">
        <v>9.82</v>
      </c>
      <c r="H175" s="6">
        <v>12.51</v>
      </c>
      <c r="I175" s="6">
        <v>909.33</v>
      </c>
      <c r="J175" s="6">
        <v>1158.43</v>
      </c>
    </row>
    <row r="176" spans="1:10" ht="16.5">
      <c r="A176" s="40" t="s">
        <v>442</v>
      </c>
      <c r="B176" s="4" t="s">
        <v>443</v>
      </c>
      <c r="C176" s="3" t="s">
        <v>444</v>
      </c>
      <c r="D176" s="4" t="s">
        <v>20</v>
      </c>
      <c r="E176" s="4" t="s">
        <v>21</v>
      </c>
      <c r="F176" s="5">
        <v>108.24</v>
      </c>
      <c r="G176" s="6">
        <v>176.4</v>
      </c>
      <c r="H176" s="6">
        <v>224.65</v>
      </c>
      <c r="I176" s="6">
        <v>19093.54</v>
      </c>
      <c r="J176" s="6">
        <v>24316.12</v>
      </c>
    </row>
    <row r="177" spans="1:10" ht="20.100000000000001" customHeight="1">
      <c r="A177" s="39" t="s">
        <v>445</v>
      </c>
      <c r="B177" s="195" t="s">
        <v>263</v>
      </c>
      <c r="C177" s="195"/>
      <c r="D177" s="195"/>
      <c r="E177" s="195"/>
      <c r="F177" s="195"/>
      <c r="G177" s="195"/>
      <c r="H177" s="195"/>
      <c r="I177" s="2">
        <v>4204.32</v>
      </c>
      <c r="J177" s="2">
        <v>5354.38</v>
      </c>
    </row>
    <row r="178" spans="1:10" ht="16.5">
      <c r="A178" s="40" t="s">
        <v>446</v>
      </c>
      <c r="B178" s="4" t="s">
        <v>265</v>
      </c>
      <c r="C178" s="3" t="s">
        <v>266</v>
      </c>
      <c r="D178" s="4" t="s">
        <v>20</v>
      </c>
      <c r="E178" s="4" t="s">
        <v>21</v>
      </c>
      <c r="F178" s="5">
        <v>87.59</v>
      </c>
      <c r="G178" s="6">
        <v>48</v>
      </c>
      <c r="H178" s="6">
        <v>61.13</v>
      </c>
      <c r="I178" s="6">
        <v>4204.32</v>
      </c>
      <c r="J178" s="6">
        <v>5354.38</v>
      </c>
    </row>
    <row r="179" spans="1:10" ht="20.100000000000001" customHeight="1">
      <c r="A179" s="39" t="s">
        <v>447</v>
      </c>
      <c r="B179" s="195" t="s">
        <v>268</v>
      </c>
      <c r="C179" s="195"/>
      <c r="D179" s="195"/>
      <c r="E179" s="195"/>
      <c r="F179" s="195"/>
      <c r="G179" s="195"/>
      <c r="H179" s="195"/>
      <c r="I179" s="2">
        <v>7076.09</v>
      </c>
      <c r="J179" s="2">
        <v>9010.98</v>
      </c>
    </row>
    <row r="180" spans="1:10" ht="24.75">
      <c r="A180" s="40" t="s">
        <v>448</v>
      </c>
      <c r="B180" s="4" t="s">
        <v>270</v>
      </c>
      <c r="C180" s="3" t="s">
        <v>271</v>
      </c>
      <c r="D180" s="4" t="s">
        <v>20</v>
      </c>
      <c r="E180" s="4" t="s">
        <v>21</v>
      </c>
      <c r="F180" s="5">
        <v>87.58</v>
      </c>
      <c r="G180" s="6">
        <v>6.66</v>
      </c>
      <c r="H180" s="6">
        <v>8.48</v>
      </c>
      <c r="I180" s="6">
        <v>583.28</v>
      </c>
      <c r="J180" s="6">
        <v>742.68</v>
      </c>
    </row>
    <row r="181" spans="1:10" ht="24.75">
      <c r="A181" s="40" t="s">
        <v>449</v>
      </c>
      <c r="B181" s="4" t="s">
        <v>273</v>
      </c>
      <c r="C181" s="3" t="s">
        <v>274</v>
      </c>
      <c r="D181" s="4" t="s">
        <v>20</v>
      </c>
      <c r="E181" s="4" t="s">
        <v>21</v>
      </c>
      <c r="F181" s="5">
        <v>87.58</v>
      </c>
      <c r="G181" s="6">
        <v>19.21</v>
      </c>
      <c r="H181" s="6">
        <v>24.46</v>
      </c>
      <c r="I181" s="6">
        <v>1682.41</v>
      </c>
      <c r="J181" s="6">
        <v>2142.21</v>
      </c>
    </row>
    <row r="182" spans="1:10" ht="16.5">
      <c r="A182" s="40" t="s">
        <v>450</v>
      </c>
      <c r="B182" s="4" t="s">
        <v>276</v>
      </c>
      <c r="C182" s="3" t="s">
        <v>277</v>
      </c>
      <c r="D182" s="4" t="s">
        <v>20</v>
      </c>
      <c r="E182" s="4" t="s">
        <v>21</v>
      </c>
      <c r="F182" s="5">
        <v>60.16</v>
      </c>
      <c r="G182" s="6">
        <v>60.23</v>
      </c>
      <c r="H182" s="6">
        <v>76.7</v>
      </c>
      <c r="I182" s="6">
        <v>3623.44</v>
      </c>
      <c r="J182" s="6">
        <v>4614.2700000000004</v>
      </c>
    </row>
    <row r="183" spans="1:10" ht="24.75">
      <c r="A183" s="40" t="s">
        <v>451</v>
      </c>
      <c r="B183" s="4" t="s">
        <v>452</v>
      </c>
      <c r="C183" s="3" t="s">
        <v>453</v>
      </c>
      <c r="D183" s="4" t="s">
        <v>20</v>
      </c>
      <c r="E183" s="4" t="s">
        <v>21</v>
      </c>
      <c r="F183" s="5">
        <v>60.16</v>
      </c>
      <c r="G183" s="6">
        <v>19.73</v>
      </c>
      <c r="H183" s="6">
        <v>25.13</v>
      </c>
      <c r="I183" s="6">
        <v>1186.96</v>
      </c>
      <c r="J183" s="6">
        <v>1511.82</v>
      </c>
    </row>
    <row r="184" spans="1:10" ht="20.100000000000001" customHeight="1">
      <c r="A184" s="39" t="s">
        <v>454</v>
      </c>
      <c r="B184" s="195" t="s">
        <v>282</v>
      </c>
      <c r="C184" s="195"/>
      <c r="D184" s="195"/>
      <c r="E184" s="195"/>
      <c r="F184" s="195"/>
      <c r="G184" s="195"/>
      <c r="H184" s="195"/>
      <c r="I184" s="2">
        <v>618.05999999999995</v>
      </c>
      <c r="J184" s="2">
        <v>787.19</v>
      </c>
    </row>
    <row r="185" spans="1:10" ht="16.5">
      <c r="A185" s="40" t="s">
        <v>455</v>
      </c>
      <c r="B185" s="4" t="s">
        <v>284</v>
      </c>
      <c r="C185" s="3" t="s">
        <v>285</v>
      </c>
      <c r="D185" s="4" t="s">
        <v>20</v>
      </c>
      <c r="E185" s="4" t="s">
        <v>21</v>
      </c>
      <c r="F185" s="5">
        <v>77.94</v>
      </c>
      <c r="G185" s="6">
        <v>7.93</v>
      </c>
      <c r="H185" s="6">
        <v>10.1</v>
      </c>
      <c r="I185" s="6">
        <v>618.05999999999995</v>
      </c>
      <c r="J185" s="6">
        <v>787.19</v>
      </c>
    </row>
    <row r="186" spans="1:10" ht="20.100000000000001" customHeight="1">
      <c r="A186" s="39" t="s">
        <v>456</v>
      </c>
      <c r="B186" s="195" t="s">
        <v>287</v>
      </c>
      <c r="C186" s="195"/>
      <c r="D186" s="195"/>
      <c r="E186" s="195"/>
      <c r="F186" s="195"/>
      <c r="G186" s="195"/>
      <c r="H186" s="195"/>
      <c r="I186" s="2">
        <v>3074.91</v>
      </c>
      <c r="J186" s="2">
        <v>3915.87</v>
      </c>
    </row>
    <row r="187" spans="1:10" ht="16.5">
      <c r="A187" s="40" t="s">
        <v>457</v>
      </c>
      <c r="B187" s="4" t="s">
        <v>101</v>
      </c>
      <c r="C187" s="3" t="s">
        <v>102</v>
      </c>
      <c r="D187" s="4" t="s">
        <v>20</v>
      </c>
      <c r="E187" s="4" t="s">
        <v>21</v>
      </c>
      <c r="F187" s="5">
        <v>26.98</v>
      </c>
      <c r="G187" s="6">
        <v>32.85</v>
      </c>
      <c r="H187" s="6">
        <v>41.83</v>
      </c>
      <c r="I187" s="6">
        <v>886.29</v>
      </c>
      <c r="J187" s="6">
        <v>1128.57</v>
      </c>
    </row>
    <row r="188" spans="1:10" ht="16.5">
      <c r="A188" s="40" t="s">
        <v>458</v>
      </c>
      <c r="B188" s="4" t="s">
        <v>290</v>
      </c>
      <c r="C188" s="3" t="s">
        <v>291</v>
      </c>
      <c r="D188" s="4" t="s">
        <v>20</v>
      </c>
      <c r="E188" s="4" t="s">
        <v>21</v>
      </c>
      <c r="F188" s="5">
        <v>26.98</v>
      </c>
      <c r="G188" s="6">
        <v>24.57</v>
      </c>
      <c r="H188" s="6">
        <v>31.29</v>
      </c>
      <c r="I188" s="6">
        <v>662.9</v>
      </c>
      <c r="J188" s="6">
        <v>844.2</v>
      </c>
    </row>
    <row r="189" spans="1:10" ht="16.5">
      <c r="A189" s="40" t="s">
        <v>459</v>
      </c>
      <c r="B189" s="4" t="s">
        <v>293</v>
      </c>
      <c r="C189" s="3" t="s">
        <v>294</v>
      </c>
      <c r="D189" s="4" t="s">
        <v>20</v>
      </c>
      <c r="E189" s="4" t="s">
        <v>21</v>
      </c>
      <c r="F189" s="5">
        <v>26.98</v>
      </c>
      <c r="G189" s="6">
        <v>56.55</v>
      </c>
      <c r="H189" s="6">
        <v>72.02</v>
      </c>
      <c r="I189" s="6">
        <v>1525.72</v>
      </c>
      <c r="J189" s="6">
        <v>1943.1</v>
      </c>
    </row>
    <row r="190" spans="1:10" ht="20.100000000000001" customHeight="1">
      <c r="A190" s="39" t="s">
        <v>460</v>
      </c>
      <c r="B190" s="195" t="s">
        <v>296</v>
      </c>
      <c r="C190" s="195"/>
      <c r="D190" s="195"/>
      <c r="E190" s="195"/>
      <c r="F190" s="195"/>
      <c r="G190" s="195"/>
      <c r="H190" s="195"/>
      <c r="I190" s="2">
        <v>5518.96</v>
      </c>
      <c r="J190" s="2">
        <v>7028.37</v>
      </c>
    </row>
    <row r="191" spans="1:10" ht="16.5">
      <c r="A191" s="40" t="s">
        <v>461</v>
      </c>
      <c r="B191" s="4" t="s">
        <v>462</v>
      </c>
      <c r="C191" s="3" t="s">
        <v>463</v>
      </c>
      <c r="D191" s="4" t="s">
        <v>15</v>
      </c>
      <c r="E191" s="4" t="s">
        <v>16</v>
      </c>
      <c r="F191" s="5">
        <v>7.5</v>
      </c>
      <c r="G191" s="6">
        <v>539.1</v>
      </c>
      <c r="H191" s="6">
        <v>686.54</v>
      </c>
      <c r="I191" s="6">
        <v>4043.25</v>
      </c>
      <c r="J191" s="6">
        <v>5149.05</v>
      </c>
    </row>
    <row r="192" spans="1:10" ht="16.5">
      <c r="A192" s="40" t="s">
        <v>464</v>
      </c>
      <c r="B192" s="4" t="s">
        <v>465</v>
      </c>
      <c r="C192" s="3" t="s">
        <v>466</v>
      </c>
      <c r="D192" s="4" t="s">
        <v>15</v>
      </c>
      <c r="E192" s="4" t="s">
        <v>16</v>
      </c>
      <c r="F192" s="5">
        <v>1.92</v>
      </c>
      <c r="G192" s="6">
        <v>768.6</v>
      </c>
      <c r="H192" s="6">
        <v>978.81</v>
      </c>
      <c r="I192" s="6">
        <v>1475.71</v>
      </c>
      <c r="J192" s="6">
        <v>1879.32</v>
      </c>
    </row>
    <row r="193" spans="1:10" ht="20.100000000000001" customHeight="1">
      <c r="A193" s="39" t="s">
        <v>467</v>
      </c>
      <c r="B193" s="195" t="s">
        <v>308</v>
      </c>
      <c r="C193" s="195"/>
      <c r="D193" s="195"/>
      <c r="E193" s="195"/>
      <c r="F193" s="195"/>
      <c r="G193" s="195"/>
      <c r="H193" s="195"/>
      <c r="I193" s="2">
        <v>12391.1</v>
      </c>
      <c r="J193" s="2">
        <v>15780.07</v>
      </c>
    </row>
    <row r="194" spans="1:10">
      <c r="A194" s="40" t="s">
        <v>468</v>
      </c>
      <c r="B194" s="4" t="s">
        <v>313</v>
      </c>
      <c r="C194" s="3" t="s">
        <v>314</v>
      </c>
      <c r="D194" s="4" t="s">
        <v>20</v>
      </c>
      <c r="E194" s="4" t="s">
        <v>33</v>
      </c>
      <c r="F194" s="5">
        <v>1</v>
      </c>
      <c r="G194" s="6">
        <v>830.66</v>
      </c>
      <c r="H194" s="6">
        <v>1057.8499999999999</v>
      </c>
      <c r="I194" s="6">
        <v>830.66</v>
      </c>
      <c r="J194" s="6">
        <v>1057.8499999999999</v>
      </c>
    </row>
    <row r="195" spans="1:10">
      <c r="A195" s="40" t="s">
        <v>469</v>
      </c>
      <c r="B195" s="4" t="s">
        <v>325</v>
      </c>
      <c r="C195" s="3" t="s">
        <v>326</v>
      </c>
      <c r="D195" s="4" t="s">
        <v>20</v>
      </c>
      <c r="E195" s="4" t="s">
        <v>33</v>
      </c>
      <c r="F195" s="5">
        <v>1</v>
      </c>
      <c r="G195" s="6">
        <v>31.44</v>
      </c>
      <c r="H195" s="6">
        <v>40.04</v>
      </c>
      <c r="I195" s="6">
        <v>31.44</v>
      </c>
      <c r="J195" s="6">
        <v>40.04</v>
      </c>
    </row>
    <row r="196" spans="1:10" ht="16.5">
      <c r="A196" s="40" t="s">
        <v>470</v>
      </c>
      <c r="B196" s="4" t="s">
        <v>316</v>
      </c>
      <c r="C196" s="3" t="s">
        <v>317</v>
      </c>
      <c r="D196" s="4" t="s">
        <v>20</v>
      </c>
      <c r="E196" s="4" t="s">
        <v>33</v>
      </c>
      <c r="F196" s="5">
        <v>2</v>
      </c>
      <c r="G196" s="6">
        <v>263.7</v>
      </c>
      <c r="H196" s="6">
        <v>335.82</v>
      </c>
      <c r="I196" s="6">
        <v>527.4</v>
      </c>
      <c r="J196" s="6">
        <v>671.64</v>
      </c>
    </row>
    <row r="197" spans="1:10" ht="16.5">
      <c r="A197" s="40" t="s">
        <v>471</v>
      </c>
      <c r="B197" s="4" t="s">
        <v>319</v>
      </c>
      <c r="C197" s="3" t="s">
        <v>320</v>
      </c>
      <c r="D197" s="4" t="s">
        <v>20</v>
      </c>
      <c r="E197" s="4" t="s">
        <v>33</v>
      </c>
      <c r="F197" s="5">
        <v>1</v>
      </c>
      <c r="G197" s="6">
        <v>260</v>
      </c>
      <c r="H197" s="6">
        <v>331.11</v>
      </c>
      <c r="I197" s="6">
        <v>260</v>
      </c>
      <c r="J197" s="6">
        <v>331.11</v>
      </c>
    </row>
    <row r="198" spans="1:10" ht="24.75">
      <c r="A198" s="40" t="s">
        <v>472</v>
      </c>
      <c r="B198" s="4" t="s">
        <v>322</v>
      </c>
      <c r="C198" s="3" t="s">
        <v>323</v>
      </c>
      <c r="D198" s="4" t="s">
        <v>20</v>
      </c>
      <c r="E198" s="4" t="s">
        <v>33</v>
      </c>
      <c r="F198" s="5">
        <v>2</v>
      </c>
      <c r="G198" s="6">
        <v>650</v>
      </c>
      <c r="H198" s="6">
        <v>827.78</v>
      </c>
      <c r="I198" s="6">
        <v>1300</v>
      </c>
      <c r="J198" s="6">
        <v>1655.56</v>
      </c>
    </row>
    <row r="199" spans="1:10">
      <c r="A199" s="40" t="s">
        <v>473</v>
      </c>
      <c r="B199" s="4" t="s">
        <v>325</v>
      </c>
      <c r="C199" s="3" t="s">
        <v>326</v>
      </c>
      <c r="D199" s="4" t="s">
        <v>20</v>
      </c>
      <c r="E199" s="4" t="s">
        <v>33</v>
      </c>
      <c r="F199" s="5">
        <v>2</v>
      </c>
      <c r="G199" s="6">
        <v>42.3</v>
      </c>
      <c r="H199" s="6">
        <v>53.87</v>
      </c>
      <c r="I199" s="6">
        <v>84.6</v>
      </c>
      <c r="J199" s="6">
        <v>107.74</v>
      </c>
    </row>
    <row r="200" spans="1:10" ht="16.5">
      <c r="A200" s="40" t="s">
        <v>474</v>
      </c>
      <c r="B200" s="4" t="s">
        <v>475</v>
      </c>
      <c r="C200" s="3" t="s">
        <v>476</v>
      </c>
      <c r="D200" s="4" t="s">
        <v>1764</v>
      </c>
      <c r="E200" s="4" t="s">
        <v>33</v>
      </c>
      <c r="F200" s="5">
        <v>2</v>
      </c>
      <c r="G200" s="6">
        <v>900</v>
      </c>
      <c r="H200" s="6">
        <v>1146.1500000000001</v>
      </c>
      <c r="I200" s="6">
        <v>1800</v>
      </c>
      <c r="J200" s="6">
        <v>2292.3000000000002</v>
      </c>
    </row>
    <row r="201" spans="1:10" ht="16.5">
      <c r="A201" s="40" t="s">
        <v>477</v>
      </c>
      <c r="B201" s="4" t="s">
        <v>331</v>
      </c>
      <c r="C201" s="3" t="s">
        <v>332</v>
      </c>
      <c r="D201" s="4" t="s">
        <v>20</v>
      </c>
      <c r="E201" s="4" t="s">
        <v>33</v>
      </c>
      <c r="F201" s="5">
        <v>2</v>
      </c>
      <c r="G201" s="6">
        <v>198</v>
      </c>
      <c r="H201" s="6">
        <v>252.15</v>
      </c>
      <c r="I201" s="6">
        <v>396</v>
      </c>
      <c r="J201" s="6">
        <v>504.3</v>
      </c>
    </row>
    <row r="202" spans="1:10" ht="16.5">
      <c r="A202" s="40" t="s">
        <v>478</v>
      </c>
      <c r="B202" s="4" t="s">
        <v>334</v>
      </c>
      <c r="C202" s="3" t="s">
        <v>335</v>
      </c>
      <c r="D202" s="4" t="s">
        <v>20</v>
      </c>
      <c r="E202" s="4" t="s">
        <v>33</v>
      </c>
      <c r="F202" s="5">
        <v>2</v>
      </c>
      <c r="G202" s="6">
        <v>817.35</v>
      </c>
      <c r="H202" s="6">
        <v>1040.9000000000001</v>
      </c>
      <c r="I202" s="6">
        <v>1634.7</v>
      </c>
      <c r="J202" s="6">
        <v>2081.8000000000002</v>
      </c>
    </row>
    <row r="203" spans="1:10" ht="16.5">
      <c r="A203" s="40" t="s">
        <v>479</v>
      </c>
      <c r="B203" s="4" t="s">
        <v>337</v>
      </c>
      <c r="C203" s="3" t="s">
        <v>338</v>
      </c>
      <c r="D203" s="4" t="s">
        <v>20</v>
      </c>
      <c r="E203" s="4" t="s">
        <v>21</v>
      </c>
      <c r="F203" s="5">
        <v>8.89</v>
      </c>
      <c r="G203" s="6">
        <v>300</v>
      </c>
      <c r="H203" s="6">
        <v>382.05</v>
      </c>
      <c r="I203" s="6">
        <v>2667</v>
      </c>
      <c r="J203" s="6">
        <v>3396.42</v>
      </c>
    </row>
    <row r="204" spans="1:10" ht="16.5">
      <c r="A204" s="40" t="s">
        <v>480</v>
      </c>
      <c r="B204" s="4" t="s">
        <v>481</v>
      </c>
      <c r="C204" s="3" t="s">
        <v>482</v>
      </c>
      <c r="D204" s="4" t="s">
        <v>20</v>
      </c>
      <c r="E204" s="4" t="s">
        <v>33</v>
      </c>
      <c r="F204" s="5">
        <v>3</v>
      </c>
      <c r="G204" s="6">
        <v>953.1</v>
      </c>
      <c r="H204" s="6">
        <v>1213.77</v>
      </c>
      <c r="I204" s="6">
        <v>2859.3</v>
      </c>
      <c r="J204" s="6">
        <v>3641.31</v>
      </c>
    </row>
    <row r="205" spans="1:10" ht="20.100000000000001" customHeight="1">
      <c r="A205" s="39" t="s">
        <v>483</v>
      </c>
      <c r="B205" s="195" t="s">
        <v>340</v>
      </c>
      <c r="C205" s="195"/>
      <c r="D205" s="195"/>
      <c r="E205" s="195"/>
      <c r="F205" s="195"/>
      <c r="G205" s="195"/>
      <c r="H205" s="195"/>
      <c r="I205" s="2">
        <v>3843.8</v>
      </c>
      <c r="J205" s="2">
        <v>4894.84</v>
      </c>
    </row>
    <row r="206" spans="1:10">
      <c r="A206" s="40" t="s">
        <v>484</v>
      </c>
      <c r="B206" s="4" t="s">
        <v>351</v>
      </c>
      <c r="C206" s="3" t="s">
        <v>352</v>
      </c>
      <c r="D206" s="4" t="s">
        <v>20</v>
      </c>
      <c r="E206" s="4" t="s">
        <v>21</v>
      </c>
      <c r="F206" s="5">
        <v>23.1</v>
      </c>
      <c r="G206" s="6">
        <v>38.700000000000003</v>
      </c>
      <c r="H206" s="6">
        <v>49.28</v>
      </c>
      <c r="I206" s="6">
        <v>893.97</v>
      </c>
      <c r="J206" s="6">
        <v>1138.3699999999999</v>
      </c>
    </row>
    <row r="207" spans="1:10" ht="16.5">
      <c r="A207" s="40" t="s">
        <v>485</v>
      </c>
      <c r="B207" s="4" t="s">
        <v>342</v>
      </c>
      <c r="C207" s="3" t="s">
        <v>343</v>
      </c>
      <c r="D207" s="4" t="s">
        <v>20</v>
      </c>
      <c r="E207" s="4" t="s">
        <v>21</v>
      </c>
      <c r="F207" s="5">
        <v>29.44</v>
      </c>
      <c r="G207" s="6">
        <v>16.649999999999999</v>
      </c>
      <c r="H207" s="6">
        <v>21.2</v>
      </c>
      <c r="I207" s="6">
        <v>490.18</v>
      </c>
      <c r="J207" s="6">
        <v>624.13</v>
      </c>
    </row>
    <row r="208" spans="1:10" ht="24.75">
      <c r="A208" s="40" t="s">
        <v>486</v>
      </c>
      <c r="B208" s="4" t="s">
        <v>345</v>
      </c>
      <c r="C208" s="3" t="s">
        <v>346</v>
      </c>
      <c r="D208" s="4" t="s">
        <v>20</v>
      </c>
      <c r="E208" s="4" t="s">
        <v>21</v>
      </c>
      <c r="F208" s="5">
        <v>29.44</v>
      </c>
      <c r="G208" s="6">
        <v>56.7</v>
      </c>
      <c r="H208" s="6">
        <v>72.209999999999994</v>
      </c>
      <c r="I208" s="6">
        <v>1669.25</v>
      </c>
      <c r="J208" s="6">
        <v>2125.86</v>
      </c>
    </row>
    <row r="209" spans="1:10" ht="16.5">
      <c r="A209" s="40" t="s">
        <v>487</v>
      </c>
      <c r="B209" s="4" t="s">
        <v>348</v>
      </c>
      <c r="C209" s="3" t="s">
        <v>488</v>
      </c>
      <c r="D209" s="4" t="s">
        <v>20</v>
      </c>
      <c r="E209" s="4" t="s">
        <v>25</v>
      </c>
      <c r="F209" s="5">
        <v>15.7</v>
      </c>
      <c r="G209" s="6">
        <v>35.909999999999997</v>
      </c>
      <c r="H209" s="6">
        <v>45.73</v>
      </c>
      <c r="I209" s="6">
        <v>563.79</v>
      </c>
      <c r="J209" s="6">
        <v>717.96</v>
      </c>
    </row>
    <row r="210" spans="1:10" ht="16.5">
      <c r="A210" s="40" t="s">
        <v>489</v>
      </c>
      <c r="B210" s="4" t="s">
        <v>354</v>
      </c>
      <c r="C210" s="3" t="s">
        <v>355</v>
      </c>
      <c r="D210" s="4" t="s">
        <v>20</v>
      </c>
      <c r="E210" s="4" t="s">
        <v>21</v>
      </c>
      <c r="F210" s="5">
        <v>23.1</v>
      </c>
      <c r="G210" s="6">
        <v>9.81</v>
      </c>
      <c r="H210" s="6">
        <v>12.49</v>
      </c>
      <c r="I210" s="6">
        <v>226.61</v>
      </c>
      <c r="J210" s="6">
        <v>288.52</v>
      </c>
    </row>
    <row r="211" spans="1:10" ht="20.100000000000001" customHeight="1">
      <c r="A211" s="39" t="s">
        <v>490</v>
      </c>
      <c r="B211" s="195" t="s">
        <v>491</v>
      </c>
      <c r="C211" s="195"/>
      <c r="D211" s="195"/>
      <c r="E211" s="195"/>
      <c r="F211" s="195"/>
      <c r="G211" s="195"/>
      <c r="H211" s="195"/>
      <c r="I211" s="2">
        <v>59152.25</v>
      </c>
      <c r="J211" s="2">
        <v>75333.119999999995</v>
      </c>
    </row>
    <row r="212" spans="1:10" ht="16.5">
      <c r="A212" s="40" t="s">
        <v>492</v>
      </c>
      <c r="B212" s="4" t="s">
        <v>493</v>
      </c>
      <c r="C212" s="3" t="s">
        <v>494</v>
      </c>
      <c r="D212" s="4" t="s">
        <v>20</v>
      </c>
      <c r="E212" s="4" t="s">
        <v>21</v>
      </c>
      <c r="F212" s="5">
        <v>902.95</v>
      </c>
      <c r="G212" s="6">
        <v>65.510000000000005</v>
      </c>
      <c r="H212" s="6">
        <v>83.43</v>
      </c>
      <c r="I212" s="6">
        <v>59152.25</v>
      </c>
      <c r="J212" s="6">
        <v>75333.119999999995</v>
      </c>
    </row>
    <row r="213" spans="1:10" ht="20.100000000000001" customHeight="1">
      <c r="A213" s="39" t="s">
        <v>495</v>
      </c>
      <c r="B213" s="195" t="s">
        <v>496</v>
      </c>
      <c r="C213" s="195"/>
      <c r="D213" s="195"/>
      <c r="E213" s="195"/>
      <c r="F213" s="195"/>
      <c r="G213" s="195"/>
      <c r="H213" s="195"/>
      <c r="I213" s="2">
        <v>48668.84</v>
      </c>
      <c r="J213" s="2">
        <v>61980.55</v>
      </c>
    </row>
    <row r="214" spans="1:10" ht="20.100000000000001" customHeight="1">
      <c r="A214" s="39" t="s">
        <v>497</v>
      </c>
      <c r="B214" s="195" t="s">
        <v>213</v>
      </c>
      <c r="C214" s="195"/>
      <c r="D214" s="195"/>
      <c r="E214" s="195"/>
      <c r="F214" s="195"/>
      <c r="G214" s="195"/>
      <c r="H214" s="195"/>
      <c r="I214" s="2">
        <v>296.24</v>
      </c>
      <c r="J214" s="2">
        <v>377.23</v>
      </c>
    </row>
    <row r="215" spans="1:10" ht="16.5">
      <c r="A215" s="40" t="s">
        <v>498</v>
      </c>
      <c r="B215" s="4" t="s">
        <v>215</v>
      </c>
      <c r="C215" s="3" t="s">
        <v>216</v>
      </c>
      <c r="D215" s="4" t="s">
        <v>20</v>
      </c>
      <c r="E215" s="4" t="s">
        <v>170</v>
      </c>
      <c r="F215" s="5">
        <v>4.46</v>
      </c>
      <c r="G215" s="6">
        <v>48.6</v>
      </c>
      <c r="H215" s="6">
        <v>61.89</v>
      </c>
      <c r="I215" s="6">
        <v>216.76</v>
      </c>
      <c r="J215" s="6">
        <v>276.02999999999997</v>
      </c>
    </row>
    <row r="216" spans="1:10">
      <c r="A216" s="40" t="s">
        <v>499</v>
      </c>
      <c r="B216" s="4" t="s">
        <v>218</v>
      </c>
      <c r="C216" s="3" t="s">
        <v>219</v>
      </c>
      <c r="D216" s="4" t="s">
        <v>20</v>
      </c>
      <c r="E216" s="4" t="s">
        <v>170</v>
      </c>
      <c r="F216" s="5">
        <v>4.46</v>
      </c>
      <c r="G216" s="6">
        <v>17.82</v>
      </c>
      <c r="H216" s="6">
        <v>22.69</v>
      </c>
      <c r="I216" s="6">
        <v>79.48</v>
      </c>
      <c r="J216" s="6">
        <v>101.2</v>
      </c>
    </row>
    <row r="217" spans="1:10" ht="20.100000000000001" customHeight="1">
      <c r="A217" s="39" t="s">
        <v>500</v>
      </c>
      <c r="B217" s="195" t="s">
        <v>501</v>
      </c>
      <c r="C217" s="195"/>
      <c r="D217" s="195"/>
      <c r="E217" s="195"/>
      <c r="F217" s="195"/>
      <c r="G217" s="195"/>
      <c r="H217" s="195"/>
      <c r="I217" s="2">
        <v>48372.6</v>
      </c>
      <c r="J217" s="2">
        <v>61603.32</v>
      </c>
    </row>
    <row r="218" spans="1:10" ht="20.100000000000001" customHeight="1">
      <c r="A218" s="39" t="s">
        <v>502</v>
      </c>
      <c r="B218" s="195" t="s">
        <v>228</v>
      </c>
      <c r="C218" s="195"/>
      <c r="D218" s="195"/>
      <c r="E218" s="195"/>
      <c r="F218" s="195"/>
      <c r="G218" s="195"/>
      <c r="H218" s="195"/>
      <c r="I218" s="2">
        <v>48372.6</v>
      </c>
      <c r="J218" s="2">
        <v>61603.32</v>
      </c>
    </row>
    <row r="219" spans="1:10" ht="16.5">
      <c r="A219" s="40" t="s">
        <v>503</v>
      </c>
      <c r="B219" s="4" t="s">
        <v>230</v>
      </c>
      <c r="C219" s="3" t="s">
        <v>231</v>
      </c>
      <c r="D219" s="4" t="s">
        <v>20</v>
      </c>
      <c r="E219" s="4" t="s">
        <v>21</v>
      </c>
      <c r="F219" s="5">
        <v>13.2</v>
      </c>
      <c r="G219" s="6">
        <v>67.5</v>
      </c>
      <c r="H219" s="6">
        <v>85.96</v>
      </c>
      <c r="I219" s="6">
        <v>891</v>
      </c>
      <c r="J219" s="6">
        <v>1134.67</v>
      </c>
    </row>
    <row r="220" spans="1:10" ht="20.100000000000001" customHeight="1">
      <c r="A220" s="39" t="s">
        <v>504</v>
      </c>
      <c r="B220" s="195" t="s">
        <v>233</v>
      </c>
      <c r="C220" s="195"/>
      <c r="D220" s="195"/>
      <c r="E220" s="195"/>
      <c r="F220" s="195"/>
      <c r="G220" s="195"/>
      <c r="H220" s="195"/>
      <c r="I220" s="2">
        <v>27506.560000000001</v>
      </c>
      <c r="J220" s="2">
        <v>35029.96</v>
      </c>
    </row>
    <row r="221" spans="1:10" ht="16.5">
      <c r="A221" s="40" t="s">
        <v>505</v>
      </c>
      <c r="B221" s="4" t="s">
        <v>235</v>
      </c>
      <c r="C221" s="3" t="s">
        <v>236</v>
      </c>
      <c r="D221" s="4" t="s">
        <v>20</v>
      </c>
      <c r="E221" s="4" t="s">
        <v>237</v>
      </c>
      <c r="F221" s="5">
        <v>68.400000000000006</v>
      </c>
      <c r="G221" s="6">
        <v>11.53</v>
      </c>
      <c r="H221" s="6">
        <v>14.68</v>
      </c>
      <c r="I221" s="6">
        <v>788.65</v>
      </c>
      <c r="J221" s="6">
        <v>1004.11</v>
      </c>
    </row>
    <row r="222" spans="1:10" ht="16.5">
      <c r="A222" s="40" t="s">
        <v>506</v>
      </c>
      <c r="B222" s="4" t="s">
        <v>239</v>
      </c>
      <c r="C222" s="3" t="s">
        <v>240</v>
      </c>
      <c r="D222" s="4" t="s">
        <v>20</v>
      </c>
      <c r="E222" s="4" t="s">
        <v>237</v>
      </c>
      <c r="F222" s="5">
        <v>83.7</v>
      </c>
      <c r="G222" s="6">
        <v>9</v>
      </c>
      <c r="H222" s="6">
        <v>11.46</v>
      </c>
      <c r="I222" s="6">
        <v>753.3</v>
      </c>
      <c r="J222" s="6">
        <v>959.2</v>
      </c>
    </row>
    <row r="223" spans="1:10" ht="16.5">
      <c r="A223" s="40" t="s">
        <v>507</v>
      </c>
      <c r="B223" s="4" t="s">
        <v>242</v>
      </c>
      <c r="C223" s="3" t="s">
        <v>243</v>
      </c>
      <c r="D223" s="4" t="s">
        <v>20</v>
      </c>
      <c r="E223" s="4" t="s">
        <v>170</v>
      </c>
      <c r="F223" s="5">
        <v>5</v>
      </c>
      <c r="G223" s="6">
        <v>465.3</v>
      </c>
      <c r="H223" s="6">
        <v>592.55999999999995</v>
      </c>
      <c r="I223" s="6">
        <v>2326.5</v>
      </c>
      <c r="J223" s="6">
        <v>2962.8</v>
      </c>
    </row>
    <row r="224" spans="1:10" ht="24.75">
      <c r="A224" s="40" t="s">
        <v>508</v>
      </c>
      <c r="B224" s="4" t="s">
        <v>245</v>
      </c>
      <c r="C224" s="3" t="s">
        <v>246</v>
      </c>
      <c r="D224" s="4" t="s">
        <v>20</v>
      </c>
      <c r="E224" s="4" t="s">
        <v>21</v>
      </c>
      <c r="F224" s="5">
        <v>61</v>
      </c>
      <c r="G224" s="6">
        <v>44.1</v>
      </c>
      <c r="H224" s="6">
        <v>56.16</v>
      </c>
      <c r="I224" s="6">
        <v>2690.1</v>
      </c>
      <c r="J224" s="6">
        <v>3425.76</v>
      </c>
    </row>
    <row r="225" spans="1:10" ht="16.5">
      <c r="A225" s="40" t="s">
        <v>509</v>
      </c>
      <c r="B225" s="4" t="s">
        <v>248</v>
      </c>
      <c r="C225" s="3" t="s">
        <v>249</v>
      </c>
      <c r="D225" s="4" t="s">
        <v>20</v>
      </c>
      <c r="E225" s="4" t="s">
        <v>237</v>
      </c>
      <c r="F225" s="5">
        <v>33.6</v>
      </c>
      <c r="G225" s="6">
        <v>9.9</v>
      </c>
      <c r="H225" s="6">
        <v>12.61</v>
      </c>
      <c r="I225" s="6">
        <v>332.64</v>
      </c>
      <c r="J225" s="6">
        <v>423.7</v>
      </c>
    </row>
    <row r="226" spans="1:10" ht="16.5">
      <c r="A226" s="40" t="s">
        <v>510</v>
      </c>
      <c r="B226" s="4" t="s">
        <v>437</v>
      </c>
      <c r="C226" s="3" t="s">
        <v>438</v>
      </c>
      <c r="D226" s="4" t="s">
        <v>20</v>
      </c>
      <c r="E226" s="4" t="s">
        <v>237</v>
      </c>
      <c r="F226" s="5">
        <v>89.2</v>
      </c>
      <c r="G226" s="6">
        <v>12.6</v>
      </c>
      <c r="H226" s="6">
        <v>16.05</v>
      </c>
      <c r="I226" s="6">
        <v>1123.92</v>
      </c>
      <c r="J226" s="6">
        <v>1431.66</v>
      </c>
    </row>
    <row r="227" spans="1:10" ht="16.5">
      <c r="A227" s="40" t="s">
        <v>511</v>
      </c>
      <c r="B227" s="4" t="s">
        <v>254</v>
      </c>
      <c r="C227" s="3" t="s">
        <v>255</v>
      </c>
      <c r="D227" s="4" t="s">
        <v>20</v>
      </c>
      <c r="E227" s="4" t="s">
        <v>237</v>
      </c>
      <c r="F227" s="5">
        <v>12.5</v>
      </c>
      <c r="G227" s="6">
        <v>10.8</v>
      </c>
      <c r="H227" s="6">
        <v>13.75</v>
      </c>
      <c r="I227" s="6">
        <v>135</v>
      </c>
      <c r="J227" s="6">
        <v>171.88</v>
      </c>
    </row>
    <row r="228" spans="1:10" ht="16.5">
      <c r="A228" s="40" t="s">
        <v>512</v>
      </c>
      <c r="B228" s="4" t="s">
        <v>443</v>
      </c>
      <c r="C228" s="3" t="s">
        <v>444</v>
      </c>
      <c r="D228" s="4" t="s">
        <v>20</v>
      </c>
      <c r="E228" s="4" t="s">
        <v>21</v>
      </c>
      <c r="F228" s="5">
        <v>108.24</v>
      </c>
      <c r="G228" s="6">
        <v>176.4</v>
      </c>
      <c r="H228" s="6">
        <v>224.65</v>
      </c>
      <c r="I228" s="6">
        <v>19093.54</v>
      </c>
      <c r="J228" s="6">
        <v>24316.12</v>
      </c>
    </row>
    <row r="229" spans="1:10" ht="16.5">
      <c r="A229" s="40" t="s">
        <v>513</v>
      </c>
      <c r="B229" s="4" t="s">
        <v>251</v>
      </c>
      <c r="C229" s="3" t="s">
        <v>252</v>
      </c>
      <c r="D229" s="4" t="s">
        <v>20</v>
      </c>
      <c r="E229" s="4" t="s">
        <v>237</v>
      </c>
      <c r="F229" s="5">
        <v>26.8</v>
      </c>
      <c r="G229" s="6">
        <v>9.81</v>
      </c>
      <c r="H229" s="6">
        <v>12.49</v>
      </c>
      <c r="I229" s="6">
        <v>262.91000000000003</v>
      </c>
      <c r="J229" s="6">
        <v>334.73</v>
      </c>
    </row>
    <row r="230" spans="1:10" ht="20.100000000000001" customHeight="1">
      <c r="A230" s="39" t="s">
        <v>514</v>
      </c>
      <c r="B230" s="195" t="s">
        <v>263</v>
      </c>
      <c r="C230" s="195"/>
      <c r="D230" s="195"/>
      <c r="E230" s="195"/>
      <c r="F230" s="195"/>
      <c r="G230" s="195"/>
      <c r="H230" s="195"/>
      <c r="I230" s="2">
        <v>3783.16</v>
      </c>
      <c r="J230" s="2">
        <v>4818.1899999999996</v>
      </c>
    </row>
    <row r="231" spans="1:10" ht="16.5">
      <c r="A231" s="40" t="s">
        <v>515</v>
      </c>
      <c r="B231" s="4" t="s">
        <v>265</v>
      </c>
      <c r="C231" s="3" t="s">
        <v>266</v>
      </c>
      <c r="D231" s="4" t="s">
        <v>20</v>
      </c>
      <c r="E231" s="4" t="s">
        <v>21</v>
      </c>
      <c r="F231" s="5">
        <v>68.91</v>
      </c>
      <c r="G231" s="6">
        <v>54.9</v>
      </c>
      <c r="H231" s="6">
        <v>69.92</v>
      </c>
      <c r="I231" s="6">
        <v>3783.16</v>
      </c>
      <c r="J231" s="6">
        <v>4818.1899999999996</v>
      </c>
    </row>
    <row r="232" spans="1:10" ht="20.100000000000001" customHeight="1">
      <c r="A232" s="39" t="s">
        <v>516</v>
      </c>
      <c r="B232" s="195" t="s">
        <v>268</v>
      </c>
      <c r="C232" s="195"/>
      <c r="D232" s="195"/>
      <c r="E232" s="195"/>
      <c r="F232" s="195"/>
      <c r="G232" s="195"/>
      <c r="H232" s="195"/>
      <c r="I232" s="2">
        <v>6222.06</v>
      </c>
      <c r="J232" s="2">
        <v>7923.61</v>
      </c>
    </row>
    <row r="233" spans="1:10" ht="24.75">
      <c r="A233" s="40" t="s">
        <v>517</v>
      </c>
      <c r="B233" s="4" t="s">
        <v>270</v>
      </c>
      <c r="C233" s="3" t="s">
        <v>271</v>
      </c>
      <c r="D233" s="4" t="s">
        <v>20</v>
      </c>
      <c r="E233" s="4" t="s">
        <v>21</v>
      </c>
      <c r="F233" s="5">
        <v>68.91</v>
      </c>
      <c r="G233" s="6">
        <v>6.3</v>
      </c>
      <c r="H233" s="6">
        <v>8.02</v>
      </c>
      <c r="I233" s="6">
        <v>434.13</v>
      </c>
      <c r="J233" s="6">
        <v>552.66</v>
      </c>
    </row>
    <row r="234" spans="1:10" ht="24.75">
      <c r="A234" s="40" t="s">
        <v>518</v>
      </c>
      <c r="B234" s="4" t="s">
        <v>273</v>
      </c>
      <c r="C234" s="3" t="s">
        <v>274</v>
      </c>
      <c r="D234" s="4" t="s">
        <v>20</v>
      </c>
      <c r="E234" s="4" t="s">
        <v>21</v>
      </c>
      <c r="F234" s="5">
        <v>68.91</v>
      </c>
      <c r="G234" s="6">
        <v>18.899999999999999</v>
      </c>
      <c r="H234" s="6">
        <v>24.07</v>
      </c>
      <c r="I234" s="6">
        <v>1302.4000000000001</v>
      </c>
      <c r="J234" s="6">
        <v>1658.66</v>
      </c>
    </row>
    <row r="235" spans="1:10" ht="24.75">
      <c r="A235" s="40" t="s">
        <v>519</v>
      </c>
      <c r="B235" s="4" t="s">
        <v>520</v>
      </c>
      <c r="C235" s="3" t="s">
        <v>521</v>
      </c>
      <c r="D235" s="4" t="s">
        <v>20</v>
      </c>
      <c r="E235" s="4" t="s">
        <v>21</v>
      </c>
      <c r="F235" s="5">
        <v>14.62</v>
      </c>
      <c r="G235" s="6">
        <v>303.3</v>
      </c>
      <c r="H235" s="6">
        <v>386.25</v>
      </c>
      <c r="I235" s="6">
        <v>4434.25</v>
      </c>
      <c r="J235" s="6">
        <v>5646.98</v>
      </c>
    </row>
    <row r="236" spans="1:10">
      <c r="A236" s="40" t="s">
        <v>522</v>
      </c>
      <c r="B236" s="4" t="s">
        <v>190</v>
      </c>
      <c r="C236" s="3" t="s">
        <v>191</v>
      </c>
      <c r="D236" s="4" t="s">
        <v>20</v>
      </c>
      <c r="E236" s="4" t="s">
        <v>21</v>
      </c>
      <c r="F236" s="5">
        <v>3.7</v>
      </c>
      <c r="G236" s="6">
        <v>13.86</v>
      </c>
      <c r="H236" s="6">
        <v>17.649999999999999</v>
      </c>
      <c r="I236" s="6">
        <v>51.28</v>
      </c>
      <c r="J236" s="6">
        <v>65.31</v>
      </c>
    </row>
    <row r="237" spans="1:10" ht="20.100000000000001" customHeight="1">
      <c r="A237" s="39" t="s">
        <v>523</v>
      </c>
      <c r="B237" s="195" t="s">
        <v>282</v>
      </c>
      <c r="C237" s="195"/>
      <c r="D237" s="195"/>
      <c r="E237" s="195"/>
      <c r="F237" s="195"/>
      <c r="G237" s="195"/>
      <c r="H237" s="195"/>
      <c r="I237" s="2">
        <v>516.46</v>
      </c>
      <c r="J237" s="2">
        <v>657.97</v>
      </c>
    </row>
    <row r="238" spans="1:10" ht="16.5">
      <c r="A238" s="40" t="s">
        <v>524</v>
      </c>
      <c r="B238" s="4" t="s">
        <v>284</v>
      </c>
      <c r="C238" s="3" t="s">
        <v>285</v>
      </c>
      <c r="D238" s="4" t="s">
        <v>20</v>
      </c>
      <c r="E238" s="4" t="s">
        <v>21</v>
      </c>
      <c r="F238" s="5">
        <v>65.209999999999994</v>
      </c>
      <c r="G238" s="6">
        <v>7.92</v>
      </c>
      <c r="H238" s="6">
        <v>10.09</v>
      </c>
      <c r="I238" s="6">
        <v>516.46</v>
      </c>
      <c r="J238" s="6">
        <v>657.97</v>
      </c>
    </row>
    <row r="239" spans="1:10" ht="20.100000000000001" customHeight="1">
      <c r="A239" s="39" t="s">
        <v>525</v>
      </c>
      <c r="B239" s="195" t="s">
        <v>287</v>
      </c>
      <c r="C239" s="195"/>
      <c r="D239" s="195"/>
      <c r="E239" s="195"/>
      <c r="F239" s="195"/>
      <c r="G239" s="195"/>
      <c r="H239" s="195"/>
      <c r="I239" s="2">
        <v>2605.88</v>
      </c>
      <c r="J239" s="2">
        <v>3318.73</v>
      </c>
    </row>
    <row r="240" spans="1:10" ht="16.5">
      <c r="A240" s="40" t="s">
        <v>526</v>
      </c>
      <c r="B240" s="4" t="s">
        <v>101</v>
      </c>
      <c r="C240" s="3" t="s">
        <v>102</v>
      </c>
      <c r="D240" s="4" t="s">
        <v>20</v>
      </c>
      <c r="E240" s="4" t="s">
        <v>21</v>
      </c>
      <c r="F240" s="5">
        <v>23.01</v>
      </c>
      <c r="G240" s="6">
        <v>32.4</v>
      </c>
      <c r="H240" s="6">
        <v>41.26</v>
      </c>
      <c r="I240" s="6">
        <v>745.52</v>
      </c>
      <c r="J240" s="6">
        <v>949.39</v>
      </c>
    </row>
    <row r="241" spans="1:10" ht="16.5">
      <c r="A241" s="40" t="s">
        <v>527</v>
      </c>
      <c r="B241" s="4" t="s">
        <v>290</v>
      </c>
      <c r="C241" s="3" t="s">
        <v>291</v>
      </c>
      <c r="D241" s="4" t="s">
        <v>20</v>
      </c>
      <c r="E241" s="4" t="s">
        <v>21</v>
      </c>
      <c r="F241" s="5">
        <v>23.01</v>
      </c>
      <c r="G241" s="6">
        <v>24.3</v>
      </c>
      <c r="H241" s="6">
        <v>30.95</v>
      </c>
      <c r="I241" s="6">
        <v>559.14</v>
      </c>
      <c r="J241" s="6">
        <v>712.16</v>
      </c>
    </row>
    <row r="242" spans="1:10" ht="16.5">
      <c r="A242" s="40" t="s">
        <v>528</v>
      </c>
      <c r="B242" s="4" t="s">
        <v>293</v>
      </c>
      <c r="C242" s="3" t="s">
        <v>294</v>
      </c>
      <c r="D242" s="4" t="s">
        <v>20</v>
      </c>
      <c r="E242" s="4" t="s">
        <v>21</v>
      </c>
      <c r="F242" s="5">
        <v>23.01</v>
      </c>
      <c r="G242" s="6">
        <v>56.55</v>
      </c>
      <c r="H242" s="6">
        <v>72.02</v>
      </c>
      <c r="I242" s="6">
        <v>1301.22</v>
      </c>
      <c r="J242" s="6">
        <v>1657.18</v>
      </c>
    </row>
    <row r="243" spans="1:10" ht="20.100000000000001" customHeight="1">
      <c r="A243" s="39" t="s">
        <v>529</v>
      </c>
      <c r="B243" s="195" t="s">
        <v>296</v>
      </c>
      <c r="C243" s="195"/>
      <c r="D243" s="195"/>
      <c r="E243" s="195"/>
      <c r="F243" s="195"/>
      <c r="G243" s="195"/>
      <c r="H243" s="195"/>
      <c r="I243" s="2">
        <v>4967.17</v>
      </c>
      <c r="J243" s="2">
        <v>6325.69</v>
      </c>
    </row>
    <row r="244" spans="1:10" ht="16.5">
      <c r="A244" s="40" t="s">
        <v>530</v>
      </c>
      <c r="B244" s="4" t="s">
        <v>462</v>
      </c>
      <c r="C244" s="3" t="s">
        <v>463</v>
      </c>
      <c r="D244" s="4" t="s">
        <v>15</v>
      </c>
      <c r="E244" s="4" t="s">
        <v>16</v>
      </c>
      <c r="F244" s="5">
        <v>1.68</v>
      </c>
      <c r="G244" s="6">
        <v>539.1</v>
      </c>
      <c r="H244" s="6">
        <v>686.54</v>
      </c>
      <c r="I244" s="6">
        <v>905.69</v>
      </c>
      <c r="J244" s="6">
        <v>1153.3900000000001</v>
      </c>
    </row>
    <row r="245" spans="1:10" ht="33">
      <c r="A245" s="40" t="s">
        <v>531</v>
      </c>
      <c r="B245" s="4" t="s">
        <v>532</v>
      </c>
      <c r="C245" s="3" t="s">
        <v>533</v>
      </c>
      <c r="D245" s="4" t="s">
        <v>20</v>
      </c>
      <c r="E245" s="4" t="s">
        <v>21</v>
      </c>
      <c r="F245" s="5">
        <v>1.17</v>
      </c>
      <c r="G245" s="6">
        <v>337.5</v>
      </c>
      <c r="H245" s="6">
        <v>429.81</v>
      </c>
      <c r="I245" s="6">
        <v>394.88</v>
      </c>
      <c r="J245" s="6">
        <v>502.88</v>
      </c>
    </row>
    <row r="246" spans="1:10" ht="16.5">
      <c r="A246" s="40" t="s">
        <v>534</v>
      </c>
      <c r="B246" s="4" t="s">
        <v>535</v>
      </c>
      <c r="C246" s="3" t="s">
        <v>536</v>
      </c>
      <c r="D246" s="4" t="s">
        <v>20</v>
      </c>
      <c r="E246" s="4" t="s">
        <v>33</v>
      </c>
      <c r="F246" s="5">
        <v>1</v>
      </c>
      <c r="G246" s="6">
        <v>3666.6</v>
      </c>
      <c r="H246" s="6">
        <v>4669.42</v>
      </c>
      <c r="I246" s="6">
        <v>3666.6</v>
      </c>
      <c r="J246" s="6">
        <v>4669.42</v>
      </c>
    </row>
    <row r="247" spans="1:10" ht="20.100000000000001" customHeight="1">
      <c r="A247" s="39" t="s">
        <v>537</v>
      </c>
      <c r="B247" s="195" t="s">
        <v>340</v>
      </c>
      <c r="C247" s="195"/>
      <c r="D247" s="195"/>
      <c r="E247" s="195"/>
      <c r="F247" s="195"/>
      <c r="G247" s="195"/>
      <c r="H247" s="195"/>
      <c r="I247" s="2">
        <v>1880.31</v>
      </c>
      <c r="J247" s="2">
        <v>2394.5</v>
      </c>
    </row>
    <row r="248" spans="1:10">
      <c r="A248" s="40" t="s">
        <v>538</v>
      </c>
      <c r="B248" s="4" t="s">
        <v>351</v>
      </c>
      <c r="C248" s="3" t="s">
        <v>352</v>
      </c>
      <c r="D248" s="4" t="s">
        <v>20</v>
      </c>
      <c r="E248" s="4" t="s">
        <v>21</v>
      </c>
      <c r="F248" s="5">
        <v>12.84</v>
      </c>
      <c r="G248" s="6">
        <v>39.08</v>
      </c>
      <c r="H248" s="6">
        <v>49.77</v>
      </c>
      <c r="I248" s="6">
        <v>501.79</v>
      </c>
      <c r="J248" s="6">
        <v>639.04999999999995</v>
      </c>
    </row>
    <row r="249" spans="1:10" ht="16.5">
      <c r="A249" s="40" t="s">
        <v>539</v>
      </c>
      <c r="B249" s="4" t="s">
        <v>342</v>
      </c>
      <c r="C249" s="3" t="s">
        <v>343</v>
      </c>
      <c r="D249" s="4" t="s">
        <v>20</v>
      </c>
      <c r="E249" s="4" t="s">
        <v>21</v>
      </c>
      <c r="F249" s="5">
        <v>11.33</v>
      </c>
      <c r="G249" s="6">
        <v>16.649999999999999</v>
      </c>
      <c r="H249" s="6">
        <v>21.2</v>
      </c>
      <c r="I249" s="6">
        <v>188.64</v>
      </c>
      <c r="J249" s="6">
        <v>240.2</v>
      </c>
    </row>
    <row r="250" spans="1:10" ht="24.75">
      <c r="A250" s="40" t="s">
        <v>540</v>
      </c>
      <c r="B250" s="4" t="s">
        <v>345</v>
      </c>
      <c r="C250" s="3" t="s">
        <v>346</v>
      </c>
      <c r="D250" s="4" t="s">
        <v>20</v>
      </c>
      <c r="E250" s="4" t="s">
        <v>21</v>
      </c>
      <c r="F250" s="5">
        <v>11.33</v>
      </c>
      <c r="G250" s="6">
        <v>56.82</v>
      </c>
      <c r="H250" s="6">
        <v>72.36</v>
      </c>
      <c r="I250" s="6">
        <v>643.77</v>
      </c>
      <c r="J250" s="6">
        <v>819.84</v>
      </c>
    </row>
    <row r="251" spans="1:10" ht="16.5">
      <c r="A251" s="40" t="s">
        <v>541</v>
      </c>
      <c r="B251" s="4" t="s">
        <v>348</v>
      </c>
      <c r="C251" s="3" t="s">
        <v>349</v>
      </c>
      <c r="D251" s="4" t="s">
        <v>20</v>
      </c>
      <c r="E251" s="4" t="s">
        <v>25</v>
      </c>
      <c r="F251" s="5">
        <v>11.7</v>
      </c>
      <c r="G251" s="6">
        <v>35.909999999999997</v>
      </c>
      <c r="H251" s="6">
        <v>45.73</v>
      </c>
      <c r="I251" s="6">
        <v>420.15</v>
      </c>
      <c r="J251" s="6">
        <v>535.04</v>
      </c>
    </row>
    <row r="252" spans="1:10" ht="16.5">
      <c r="A252" s="40" t="s">
        <v>542</v>
      </c>
      <c r="B252" s="4" t="s">
        <v>354</v>
      </c>
      <c r="C252" s="3" t="s">
        <v>355</v>
      </c>
      <c r="D252" s="4" t="s">
        <v>20</v>
      </c>
      <c r="E252" s="4" t="s">
        <v>21</v>
      </c>
      <c r="F252" s="5">
        <v>12.84</v>
      </c>
      <c r="G252" s="6">
        <v>9.81</v>
      </c>
      <c r="H252" s="6">
        <v>12.49</v>
      </c>
      <c r="I252" s="6">
        <v>125.96</v>
      </c>
      <c r="J252" s="6">
        <v>160.37</v>
      </c>
    </row>
    <row r="253" spans="1:10" ht="20.100000000000001" customHeight="1">
      <c r="A253" s="39" t="s">
        <v>543</v>
      </c>
      <c r="B253" s="195" t="s">
        <v>544</v>
      </c>
      <c r="C253" s="195"/>
      <c r="D253" s="195"/>
      <c r="E253" s="195"/>
      <c r="F253" s="195"/>
      <c r="G253" s="195"/>
      <c r="H253" s="195"/>
      <c r="I253" s="2">
        <v>286943.40999999997</v>
      </c>
      <c r="J253" s="2">
        <v>365429.43</v>
      </c>
    </row>
    <row r="254" spans="1:10" ht="16.5">
      <c r="A254" s="40" t="s">
        <v>545</v>
      </c>
      <c r="B254" s="4" t="s">
        <v>546</v>
      </c>
      <c r="C254" s="3" t="s">
        <v>547</v>
      </c>
      <c r="D254" s="4" t="s">
        <v>20</v>
      </c>
      <c r="E254" s="4" t="s">
        <v>33</v>
      </c>
      <c r="F254" s="5">
        <v>3</v>
      </c>
      <c r="G254" s="6">
        <v>2200</v>
      </c>
      <c r="H254" s="6">
        <v>2801.7</v>
      </c>
      <c r="I254" s="6">
        <v>6600</v>
      </c>
      <c r="J254" s="6">
        <v>8405.1</v>
      </c>
    </row>
    <row r="255" spans="1:10">
      <c r="A255" s="40" t="s">
        <v>548</v>
      </c>
      <c r="B255" s="4" t="s">
        <v>549</v>
      </c>
      <c r="C255" s="3" t="s">
        <v>550</v>
      </c>
      <c r="D255" s="4" t="s">
        <v>15</v>
      </c>
      <c r="E255" s="4" t="s">
        <v>52</v>
      </c>
      <c r="F255" s="5">
        <v>20</v>
      </c>
      <c r="G255" s="6">
        <v>61.2</v>
      </c>
      <c r="H255" s="6">
        <v>77.94</v>
      </c>
      <c r="I255" s="6">
        <v>1224</v>
      </c>
      <c r="J255" s="6">
        <v>1558.8</v>
      </c>
    </row>
    <row r="256" spans="1:10" ht="24.75">
      <c r="A256" s="40" t="s">
        <v>551</v>
      </c>
      <c r="B256" s="4" t="s">
        <v>552</v>
      </c>
      <c r="C256" s="3" t="s">
        <v>553</v>
      </c>
      <c r="D256" s="4" t="s">
        <v>20</v>
      </c>
      <c r="E256" s="4" t="s">
        <v>33</v>
      </c>
      <c r="F256" s="5">
        <v>1</v>
      </c>
      <c r="G256" s="6">
        <v>517.5</v>
      </c>
      <c r="H256" s="6">
        <v>659.04</v>
      </c>
      <c r="I256" s="6">
        <v>517.5</v>
      </c>
      <c r="J256" s="6">
        <v>659.04</v>
      </c>
    </row>
    <row r="257" spans="1:10">
      <c r="A257" s="40" t="s">
        <v>554</v>
      </c>
      <c r="B257" s="4" t="s">
        <v>555</v>
      </c>
      <c r="C257" s="3" t="s">
        <v>556</v>
      </c>
      <c r="D257" s="4" t="s">
        <v>15</v>
      </c>
      <c r="E257" s="4" t="s">
        <v>52</v>
      </c>
      <c r="F257" s="5">
        <v>1</v>
      </c>
      <c r="G257" s="6">
        <v>1540</v>
      </c>
      <c r="H257" s="6">
        <v>1961.19</v>
      </c>
      <c r="I257" s="6">
        <v>1540</v>
      </c>
      <c r="J257" s="6">
        <v>1961.19</v>
      </c>
    </row>
    <row r="258" spans="1:10" ht="16.5">
      <c r="A258" s="40" t="s">
        <v>557</v>
      </c>
      <c r="B258" s="4" t="s">
        <v>558</v>
      </c>
      <c r="C258" s="3" t="s">
        <v>559</v>
      </c>
      <c r="D258" s="4" t="s">
        <v>15</v>
      </c>
      <c r="E258" s="4" t="s">
        <v>52</v>
      </c>
      <c r="F258" s="5">
        <v>18</v>
      </c>
      <c r="G258" s="6">
        <v>9000</v>
      </c>
      <c r="H258" s="6">
        <v>11461.5</v>
      </c>
      <c r="I258" s="6">
        <v>162000</v>
      </c>
      <c r="J258" s="6">
        <v>206307</v>
      </c>
    </row>
    <row r="259" spans="1:10">
      <c r="A259" s="40" t="s">
        <v>560</v>
      </c>
      <c r="B259" s="4" t="s">
        <v>561</v>
      </c>
      <c r="C259" s="3" t="s">
        <v>562</v>
      </c>
      <c r="D259" s="4"/>
      <c r="E259" s="4" t="s">
        <v>4</v>
      </c>
      <c r="F259" s="5">
        <v>12</v>
      </c>
      <c r="G259" s="6">
        <v>5000</v>
      </c>
      <c r="H259" s="6">
        <v>6367.5</v>
      </c>
      <c r="I259" s="6">
        <v>60000</v>
      </c>
      <c r="J259" s="6">
        <v>76410</v>
      </c>
    </row>
    <row r="260" spans="1:10" ht="20.100000000000001" customHeight="1">
      <c r="A260" s="39" t="s">
        <v>563</v>
      </c>
      <c r="B260" s="195" t="s">
        <v>496</v>
      </c>
      <c r="C260" s="195"/>
      <c r="D260" s="195"/>
      <c r="E260" s="195"/>
      <c r="F260" s="195"/>
      <c r="G260" s="195"/>
      <c r="H260" s="195"/>
      <c r="I260" s="2">
        <v>2464.69</v>
      </c>
      <c r="J260" s="2">
        <v>3138.67</v>
      </c>
    </row>
    <row r="261" spans="1:10" ht="16.5">
      <c r="A261" s="40" t="s">
        <v>564</v>
      </c>
      <c r="B261" s="4" t="s">
        <v>565</v>
      </c>
      <c r="C261" s="3" t="s">
        <v>566</v>
      </c>
      <c r="D261" s="4" t="s">
        <v>20</v>
      </c>
      <c r="E261" s="4" t="s">
        <v>25</v>
      </c>
      <c r="F261" s="5">
        <v>93.61</v>
      </c>
      <c r="G261" s="6">
        <v>2.7</v>
      </c>
      <c r="H261" s="6">
        <v>3.44</v>
      </c>
      <c r="I261" s="6">
        <v>252.75</v>
      </c>
      <c r="J261" s="6">
        <v>322.02</v>
      </c>
    </row>
    <row r="262" spans="1:10" ht="16.5">
      <c r="A262" s="40" t="s">
        <v>567</v>
      </c>
      <c r="B262" s="4" t="s">
        <v>568</v>
      </c>
      <c r="C262" s="3" t="s">
        <v>569</v>
      </c>
      <c r="D262" s="4" t="s">
        <v>20</v>
      </c>
      <c r="E262" s="4" t="s">
        <v>25</v>
      </c>
      <c r="F262" s="5">
        <v>67.59</v>
      </c>
      <c r="G262" s="6">
        <v>4.1399999999999997</v>
      </c>
      <c r="H262" s="6">
        <v>5.27</v>
      </c>
      <c r="I262" s="6">
        <v>279.82</v>
      </c>
      <c r="J262" s="6">
        <v>356.2</v>
      </c>
    </row>
    <row r="263" spans="1:10" ht="16.5">
      <c r="A263" s="40" t="s">
        <v>570</v>
      </c>
      <c r="B263" s="4" t="s">
        <v>571</v>
      </c>
      <c r="C263" s="3" t="s">
        <v>572</v>
      </c>
      <c r="D263" s="4" t="s">
        <v>20</v>
      </c>
      <c r="E263" s="4" t="s">
        <v>25</v>
      </c>
      <c r="F263" s="5">
        <v>32.229999999999997</v>
      </c>
      <c r="G263" s="6">
        <v>16.649999999999999</v>
      </c>
      <c r="H263" s="6">
        <v>21.2</v>
      </c>
      <c r="I263" s="6">
        <v>536.63</v>
      </c>
      <c r="J263" s="6">
        <v>683.28</v>
      </c>
    </row>
    <row r="264" spans="1:10" ht="16.5">
      <c r="A264" s="40" t="s">
        <v>573</v>
      </c>
      <c r="B264" s="4" t="s">
        <v>574</v>
      </c>
      <c r="C264" s="3" t="s">
        <v>575</v>
      </c>
      <c r="D264" s="4" t="s">
        <v>20</v>
      </c>
      <c r="E264" s="4" t="s">
        <v>33</v>
      </c>
      <c r="F264" s="5">
        <v>2</v>
      </c>
      <c r="G264" s="6">
        <v>20</v>
      </c>
      <c r="H264" s="6">
        <v>25.47</v>
      </c>
      <c r="I264" s="6">
        <v>40</v>
      </c>
      <c r="J264" s="6">
        <v>50.94</v>
      </c>
    </row>
    <row r="265" spans="1:10" ht="16.5">
      <c r="A265" s="40" t="s">
        <v>576</v>
      </c>
      <c r="B265" s="4" t="s">
        <v>577</v>
      </c>
      <c r="C265" s="3" t="s">
        <v>578</v>
      </c>
      <c r="D265" s="4" t="s">
        <v>20</v>
      </c>
      <c r="E265" s="4" t="s">
        <v>33</v>
      </c>
      <c r="F265" s="5">
        <v>2</v>
      </c>
      <c r="G265" s="6">
        <v>42.84</v>
      </c>
      <c r="H265" s="6">
        <v>54.56</v>
      </c>
      <c r="I265" s="6">
        <v>85.68</v>
      </c>
      <c r="J265" s="6">
        <v>109.12</v>
      </c>
    </row>
    <row r="266" spans="1:10" ht="16.5">
      <c r="A266" s="40" t="s">
        <v>579</v>
      </c>
      <c r="B266" s="4" t="s">
        <v>580</v>
      </c>
      <c r="C266" s="3" t="s">
        <v>581</v>
      </c>
      <c r="D266" s="4" t="s">
        <v>20</v>
      </c>
      <c r="E266" s="4" t="s">
        <v>33</v>
      </c>
      <c r="F266" s="5">
        <v>1</v>
      </c>
      <c r="G266" s="6">
        <v>37.799999999999997</v>
      </c>
      <c r="H266" s="6">
        <v>48.14</v>
      </c>
      <c r="I266" s="6">
        <v>37.799999999999997</v>
      </c>
      <c r="J266" s="6">
        <v>48.14</v>
      </c>
    </row>
    <row r="267" spans="1:10" ht="16.5">
      <c r="A267" s="40" t="s">
        <v>582</v>
      </c>
      <c r="B267" s="4" t="s">
        <v>583</v>
      </c>
      <c r="C267" s="3" t="s">
        <v>584</v>
      </c>
      <c r="D267" s="4" t="s">
        <v>20</v>
      </c>
      <c r="E267" s="4" t="s">
        <v>33</v>
      </c>
      <c r="F267" s="5">
        <v>1</v>
      </c>
      <c r="G267" s="6">
        <v>88.2</v>
      </c>
      <c r="H267" s="6">
        <v>112.32</v>
      </c>
      <c r="I267" s="6">
        <v>88.2</v>
      </c>
      <c r="J267" s="6">
        <v>112.32</v>
      </c>
    </row>
    <row r="268" spans="1:10">
      <c r="A268" s="40" t="s">
        <v>585</v>
      </c>
      <c r="B268" s="4" t="s">
        <v>586</v>
      </c>
      <c r="C268" s="3" t="s">
        <v>587</v>
      </c>
      <c r="D268" s="4" t="s">
        <v>1761</v>
      </c>
      <c r="E268" s="4" t="s">
        <v>4</v>
      </c>
      <c r="F268" s="5">
        <v>3</v>
      </c>
      <c r="G268" s="6">
        <v>381.27</v>
      </c>
      <c r="H268" s="6">
        <v>485.55</v>
      </c>
      <c r="I268" s="6">
        <v>1143.81</v>
      </c>
      <c r="J268" s="6">
        <v>1456.65</v>
      </c>
    </row>
    <row r="269" spans="1:10" ht="20.100000000000001" customHeight="1">
      <c r="A269" s="39" t="s">
        <v>588</v>
      </c>
      <c r="B269" s="195" t="s">
        <v>589</v>
      </c>
      <c r="C269" s="195"/>
      <c r="D269" s="195"/>
      <c r="E269" s="195"/>
      <c r="F269" s="195"/>
      <c r="G269" s="195"/>
      <c r="H269" s="195"/>
      <c r="I269" s="2">
        <v>1956.27</v>
      </c>
      <c r="J269" s="2">
        <v>2490.6999999999998</v>
      </c>
    </row>
    <row r="270" spans="1:10" ht="16.5">
      <c r="A270" s="40" t="s">
        <v>590</v>
      </c>
      <c r="B270" s="4" t="s">
        <v>565</v>
      </c>
      <c r="C270" s="3" t="s">
        <v>566</v>
      </c>
      <c r="D270" s="4" t="s">
        <v>20</v>
      </c>
      <c r="E270" s="4" t="s">
        <v>25</v>
      </c>
      <c r="F270" s="5">
        <v>90.86</v>
      </c>
      <c r="G270" s="6">
        <v>2.82</v>
      </c>
      <c r="H270" s="6">
        <v>3.59</v>
      </c>
      <c r="I270" s="6">
        <v>256.23</v>
      </c>
      <c r="J270" s="6">
        <v>326.19</v>
      </c>
    </row>
    <row r="271" spans="1:10" ht="16.5">
      <c r="A271" s="40" t="s">
        <v>591</v>
      </c>
      <c r="B271" s="4" t="s">
        <v>568</v>
      </c>
      <c r="C271" s="3" t="s">
        <v>569</v>
      </c>
      <c r="D271" s="4" t="s">
        <v>20</v>
      </c>
      <c r="E271" s="4" t="s">
        <v>25</v>
      </c>
      <c r="F271" s="5">
        <v>125.64</v>
      </c>
      <c r="G271" s="6">
        <v>4.1399999999999997</v>
      </c>
      <c r="H271" s="6">
        <v>5.27</v>
      </c>
      <c r="I271" s="6">
        <v>520.15</v>
      </c>
      <c r="J271" s="6">
        <v>662.12</v>
      </c>
    </row>
    <row r="272" spans="1:10" ht="16.5">
      <c r="A272" s="40" t="s">
        <v>592</v>
      </c>
      <c r="B272" s="4" t="s">
        <v>571</v>
      </c>
      <c r="C272" s="3" t="s">
        <v>572</v>
      </c>
      <c r="D272" s="4" t="s">
        <v>20</v>
      </c>
      <c r="E272" s="4" t="s">
        <v>25</v>
      </c>
      <c r="F272" s="5">
        <v>54.85</v>
      </c>
      <c r="G272" s="6">
        <v>16.649999999999999</v>
      </c>
      <c r="H272" s="6">
        <v>21.2</v>
      </c>
      <c r="I272" s="6">
        <v>913.25</v>
      </c>
      <c r="J272" s="6">
        <v>1162.82</v>
      </c>
    </row>
    <row r="273" spans="1:10" ht="16.5">
      <c r="A273" s="40" t="s">
        <v>593</v>
      </c>
      <c r="B273" s="4" t="s">
        <v>574</v>
      </c>
      <c r="C273" s="3" t="s">
        <v>575</v>
      </c>
      <c r="D273" s="4" t="s">
        <v>20</v>
      </c>
      <c r="E273" s="4" t="s">
        <v>33</v>
      </c>
      <c r="F273" s="5">
        <v>2</v>
      </c>
      <c r="G273" s="6">
        <v>20</v>
      </c>
      <c r="H273" s="6">
        <v>25.47</v>
      </c>
      <c r="I273" s="6">
        <v>40</v>
      </c>
      <c r="J273" s="6">
        <v>50.94</v>
      </c>
    </row>
    <row r="274" spans="1:10" ht="16.5">
      <c r="A274" s="40" t="s">
        <v>594</v>
      </c>
      <c r="B274" s="4" t="s">
        <v>574</v>
      </c>
      <c r="C274" s="3" t="s">
        <v>575</v>
      </c>
      <c r="D274" s="4" t="s">
        <v>20</v>
      </c>
      <c r="E274" s="4" t="s">
        <v>33</v>
      </c>
      <c r="F274" s="5">
        <v>2</v>
      </c>
      <c r="G274" s="6">
        <v>20</v>
      </c>
      <c r="H274" s="6">
        <v>25.47</v>
      </c>
      <c r="I274" s="6">
        <v>40</v>
      </c>
      <c r="J274" s="6">
        <v>50.94</v>
      </c>
    </row>
    <row r="275" spans="1:10" ht="16.5">
      <c r="A275" s="40" t="s">
        <v>595</v>
      </c>
      <c r="B275" s="4" t="s">
        <v>596</v>
      </c>
      <c r="C275" s="3" t="s">
        <v>597</v>
      </c>
      <c r="D275" s="4" t="s">
        <v>20</v>
      </c>
      <c r="E275" s="4" t="s">
        <v>33</v>
      </c>
      <c r="F275" s="5">
        <v>2</v>
      </c>
      <c r="G275" s="6">
        <v>49.14</v>
      </c>
      <c r="H275" s="6">
        <v>62.58</v>
      </c>
      <c r="I275" s="6">
        <v>98.28</v>
      </c>
      <c r="J275" s="6">
        <v>125.16</v>
      </c>
    </row>
    <row r="276" spans="1:10" ht="16.5">
      <c r="A276" s="40" t="s">
        <v>598</v>
      </c>
      <c r="B276" s="4" t="s">
        <v>583</v>
      </c>
      <c r="C276" s="3" t="s">
        <v>584</v>
      </c>
      <c r="D276" s="4" t="s">
        <v>20</v>
      </c>
      <c r="E276" s="4" t="s">
        <v>33</v>
      </c>
      <c r="F276" s="5">
        <v>1</v>
      </c>
      <c r="G276" s="6">
        <v>88.36</v>
      </c>
      <c r="H276" s="6">
        <v>112.53</v>
      </c>
      <c r="I276" s="6">
        <v>88.36</v>
      </c>
      <c r="J276" s="6">
        <v>112.53</v>
      </c>
    </row>
    <row r="277" spans="1:10" ht="20.100000000000001" customHeight="1">
      <c r="A277" s="39" t="s">
        <v>599</v>
      </c>
      <c r="B277" s="195" t="s">
        <v>600</v>
      </c>
      <c r="C277" s="195"/>
      <c r="D277" s="195"/>
      <c r="E277" s="195"/>
      <c r="F277" s="195"/>
      <c r="G277" s="195"/>
      <c r="H277" s="195"/>
      <c r="I277" s="2">
        <v>3428.99</v>
      </c>
      <c r="J277" s="2">
        <v>4367.24</v>
      </c>
    </row>
    <row r="278" spans="1:10" ht="16.5">
      <c r="A278" s="40" t="s">
        <v>601</v>
      </c>
      <c r="B278" s="4" t="s">
        <v>565</v>
      </c>
      <c r="C278" s="3" t="s">
        <v>566</v>
      </c>
      <c r="D278" s="4" t="s">
        <v>20</v>
      </c>
      <c r="E278" s="4" t="s">
        <v>25</v>
      </c>
      <c r="F278" s="5">
        <v>274.24</v>
      </c>
      <c r="G278" s="6">
        <v>2.7</v>
      </c>
      <c r="H278" s="6">
        <v>3.44</v>
      </c>
      <c r="I278" s="6">
        <v>740.45</v>
      </c>
      <c r="J278" s="6">
        <v>943.39</v>
      </c>
    </row>
    <row r="279" spans="1:10" ht="16.5">
      <c r="A279" s="40" t="s">
        <v>602</v>
      </c>
      <c r="B279" s="4" t="s">
        <v>568</v>
      </c>
      <c r="C279" s="3" t="s">
        <v>569</v>
      </c>
      <c r="D279" s="4" t="s">
        <v>20</v>
      </c>
      <c r="E279" s="4" t="s">
        <v>25</v>
      </c>
      <c r="F279" s="5">
        <v>124.53</v>
      </c>
      <c r="G279" s="6">
        <v>4.1399999999999997</v>
      </c>
      <c r="H279" s="6">
        <v>5.27</v>
      </c>
      <c r="I279" s="6">
        <v>515.54999999999995</v>
      </c>
      <c r="J279" s="6">
        <v>656.27</v>
      </c>
    </row>
    <row r="280" spans="1:10" ht="16.5">
      <c r="A280" s="40" t="s">
        <v>603</v>
      </c>
      <c r="B280" s="4" t="s">
        <v>571</v>
      </c>
      <c r="C280" s="3" t="s">
        <v>572</v>
      </c>
      <c r="D280" s="4" t="s">
        <v>20</v>
      </c>
      <c r="E280" s="4" t="s">
        <v>25</v>
      </c>
      <c r="F280" s="5">
        <v>119.55</v>
      </c>
      <c r="G280" s="6">
        <v>16.920000000000002</v>
      </c>
      <c r="H280" s="6">
        <v>21.55</v>
      </c>
      <c r="I280" s="6">
        <v>2022.79</v>
      </c>
      <c r="J280" s="6">
        <v>2576.3000000000002</v>
      </c>
    </row>
    <row r="281" spans="1:10" ht="16.5">
      <c r="A281" s="40" t="s">
        <v>604</v>
      </c>
      <c r="B281" s="4" t="s">
        <v>574</v>
      </c>
      <c r="C281" s="3" t="s">
        <v>575</v>
      </c>
      <c r="D281" s="4" t="s">
        <v>20</v>
      </c>
      <c r="E281" s="4" t="s">
        <v>33</v>
      </c>
      <c r="F281" s="5">
        <v>2</v>
      </c>
      <c r="G281" s="6">
        <v>20</v>
      </c>
      <c r="H281" s="6">
        <v>25.47</v>
      </c>
      <c r="I281" s="6">
        <v>40</v>
      </c>
      <c r="J281" s="6">
        <v>50.94</v>
      </c>
    </row>
    <row r="282" spans="1:10" ht="16.5">
      <c r="A282" s="40" t="s">
        <v>605</v>
      </c>
      <c r="B282" s="4" t="s">
        <v>577</v>
      </c>
      <c r="C282" s="3" t="s">
        <v>578</v>
      </c>
      <c r="D282" s="4" t="s">
        <v>20</v>
      </c>
      <c r="E282" s="4" t="s">
        <v>33</v>
      </c>
      <c r="F282" s="5">
        <v>2</v>
      </c>
      <c r="G282" s="6">
        <v>42.84</v>
      </c>
      <c r="H282" s="6">
        <v>54.56</v>
      </c>
      <c r="I282" s="6">
        <v>85.68</v>
      </c>
      <c r="J282" s="6">
        <v>109.12</v>
      </c>
    </row>
    <row r="283" spans="1:10" ht="16.5">
      <c r="A283" s="40" t="s">
        <v>606</v>
      </c>
      <c r="B283" s="4" t="s">
        <v>607</v>
      </c>
      <c r="C283" s="3" t="s">
        <v>608</v>
      </c>
      <c r="D283" s="4" t="s">
        <v>20</v>
      </c>
      <c r="E283" s="4" t="s">
        <v>33</v>
      </c>
      <c r="F283" s="5">
        <v>2</v>
      </c>
      <c r="G283" s="6">
        <v>12.26</v>
      </c>
      <c r="H283" s="6">
        <v>15.61</v>
      </c>
      <c r="I283" s="6">
        <v>24.52</v>
      </c>
      <c r="J283" s="6">
        <v>31.22</v>
      </c>
    </row>
    <row r="284" spans="1:10" ht="20.100000000000001" customHeight="1">
      <c r="A284" s="39" t="s">
        <v>609</v>
      </c>
      <c r="B284" s="195" t="s">
        <v>172</v>
      </c>
      <c r="C284" s="195"/>
      <c r="D284" s="195"/>
      <c r="E284" s="195"/>
      <c r="F284" s="195"/>
      <c r="G284" s="195"/>
      <c r="H284" s="195"/>
      <c r="I284" s="2">
        <v>47211.96</v>
      </c>
      <c r="J284" s="2">
        <v>60131.69</v>
      </c>
    </row>
    <row r="285" spans="1:10" ht="16.5">
      <c r="A285" s="40" t="s">
        <v>610</v>
      </c>
      <c r="B285" s="4" t="s">
        <v>611</v>
      </c>
      <c r="C285" s="3" t="s">
        <v>612</v>
      </c>
      <c r="D285" s="4" t="s">
        <v>20</v>
      </c>
      <c r="E285" s="4" t="s">
        <v>33</v>
      </c>
      <c r="F285" s="5">
        <v>8</v>
      </c>
      <c r="G285" s="6">
        <v>406.94</v>
      </c>
      <c r="H285" s="6">
        <v>518.24</v>
      </c>
      <c r="I285" s="6">
        <v>3255.52</v>
      </c>
      <c r="J285" s="6">
        <v>4145.92</v>
      </c>
    </row>
    <row r="286" spans="1:10" ht="16.5">
      <c r="A286" s="40" t="s">
        <v>613</v>
      </c>
      <c r="B286" s="4" t="s">
        <v>614</v>
      </c>
      <c r="C286" s="3" t="s">
        <v>615</v>
      </c>
      <c r="D286" s="4" t="s">
        <v>20</v>
      </c>
      <c r="E286" s="4" t="s">
        <v>25</v>
      </c>
      <c r="F286" s="5">
        <v>1246.3800000000001</v>
      </c>
      <c r="G286" s="6">
        <v>22</v>
      </c>
      <c r="H286" s="6">
        <v>28.02</v>
      </c>
      <c r="I286" s="6">
        <v>27420.36</v>
      </c>
      <c r="J286" s="6">
        <v>34923.57</v>
      </c>
    </row>
    <row r="287" spans="1:10" ht="16.5">
      <c r="A287" s="40" t="s">
        <v>616</v>
      </c>
      <c r="B287" s="4" t="s">
        <v>617</v>
      </c>
      <c r="C287" s="3" t="s">
        <v>618</v>
      </c>
      <c r="D287" s="4" t="s">
        <v>20</v>
      </c>
      <c r="E287" s="4" t="s">
        <v>25</v>
      </c>
      <c r="F287" s="5">
        <v>786.12</v>
      </c>
      <c r="G287" s="6">
        <v>6.93</v>
      </c>
      <c r="H287" s="6">
        <v>8.83</v>
      </c>
      <c r="I287" s="6">
        <v>5447.81</v>
      </c>
      <c r="J287" s="6">
        <v>6941.44</v>
      </c>
    </row>
    <row r="288" spans="1:10" ht="16.5">
      <c r="A288" s="40" t="s">
        <v>619</v>
      </c>
      <c r="B288" s="4" t="s">
        <v>620</v>
      </c>
      <c r="C288" s="3" t="s">
        <v>621</v>
      </c>
      <c r="D288" s="4" t="s">
        <v>20</v>
      </c>
      <c r="E288" s="4" t="s">
        <v>25</v>
      </c>
      <c r="F288" s="5">
        <v>348.97</v>
      </c>
      <c r="G288" s="6">
        <v>23</v>
      </c>
      <c r="H288" s="6">
        <v>29.29</v>
      </c>
      <c r="I288" s="6">
        <v>8026.31</v>
      </c>
      <c r="J288" s="6">
        <v>10221.33</v>
      </c>
    </row>
    <row r="289" spans="1:10" ht="16.5">
      <c r="A289" s="40" t="s">
        <v>622</v>
      </c>
      <c r="B289" s="4" t="s">
        <v>623</v>
      </c>
      <c r="C289" s="3" t="s">
        <v>624</v>
      </c>
      <c r="D289" s="4" t="s">
        <v>20</v>
      </c>
      <c r="E289" s="4" t="s">
        <v>25</v>
      </c>
      <c r="F289" s="5">
        <v>10.54</v>
      </c>
      <c r="G289" s="6">
        <v>13.41</v>
      </c>
      <c r="H289" s="6">
        <v>17.079999999999998</v>
      </c>
      <c r="I289" s="6">
        <v>141.34</v>
      </c>
      <c r="J289" s="6">
        <v>180.02</v>
      </c>
    </row>
    <row r="290" spans="1:10" ht="16.5">
      <c r="A290" s="40" t="s">
        <v>625</v>
      </c>
      <c r="B290" s="4" t="s">
        <v>626</v>
      </c>
      <c r="C290" s="3" t="s">
        <v>627</v>
      </c>
      <c r="D290" s="4" t="s">
        <v>20</v>
      </c>
      <c r="E290" s="4" t="s">
        <v>25</v>
      </c>
      <c r="F290" s="5">
        <v>10.09</v>
      </c>
      <c r="G290" s="6">
        <v>43.52</v>
      </c>
      <c r="H290" s="6">
        <v>55.42</v>
      </c>
      <c r="I290" s="6">
        <v>439.12</v>
      </c>
      <c r="J290" s="6">
        <v>559.19000000000005</v>
      </c>
    </row>
    <row r="291" spans="1:10" ht="16.5">
      <c r="A291" s="40" t="s">
        <v>628</v>
      </c>
      <c r="B291" s="4" t="s">
        <v>629</v>
      </c>
      <c r="C291" s="3" t="s">
        <v>630</v>
      </c>
      <c r="D291" s="4" t="s">
        <v>20</v>
      </c>
      <c r="E291" s="4" t="s">
        <v>33</v>
      </c>
      <c r="F291" s="5">
        <v>14</v>
      </c>
      <c r="G291" s="6">
        <v>177.25</v>
      </c>
      <c r="H291" s="6">
        <v>225.73</v>
      </c>
      <c r="I291" s="6">
        <v>2481.5</v>
      </c>
      <c r="J291" s="6">
        <v>3160.22</v>
      </c>
    </row>
    <row r="292" spans="1:10" ht="20.100000000000001" customHeight="1">
      <c r="A292" s="39" t="s">
        <v>631</v>
      </c>
      <c r="B292" s="195" t="s">
        <v>632</v>
      </c>
      <c r="C292" s="195"/>
      <c r="D292" s="195"/>
      <c r="E292" s="195"/>
      <c r="F292" s="195"/>
      <c r="G292" s="195"/>
      <c r="H292" s="195"/>
      <c r="I292" s="2">
        <v>38912.019999999997</v>
      </c>
      <c r="J292" s="2">
        <v>49555.34</v>
      </c>
    </row>
    <row r="293" spans="1:10" ht="16.5">
      <c r="A293" s="40" t="s">
        <v>633</v>
      </c>
      <c r="B293" s="4" t="s">
        <v>634</v>
      </c>
      <c r="C293" s="3" t="s">
        <v>635</v>
      </c>
      <c r="D293" s="4" t="s">
        <v>20</v>
      </c>
      <c r="E293" s="4" t="s">
        <v>33</v>
      </c>
      <c r="F293" s="5">
        <v>3</v>
      </c>
      <c r="G293" s="6">
        <v>828.9</v>
      </c>
      <c r="H293" s="6">
        <v>1055.5999999999999</v>
      </c>
      <c r="I293" s="6">
        <v>2486.6999999999998</v>
      </c>
      <c r="J293" s="6">
        <v>3166.8</v>
      </c>
    </row>
    <row r="294" spans="1:10" ht="16.5">
      <c r="A294" s="40" t="s">
        <v>636</v>
      </c>
      <c r="B294" s="4" t="s">
        <v>637</v>
      </c>
      <c r="C294" s="3" t="s">
        <v>638</v>
      </c>
      <c r="D294" s="4" t="s">
        <v>20</v>
      </c>
      <c r="E294" s="4" t="s">
        <v>33</v>
      </c>
      <c r="F294" s="5">
        <v>6</v>
      </c>
      <c r="G294" s="6">
        <v>14.4</v>
      </c>
      <c r="H294" s="6">
        <v>18.34</v>
      </c>
      <c r="I294" s="6">
        <v>86.4</v>
      </c>
      <c r="J294" s="6">
        <v>110.04</v>
      </c>
    </row>
    <row r="295" spans="1:10">
      <c r="A295" s="40" t="s">
        <v>639</v>
      </c>
      <c r="B295" s="4" t="s">
        <v>640</v>
      </c>
      <c r="C295" s="3" t="s">
        <v>641</v>
      </c>
      <c r="D295" s="4" t="s">
        <v>15</v>
      </c>
      <c r="E295" s="4" t="s">
        <v>52</v>
      </c>
      <c r="F295" s="5">
        <v>3</v>
      </c>
      <c r="G295" s="6">
        <v>14.4</v>
      </c>
      <c r="H295" s="6">
        <v>18.34</v>
      </c>
      <c r="I295" s="6">
        <v>43.2</v>
      </c>
      <c r="J295" s="6">
        <v>55.02</v>
      </c>
    </row>
    <row r="296" spans="1:10">
      <c r="A296" s="40" t="s">
        <v>642</v>
      </c>
      <c r="B296" s="4" t="s">
        <v>643</v>
      </c>
      <c r="C296" s="3" t="s">
        <v>644</v>
      </c>
      <c r="D296" s="4" t="s">
        <v>1761</v>
      </c>
      <c r="E296" s="4" t="s">
        <v>33</v>
      </c>
      <c r="F296" s="5">
        <v>3</v>
      </c>
      <c r="G296" s="6">
        <v>4.74</v>
      </c>
      <c r="H296" s="6">
        <v>6.04</v>
      </c>
      <c r="I296" s="6">
        <v>14.22</v>
      </c>
      <c r="J296" s="6">
        <v>18.12</v>
      </c>
    </row>
    <row r="297" spans="1:10" ht="16.5">
      <c r="A297" s="40" t="s">
        <v>645</v>
      </c>
      <c r="B297" s="4" t="s">
        <v>646</v>
      </c>
      <c r="C297" s="3" t="s">
        <v>647</v>
      </c>
      <c r="D297" s="4" t="s">
        <v>15</v>
      </c>
      <c r="E297" s="4" t="s">
        <v>52</v>
      </c>
      <c r="F297" s="5">
        <v>36</v>
      </c>
      <c r="G297" s="6">
        <v>20.7</v>
      </c>
      <c r="H297" s="6">
        <v>26.36</v>
      </c>
      <c r="I297" s="6">
        <v>745.2</v>
      </c>
      <c r="J297" s="6">
        <v>948.96</v>
      </c>
    </row>
    <row r="298" spans="1:10" ht="16.5">
      <c r="A298" s="40" t="s">
        <v>648</v>
      </c>
      <c r="B298" s="4" t="s">
        <v>646</v>
      </c>
      <c r="C298" s="3" t="s">
        <v>649</v>
      </c>
      <c r="D298" s="4" t="s">
        <v>15</v>
      </c>
      <c r="E298" s="4" t="s">
        <v>52</v>
      </c>
      <c r="F298" s="5">
        <v>6</v>
      </c>
      <c r="G298" s="6">
        <v>20.7</v>
      </c>
      <c r="H298" s="6">
        <v>26.36</v>
      </c>
      <c r="I298" s="6">
        <v>124.2</v>
      </c>
      <c r="J298" s="6">
        <v>158.16</v>
      </c>
    </row>
    <row r="299" spans="1:10" ht="20.100000000000001" customHeight="1">
      <c r="A299" s="39" t="s">
        <v>650</v>
      </c>
      <c r="B299" s="195" t="s">
        <v>651</v>
      </c>
      <c r="C299" s="195"/>
      <c r="D299" s="195"/>
      <c r="E299" s="195"/>
      <c r="F299" s="195"/>
      <c r="G299" s="195"/>
      <c r="H299" s="195"/>
      <c r="I299" s="2">
        <v>35412.1</v>
      </c>
      <c r="J299" s="2">
        <v>45098.239999999998</v>
      </c>
    </row>
    <row r="300" spans="1:10" ht="16.5">
      <c r="A300" s="40" t="s">
        <v>652</v>
      </c>
      <c r="B300" s="4" t="s">
        <v>653</v>
      </c>
      <c r="C300" s="3" t="s">
        <v>654</v>
      </c>
      <c r="D300" s="4" t="s">
        <v>15</v>
      </c>
      <c r="E300" s="4" t="s">
        <v>52</v>
      </c>
      <c r="F300" s="5">
        <v>4</v>
      </c>
      <c r="G300" s="6">
        <v>700</v>
      </c>
      <c r="H300" s="6">
        <v>891.45</v>
      </c>
      <c r="I300" s="6">
        <v>2800</v>
      </c>
      <c r="J300" s="6">
        <v>3565.8</v>
      </c>
    </row>
    <row r="301" spans="1:10">
      <c r="A301" s="40" t="s">
        <v>655</v>
      </c>
      <c r="B301" s="4" t="s">
        <v>656</v>
      </c>
      <c r="C301" s="3" t="s">
        <v>657</v>
      </c>
      <c r="D301" s="4" t="s">
        <v>15</v>
      </c>
      <c r="E301" s="4" t="s">
        <v>52</v>
      </c>
      <c r="F301" s="5">
        <v>1</v>
      </c>
      <c r="G301" s="6">
        <v>26.1</v>
      </c>
      <c r="H301" s="6">
        <v>33.24</v>
      </c>
      <c r="I301" s="6">
        <v>26.1</v>
      </c>
      <c r="J301" s="6">
        <v>33.24</v>
      </c>
    </row>
    <row r="302" spans="1:10">
      <c r="A302" s="40" t="s">
        <v>658</v>
      </c>
      <c r="B302" s="4" t="s">
        <v>659</v>
      </c>
      <c r="C302" s="3" t="s">
        <v>660</v>
      </c>
      <c r="D302" s="4" t="s">
        <v>1761</v>
      </c>
      <c r="E302" s="4" t="s">
        <v>33</v>
      </c>
      <c r="F302" s="5">
        <v>20</v>
      </c>
      <c r="G302" s="6">
        <v>400</v>
      </c>
      <c r="H302" s="6">
        <v>509.4</v>
      </c>
      <c r="I302" s="6">
        <v>8000</v>
      </c>
      <c r="J302" s="6">
        <v>10188</v>
      </c>
    </row>
    <row r="303" spans="1:10" ht="16.5">
      <c r="A303" s="40" t="s">
        <v>661</v>
      </c>
      <c r="B303" s="4" t="s">
        <v>583</v>
      </c>
      <c r="C303" s="3" t="s">
        <v>584</v>
      </c>
      <c r="D303" s="4" t="s">
        <v>20</v>
      </c>
      <c r="E303" s="4" t="s">
        <v>33</v>
      </c>
      <c r="F303" s="5">
        <v>20</v>
      </c>
      <c r="G303" s="6">
        <v>88.2</v>
      </c>
      <c r="H303" s="6">
        <v>112.32</v>
      </c>
      <c r="I303" s="6">
        <v>1764</v>
      </c>
      <c r="J303" s="6">
        <v>2246.4</v>
      </c>
    </row>
    <row r="304" spans="1:10">
      <c r="A304" s="40" t="s">
        <v>662</v>
      </c>
      <c r="B304" s="4" t="s">
        <v>663</v>
      </c>
      <c r="C304" s="3" t="s">
        <v>664</v>
      </c>
      <c r="D304" s="4" t="s">
        <v>20</v>
      </c>
      <c r="E304" s="4" t="s">
        <v>25</v>
      </c>
      <c r="F304" s="5">
        <v>220</v>
      </c>
      <c r="G304" s="6">
        <v>50</v>
      </c>
      <c r="H304" s="6">
        <v>63.68</v>
      </c>
      <c r="I304" s="6">
        <v>11000</v>
      </c>
      <c r="J304" s="6">
        <v>14009.6</v>
      </c>
    </row>
    <row r="305" spans="1:10">
      <c r="A305" s="40" t="s">
        <v>665</v>
      </c>
      <c r="B305" s="4" t="s">
        <v>666</v>
      </c>
      <c r="C305" s="3" t="s">
        <v>667</v>
      </c>
      <c r="D305" s="4" t="s">
        <v>15</v>
      </c>
      <c r="E305" s="4" t="s">
        <v>45</v>
      </c>
      <c r="F305" s="5">
        <v>60</v>
      </c>
      <c r="G305" s="6">
        <v>50.4</v>
      </c>
      <c r="H305" s="6">
        <v>64.180000000000007</v>
      </c>
      <c r="I305" s="6">
        <v>3024</v>
      </c>
      <c r="J305" s="6">
        <v>3850.8</v>
      </c>
    </row>
    <row r="306" spans="1:10">
      <c r="A306" s="40" t="s">
        <v>668</v>
      </c>
      <c r="B306" s="4" t="s">
        <v>669</v>
      </c>
      <c r="C306" s="3" t="s">
        <v>670</v>
      </c>
      <c r="D306" s="4" t="s">
        <v>15</v>
      </c>
      <c r="E306" s="4" t="s">
        <v>52</v>
      </c>
      <c r="F306" s="5">
        <v>20</v>
      </c>
      <c r="G306" s="6">
        <v>150.30000000000001</v>
      </c>
      <c r="H306" s="6">
        <v>191.41</v>
      </c>
      <c r="I306" s="6">
        <v>3006</v>
      </c>
      <c r="J306" s="6">
        <v>3828.2</v>
      </c>
    </row>
    <row r="307" spans="1:10" ht="16.5">
      <c r="A307" s="40" t="s">
        <v>671</v>
      </c>
      <c r="B307" s="4" t="s">
        <v>672</v>
      </c>
      <c r="C307" s="3" t="s">
        <v>673</v>
      </c>
      <c r="D307" s="4" t="s">
        <v>20</v>
      </c>
      <c r="E307" s="4" t="s">
        <v>33</v>
      </c>
      <c r="F307" s="5">
        <v>20</v>
      </c>
      <c r="G307" s="6">
        <v>250</v>
      </c>
      <c r="H307" s="6">
        <v>318.38</v>
      </c>
      <c r="I307" s="6">
        <v>5000</v>
      </c>
      <c r="J307" s="6">
        <v>6367.6</v>
      </c>
    </row>
    <row r="308" spans="1:10" ht="16.5">
      <c r="A308" s="40" t="s">
        <v>674</v>
      </c>
      <c r="B308" s="4" t="s">
        <v>675</v>
      </c>
      <c r="C308" s="3" t="s">
        <v>676</v>
      </c>
      <c r="D308" s="4" t="s">
        <v>20</v>
      </c>
      <c r="E308" s="4" t="s">
        <v>33</v>
      </c>
      <c r="F308" s="5">
        <v>20</v>
      </c>
      <c r="G308" s="6">
        <v>14.85</v>
      </c>
      <c r="H308" s="6">
        <v>18.91</v>
      </c>
      <c r="I308" s="6">
        <v>297</v>
      </c>
      <c r="J308" s="6">
        <v>378.2</v>
      </c>
    </row>
    <row r="309" spans="1:10" ht="24.75">
      <c r="A309" s="40" t="s">
        <v>677</v>
      </c>
      <c r="B309" s="4" t="s">
        <v>678</v>
      </c>
      <c r="C309" s="3" t="s">
        <v>679</v>
      </c>
      <c r="D309" s="4" t="s">
        <v>20</v>
      </c>
      <c r="E309" s="4" t="s">
        <v>33</v>
      </c>
      <c r="F309" s="5">
        <v>20</v>
      </c>
      <c r="G309" s="6">
        <v>24.75</v>
      </c>
      <c r="H309" s="6">
        <v>31.52</v>
      </c>
      <c r="I309" s="6">
        <v>495</v>
      </c>
      <c r="J309" s="6">
        <v>630.4</v>
      </c>
    </row>
    <row r="310" spans="1:10" ht="15" customHeight="1">
      <c r="A310" s="7"/>
      <c r="B310" s="7"/>
      <c r="C310" s="7"/>
      <c r="D310" s="7"/>
      <c r="E310" s="7"/>
      <c r="F310" s="7"/>
      <c r="G310" s="7"/>
      <c r="H310" s="196" t="s">
        <v>680</v>
      </c>
      <c r="I310" s="196"/>
      <c r="J310" s="2">
        <v>973840.58</v>
      </c>
    </row>
    <row r="311" spans="1:10" ht="15" customHeight="1">
      <c r="A311" s="7"/>
      <c r="B311" s="7"/>
      <c r="C311" s="7"/>
      <c r="D311" s="7"/>
      <c r="E311" s="7"/>
      <c r="F311" s="7"/>
      <c r="G311" s="7"/>
      <c r="H311" s="196" t="s">
        <v>681</v>
      </c>
      <c r="I311" s="196"/>
      <c r="J311" s="2">
        <v>258971.89</v>
      </c>
    </row>
    <row r="312" spans="1:10" ht="15" customHeight="1">
      <c r="A312" s="7"/>
      <c r="B312" s="7"/>
      <c r="C312" s="7"/>
      <c r="D312" s="7"/>
      <c r="E312" s="7"/>
      <c r="F312" s="7"/>
      <c r="G312" s="7"/>
      <c r="H312" s="196" t="s">
        <v>682</v>
      </c>
      <c r="I312" s="196"/>
      <c r="J312" s="2">
        <v>1232812.47</v>
      </c>
    </row>
    <row r="313" spans="1:10" ht="15" customHeight="1">
      <c r="A313" s="7"/>
      <c r="B313" s="7"/>
      <c r="C313" s="7"/>
      <c r="D313" s="7"/>
      <c r="E313" s="7"/>
      <c r="F313" s="7"/>
      <c r="G313" s="7"/>
      <c r="H313" s="196" t="s">
        <v>683</v>
      </c>
      <c r="I313" s="196"/>
      <c r="J313" s="2">
        <v>337187.53</v>
      </c>
    </row>
    <row r="314" spans="1:10" ht="15" customHeight="1">
      <c r="A314" s="7"/>
      <c r="B314" s="7"/>
      <c r="C314" s="7"/>
      <c r="D314" s="7"/>
      <c r="E314" s="7"/>
      <c r="F314" s="7"/>
      <c r="G314" s="7"/>
      <c r="H314" s="196" t="s">
        <v>684</v>
      </c>
      <c r="I314" s="196"/>
      <c r="J314" s="2">
        <v>337187.53</v>
      </c>
    </row>
    <row r="315" spans="1:10" ht="15" customHeight="1">
      <c r="A315" s="7"/>
      <c r="B315" s="7"/>
      <c r="C315" s="7"/>
      <c r="D315" s="7"/>
      <c r="E315" s="7"/>
      <c r="F315" s="7"/>
      <c r="G315" s="7"/>
      <c r="H315" s="196" t="s">
        <v>685</v>
      </c>
      <c r="I315" s="196"/>
      <c r="J315" s="2">
        <v>1570000</v>
      </c>
    </row>
    <row r="316" spans="1:10" ht="15" customHeight="1">
      <c r="A316" s="7"/>
      <c r="B316" s="7"/>
      <c r="C316" s="7"/>
      <c r="D316" s="7"/>
      <c r="E316" s="7"/>
      <c r="F316" s="7"/>
      <c r="G316" s="7"/>
      <c r="H316" s="196" t="s">
        <v>686</v>
      </c>
      <c r="I316" s="196"/>
      <c r="J316" s="2">
        <v>1232812.47</v>
      </c>
    </row>
    <row r="317" spans="1:10" ht="15" customHeight="1">
      <c r="A317" s="68"/>
      <c r="B317" s="68"/>
      <c r="C317" s="68"/>
      <c r="D317" s="68"/>
      <c r="E317" s="68"/>
      <c r="F317" s="68"/>
      <c r="G317" s="68"/>
      <c r="H317" s="198" t="s">
        <v>687</v>
      </c>
      <c r="I317" s="198"/>
      <c r="J317" s="69">
        <v>1570000</v>
      </c>
    </row>
    <row r="318" spans="1:10" ht="15" customHeight="1">
      <c r="A318" s="199" t="s">
        <v>688</v>
      </c>
      <c r="B318" s="199"/>
      <c r="C318" s="199"/>
      <c r="D318" s="199"/>
      <c r="E318" s="199"/>
      <c r="F318" s="199"/>
      <c r="G318" s="199"/>
      <c r="H318" s="199"/>
      <c r="I318" s="199"/>
      <c r="J318" s="199"/>
    </row>
    <row r="319" spans="1:10" ht="42" customHeight="1">
      <c r="A319" s="197" t="s">
        <v>689</v>
      </c>
      <c r="B319" s="197"/>
      <c r="C319" s="197"/>
      <c r="D319" s="50"/>
      <c r="E319" s="50"/>
      <c r="F319" s="50"/>
      <c r="G319" s="50"/>
      <c r="H319" s="50"/>
      <c r="I319" s="50"/>
      <c r="J319" s="50"/>
    </row>
  </sheetData>
  <mergeCells count="80">
    <mergeCell ref="A319:C319"/>
    <mergeCell ref="H314:I314"/>
    <mergeCell ref="H315:I315"/>
    <mergeCell ref="H316:I316"/>
    <mergeCell ref="H317:I317"/>
    <mergeCell ref="A318:J318"/>
    <mergeCell ref="B299:H299"/>
    <mergeCell ref="H310:I310"/>
    <mergeCell ref="H311:I311"/>
    <mergeCell ref="H312:I312"/>
    <mergeCell ref="H313:I313"/>
    <mergeCell ref="B260:H260"/>
    <mergeCell ref="B269:H269"/>
    <mergeCell ref="B277:H277"/>
    <mergeCell ref="B284:H284"/>
    <mergeCell ref="B292:H292"/>
    <mergeCell ref="B237:H237"/>
    <mergeCell ref="B239:H239"/>
    <mergeCell ref="B243:H243"/>
    <mergeCell ref="B247:H247"/>
    <mergeCell ref="B253:H253"/>
    <mergeCell ref="B217:H217"/>
    <mergeCell ref="B218:H218"/>
    <mergeCell ref="B220:H220"/>
    <mergeCell ref="B230:H230"/>
    <mergeCell ref="B232:H232"/>
    <mergeCell ref="B193:H193"/>
    <mergeCell ref="B205:H205"/>
    <mergeCell ref="B211:H211"/>
    <mergeCell ref="B213:H213"/>
    <mergeCell ref="B214:H214"/>
    <mergeCell ref="B177:H177"/>
    <mergeCell ref="B179:H179"/>
    <mergeCell ref="B184:H184"/>
    <mergeCell ref="B186:H186"/>
    <mergeCell ref="B190:H190"/>
    <mergeCell ref="B158:H158"/>
    <mergeCell ref="B161:H161"/>
    <mergeCell ref="B163:H163"/>
    <mergeCell ref="B164:H164"/>
    <mergeCell ref="B166:H166"/>
    <mergeCell ref="B138:H138"/>
    <mergeCell ref="B140:H140"/>
    <mergeCell ref="B142:H142"/>
    <mergeCell ref="B145:H145"/>
    <mergeCell ref="B157:H157"/>
    <mergeCell ref="B127:H127"/>
    <mergeCell ref="B129:H129"/>
    <mergeCell ref="B130:H130"/>
    <mergeCell ref="B132:H132"/>
    <mergeCell ref="B137:H137"/>
    <mergeCell ref="B102:H102"/>
    <mergeCell ref="B107:H107"/>
    <mergeCell ref="B118:H118"/>
    <mergeCell ref="B124:H124"/>
    <mergeCell ref="B125:H125"/>
    <mergeCell ref="B79:H79"/>
    <mergeCell ref="B89:H89"/>
    <mergeCell ref="B91:H91"/>
    <mergeCell ref="B96:H96"/>
    <mergeCell ref="B98:H98"/>
    <mergeCell ref="B70:H70"/>
    <mergeCell ref="B71:H71"/>
    <mergeCell ref="B74:H74"/>
    <mergeCell ref="B76:H76"/>
    <mergeCell ref="B77:H77"/>
    <mergeCell ref="B4:H4"/>
    <mergeCell ref="B10:H10"/>
    <mergeCell ref="B26:H26"/>
    <mergeCell ref="B34:H34"/>
    <mergeCell ref="B57:H57"/>
    <mergeCell ref="A1:J1"/>
    <mergeCell ref="A2:A3"/>
    <mergeCell ref="B2:B3"/>
    <mergeCell ref="C2:C3"/>
    <mergeCell ref="D2:D3"/>
    <mergeCell ref="E2:E3"/>
    <mergeCell ref="F2:F3"/>
    <mergeCell ref="G2:H2"/>
    <mergeCell ref="I2:J2"/>
  </mergeCells>
  <pageMargins left="0.51181102362204722" right="0.51181102362204722" top="0.36" bottom="0.31" header="0" footer="0"/>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8D01B-EADB-4D08-B7D6-CB3C3CB6E8C6}">
  <dimension ref="A5:P335"/>
  <sheetViews>
    <sheetView tabSelected="1" view="pageBreakPreview" zoomScale="70" zoomScaleNormal="70" zoomScaleSheetLayoutView="70" workbookViewId="0">
      <selection activeCell="K13" sqref="K13"/>
    </sheetView>
  </sheetViews>
  <sheetFormatPr defaultRowHeight="15"/>
  <cols>
    <col min="1" max="1" width="9.28515625" style="80" bestFit="1" customWidth="1"/>
    <col min="2" max="2" width="11.5703125" style="80" bestFit="1" customWidth="1"/>
    <col min="3" max="3" width="41.85546875" style="80" customWidth="1"/>
    <col min="4" max="4" width="9.28515625" style="80" bestFit="1" customWidth="1"/>
    <col min="5" max="5" width="6.7109375" style="80" bestFit="1" customWidth="1"/>
    <col min="6" max="6" width="10.5703125" style="80" customWidth="1"/>
    <col min="7" max="8" width="12.42578125" style="80" customWidth="1"/>
    <col min="9" max="9" width="16" style="80" bestFit="1" customWidth="1"/>
    <col min="10" max="10" width="19.7109375" style="80" customWidth="1"/>
    <col min="11" max="11" width="11.5703125" style="80" customWidth="1"/>
    <col min="12" max="12" width="16.5703125" style="81" bestFit="1" customWidth="1"/>
    <col min="13" max="13" width="14.7109375" style="80" customWidth="1"/>
    <col min="14" max="14" width="17.28515625" style="80" customWidth="1"/>
    <col min="15" max="15" width="19.85546875" style="82" customWidth="1"/>
    <col min="16" max="16" width="16.7109375" style="82" customWidth="1"/>
    <col min="17" max="16384" width="9.140625" style="80"/>
  </cols>
  <sheetData>
    <row r="5" spans="1:16" ht="15" customHeight="1">
      <c r="B5" s="164" t="s">
        <v>1776</v>
      </c>
      <c r="C5" s="165"/>
      <c r="D5" s="165"/>
      <c r="E5" s="165"/>
      <c r="F5" s="165"/>
      <c r="G5" s="165"/>
      <c r="H5" s="165"/>
      <c r="I5" s="166"/>
      <c r="J5" s="131" t="s">
        <v>1777</v>
      </c>
      <c r="K5" s="170" t="s">
        <v>1778</v>
      </c>
      <c r="L5" s="170"/>
      <c r="M5" s="170"/>
      <c r="N5" s="170" t="s">
        <v>1779</v>
      </c>
      <c r="O5" s="170"/>
    </row>
    <row r="6" spans="1:16">
      <c r="B6" s="167"/>
      <c r="C6" s="168"/>
      <c r="D6" s="168"/>
      <c r="E6" s="168"/>
      <c r="F6" s="168"/>
      <c r="G6" s="168"/>
      <c r="H6" s="168"/>
      <c r="I6" s="169"/>
      <c r="J6" s="132">
        <v>0.27350000000000002</v>
      </c>
      <c r="K6" s="161" t="s">
        <v>1780</v>
      </c>
      <c r="L6" s="161"/>
      <c r="M6" s="161"/>
      <c r="N6" s="171">
        <v>46223</v>
      </c>
      <c r="O6" s="171"/>
    </row>
    <row r="7" spans="1:16">
      <c r="B7" s="134" t="s">
        <v>1781</v>
      </c>
      <c r="C7" s="133" t="s">
        <v>1782</v>
      </c>
      <c r="D7" s="160" t="s">
        <v>1783</v>
      </c>
      <c r="E7" s="160"/>
      <c r="F7" s="160"/>
      <c r="G7" s="161" t="s">
        <v>1784</v>
      </c>
      <c r="H7" s="161"/>
      <c r="I7" s="161"/>
      <c r="J7" s="160" t="s">
        <v>1785</v>
      </c>
      <c r="K7" s="160"/>
      <c r="L7" s="160"/>
      <c r="M7" s="162">
        <f>O318</f>
        <v>168080.04</v>
      </c>
      <c r="N7" s="161"/>
      <c r="O7" s="161"/>
    </row>
    <row r="9" spans="1:16">
      <c r="A9" s="173" t="s">
        <v>1786</v>
      </c>
      <c r="B9" s="173"/>
      <c r="C9" s="173"/>
      <c r="D9" s="173"/>
      <c r="E9" s="173"/>
      <c r="F9" s="173"/>
      <c r="G9" s="173"/>
      <c r="H9" s="173"/>
      <c r="I9" s="173"/>
      <c r="J9" s="173"/>
      <c r="K9" s="173"/>
      <c r="L9" s="173"/>
      <c r="M9" s="173"/>
      <c r="N9" s="173"/>
      <c r="O9" s="173"/>
      <c r="P9" s="173"/>
    </row>
    <row r="10" spans="1:16" ht="22.5" customHeight="1">
      <c r="A10" s="174" t="s">
        <v>0</v>
      </c>
      <c r="B10" s="174" t="s">
        <v>1</v>
      </c>
      <c r="C10" s="176" t="s">
        <v>2</v>
      </c>
      <c r="D10" s="174" t="s">
        <v>3</v>
      </c>
      <c r="E10" s="178" t="s">
        <v>4</v>
      </c>
      <c r="F10" s="180" t="s">
        <v>5</v>
      </c>
      <c r="G10" s="182" t="s">
        <v>6</v>
      </c>
      <c r="H10" s="183"/>
      <c r="I10" s="184" t="s">
        <v>7</v>
      </c>
      <c r="J10" s="185"/>
      <c r="K10" s="186" t="s">
        <v>1769</v>
      </c>
      <c r="L10" s="186"/>
      <c r="M10" s="186"/>
      <c r="N10" s="186" t="s">
        <v>1770</v>
      </c>
      <c r="O10" s="186"/>
      <c r="P10" s="186"/>
    </row>
    <row r="11" spans="1:16" ht="24">
      <c r="A11" s="175"/>
      <c r="B11" s="175"/>
      <c r="C11" s="177"/>
      <c r="D11" s="175"/>
      <c r="E11" s="179"/>
      <c r="F11" s="181"/>
      <c r="G11" s="104" t="s">
        <v>8</v>
      </c>
      <c r="H11" s="104" t="s">
        <v>9</v>
      </c>
      <c r="I11" s="104" t="s">
        <v>8</v>
      </c>
      <c r="J11" s="104" t="s">
        <v>9</v>
      </c>
      <c r="K11" s="105" t="s">
        <v>1771</v>
      </c>
      <c r="L11" s="105" t="s">
        <v>1772</v>
      </c>
      <c r="M11" s="105" t="s">
        <v>1773</v>
      </c>
      <c r="N11" s="105" t="s">
        <v>1771</v>
      </c>
      <c r="O11" s="105" t="s">
        <v>1772</v>
      </c>
      <c r="P11" s="105" t="s">
        <v>1773</v>
      </c>
    </row>
    <row r="12" spans="1:16" s="109" customFormat="1">
      <c r="A12" s="106" t="s">
        <v>10</v>
      </c>
      <c r="B12" s="172" t="s">
        <v>11</v>
      </c>
      <c r="C12" s="172"/>
      <c r="D12" s="172"/>
      <c r="E12" s="172"/>
      <c r="F12" s="187"/>
      <c r="G12" s="187"/>
      <c r="H12" s="187"/>
      <c r="I12" s="115">
        <v>27241</v>
      </c>
      <c r="J12" s="116">
        <v>34690.83</v>
      </c>
      <c r="K12" s="98"/>
      <c r="L12" s="99"/>
      <c r="M12" s="98"/>
      <c r="N12" s="101">
        <f>SUM(N13:N17)</f>
        <v>0</v>
      </c>
      <c r="O12" s="101">
        <f>SUM(O13:O17)</f>
        <v>6057.41</v>
      </c>
      <c r="P12" s="101">
        <f>SUM(P13:P17)</f>
        <v>6057.41</v>
      </c>
    </row>
    <row r="13" spans="1:16" ht="25.5">
      <c r="A13" s="87" t="s">
        <v>12</v>
      </c>
      <c r="B13" s="88" t="s">
        <v>13</v>
      </c>
      <c r="C13" s="89" t="s">
        <v>14</v>
      </c>
      <c r="D13" s="88" t="s">
        <v>15</v>
      </c>
      <c r="E13" s="88" t="s">
        <v>16</v>
      </c>
      <c r="F13" s="90">
        <v>25</v>
      </c>
      <c r="G13" s="91">
        <v>200</v>
      </c>
      <c r="H13" s="91">
        <v>254.7</v>
      </c>
      <c r="I13" s="91">
        <v>5000</v>
      </c>
      <c r="J13" s="94">
        <v>6367.5</v>
      </c>
      <c r="K13" s="95">
        <v>0</v>
      </c>
      <c r="L13" s="96">
        <f>VLOOKUP(A13,'MEMÓRIA 01'!$A$6:$E$319,5,FALSE)</f>
        <v>0</v>
      </c>
      <c r="M13" s="95">
        <f>K13+L13</f>
        <v>0</v>
      </c>
      <c r="N13" s="97">
        <f>ROUND(K13*H13,2)</f>
        <v>0</v>
      </c>
      <c r="O13" s="97">
        <f>ROUND(L13*H13,2)</f>
        <v>0</v>
      </c>
      <c r="P13" s="97">
        <f>ROUND(M13*H13,2)</f>
        <v>0</v>
      </c>
    </row>
    <row r="14" spans="1:16" ht="38.25">
      <c r="A14" s="87" t="s">
        <v>17</v>
      </c>
      <c r="B14" s="88" t="s">
        <v>18</v>
      </c>
      <c r="C14" s="89" t="s">
        <v>19</v>
      </c>
      <c r="D14" s="88" t="s">
        <v>20</v>
      </c>
      <c r="E14" s="88" t="s">
        <v>21</v>
      </c>
      <c r="F14" s="90">
        <v>4</v>
      </c>
      <c r="G14" s="91">
        <v>400</v>
      </c>
      <c r="H14" s="91">
        <v>509.4</v>
      </c>
      <c r="I14" s="91">
        <v>1600</v>
      </c>
      <c r="J14" s="94">
        <v>2037.6</v>
      </c>
      <c r="K14" s="95">
        <v>0</v>
      </c>
      <c r="L14" s="96">
        <f>VLOOKUP(A14,'MEMÓRIA 01'!$A$6:$E$319,5,FALSE)</f>
        <v>4</v>
      </c>
      <c r="M14" s="95">
        <f t="shared" ref="M14:M77" si="0">K14+L14</f>
        <v>4</v>
      </c>
      <c r="N14" s="97">
        <f t="shared" ref="N14:N77" si="1">ROUND(K14*H14,2)</f>
        <v>0</v>
      </c>
      <c r="O14" s="97">
        <f t="shared" ref="O14:O77" si="2">ROUND(L14*H14,2)</f>
        <v>2037.6</v>
      </c>
      <c r="P14" s="97">
        <f t="shared" ref="P14:P77" si="3">ROUND(M14*H14,2)</f>
        <v>2037.6</v>
      </c>
    </row>
    <row r="15" spans="1:16" ht="51">
      <c r="A15" s="87" t="s">
        <v>22</v>
      </c>
      <c r="B15" s="88" t="s">
        <v>23</v>
      </c>
      <c r="C15" s="89" t="s">
        <v>24</v>
      </c>
      <c r="D15" s="88" t="s">
        <v>20</v>
      </c>
      <c r="E15" s="88" t="s">
        <v>25</v>
      </c>
      <c r="F15" s="90">
        <v>355.18</v>
      </c>
      <c r="G15" s="91">
        <v>49</v>
      </c>
      <c r="H15" s="91">
        <v>62.4</v>
      </c>
      <c r="I15" s="91">
        <v>17403.82</v>
      </c>
      <c r="J15" s="94">
        <v>22163.23</v>
      </c>
      <c r="K15" s="95">
        <v>0</v>
      </c>
      <c r="L15" s="96">
        <f>VLOOKUP(A15,'MEMÓRIA 01'!$A$6:$E$319,5,FALSE)</f>
        <v>64.42</v>
      </c>
      <c r="M15" s="95">
        <f t="shared" si="0"/>
        <v>64.42</v>
      </c>
      <c r="N15" s="97">
        <f t="shared" si="1"/>
        <v>0</v>
      </c>
      <c r="O15" s="97">
        <f t="shared" si="2"/>
        <v>4019.81</v>
      </c>
      <c r="P15" s="97">
        <f t="shared" si="3"/>
        <v>4019.81</v>
      </c>
    </row>
    <row r="16" spans="1:16" ht="25.5">
      <c r="A16" s="87" t="s">
        <v>26</v>
      </c>
      <c r="B16" s="88" t="s">
        <v>27</v>
      </c>
      <c r="C16" s="89" t="s">
        <v>28</v>
      </c>
      <c r="D16" s="88" t="s">
        <v>1761</v>
      </c>
      <c r="E16" s="88" t="s">
        <v>29</v>
      </c>
      <c r="F16" s="90">
        <v>35</v>
      </c>
      <c r="G16" s="91">
        <v>49</v>
      </c>
      <c r="H16" s="91">
        <v>62.4</v>
      </c>
      <c r="I16" s="91">
        <v>1715</v>
      </c>
      <c r="J16" s="94">
        <v>2184</v>
      </c>
      <c r="K16" s="95">
        <v>0</v>
      </c>
      <c r="L16" s="96">
        <f>VLOOKUP(A16,'MEMÓRIA 01'!$A$6:$E$319,5,FALSE)</f>
        <v>0</v>
      </c>
      <c r="M16" s="95">
        <f t="shared" si="0"/>
        <v>0</v>
      </c>
      <c r="N16" s="97">
        <f t="shared" si="1"/>
        <v>0</v>
      </c>
      <c r="O16" s="97">
        <f t="shared" si="2"/>
        <v>0</v>
      </c>
      <c r="P16" s="97">
        <f t="shared" si="3"/>
        <v>0</v>
      </c>
    </row>
    <row r="17" spans="1:16" ht="63.75">
      <c r="A17" s="87" t="s">
        <v>30</v>
      </c>
      <c r="B17" s="88" t="s">
        <v>31</v>
      </c>
      <c r="C17" s="89" t="s">
        <v>32</v>
      </c>
      <c r="D17" s="88" t="s">
        <v>20</v>
      </c>
      <c r="E17" s="88" t="s">
        <v>33</v>
      </c>
      <c r="F17" s="90">
        <v>1</v>
      </c>
      <c r="G17" s="91">
        <v>1522.18</v>
      </c>
      <c r="H17" s="91">
        <v>1938.5</v>
      </c>
      <c r="I17" s="91">
        <v>1522.18</v>
      </c>
      <c r="J17" s="94">
        <v>1938.5</v>
      </c>
      <c r="K17" s="95">
        <v>0</v>
      </c>
      <c r="L17" s="96">
        <f>VLOOKUP(A17,'MEMÓRIA 01'!$A$6:$E$319,5,FALSE)</f>
        <v>0</v>
      </c>
      <c r="M17" s="95">
        <f t="shared" si="0"/>
        <v>0</v>
      </c>
      <c r="N17" s="97">
        <f t="shared" si="1"/>
        <v>0</v>
      </c>
      <c r="O17" s="97">
        <f t="shared" si="2"/>
        <v>0</v>
      </c>
      <c r="P17" s="97">
        <f t="shared" si="3"/>
        <v>0</v>
      </c>
    </row>
    <row r="18" spans="1:16" s="127" customFormat="1">
      <c r="A18" s="106" t="s">
        <v>34</v>
      </c>
      <c r="B18" s="172" t="s">
        <v>35</v>
      </c>
      <c r="C18" s="172"/>
      <c r="D18" s="172"/>
      <c r="E18" s="172"/>
      <c r="F18" s="172"/>
      <c r="G18" s="172"/>
      <c r="H18" s="172"/>
      <c r="I18" s="107">
        <v>1535.1</v>
      </c>
      <c r="J18" s="108">
        <v>1955.04</v>
      </c>
      <c r="K18" s="125"/>
      <c r="L18" s="126"/>
      <c r="M18" s="125"/>
      <c r="N18" s="100">
        <f>SUM(N19:N33)</f>
        <v>0</v>
      </c>
      <c r="O18" s="100">
        <f t="shared" ref="O18:P18" si="4">SUM(O19:O33)</f>
        <v>0</v>
      </c>
      <c r="P18" s="100">
        <f t="shared" si="4"/>
        <v>0</v>
      </c>
    </row>
    <row r="19" spans="1:16" ht="25.5">
      <c r="A19" s="87" t="s">
        <v>36</v>
      </c>
      <c r="B19" s="88" t="s">
        <v>37</v>
      </c>
      <c r="C19" s="89" t="s">
        <v>38</v>
      </c>
      <c r="D19" s="88" t="s">
        <v>1761</v>
      </c>
      <c r="E19" s="88" t="s">
        <v>33</v>
      </c>
      <c r="F19" s="90">
        <v>3</v>
      </c>
      <c r="G19" s="91">
        <v>72</v>
      </c>
      <c r="H19" s="91">
        <v>91.69</v>
      </c>
      <c r="I19" s="91">
        <v>216</v>
      </c>
      <c r="J19" s="94">
        <v>275.07</v>
      </c>
      <c r="K19" s="95">
        <v>0</v>
      </c>
      <c r="L19" s="96">
        <f>VLOOKUP(A19,'MEMÓRIA 01'!$A$6:$E$319,5,FALSE)</f>
        <v>0</v>
      </c>
      <c r="M19" s="95">
        <f t="shared" si="0"/>
        <v>0</v>
      </c>
      <c r="N19" s="97">
        <f t="shared" si="1"/>
        <v>0</v>
      </c>
      <c r="O19" s="97">
        <f t="shared" si="2"/>
        <v>0</v>
      </c>
      <c r="P19" s="97">
        <f t="shared" si="3"/>
        <v>0</v>
      </c>
    </row>
    <row r="20" spans="1:16" ht="51">
      <c r="A20" s="87" t="s">
        <v>39</v>
      </c>
      <c r="B20" s="88" t="s">
        <v>40</v>
      </c>
      <c r="C20" s="89" t="s">
        <v>41</v>
      </c>
      <c r="D20" s="88" t="s">
        <v>20</v>
      </c>
      <c r="E20" s="88" t="s">
        <v>33</v>
      </c>
      <c r="F20" s="90">
        <v>2</v>
      </c>
      <c r="G20" s="91">
        <v>75</v>
      </c>
      <c r="H20" s="91">
        <v>95.51</v>
      </c>
      <c r="I20" s="91">
        <v>150</v>
      </c>
      <c r="J20" s="94">
        <v>191.02</v>
      </c>
      <c r="K20" s="95">
        <v>0</v>
      </c>
      <c r="L20" s="96">
        <f>VLOOKUP(A20,'MEMÓRIA 01'!$A$6:$E$319,5,FALSE)</f>
        <v>0</v>
      </c>
      <c r="M20" s="95">
        <f t="shared" si="0"/>
        <v>0</v>
      </c>
      <c r="N20" s="97">
        <f t="shared" si="1"/>
        <v>0</v>
      </c>
      <c r="O20" s="97">
        <f t="shared" si="2"/>
        <v>0</v>
      </c>
      <c r="P20" s="97">
        <f t="shared" si="3"/>
        <v>0</v>
      </c>
    </row>
    <row r="21" spans="1:16" ht="25.5">
      <c r="A21" s="87" t="s">
        <v>42</v>
      </c>
      <c r="B21" s="88" t="s">
        <v>43</v>
      </c>
      <c r="C21" s="89" t="s">
        <v>44</v>
      </c>
      <c r="D21" s="88" t="s">
        <v>15</v>
      </c>
      <c r="E21" s="88" t="s">
        <v>45</v>
      </c>
      <c r="F21" s="90">
        <v>10</v>
      </c>
      <c r="G21" s="91">
        <v>12.6</v>
      </c>
      <c r="H21" s="91">
        <v>16.05</v>
      </c>
      <c r="I21" s="91">
        <v>126</v>
      </c>
      <c r="J21" s="94">
        <v>160.5</v>
      </c>
      <c r="K21" s="95">
        <v>0</v>
      </c>
      <c r="L21" s="96">
        <f>VLOOKUP(A21,'MEMÓRIA 01'!$A$6:$E$319,5,FALSE)</f>
        <v>0</v>
      </c>
      <c r="M21" s="95">
        <f t="shared" si="0"/>
        <v>0</v>
      </c>
      <c r="N21" s="97">
        <f t="shared" si="1"/>
        <v>0</v>
      </c>
      <c r="O21" s="97">
        <f t="shared" si="2"/>
        <v>0</v>
      </c>
      <c r="P21" s="97">
        <f t="shared" si="3"/>
        <v>0</v>
      </c>
    </row>
    <row r="22" spans="1:16" ht="25.5">
      <c r="A22" s="87" t="s">
        <v>46</v>
      </c>
      <c r="B22" s="88" t="s">
        <v>47</v>
      </c>
      <c r="C22" s="89" t="s">
        <v>48</v>
      </c>
      <c r="D22" s="88" t="s">
        <v>15</v>
      </c>
      <c r="E22" s="88" t="s">
        <v>45</v>
      </c>
      <c r="F22" s="90">
        <v>5</v>
      </c>
      <c r="G22" s="91">
        <v>42.3</v>
      </c>
      <c r="H22" s="91">
        <v>53.87</v>
      </c>
      <c r="I22" s="91">
        <v>211.5</v>
      </c>
      <c r="J22" s="94">
        <v>269.35000000000002</v>
      </c>
      <c r="K22" s="95">
        <v>0</v>
      </c>
      <c r="L22" s="96">
        <f>VLOOKUP(A22,'MEMÓRIA 01'!$A$6:$E$319,5,FALSE)</f>
        <v>0</v>
      </c>
      <c r="M22" s="95">
        <f t="shared" si="0"/>
        <v>0</v>
      </c>
      <c r="N22" s="97">
        <f t="shared" si="1"/>
        <v>0</v>
      </c>
      <c r="O22" s="97">
        <f t="shared" si="2"/>
        <v>0</v>
      </c>
      <c r="P22" s="97">
        <f t="shared" si="3"/>
        <v>0</v>
      </c>
    </row>
    <row r="23" spans="1:16" ht="25.5">
      <c r="A23" s="87" t="s">
        <v>49</v>
      </c>
      <c r="B23" s="88" t="s">
        <v>50</v>
      </c>
      <c r="C23" s="89" t="s">
        <v>51</v>
      </c>
      <c r="D23" s="88" t="s">
        <v>15</v>
      </c>
      <c r="E23" s="88" t="s">
        <v>52</v>
      </c>
      <c r="F23" s="90">
        <v>1</v>
      </c>
      <c r="G23" s="91">
        <v>72</v>
      </c>
      <c r="H23" s="91">
        <v>91.69</v>
      </c>
      <c r="I23" s="91">
        <v>72</v>
      </c>
      <c r="J23" s="94">
        <v>91.69</v>
      </c>
      <c r="K23" s="95">
        <v>0</v>
      </c>
      <c r="L23" s="96">
        <f>VLOOKUP(A23,'MEMÓRIA 01'!$A$6:$E$319,5,FALSE)</f>
        <v>0</v>
      </c>
      <c r="M23" s="95">
        <f t="shared" si="0"/>
        <v>0</v>
      </c>
      <c r="N23" s="97">
        <f t="shared" si="1"/>
        <v>0</v>
      </c>
      <c r="O23" s="97">
        <f t="shared" si="2"/>
        <v>0</v>
      </c>
      <c r="P23" s="97">
        <f t="shared" si="3"/>
        <v>0</v>
      </c>
    </row>
    <row r="24" spans="1:16" ht="51">
      <c r="A24" s="87" t="s">
        <v>53</v>
      </c>
      <c r="B24" s="88" t="s">
        <v>54</v>
      </c>
      <c r="C24" s="89" t="s">
        <v>55</v>
      </c>
      <c r="D24" s="88" t="s">
        <v>20</v>
      </c>
      <c r="E24" s="88" t="s">
        <v>33</v>
      </c>
      <c r="F24" s="90">
        <v>12</v>
      </c>
      <c r="G24" s="91">
        <v>4.05</v>
      </c>
      <c r="H24" s="91">
        <v>5.16</v>
      </c>
      <c r="I24" s="91">
        <v>48.6</v>
      </c>
      <c r="J24" s="94">
        <v>61.92</v>
      </c>
      <c r="K24" s="95">
        <v>0</v>
      </c>
      <c r="L24" s="96">
        <f>VLOOKUP(A24,'MEMÓRIA 01'!$A$6:$E$319,5,FALSE)</f>
        <v>0</v>
      </c>
      <c r="M24" s="95">
        <f t="shared" si="0"/>
        <v>0</v>
      </c>
      <c r="N24" s="97">
        <f t="shared" si="1"/>
        <v>0</v>
      </c>
      <c r="O24" s="97">
        <f t="shared" si="2"/>
        <v>0</v>
      </c>
      <c r="P24" s="97">
        <f t="shared" si="3"/>
        <v>0</v>
      </c>
    </row>
    <row r="25" spans="1:16" ht="25.5">
      <c r="A25" s="87" t="s">
        <v>56</v>
      </c>
      <c r="B25" s="88" t="s">
        <v>57</v>
      </c>
      <c r="C25" s="89" t="s">
        <v>58</v>
      </c>
      <c r="D25" s="88" t="s">
        <v>15</v>
      </c>
      <c r="E25" s="88" t="s">
        <v>52</v>
      </c>
      <c r="F25" s="90">
        <v>2</v>
      </c>
      <c r="G25" s="91">
        <v>16.2</v>
      </c>
      <c r="H25" s="91">
        <v>20.63</v>
      </c>
      <c r="I25" s="91">
        <v>32.4</v>
      </c>
      <c r="J25" s="94">
        <v>41.26</v>
      </c>
      <c r="K25" s="95">
        <v>0</v>
      </c>
      <c r="L25" s="96">
        <f>VLOOKUP(A25,'MEMÓRIA 01'!$A$6:$E$319,5,FALSE)</f>
        <v>0</v>
      </c>
      <c r="M25" s="95">
        <f t="shared" si="0"/>
        <v>0</v>
      </c>
      <c r="N25" s="97">
        <f t="shared" si="1"/>
        <v>0</v>
      </c>
      <c r="O25" s="97">
        <f t="shared" si="2"/>
        <v>0</v>
      </c>
      <c r="P25" s="97">
        <f t="shared" si="3"/>
        <v>0</v>
      </c>
    </row>
    <row r="26" spans="1:16" ht="25.5">
      <c r="A26" s="87" t="s">
        <v>59</v>
      </c>
      <c r="B26" s="88" t="s">
        <v>60</v>
      </c>
      <c r="C26" s="89" t="s">
        <v>61</v>
      </c>
      <c r="D26" s="88" t="s">
        <v>15</v>
      </c>
      <c r="E26" s="88" t="s">
        <v>52</v>
      </c>
      <c r="F26" s="90">
        <v>1</v>
      </c>
      <c r="G26" s="91">
        <v>21.6</v>
      </c>
      <c r="H26" s="91">
        <v>27.51</v>
      </c>
      <c r="I26" s="91">
        <v>21.6</v>
      </c>
      <c r="J26" s="94">
        <v>27.51</v>
      </c>
      <c r="K26" s="95">
        <v>0</v>
      </c>
      <c r="L26" s="96">
        <f>VLOOKUP(A26,'MEMÓRIA 01'!$A$6:$E$319,5,FALSE)</f>
        <v>0</v>
      </c>
      <c r="M26" s="95">
        <f t="shared" si="0"/>
        <v>0</v>
      </c>
      <c r="N26" s="97">
        <f t="shared" si="1"/>
        <v>0</v>
      </c>
      <c r="O26" s="97">
        <f t="shared" si="2"/>
        <v>0</v>
      </c>
      <c r="P26" s="97">
        <f t="shared" si="3"/>
        <v>0</v>
      </c>
    </row>
    <row r="27" spans="1:16" ht="25.5">
      <c r="A27" s="87" t="s">
        <v>62</v>
      </c>
      <c r="B27" s="88" t="s">
        <v>63</v>
      </c>
      <c r="C27" s="89" t="s">
        <v>64</v>
      </c>
      <c r="D27" s="88" t="s">
        <v>15</v>
      </c>
      <c r="E27" s="88" t="s">
        <v>52</v>
      </c>
      <c r="F27" s="90">
        <v>6</v>
      </c>
      <c r="G27" s="91">
        <v>9</v>
      </c>
      <c r="H27" s="91">
        <v>11.46</v>
      </c>
      <c r="I27" s="91">
        <v>54</v>
      </c>
      <c r="J27" s="94">
        <v>68.760000000000005</v>
      </c>
      <c r="K27" s="95">
        <v>0</v>
      </c>
      <c r="L27" s="96">
        <f>VLOOKUP(A27,'MEMÓRIA 01'!$A$6:$E$319,5,FALSE)</f>
        <v>0</v>
      </c>
      <c r="M27" s="95">
        <f t="shared" si="0"/>
        <v>0</v>
      </c>
      <c r="N27" s="97">
        <f t="shared" si="1"/>
        <v>0</v>
      </c>
      <c r="O27" s="97">
        <f t="shared" si="2"/>
        <v>0</v>
      </c>
      <c r="P27" s="97">
        <f t="shared" si="3"/>
        <v>0</v>
      </c>
    </row>
    <row r="28" spans="1:16" ht="25.5">
      <c r="A28" s="87" t="s">
        <v>65</v>
      </c>
      <c r="B28" s="88" t="s">
        <v>66</v>
      </c>
      <c r="C28" s="89" t="s">
        <v>67</v>
      </c>
      <c r="D28" s="88" t="s">
        <v>15</v>
      </c>
      <c r="E28" s="88" t="s">
        <v>52</v>
      </c>
      <c r="F28" s="90">
        <v>14</v>
      </c>
      <c r="G28" s="91">
        <v>12.6</v>
      </c>
      <c r="H28" s="91">
        <v>16.05</v>
      </c>
      <c r="I28" s="91">
        <v>176.4</v>
      </c>
      <c r="J28" s="94">
        <v>224.7</v>
      </c>
      <c r="K28" s="95">
        <v>0</v>
      </c>
      <c r="L28" s="96">
        <f>VLOOKUP(A28,'MEMÓRIA 01'!$A$6:$E$319,5,FALSE)</f>
        <v>0</v>
      </c>
      <c r="M28" s="95">
        <f t="shared" si="0"/>
        <v>0</v>
      </c>
      <c r="N28" s="97">
        <f t="shared" si="1"/>
        <v>0</v>
      </c>
      <c r="O28" s="97">
        <f t="shared" si="2"/>
        <v>0</v>
      </c>
      <c r="P28" s="97">
        <f t="shared" si="3"/>
        <v>0</v>
      </c>
    </row>
    <row r="29" spans="1:16" ht="38.25">
      <c r="A29" s="87" t="s">
        <v>68</v>
      </c>
      <c r="B29" s="88" t="s">
        <v>69</v>
      </c>
      <c r="C29" s="89" t="s">
        <v>70</v>
      </c>
      <c r="D29" s="88" t="s">
        <v>15</v>
      </c>
      <c r="E29" s="88" t="s">
        <v>52</v>
      </c>
      <c r="F29" s="90">
        <v>3</v>
      </c>
      <c r="G29" s="91">
        <v>18</v>
      </c>
      <c r="H29" s="91">
        <v>22.92</v>
      </c>
      <c r="I29" s="91">
        <v>54</v>
      </c>
      <c r="J29" s="94">
        <v>68.760000000000005</v>
      </c>
      <c r="K29" s="95">
        <v>0</v>
      </c>
      <c r="L29" s="96">
        <f>VLOOKUP(A29,'MEMÓRIA 01'!$A$6:$E$319,5,FALSE)</f>
        <v>0</v>
      </c>
      <c r="M29" s="95">
        <f t="shared" si="0"/>
        <v>0</v>
      </c>
      <c r="N29" s="97">
        <f t="shared" si="1"/>
        <v>0</v>
      </c>
      <c r="O29" s="97">
        <f t="shared" si="2"/>
        <v>0</v>
      </c>
      <c r="P29" s="97">
        <f t="shared" si="3"/>
        <v>0</v>
      </c>
    </row>
    <row r="30" spans="1:16" ht="38.25">
      <c r="A30" s="87" t="s">
        <v>71</v>
      </c>
      <c r="B30" s="88" t="s">
        <v>72</v>
      </c>
      <c r="C30" s="89" t="s">
        <v>73</v>
      </c>
      <c r="D30" s="88" t="s">
        <v>15</v>
      </c>
      <c r="E30" s="88" t="s">
        <v>52</v>
      </c>
      <c r="F30" s="90">
        <v>6</v>
      </c>
      <c r="G30" s="91">
        <v>8.1</v>
      </c>
      <c r="H30" s="91">
        <v>10.32</v>
      </c>
      <c r="I30" s="91">
        <v>48.6</v>
      </c>
      <c r="J30" s="94">
        <v>61.92</v>
      </c>
      <c r="K30" s="95">
        <v>0</v>
      </c>
      <c r="L30" s="96">
        <f>VLOOKUP(A30,'MEMÓRIA 01'!$A$6:$E$319,5,FALSE)</f>
        <v>0</v>
      </c>
      <c r="M30" s="95">
        <f t="shared" si="0"/>
        <v>0</v>
      </c>
      <c r="N30" s="97">
        <f t="shared" si="1"/>
        <v>0</v>
      </c>
      <c r="O30" s="97">
        <f t="shared" si="2"/>
        <v>0</v>
      </c>
      <c r="P30" s="97">
        <f t="shared" si="3"/>
        <v>0</v>
      </c>
    </row>
    <row r="31" spans="1:16" ht="25.5">
      <c r="A31" s="87" t="s">
        <v>74</v>
      </c>
      <c r="B31" s="88" t="s">
        <v>75</v>
      </c>
      <c r="C31" s="89" t="s">
        <v>76</v>
      </c>
      <c r="D31" s="88" t="s">
        <v>15</v>
      </c>
      <c r="E31" s="88" t="s">
        <v>52</v>
      </c>
      <c r="F31" s="90">
        <v>4</v>
      </c>
      <c r="G31" s="91">
        <v>9.9</v>
      </c>
      <c r="H31" s="91">
        <v>12.61</v>
      </c>
      <c r="I31" s="91">
        <v>39.6</v>
      </c>
      <c r="J31" s="94">
        <v>50.44</v>
      </c>
      <c r="K31" s="95">
        <v>0</v>
      </c>
      <c r="L31" s="96">
        <f>VLOOKUP(A31,'MEMÓRIA 01'!$A$6:$E$319,5,FALSE)</f>
        <v>0</v>
      </c>
      <c r="M31" s="95">
        <f t="shared" si="0"/>
        <v>0</v>
      </c>
      <c r="N31" s="97">
        <f t="shared" si="1"/>
        <v>0</v>
      </c>
      <c r="O31" s="97">
        <f t="shared" si="2"/>
        <v>0</v>
      </c>
      <c r="P31" s="97">
        <f t="shared" si="3"/>
        <v>0</v>
      </c>
    </row>
    <row r="32" spans="1:16" ht="38.25">
      <c r="A32" s="87" t="s">
        <v>77</v>
      </c>
      <c r="B32" s="88" t="s">
        <v>78</v>
      </c>
      <c r="C32" s="89" t="s">
        <v>79</v>
      </c>
      <c r="D32" s="88" t="s">
        <v>15</v>
      </c>
      <c r="E32" s="88" t="s">
        <v>52</v>
      </c>
      <c r="F32" s="90">
        <v>14</v>
      </c>
      <c r="G32" s="91">
        <v>10.8</v>
      </c>
      <c r="H32" s="91">
        <v>13.75</v>
      </c>
      <c r="I32" s="91">
        <v>151.19999999999999</v>
      </c>
      <c r="J32" s="94">
        <v>192.5</v>
      </c>
      <c r="K32" s="95">
        <v>0</v>
      </c>
      <c r="L32" s="96">
        <f>VLOOKUP(A32,'MEMÓRIA 01'!$A$6:$E$319,5,FALSE)</f>
        <v>0</v>
      </c>
      <c r="M32" s="95">
        <f t="shared" si="0"/>
        <v>0</v>
      </c>
      <c r="N32" s="97">
        <f t="shared" si="1"/>
        <v>0</v>
      </c>
      <c r="O32" s="97">
        <f t="shared" si="2"/>
        <v>0</v>
      </c>
      <c r="P32" s="97">
        <f t="shared" si="3"/>
        <v>0</v>
      </c>
    </row>
    <row r="33" spans="1:16">
      <c r="A33" s="87" t="s">
        <v>80</v>
      </c>
      <c r="B33" s="88" t="s">
        <v>81</v>
      </c>
      <c r="C33" s="89" t="s">
        <v>82</v>
      </c>
      <c r="D33" s="88" t="s">
        <v>1761</v>
      </c>
      <c r="E33" s="88" t="s">
        <v>25</v>
      </c>
      <c r="F33" s="90">
        <v>4</v>
      </c>
      <c r="G33" s="91">
        <v>33.299999999999997</v>
      </c>
      <c r="H33" s="91">
        <v>42.41</v>
      </c>
      <c r="I33" s="91">
        <v>133.19999999999999</v>
      </c>
      <c r="J33" s="94">
        <v>169.64</v>
      </c>
      <c r="K33" s="95">
        <v>0</v>
      </c>
      <c r="L33" s="96">
        <f>VLOOKUP(A33,'MEMÓRIA 01'!$A$6:$E$319,5,FALSE)</f>
        <v>0</v>
      </c>
      <c r="M33" s="95">
        <f t="shared" si="0"/>
        <v>0</v>
      </c>
      <c r="N33" s="97">
        <f t="shared" si="1"/>
        <v>0</v>
      </c>
      <c r="O33" s="97">
        <f t="shared" si="2"/>
        <v>0</v>
      </c>
      <c r="P33" s="97">
        <f t="shared" si="3"/>
        <v>0</v>
      </c>
    </row>
    <row r="34" spans="1:16" s="127" customFormat="1">
      <c r="A34" s="106" t="s">
        <v>83</v>
      </c>
      <c r="B34" s="172" t="s">
        <v>84</v>
      </c>
      <c r="C34" s="172"/>
      <c r="D34" s="172"/>
      <c r="E34" s="172"/>
      <c r="F34" s="172"/>
      <c r="G34" s="172"/>
      <c r="H34" s="172"/>
      <c r="I34" s="107">
        <v>43815.94</v>
      </c>
      <c r="J34" s="108">
        <v>55800.3</v>
      </c>
      <c r="K34" s="125"/>
      <c r="L34" s="126"/>
      <c r="M34" s="125"/>
      <c r="N34" s="100">
        <f>SUM(N35:N42)</f>
        <v>0</v>
      </c>
      <c r="O34" s="100">
        <f t="shared" ref="O34:P34" si="5">SUM(O35:O42)</f>
        <v>28968.7</v>
      </c>
      <c r="P34" s="100">
        <f t="shared" si="5"/>
        <v>28968.7</v>
      </c>
    </row>
    <row r="35" spans="1:16" ht="63.75">
      <c r="A35" s="87" t="s">
        <v>85</v>
      </c>
      <c r="B35" s="88" t="s">
        <v>86</v>
      </c>
      <c r="C35" s="89" t="s">
        <v>87</v>
      </c>
      <c r="D35" s="88" t="s">
        <v>20</v>
      </c>
      <c r="E35" s="88" t="s">
        <v>33</v>
      </c>
      <c r="F35" s="90">
        <v>1</v>
      </c>
      <c r="G35" s="91">
        <v>1550.04</v>
      </c>
      <c r="H35" s="91">
        <v>1973.98</v>
      </c>
      <c r="I35" s="91">
        <v>1550.04</v>
      </c>
      <c r="J35" s="94">
        <v>1973.98</v>
      </c>
      <c r="K35" s="95">
        <v>0</v>
      </c>
      <c r="L35" s="96">
        <f>VLOOKUP(A35,'MEMÓRIA 01'!$A$6:$E$319,5,FALSE)</f>
        <v>1</v>
      </c>
      <c r="M35" s="95">
        <f t="shared" si="0"/>
        <v>1</v>
      </c>
      <c r="N35" s="97">
        <f t="shared" si="1"/>
        <v>0</v>
      </c>
      <c r="O35" s="97">
        <f t="shared" si="2"/>
        <v>1973.98</v>
      </c>
      <c r="P35" s="97">
        <f t="shared" si="3"/>
        <v>1973.98</v>
      </c>
    </row>
    <row r="36" spans="1:16" ht="76.5">
      <c r="A36" s="87" t="s">
        <v>88</v>
      </c>
      <c r="B36" s="88" t="s">
        <v>89</v>
      </c>
      <c r="C36" s="89" t="s">
        <v>90</v>
      </c>
      <c r="D36" s="88" t="s">
        <v>20</v>
      </c>
      <c r="E36" s="88" t="s">
        <v>25</v>
      </c>
      <c r="F36" s="90">
        <v>99.45</v>
      </c>
      <c r="G36" s="91">
        <v>100.8</v>
      </c>
      <c r="H36" s="91">
        <v>128.37</v>
      </c>
      <c r="I36" s="91">
        <v>10024.56</v>
      </c>
      <c r="J36" s="94">
        <v>12766.4</v>
      </c>
      <c r="K36" s="95">
        <v>0</v>
      </c>
      <c r="L36" s="96">
        <f>VLOOKUP(A36,'MEMÓRIA 01'!$A$6:$E$319,5,FALSE)</f>
        <v>99.45</v>
      </c>
      <c r="M36" s="95">
        <f t="shared" si="0"/>
        <v>99.45</v>
      </c>
      <c r="N36" s="97">
        <f t="shared" si="1"/>
        <v>0</v>
      </c>
      <c r="O36" s="97">
        <f t="shared" si="2"/>
        <v>12766.4</v>
      </c>
      <c r="P36" s="97">
        <f t="shared" si="3"/>
        <v>12766.4</v>
      </c>
    </row>
    <row r="37" spans="1:16" ht="76.5">
      <c r="A37" s="87" t="s">
        <v>91</v>
      </c>
      <c r="B37" s="88" t="s">
        <v>92</v>
      </c>
      <c r="C37" s="89" t="s">
        <v>93</v>
      </c>
      <c r="D37" s="88" t="s">
        <v>20</v>
      </c>
      <c r="E37" s="88" t="s">
        <v>25</v>
      </c>
      <c r="F37" s="90">
        <v>157.84</v>
      </c>
      <c r="G37" s="91">
        <v>59.4</v>
      </c>
      <c r="H37" s="91">
        <v>75.650000000000006</v>
      </c>
      <c r="I37" s="91">
        <v>9375.7000000000007</v>
      </c>
      <c r="J37" s="94">
        <v>11940.6</v>
      </c>
      <c r="K37" s="95">
        <v>0</v>
      </c>
      <c r="L37" s="96">
        <f>VLOOKUP(A37,'MEMÓRIA 01'!$A$6:$E$319,5,FALSE)</f>
        <v>157.84</v>
      </c>
      <c r="M37" s="95">
        <f t="shared" si="0"/>
        <v>157.84</v>
      </c>
      <c r="N37" s="97">
        <f t="shared" si="1"/>
        <v>0</v>
      </c>
      <c r="O37" s="97">
        <f t="shared" si="2"/>
        <v>11940.6</v>
      </c>
      <c r="P37" s="97">
        <f t="shared" si="3"/>
        <v>11940.6</v>
      </c>
    </row>
    <row r="38" spans="1:16" ht="38.25">
      <c r="A38" s="87" t="s">
        <v>94</v>
      </c>
      <c r="B38" s="88" t="s">
        <v>95</v>
      </c>
      <c r="C38" s="89" t="s">
        <v>96</v>
      </c>
      <c r="D38" s="88" t="s">
        <v>15</v>
      </c>
      <c r="E38" s="88" t="s">
        <v>52</v>
      </c>
      <c r="F38" s="90">
        <v>1</v>
      </c>
      <c r="G38" s="91">
        <v>1796.4</v>
      </c>
      <c r="H38" s="91">
        <v>2287.7199999999998</v>
      </c>
      <c r="I38" s="91">
        <v>1796.4</v>
      </c>
      <c r="J38" s="94">
        <v>2287.7199999999998</v>
      </c>
      <c r="K38" s="95">
        <v>0</v>
      </c>
      <c r="L38" s="96">
        <f>VLOOKUP(A38,'MEMÓRIA 01'!$A$6:$E$319,5,FALSE)</f>
        <v>1</v>
      </c>
      <c r="M38" s="95">
        <f t="shared" si="0"/>
        <v>1</v>
      </c>
      <c r="N38" s="97">
        <f t="shared" si="1"/>
        <v>0</v>
      </c>
      <c r="O38" s="97">
        <f t="shared" si="2"/>
        <v>2287.7199999999998</v>
      </c>
      <c r="P38" s="97">
        <f t="shared" si="3"/>
        <v>2287.7199999999998</v>
      </c>
    </row>
    <row r="39" spans="1:16" ht="76.5">
      <c r="A39" s="87" t="s">
        <v>97</v>
      </c>
      <c r="B39" s="88" t="s">
        <v>98</v>
      </c>
      <c r="C39" s="89" t="s">
        <v>99</v>
      </c>
      <c r="D39" s="88" t="s">
        <v>20</v>
      </c>
      <c r="E39" s="88" t="s">
        <v>21</v>
      </c>
      <c r="F39" s="90">
        <v>11</v>
      </c>
      <c r="G39" s="91">
        <v>122.4</v>
      </c>
      <c r="H39" s="91">
        <v>155.88</v>
      </c>
      <c r="I39" s="91">
        <v>1346.4</v>
      </c>
      <c r="J39" s="94">
        <v>1714.68</v>
      </c>
      <c r="K39" s="95">
        <v>0</v>
      </c>
      <c r="L39" s="96">
        <f>VLOOKUP(A39,'MEMÓRIA 01'!$A$6:$E$319,5,FALSE)</f>
        <v>0</v>
      </c>
      <c r="M39" s="95">
        <f t="shared" si="0"/>
        <v>0</v>
      </c>
      <c r="N39" s="97">
        <f t="shared" si="1"/>
        <v>0</v>
      </c>
      <c r="O39" s="97">
        <f t="shared" si="2"/>
        <v>0</v>
      </c>
      <c r="P39" s="97">
        <f t="shared" si="3"/>
        <v>0</v>
      </c>
    </row>
    <row r="40" spans="1:16" ht="51">
      <c r="A40" s="87" t="s">
        <v>100</v>
      </c>
      <c r="B40" s="88" t="s">
        <v>101</v>
      </c>
      <c r="C40" s="89" t="s">
        <v>102</v>
      </c>
      <c r="D40" s="88" t="s">
        <v>20</v>
      </c>
      <c r="E40" s="88" t="s">
        <v>21</v>
      </c>
      <c r="F40" s="90">
        <v>28</v>
      </c>
      <c r="G40" s="91">
        <v>32.4</v>
      </c>
      <c r="H40" s="91">
        <v>41.26</v>
      </c>
      <c r="I40" s="91">
        <v>907.2</v>
      </c>
      <c r="J40" s="94">
        <v>1155.28</v>
      </c>
      <c r="K40" s="95">
        <v>0</v>
      </c>
      <c r="L40" s="96">
        <f>VLOOKUP(A40,'MEMÓRIA 01'!$A$6:$E$319,5,FALSE)</f>
        <v>0</v>
      </c>
      <c r="M40" s="95">
        <f t="shared" si="0"/>
        <v>0</v>
      </c>
      <c r="N40" s="97">
        <f t="shared" si="1"/>
        <v>0</v>
      </c>
      <c r="O40" s="97">
        <f t="shared" si="2"/>
        <v>0</v>
      </c>
      <c r="P40" s="97">
        <f t="shared" si="3"/>
        <v>0</v>
      </c>
    </row>
    <row r="41" spans="1:16">
      <c r="A41" s="87" t="s">
        <v>103</v>
      </c>
      <c r="B41" s="88" t="s">
        <v>104</v>
      </c>
      <c r="C41" s="89" t="s">
        <v>105</v>
      </c>
      <c r="D41" s="88" t="s">
        <v>15</v>
      </c>
      <c r="E41" s="88" t="s">
        <v>52</v>
      </c>
      <c r="F41" s="90">
        <v>1</v>
      </c>
      <c r="G41" s="91">
        <v>195.63</v>
      </c>
      <c r="H41" s="91">
        <v>249.13</v>
      </c>
      <c r="I41" s="91">
        <v>195.63</v>
      </c>
      <c r="J41" s="94">
        <v>249.13</v>
      </c>
      <c r="K41" s="95">
        <v>0</v>
      </c>
      <c r="L41" s="96">
        <f>VLOOKUP(A41,'MEMÓRIA 01'!$A$6:$E$319,5,FALSE)</f>
        <v>0</v>
      </c>
      <c r="M41" s="95">
        <f t="shared" si="0"/>
        <v>0</v>
      </c>
      <c r="N41" s="97">
        <f t="shared" si="1"/>
        <v>0</v>
      </c>
      <c r="O41" s="97">
        <f t="shared" si="2"/>
        <v>0</v>
      </c>
      <c r="P41" s="97">
        <f t="shared" si="3"/>
        <v>0</v>
      </c>
    </row>
    <row r="42" spans="1:16" s="124" customFormat="1">
      <c r="A42" s="85" t="s">
        <v>106</v>
      </c>
      <c r="B42" s="188" t="s">
        <v>107</v>
      </c>
      <c r="C42" s="188"/>
      <c r="D42" s="188"/>
      <c r="E42" s="188"/>
      <c r="F42" s="188"/>
      <c r="G42" s="188"/>
      <c r="H42" s="188"/>
      <c r="I42" s="86">
        <v>18620.009999999998</v>
      </c>
      <c r="J42" s="93">
        <v>23712.51</v>
      </c>
      <c r="K42" s="121"/>
      <c r="L42" s="130"/>
      <c r="M42" s="121"/>
      <c r="N42" s="123">
        <f>SUM(N43:N64)</f>
        <v>0</v>
      </c>
      <c r="O42" s="123">
        <f t="shared" ref="O42:P42" si="6">SUM(O43:O64)</f>
        <v>0</v>
      </c>
      <c r="P42" s="123">
        <f t="shared" si="6"/>
        <v>0</v>
      </c>
    </row>
    <row r="43" spans="1:16" ht="51">
      <c r="A43" s="87" t="s">
        <v>108</v>
      </c>
      <c r="B43" s="88" t="s">
        <v>109</v>
      </c>
      <c r="C43" s="89" t="s">
        <v>110</v>
      </c>
      <c r="D43" s="88" t="s">
        <v>15</v>
      </c>
      <c r="E43" s="88" t="s">
        <v>52</v>
      </c>
      <c r="F43" s="90">
        <v>16</v>
      </c>
      <c r="G43" s="91">
        <v>39.6</v>
      </c>
      <c r="H43" s="91">
        <v>50.43</v>
      </c>
      <c r="I43" s="91">
        <v>633.6</v>
      </c>
      <c r="J43" s="94">
        <v>806.88</v>
      </c>
      <c r="K43" s="95">
        <v>0</v>
      </c>
      <c r="L43" s="96">
        <f>VLOOKUP(A43,'MEMÓRIA 01'!$A$6:$E$319,5,FALSE)</f>
        <v>0</v>
      </c>
      <c r="M43" s="95">
        <f t="shared" si="0"/>
        <v>0</v>
      </c>
      <c r="N43" s="97">
        <f t="shared" si="1"/>
        <v>0</v>
      </c>
      <c r="O43" s="97">
        <f t="shared" si="2"/>
        <v>0</v>
      </c>
      <c r="P43" s="97">
        <f t="shared" si="3"/>
        <v>0</v>
      </c>
    </row>
    <row r="44" spans="1:16" ht="38.25">
      <c r="A44" s="87" t="s">
        <v>111</v>
      </c>
      <c r="B44" s="88" t="s">
        <v>112</v>
      </c>
      <c r="C44" s="89" t="s">
        <v>113</v>
      </c>
      <c r="D44" s="88" t="s">
        <v>15</v>
      </c>
      <c r="E44" s="88" t="s">
        <v>52</v>
      </c>
      <c r="F44" s="90">
        <v>5</v>
      </c>
      <c r="G44" s="91">
        <v>52.2</v>
      </c>
      <c r="H44" s="91">
        <v>66.48</v>
      </c>
      <c r="I44" s="91">
        <v>261</v>
      </c>
      <c r="J44" s="94">
        <v>332.4</v>
      </c>
      <c r="K44" s="95">
        <v>0</v>
      </c>
      <c r="L44" s="96">
        <f>VLOOKUP(A44,'MEMÓRIA 01'!$A$6:$E$319,5,FALSE)</f>
        <v>0</v>
      </c>
      <c r="M44" s="95">
        <f t="shared" si="0"/>
        <v>0</v>
      </c>
      <c r="N44" s="97">
        <f t="shared" si="1"/>
        <v>0</v>
      </c>
      <c r="O44" s="97">
        <f t="shared" si="2"/>
        <v>0</v>
      </c>
      <c r="P44" s="97">
        <f t="shared" si="3"/>
        <v>0</v>
      </c>
    </row>
    <row r="45" spans="1:16" ht="63.75">
      <c r="A45" s="87" t="s">
        <v>114</v>
      </c>
      <c r="B45" s="88" t="s">
        <v>115</v>
      </c>
      <c r="C45" s="89" t="s">
        <v>116</v>
      </c>
      <c r="D45" s="88" t="s">
        <v>20</v>
      </c>
      <c r="E45" s="88" t="s">
        <v>33</v>
      </c>
      <c r="F45" s="90">
        <v>8</v>
      </c>
      <c r="G45" s="91">
        <v>24.3</v>
      </c>
      <c r="H45" s="91">
        <v>30.95</v>
      </c>
      <c r="I45" s="91">
        <v>194.4</v>
      </c>
      <c r="J45" s="94">
        <v>247.6</v>
      </c>
      <c r="K45" s="95">
        <v>0</v>
      </c>
      <c r="L45" s="96">
        <f>VLOOKUP(A45,'MEMÓRIA 01'!$A$6:$E$319,5,FALSE)</f>
        <v>0</v>
      </c>
      <c r="M45" s="95">
        <f t="shared" si="0"/>
        <v>0</v>
      </c>
      <c r="N45" s="97">
        <f t="shared" si="1"/>
        <v>0</v>
      </c>
      <c r="O45" s="97">
        <f t="shared" si="2"/>
        <v>0</v>
      </c>
      <c r="P45" s="97">
        <f t="shared" si="3"/>
        <v>0</v>
      </c>
    </row>
    <row r="46" spans="1:16" ht="25.5">
      <c r="A46" s="87" t="s">
        <v>117</v>
      </c>
      <c r="B46" s="88" t="s">
        <v>118</v>
      </c>
      <c r="C46" s="89" t="s">
        <v>119</v>
      </c>
      <c r="D46" s="88" t="s">
        <v>1761</v>
      </c>
      <c r="E46" s="88" t="s">
        <v>33</v>
      </c>
      <c r="F46" s="90">
        <v>2</v>
      </c>
      <c r="G46" s="91">
        <v>34.200000000000003</v>
      </c>
      <c r="H46" s="91">
        <v>43.55</v>
      </c>
      <c r="I46" s="91">
        <v>68.400000000000006</v>
      </c>
      <c r="J46" s="94">
        <v>87.1</v>
      </c>
      <c r="K46" s="95">
        <v>0</v>
      </c>
      <c r="L46" s="96">
        <f>VLOOKUP(A46,'MEMÓRIA 01'!$A$6:$E$319,5,FALSE)</f>
        <v>0</v>
      </c>
      <c r="M46" s="95">
        <f t="shared" si="0"/>
        <v>0</v>
      </c>
      <c r="N46" s="97">
        <f t="shared" si="1"/>
        <v>0</v>
      </c>
      <c r="O46" s="97">
        <f t="shared" si="2"/>
        <v>0</v>
      </c>
      <c r="P46" s="97">
        <f t="shared" si="3"/>
        <v>0</v>
      </c>
    </row>
    <row r="47" spans="1:16" ht="38.25">
      <c r="A47" s="87" t="s">
        <v>120</v>
      </c>
      <c r="B47" s="88" t="s">
        <v>121</v>
      </c>
      <c r="C47" s="89" t="s">
        <v>122</v>
      </c>
      <c r="D47" s="88" t="s">
        <v>15</v>
      </c>
      <c r="E47" s="88" t="s">
        <v>52</v>
      </c>
      <c r="F47" s="90">
        <v>11</v>
      </c>
      <c r="G47" s="91">
        <v>14.4</v>
      </c>
      <c r="H47" s="91">
        <v>18.34</v>
      </c>
      <c r="I47" s="91">
        <v>158.4</v>
      </c>
      <c r="J47" s="94">
        <v>201.74</v>
      </c>
      <c r="K47" s="95">
        <v>0</v>
      </c>
      <c r="L47" s="96">
        <f>VLOOKUP(A47,'MEMÓRIA 01'!$A$6:$E$319,5,FALSE)</f>
        <v>0</v>
      </c>
      <c r="M47" s="95">
        <f t="shared" si="0"/>
        <v>0</v>
      </c>
      <c r="N47" s="97">
        <f t="shared" si="1"/>
        <v>0</v>
      </c>
      <c r="O47" s="97">
        <f t="shared" si="2"/>
        <v>0</v>
      </c>
      <c r="P47" s="97">
        <f t="shared" si="3"/>
        <v>0</v>
      </c>
    </row>
    <row r="48" spans="1:16">
      <c r="A48" s="87" t="s">
        <v>123</v>
      </c>
      <c r="B48" s="88" t="s">
        <v>124</v>
      </c>
      <c r="C48" s="89" t="s">
        <v>125</v>
      </c>
      <c r="D48" s="88" t="s">
        <v>1761</v>
      </c>
      <c r="E48" s="88" t="s">
        <v>33</v>
      </c>
      <c r="F48" s="90">
        <v>11</v>
      </c>
      <c r="G48" s="91">
        <v>795.33</v>
      </c>
      <c r="H48" s="91">
        <v>1012.85</v>
      </c>
      <c r="I48" s="91">
        <v>8748.6299999999992</v>
      </c>
      <c r="J48" s="94">
        <v>11141.35</v>
      </c>
      <c r="K48" s="95">
        <v>0</v>
      </c>
      <c r="L48" s="96">
        <f>VLOOKUP(A48,'MEMÓRIA 01'!$A$6:$E$319,5,FALSE)</f>
        <v>0</v>
      </c>
      <c r="M48" s="95">
        <f t="shared" si="0"/>
        <v>0</v>
      </c>
      <c r="N48" s="97">
        <f t="shared" si="1"/>
        <v>0</v>
      </c>
      <c r="O48" s="97">
        <f t="shared" si="2"/>
        <v>0</v>
      </c>
      <c r="P48" s="97">
        <f t="shared" si="3"/>
        <v>0</v>
      </c>
    </row>
    <row r="49" spans="1:16">
      <c r="A49" s="87" t="s">
        <v>126</v>
      </c>
      <c r="B49" s="88" t="s">
        <v>127</v>
      </c>
      <c r="C49" s="89" t="s">
        <v>128</v>
      </c>
      <c r="D49" s="88" t="s">
        <v>1761</v>
      </c>
      <c r="E49" s="88" t="s">
        <v>25</v>
      </c>
      <c r="F49" s="90">
        <v>8</v>
      </c>
      <c r="G49" s="91">
        <v>18.899999999999999</v>
      </c>
      <c r="H49" s="91">
        <v>24.07</v>
      </c>
      <c r="I49" s="91">
        <v>151.19999999999999</v>
      </c>
      <c r="J49" s="94">
        <v>192.56</v>
      </c>
      <c r="K49" s="95">
        <v>0</v>
      </c>
      <c r="L49" s="96">
        <f>VLOOKUP(A49,'MEMÓRIA 01'!$A$6:$E$319,5,FALSE)</f>
        <v>0</v>
      </c>
      <c r="M49" s="95">
        <f t="shared" si="0"/>
        <v>0</v>
      </c>
      <c r="N49" s="97">
        <f t="shared" si="1"/>
        <v>0</v>
      </c>
      <c r="O49" s="97">
        <f t="shared" si="2"/>
        <v>0</v>
      </c>
      <c r="P49" s="97">
        <f t="shared" si="3"/>
        <v>0</v>
      </c>
    </row>
    <row r="50" spans="1:16">
      <c r="A50" s="87" t="s">
        <v>129</v>
      </c>
      <c r="B50" s="88" t="s">
        <v>130</v>
      </c>
      <c r="C50" s="89" t="s">
        <v>131</v>
      </c>
      <c r="D50" s="88" t="s">
        <v>1761</v>
      </c>
      <c r="E50" s="88" t="s">
        <v>33</v>
      </c>
      <c r="F50" s="90">
        <v>12</v>
      </c>
      <c r="G50" s="91">
        <v>10.8</v>
      </c>
      <c r="H50" s="91">
        <v>13.75</v>
      </c>
      <c r="I50" s="91">
        <v>129.6</v>
      </c>
      <c r="J50" s="94">
        <v>165</v>
      </c>
      <c r="K50" s="95">
        <v>0</v>
      </c>
      <c r="L50" s="96">
        <f>VLOOKUP(A50,'MEMÓRIA 01'!$A$6:$E$319,5,FALSE)</f>
        <v>0</v>
      </c>
      <c r="M50" s="95">
        <f t="shared" si="0"/>
        <v>0</v>
      </c>
      <c r="N50" s="97">
        <f t="shared" si="1"/>
        <v>0</v>
      </c>
      <c r="O50" s="97">
        <f t="shared" si="2"/>
        <v>0</v>
      </c>
      <c r="P50" s="97">
        <f t="shared" si="3"/>
        <v>0</v>
      </c>
    </row>
    <row r="51" spans="1:16" ht="25.5">
      <c r="A51" s="87" t="s">
        <v>132</v>
      </c>
      <c r="B51" s="88" t="s">
        <v>60</v>
      </c>
      <c r="C51" s="89" t="s">
        <v>61</v>
      </c>
      <c r="D51" s="88" t="s">
        <v>15</v>
      </c>
      <c r="E51" s="88" t="s">
        <v>52</v>
      </c>
      <c r="F51" s="90">
        <v>2</v>
      </c>
      <c r="G51" s="91">
        <v>21.6</v>
      </c>
      <c r="H51" s="91">
        <v>27.51</v>
      </c>
      <c r="I51" s="91">
        <v>43.2</v>
      </c>
      <c r="J51" s="94">
        <v>55.02</v>
      </c>
      <c r="K51" s="95">
        <v>0</v>
      </c>
      <c r="L51" s="96">
        <f>VLOOKUP(A51,'MEMÓRIA 01'!$A$6:$E$319,5,FALSE)</f>
        <v>0</v>
      </c>
      <c r="M51" s="95">
        <f t="shared" si="0"/>
        <v>0</v>
      </c>
      <c r="N51" s="97">
        <f t="shared" si="1"/>
        <v>0</v>
      </c>
      <c r="O51" s="97">
        <f t="shared" si="2"/>
        <v>0</v>
      </c>
      <c r="P51" s="97">
        <f t="shared" si="3"/>
        <v>0</v>
      </c>
    </row>
    <row r="52" spans="1:16" ht="25.5">
      <c r="A52" s="87" t="s">
        <v>133</v>
      </c>
      <c r="B52" s="88" t="s">
        <v>134</v>
      </c>
      <c r="C52" s="89" t="s">
        <v>135</v>
      </c>
      <c r="D52" s="88" t="s">
        <v>1761</v>
      </c>
      <c r="E52" s="88" t="s">
        <v>33</v>
      </c>
      <c r="F52" s="90">
        <v>2</v>
      </c>
      <c r="G52" s="91">
        <v>61.2</v>
      </c>
      <c r="H52" s="91">
        <v>77.94</v>
      </c>
      <c r="I52" s="91">
        <v>122.4</v>
      </c>
      <c r="J52" s="94">
        <v>155.88</v>
      </c>
      <c r="K52" s="95">
        <v>0</v>
      </c>
      <c r="L52" s="96">
        <f>VLOOKUP(A52,'MEMÓRIA 01'!$A$6:$E$319,5,FALSE)</f>
        <v>0</v>
      </c>
      <c r="M52" s="95">
        <f t="shared" si="0"/>
        <v>0</v>
      </c>
      <c r="N52" s="97">
        <f t="shared" si="1"/>
        <v>0</v>
      </c>
      <c r="O52" s="97">
        <f t="shared" si="2"/>
        <v>0</v>
      </c>
      <c r="P52" s="97">
        <f t="shared" si="3"/>
        <v>0</v>
      </c>
    </row>
    <row r="53" spans="1:16" ht="63.75">
      <c r="A53" s="87" t="s">
        <v>136</v>
      </c>
      <c r="B53" s="88" t="s">
        <v>137</v>
      </c>
      <c r="C53" s="89" t="s">
        <v>138</v>
      </c>
      <c r="D53" s="88" t="s">
        <v>20</v>
      </c>
      <c r="E53" s="88" t="s">
        <v>33</v>
      </c>
      <c r="F53" s="90">
        <v>5</v>
      </c>
      <c r="G53" s="91">
        <v>35.1</v>
      </c>
      <c r="H53" s="91">
        <v>44.7</v>
      </c>
      <c r="I53" s="91">
        <v>175.5</v>
      </c>
      <c r="J53" s="94">
        <v>223.5</v>
      </c>
      <c r="K53" s="95">
        <v>0</v>
      </c>
      <c r="L53" s="96">
        <f>VLOOKUP(A53,'MEMÓRIA 01'!$A$6:$E$319,5,FALSE)</f>
        <v>0</v>
      </c>
      <c r="M53" s="95">
        <f t="shared" si="0"/>
        <v>0</v>
      </c>
      <c r="N53" s="97">
        <f t="shared" si="1"/>
        <v>0</v>
      </c>
      <c r="O53" s="97">
        <f t="shared" si="2"/>
        <v>0</v>
      </c>
      <c r="P53" s="97">
        <f t="shared" si="3"/>
        <v>0</v>
      </c>
    </row>
    <row r="54" spans="1:16" ht="38.25">
      <c r="A54" s="87" t="s">
        <v>139</v>
      </c>
      <c r="B54" s="88" t="s">
        <v>140</v>
      </c>
      <c r="C54" s="89" t="s">
        <v>141</v>
      </c>
      <c r="D54" s="88" t="s">
        <v>15</v>
      </c>
      <c r="E54" s="88" t="s">
        <v>52</v>
      </c>
      <c r="F54" s="90">
        <v>3</v>
      </c>
      <c r="G54" s="91">
        <v>42.3</v>
      </c>
      <c r="H54" s="91">
        <v>53.87</v>
      </c>
      <c r="I54" s="91">
        <v>126.9</v>
      </c>
      <c r="J54" s="94">
        <v>161.61000000000001</v>
      </c>
      <c r="K54" s="95">
        <v>0</v>
      </c>
      <c r="L54" s="96">
        <f>VLOOKUP(A54,'MEMÓRIA 01'!$A$6:$E$319,5,FALSE)</f>
        <v>0</v>
      </c>
      <c r="M54" s="95">
        <f t="shared" si="0"/>
        <v>0</v>
      </c>
      <c r="N54" s="97">
        <f t="shared" si="1"/>
        <v>0</v>
      </c>
      <c r="O54" s="97">
        <f t="shared" si="2"/>
        <v>0</v>
      </c>
      <c r="P54" s="97">
        <f t="shared" si="3"/>
        <v>0</v>
      </c>
    </row>
    <row r="55" spans="1:16" ht="38.25">
      <c r="A55" s="87" t="s">
        <v>142</v>
      </c>
      <c r="B55" s="88" t="s">
        <v>143</v>
      </c>
      <c r="C55" s="89" t="s">
        <v>144</v>
      </c>
      <c r="D55" s="88" t="s">
        <v>15</v>
      </c>
      <c r="E55" s="88" t="s">
        <v>52</v>
      </c>
      <c r="F55" s="90">
        <v>8</v>
      </c>
      <c r="G55" s="91">
        <v>21.6</v>
      </c>
      <c r="H55" s="91">
        <v>27.51</v>
      </c>
      <c r="I55" s="91">
        <v>172.8</v>
      </c>
      <c r="J55" s="94">
        <v>220.08</v>
      </c>
      <c r="K55" s="95">
        <v>0</v>
      </c>
      <c r="L55" s="96">
        <f>VLOOKUP(A55,'MEMÓRIA 01'!$A$6:$E$319,5,FALSE)</f>
        <v>0</v>
      </c>
      <c r="M55" s="95">
        <f t="shared" si="0"/>
        <v>0</v>
      </c>
      <c r="N55" s="97">
        <f t="shared" si="1"/>
        <v>0</v>
      </c>
      <c r="O55" s="97">
        <f t="shared" si="2"/>
        <v>0</v>
      </c>
      <c r="P55" s="97">
        <f t="shared" si="3"/>
        <v>0</v>
      </c>
    </row>
    <row r="56" spans="1:16" ht="76.5">
      <c r="A56" s="87" t="s">
        <v>145</v>
      </c>
      <c r="B56" s="88" t="s">
        <v>146</v>
      </c>
      <c r="C56" s="89" t="s">
        <v>147</v>
      </c>
      <c r="D56" s="88" t="s">
        <v>20</v>
      </c>
      <c r="E56" s="88" t="s">
        <v>33</v>
      </c>
      <c r="F56" s="90">
        <v>6</v>
      </c>
      <c r="G56" s="91">
        <v>9</v>
      </c>
      <c r="H56" s="91">
        <v>11.46</v>
      </c>
      <c r="I56" s="91">
        <v>54</v>
      </c>
      <c r="J56" s="94">
        <v>68.760000000000005</v>
      </c>
      <c r="K56" s="95">
        <v>0</v>
      </c>
      <c r="L56" s="96">
        <f>VLOOKUP(A56,'MEMÓRIA 01'!$A$6:$E$319,5,FALSE)</f>
        <v>0</v>
      </c>
      <c r="M56" s="95">
        <f t="shared" si="0"/>
        <v>0</v>
      </c>
      <c r="N56" s="97">
        <f t="shared" si="1"/>
        <v>0</v>
      </c>
      <c r="O56" s="97">
        <f t="shared" si="2"/>
        <v>0</v>
      </c>
      <c r="P56" s="97">
        <f t="shared" si="3"/>
        <v>0</v>
      </c>
    </row>
    <row r="57" spans="1:16" ht="38.25">
      <c r="A57" s="87" t="s">
        <v>148</v>
      </c>
      <c r="B57" s="88" t="s">
        <v>149</v>
      </c>
      <c r="C57" s="89" t="s">
        <v>150</v>
      </c>
      <c r="D57" s="88" t="s">
        <v>15</v>
      </c>
      <c r="E57" s="88" t="s">
        <v>52</v>
      </c>
      <c r="F57" s="90">
        <v>2</v>
      </c>
      <c r="G57" s="91">
        <v>50.4</v>
      </c>
      <c r="H57" s="91">
        <v>64.180000000000007</v>
      </c>
      <c r="I57" s="91">
        <v>100.8</v>
      </c>
      <c r="J57" s="94">
        <v>128.36000000000001</v>
      </c>
      <c r="K57" s="95">
        <v>0</v>
      </c>
      <c r="L57" s="96">
        <f>VLOOKUP(A57,'MEMÓRIA 01'!$A$6:$E$319,5,FALSE)</f>
        <v>0</v>
      </c>
      <c r="M57" s="95">
        <f t="shared" si="0"/>
        <v>0</v>
      </c>
      <c r="N57" s="97">
        <f t="shared" si="1"/>
        <v>0</v>
      </c>
      <c r="O57" s="97">
        <f t="shared" si="2"/>
        <v>0</v>
      </c>
      <c r="P57" s="97">
        <f t="shared" si="3"/>
        <v>0</v>
      </c>
    </row>
    <row r="58" spans="1:16" ht="51">
      <c r="A58" s="87" t="s">
        <v>151</v>
      </c>
      <c r="B58" s="88" t="s">
        <v>152</v>
      </c>
      <c r="C58" s="89" t="s">
        <v>153</v>
      </c>
      <c r="D58" s="88" t="s">
        <v>20</v>
      </c>
      <c r="E58" s="88" t="s">
        <v>33</v>
      </c>
      <c r="F58" s="90">
        <v>6</v>
      </c>
      <c r="G58" s="91">
        <v>19.8</v>
      </c>
      <c r="H58" s="91">
        <v>25.22</v>
      </c>
      <c r="I58" s="91">
        <v>118.8</v>
      </c>
      <c r="J58" s="94">
        <v>151.32</v>
      </c>
      <c r="K58" s="95">
        <v>0</v>
      </c>
      <c r="L58" s="96">
        <f>VLOOKUP(A58,'MEMÓRIA 01'!$A$6:$E$319,5,FALSE)</f>
        <v>0</v>
      </c>
      <c r="M58" s="95">
        <f t="shared" si="0"/>
        <v>0</v>
      </c>
      <c r="N58" s="97">
        <f t="shared" si="1"/>
        <v>0</v>
      </c>
      <c r="O58" s="97">
        <f t="shared" si="2"/>
        <v>0</v>
      </c>
      <c r="P58" s="97">
        <f t="shared" si="3"/>
        <v>0</v>
      </c>
    </row>
    <row r="59" spans="1:16" ht="63.75">
      <c r="A59" s="87" t="s">
        <v>154</v>
      </c>
      <c r="B59" s="88" t="s">
        <v>155</v>
      </c>
      <c r="C59" s="89" t="s">
        <v>156</v>
      </c>
      <c r="D59" s="88" t="s">
        <v>20</v>
      </c>
      <c r="E59" s="88" t="s">
        <v>33</v>
      </c>
      <c r="F59" s="90">
        <v>4</v>
      </c>
      <c r="G59" s="91">
        <v>7.38</v>
      </c>
      <c r="H59" s="91">
        <v>9.4</v>
      </c>
      <c r="I59" s="91">
        <v>29.52</v>
      </c>
      <c r="J59" s="94">
        <v>37.6</v>
      </c>
      <c r="K59" s="95">
        <v>0</v>
      </c>
      <c r="L59" s="96">
        <f>VLOOKUP(A59,'MEMÓRIA 01'!$A$6:$E$319,5,FALSE)</f>
        <v>0</v>
      </c>
      <c r="M59" s="95">
        <f t="shared" si="0"/>
        <v>0</v>
      </c>
      <c r="N59" s="97">
        <f t="shared" si="1"/>
        <v>0</v>
      </c>
      <c r="O59" s="97">
        <f t="shared" si="2"/>
        <v>0</v>
      </c>
      <c r="P59" s="97">
        <f t="shared" si="3"/>
        <v>0</v>
      </c>
    </row>
    <row r="60" spans="1:16">
      <c r="A60" s="87" t="s">
        <v>157</v>
      </c>
      <c r="B60" s="88" t="s">
        <v>158</v>
      </c>
      <c r="C60" s="89" t="s">
        <v>159</v>
      </c>
      <c r="D60" s="88" t="s">
        <v>15</v>
      </c>
      <c r="E60" s="88" t="s">
        <v>52</v>
      </c>
      <c r="F60" s="90">
        <v>7</v>
      </c>
      <c r="G60" s="91">
        <v>614.70000000000005</v>
      </c>
      <c r="H60" s="91">
        <v>782.82</v>
      </c>
      <c r="I60" s="91">
        <v>4302.8999999999996</v>
      </c>
      <c r="J60" s="94">
        <v>5479.74</v>
      </c>
      <c r="K60" s="95">
        <v>0</v>
      </c>
      <c r="L60" s="96">
        <f>VLOOKUP(A60,'MEMÓRIA 01'!$A$6:$E$319,5,FALSE)</f>
        <v>0</v>
      </c>
      <c r="M60" s="95">
        <f t="shared" si="0"/>
        <v>0</v>
      </c>
      <c r="N60" s="97">
        <f t="shared" si="1"/>
        <v>0</v>
      </c>
      <c r="O60" s="97">
        <f t="shared" si="2"/>
        <v>0</v>
      </c>
      <c r="P60" s="97">
        <f t="shared" si="3"/>
        <v>0</v>
      </c>
    </row>
    <row r="61" spans="1:16" ht="38.25">
      <c r="A61" s="87" t="s">
        <v>160</v>
      </c>
      <c r="B61" s="88" t="s">
        <v>161</v>
      </c>
      <c r="C61" s="89" t="s">
        <v>162</v>
      </c>
      <c r="D61" s="88" t="s">
        <v>15</v>
      </c>
      <c r="E61" s="88" t="s">
        <v>45</v>
      </c>
      <c r="F61" s="90">
        <v>72</v>
      </c>
      <c r="G61" s="91">
        <v>29.33</v>
      </c>
      <c r="H61" s="91">
        <v>37.35</v>
      </c>
      <c r="I61" s="91">
        <v>2111.7600000000002</v>
      </c>
      <c r="J61" s="94">
        <v>2689.2</v>
      </c>
      <c r="K61" s="95">
        <v>0</v>
      </c>
      <c r="L61" s="96">
        <f>VLOOKUP(A61,'MEMÓRIA 01'!$A$6:$E$319,5,FALSE)</f>
        <v>0</v>
      </c>
      <c r="M61" s="95">
        <f t="shared" si="0"/>
        <v>0</v>
      </c>
      <c r="N61" s="97">
        <f t="shared" si="1"/>
        <v>0</v>
      </c>
      <c r="O61" s="97">
        <f t="shared" si="2"/>
        <v>0</v>
      </c>
      <c r="P61" s="97">
        <f t="shared" si="3"/>
        <v>0</v>
      </c>
    </row>
    <row r="62" spans="1:16">
      <c r="A62" s="87" t="s">
        <v>163</v>
      </c>
      <c r="B62" s="88" t="s">
        <v>127</v>
      </c>
      <c r="C62" s="89" t="s">
        <v>128</v>
      </c>
      <c r="D62" s="88" t="s">
        <v>1761</v>
      </c>
      <c r="E62" s="88" t="s">
        <v>25</v>
      </c>
      <c r="F62" s="90">
        <v>33</v>
      </c>
      <c r="G62" s="91">
        <v>18.899999999999999</v>
      </c>
      <c r="H62" s="91">
        <v>24.07</v>
      </c>
      <c r="I62" s="91">
        <v>623.70000000000005</v>
      </c>
      <c r="J62" s="94">
        <v>794.31</v>
      </c>
      <c r="K62" s="95">
        <v>0</v>
      </c>
      <c r="L62" s="96">
        <f>VLOOKUP(A62,'MEMÓRIA 01'!$A$6:$E$319,5,FALSE)</f>
        <v>0</v>
      </c>
      <c r="M62" s="95">
        <f t="shared" si="0"/>
        <v>0</v>
      </c>
      <c r="N62" s="97">
        <f t="shared" si="1"/>
        <v>0</v>
      </c>
      <c r="O62" s="97">
        <f t="shared" si="2"/>
        <v>0</v>
      </c>
      <c r="P62" s="97">
        <f t="shared" si="3"/>
        <v>0</v>
      </c>
    </row>
    <row r="63" spans="1:16">
      <c r="A63" s="87" t="s">
        <v>164</v>
      </c>
      <c r="B63" s="88" t="s">
        <v>165</v>
      </c>
      <c r="C63" s="89" t="s">
        <v>166</v>
      </c>
      <c r="D63" s="88" t="s">
        <v>1761</v>
      </c>
      <c r="E63" s="88" t="s">
        <v>25</v>
      </c>
      <c r="F63" s="90">
        <v>25</v>
      </c>
      <c r="G63" s="91">
        <v>11.7</v>
      </c>
      <c r="H63" s="91">
        <v>14.9</v>
      </c>
      <c r="I63" s="91">
        <v>292.5</v>
      </c>
      <c r="J63" s="94">
        <v>372.5</v>
      </c>
      <c r="K63" s="95">
        <v>0</v>
      </c>
      <c r="L63" s="96">
        <f>VLOOKUP(A63,'MEMÓRIA 01'!$A$6:$E$319,5,FALSE)</f>
        <v>0</v>
      </c>
      <c r="M63" s="95">
        <f t="shared" si="0"/>
        <v>0</v>
      </c>
      <c r="N63" s="97">
        <f t="shared" si="1"/>
        <v>0</v>
      </c>
      <c r="O63" s="97">
        <f t="shared" si="2"/>
        <v>0</v>
      </c>
      <c r="P63" s="97">
        <f t="shared" si="3"/>
        <v>0</v>
      </c>
    </row>
    <row r="64" spans="1:16">
      <c r="A64" s="87" t="s">
        <v>167</v>
      </c>
      <c r="B64" s="88" t="s">
        <v>168</v>
      </c>
      <c r="C64" s="89" t="s">
        <v>169</v>
      </c>
      <c r="D64" s="88" t="s">
        <v>20</v>
      </c>
      <c r="E64" s="88" t="s">
        <v>170</v>
      </c>
      <c r="F64" s="90">
        <v>0</v>
      </c>
      <c r="G64" s="91">
        <v>69.81</v>
      </c>
      <c r="H64" s="91">
        <v>88.9</v>
      </c>
      <c r="I64" s="91">
        <v>0</v>
      </c>
      <c r="J64" s="94">
        <v>0</v>
      </c>
      <c r="K64" s="95">
        <v>0</v>
      </c>
      <c r="L64" s="96">
        <f>VLOOKUP(A64,'MEMÓRIA 01'!$A$6:$E$319,5,FALSE)</f>
        <v>0</v>
      </c>
      <c r="M64" s="95">
        <f t="shared" si="0"/>
        <v>0</v>
      </c>
      <c r="N64" s="97">
        <f t="shared" si="1"/>
        <v>0</v>
      </c>
      <c r="O64" s="97">
        <f t="shared" si="2"/>
        <v>0</v>
      </c>
      <c r="P64" s="97">
        <f t="shared" si="3"/>
        <v>0</v>
      </c>
    </row>
    <row r="65" spans="1:16" s="109" customFormat="1">
      <c r="A65" s="106" t="s">
        <v>171</v>
      </c>
      <c r="B65" s="172" t="s">
        <v>172</v>
      </c>
      <c r="C65" s="172"/>
      <c r="D65" s="172"/>
      <c r="E65" s="172"/>
      <c r="F65" s="172"/>
      <c r="G65" s="172"/>
      <c r="H65" s="172"/>
      <c r="I65" s="107">
        <v>231180.08</v>
      </c>
      <c r="J65" s="108">
        <v>294412.19</v>
      </c>
      <c r="K65" s="128"/>
      <c r="L65" s="129"/>
      <c r="M65" s="128"/>
      <c r="N65" s="100">
        <f>SUM(N66:N77)</f>
        <v>0</v>
      </c>
      <c r="O65" s="100">
        <f t="shared" ref="O65:P65" si="7">SUM(O66:O77)</f>
        <v>0</v>
      </c>
      <c r="P65" s="100">
        <f t="shared" si="7"/>
        <v>0</v>
      </c>
    </row>
    <row r="66" spans="1:16" ht="38.25">
      <c r="A66" s="87" t="s">
        <v>173</v>
      </c>
      <c r="B66" s="88" t="s">
        <v>174</v>
      </c>
      <c r="C66" s="89" t="s">
        <v>175</v>
      </c>
      <c r="D66" s="88" t="s">
        <v>20</v>
      </c>
      <c r="E66" s="88" t="s">
        <v>21</v>
      </c>
      <c r="F66" s="90">
        <v>4050</v>
      </c>
      <c r="G66" s="91">
        <v>18</v>
      </c>
      <c r="H66" s="91">
        <v>22.92</v>
      </c>
      <c r="I66" s="91">
        <v>72900</v>
      </c>
      <c r="J66" s="94">
        <v>92826</v>
      </c>
      <c r="K66" s="95">
        <v>0</v>
      </c>
      <c r="L66" s="96">
        <f>VLOOKUP(A66,'MEMÓRIA 01'!$A$6:$E$319,5,FALSE)</f>
        <v>0</v>
      </c>
      <c r="M66" s="95">
        <f t="shared" si="0"/>
        <v>0</v>
      </c>
      <c r="N66" s="97">
        <f t="shared" si="1"/>
        <v>0</v>
      </c>
      <c r="O66" s="97">
        <f t="shared" si="2"/>
        <v>0</v>
      </c>
      <c r="P66" s="97">
        <f t="shared" si="3"/>
        <v>0</v>
      </c>
    </row>
    <row r="67" spans="1:16" ht="25.5">
      <c r="A67" s="87" t="s">
        <v>176</v>
      </c>
      <c r="B67" s="88" t="s">
        <v>177</v>
      </c>
      <c r="C67" s="89" t="s">
        <v>178</v>
      </c>
      <c r="D67" s="88" t="s">
        <v>15</v>
      </c>
      <c r="E67" s="88" t="s">
        <v>16</v>
      </c>
      <c r="F67" s="90">
        <v>4050</v>
      </c>
      <c r="G67" s="91">
        <v>23</v>
      </c>
      <c r="H67" s="91">
        <v>29.29</v>
      </c>
      <c r="I67" s="91">
        <v>93150</v>
      </c>
      <c r="J67" s="94">
        <v>118624.5</v>
      </c>
      <c r="K67" s="95">
        <v>0</v>
      </c>
      <c r="L67" s="96">
        <f>VLOOKUP(A67,'MEMÓRIA 01'!$A$6:$E$319,5,FALSE)</f>
        <v>0</v>
      </c>
      <c r="M67" s="95">
        <f t="shared" si="0"/>
        <v>0</v>
      </c>
      <c r="N67" s="97">
        <f t="shared" si="1"/>
        <v>0</v>
      </c>
      <c r="O67" s="97">
        <f t="shared" si="2"/>
        <v>0</v>
      </c>
      <c r="P67" s="97">
        <f t="shared" si="3"/>
        <v>0</v>
      </c>
    </row>
    <row r="68" spans="1:16" ht="25.5">
      <c r="A68" s="87" t="s">
        <v>179</v>
      </c>
      <c r="B68" s="88" t="s">
        <v>180</v>
      </c>
      <c r="C68" s="89" t="s">
        <v>181</v>
      </c>
      <c r="D68" s="88" t="s">
        <v>20</v>
      </c>
      <c r="E68" s="88" t="s">
        <v>21</v>
      </c>
      <c r="F68" s="90">
        <v>4050</v>
      </c>
      <c r="G68" s="91">
        <v>3.15</v>
      </c>
      <c r="H68" s="91">
        <v>4.01</v>
      </c>
      <c r="I68" s="91">
        <v>12757.5</v>
      </c>
      <c r="J68" s="94">
        <v>16240.5</v>
      </c>
      <c r="K68" s="95">
        <v>0</v>
      </c>
      <c r="L68" s="96">
        <f>VLOOKUP(A68,'MEMÓRIA 01'!$A$6:$E$319,5,FALSE)</f>
        <v>0</v>
      </c>
      <c r="M68" s="95">
        <f t="shared" si="0"/>
        <v>0</v>
      </c>
      <c r="N68" s="97">
        <f t="shared" si="1"/>
        <v>0</v>
      </c>
      <c r="O68" s="97">
        <f t="shared" si="2"/>
        <v>0</v>
      </c>
      <c r="P68" s="97">
        <f t="shared" si="3"/>
        <v>0</v>
      </c>
    </row>
    <row r="69" spans="1:16">
      <c r="A69" s="87" t="s">
        <v>182</v>
      </c>
      <c r="B69" s="88" t="s">
        <v>183</v>
      </c>
      <c r="C69" s="89" t="s">
        <v>184</v>
      </c>
      <c r="D69" s="88" t="s">
        <v>15</v>
      </c>
      <c r="E69" s="88" t="s">
        <v>185</v>
      </c>
      <c r="F69" s="90">
        <v>1</v>
      </c>
      <c r="G69" s="91">
        <v>3232.11</v>
      </c>
      <c r="H69" s="91">
        <v>4116.09</v>
      </c>
      <c r="I69" s="91">
        <v>3232.11</v>
      </c>
      <c r="J69" s="94">
        <v>4116.09</v>
      </c>
      <c r="K69" s="95">
        <v>0</v>
      </c>
      <c r="L69" s="96">
        <f>VLOOKUP(A69,'MEMÓRIA 01'!$A$6:$E$319,5,FALSE)</f>
        <v>0</v>
      </c>
      <c r="M69" s="95">
        <f t="shared" si="0"/>
        <v>0</v>
      </c>
      <c r="N69" s="97">
        <f t="shared" si="1"/>
        <v>0</v>
      </c>
      <c r="O69" s="97">
        <f t="shared" si="2"/>
        <v>0</v>
      </c>
      <c r="P69" s="97">
        <f t="shared" si="3"/>
        <v>0</v>
      </c>
    </row>
    <row r="70" spans="1:16" ht="25.5">
      <c r="A70" s="87" t="s">
        <v>186</v>
      </c>
      <c r="B70" s="88" t="s">
        <v>187</v>
      </c>
      <c r="C70" s="89" t="s">
        <v>188</v>
      </c>
      <c r="D70" s="88" t="s">
        <v>20</v>
      </c>
      <c r="E70" s="88" t="s">
        <v>21</v>
      </c>
      <c r="F70" s="90">
        <v>5539.97</v>
      </c>
      <c r="G70" s="91">
        <v>0.5</v>
      </c>
      <c r="H70" s="91">
        <v>0.64</v>
      </c>
      <c r="I70" s="91">
        <v>2769.99</v>
      </c>
      <c r="J70" s="94">
        <v>3545.58</v>
      </c>
      <c r="K70" s="95">
        <v>0</v>
      </c>
      <c r="L70" s="96">
        <f>VLOOKUP(A70,'MEMÓRIA 01'!$A$6:$E$319,5,FALSE)</f>
        <v>0</v>
      </c>
      <c r="M70" s="95">
        <f t="shared" si="0"/>
        <v>0</v>
      </c>
      <c r="N70" s="97">
        <f t="shared" si="1"/>
        <v>0</v>
      </c>
      <c r="O70" s="97">
        <f t="shared" si="2"/>
        <v>0</v>
      </c>
      <c r="P70" s="97">
        <f t="shared" si="3"/>
        <v>0</v>
      </c>
    </row>
    <row r="71" spans="1:16" ht="25.5">
      <c r="A71" s="87" t="s">
        <v>189</v>
      </c>
      <c r="B71" s="88" t="s">
        <v>190</v>
      </c>
      <c r="C71" s="89" t="s">
        <v>191</v>
      </c>
      <c r="D71" s="88" t="s">
        <v>20</v>
      </c>
      <c r="E71" s="88" t="s">
        <v>21</v>
      </c>
      <c r="F71" s="90">
        <v>1489.97</v>
      </c>
      <c r="G71" s="91">
        <v>13</v>
      </c>
      <c r="H71" s="91">
        <v>16.559999999999999</v>
      </c>
      <c r="I71" s="91">
        <v>19369.61</v>
      </c>
      <c r="J71" s="94">
        <v>24673.9</v>
      </c>
      <c r="K71" s="95">
        <v>0</v>
      </c>
      <c r="L71" s="96">
        <f>VLOOKUP(A71,'MEMÓRIA 01'!$A$6:$E$319,5,FALSE)</f>
        <v>0</v>
      </c>
      <c r="M71" s="95">
        <f t="shared" si="0"/>
        <v>0</v>
      </c>
      <c r="N71" s="97">
        <f t="shared" si="1"/>
        <v>0</v>
      </c>
      <c r="O71" s="97">
        <f t="shared" si="2"/>
        <v>0</v>
      </c>
      <c r="P71" s="97">
        <f t="shared" si="3"/>
        <v>0</v>
      </c>
    </row>
    <row r="72" spans="1:16" ht="38.25">
      <c r="A72" s="87" t="s">
        <v>192</v>
      </c>
      <c r="B72" s="88" t="s">
        <v>193</v>
      </c>
      <c r="C72" s="89" t="s">
        <v>194</v>
      </c>
      <c r="D72" s="88" t="s">
        <v>15</v>
      </c>
      <c r="E72" s="88" t="s">
        <v>52</v>
      </c>
      <c r="F72" s="90">
        <v>2</v>
      </c>
      <c r="G72" s="91">
        <v>4000</v>
      </c>
      <c r="H72" s="91">
        <v>5094</v>
      </c>
      <c r="I72" s="91">
        <v>8000</v>
      </c>
      <c r="J72" s="94">
        <v>10188</v>
      </c>
      <c r="K72" s="95">
        <v>0</v>
      </c>
      <c r="L72" s="96">
        <f>VLOOKUP(A72,'MEMÓRIA 01'!$A$6:$E$319,5,FALSE)</f>
        <v>0</v>
      </c>
      <c r="M72" s="95">
        <f t="shared" si="0"/>
        <v>0</v>
      </c>
      <c r="N72" s="97">
        <f t="shared" si="1"/>
        <v>0</v>
      </c>
      <c r="O72" s="97">
        <f t="shared" si="2"/>
        <v>0</v>
      </c>
      <c r="P72" s="97">
        <f t="shared" si="3"/>
        <v>0</v>
      </c>
    </row>
    <row r="73" spans="1:16" ht="25.5">
      <c r="A73" s="87" t="s">
        <v>195</v>
      </c>
      <c r="B73" s="88" t="s">
        <v>196</v>
      </c>
      <c r="C73" s="89" t="s">
        <v>197</v>
      </c>
      <c r="D73" s="88" t="s">
        <v>15</v>
      </c>
      <c r="E73" s="88" t="s">
        <v>45</v>
      </c>
      <c r="F73" s="90">
        <v>641.55999999999995</v>
      </c>
      <c r="G73" s="91">
        <v>3.51</v>
      </c>
      <c r="H73" s="91">
        <v>4.47</v>
      </c>
      <c r="I73" s="91">
        <v>2251.88</v>
      </c>
      <c r="J73" s="94">
        <v>2867.77</v>
      </c>
      <c r="K73" s="95">
        <v>0</v>
      </c>
      <c r="L73" s="96">
        <f>VLOOKUP(A73,'MEMÓRIA 01'!$A$6:$E$319,5,FALSE)</f>
        <v>0</v>
      </c>
      <c r="M73" s="95">
        <f t="shared" si="0"/>
        <v>0</v>
      </c>
      <c r="N73" s="97">
        <f t="shared" si="1"/>
        <v>0</v>
      </c>
      <c r="O73" s="97">
        <f t="shared" si="2"/>
        <v>0</v>
      </c>
      <c r="P73" s="97">
        <f t="shared" si="3"/>
        <v>0</v>
      </c>
    </row>
    <row r="74" spans="1:16" ht="38.25">
      <c r="A74" s="87" t="s">
        <v>198</v>
      </c>
      <c r="B74" s="88" t="s">
        <v>199</v>
      </c>
      <c r="C74" s="89" t="s">
        <v>200</v>
      </c>
      <c r="D74" s="88" t="s">
        <v>15</v>
      </c>
      <c r="E74" s="88" t="s">
        <v>45</v>
      </c>
      <c r="F74" s="90">
        <v>280</v>
      </c>
      <c r="G74" s="91">
        <v>22.05</v>
      </c>
      <c r="H74" s="91">
        <v>28.08</v>
      </c>
      <c r="I74" s="91">
        <v>6174</v>
      </c>
      <c r="J74" s="94">
        <v>7862.4</v>
      </c>
      <c r="K74" s="95">
        <v>0</v>
      </c>
      <c r="L74" s="96">
        <f>VLOOKUP(A74,'MEMÓRIA 01'!$A$6:$E$319,5,FALSE)</f>
        <v>0</v>
      </c>
      <c r="M74" s="95">
        <f t="shared" si="0"/>
        <v>0</v>
      </c>
      <c r="N74" s="97">
        <f t="shared" si="1"/>
        <v>0</v>
      </c>
      <c r="O74" s="97">
        <f t="shared" si="2"/>
        <v>0</v>
      </c>
      <c r="P74" s="97">
        <f t="shared" si="3"/>
        <v>0</v>
      </c>
    </row>
    <row r="75" spans="1:16" ht="51">
      <c r="A75" s="87" t="s">
        <v>201</v>
      </c>
      <c r="B75" s="88" t="s">
        <v>202</v>
      </c>
      <c r="C75" s="89" t="s">
        <v>203</v>
      </c>
      <c r="D75" s="88" t="s">
        <v>15</v>
      </c>
      <c r="E75" s="88" t="s">
        <v>52</v>
      </c>
      <c r="F75" s="90">
        <v>8</v>
      </c>
      <c r="G75" s="91">
        <v>517.5</v>
      </c>
      <c r="H75" s="91">
        <v>659.04</v>
      </c>
      <c r="I75" s="91">
        <v>4140</v>
      </c>
      <c r="J75" s="94">
        <v>5272.32</v>
      </c>
      <c r="K75" s="95">
        <v>0</v>
      </c>
      <c r="L75" s="96">
        <f>VLOOKUP(A75,'MEMÓRIA 01'!$A$6:$E$319,5,FALSE)</f>
        <v>0</v>
      </c>
      <c r="M75" s="95">
        <f t="shared" si="0"/>
        <v>0</v>
      </c>
      <c r="N75" s="97">
        <f t="shared" si="1"/>
        <v>0</v>
      </c>
      <c r="O75" s="97">
        <f t="shared" si="2"/>
        <v>0</v>
      </c>
      <c r="P75" s="97">
        <f t="shared" si="3"/>
        <v>0</v>
      </c>
    </row>
    <row r="76" spans="1:16" ht="89.25">
      <c r="A76" s="87" t="s">
        <v>204</v>
      </c>
      <c r="B76" s="88" t="s">
        <v>205</v>
      </c>
      <c r="C76" s="89" t="s">
        <v>206</v>
      </c>
      <c r="D76" s="88" t="s">
        <v>15</v>
      </c>
      <c r="E76" s="88" t="s">
        <v>52</v>
      </c>
      <c r="F76" s="90">
        <v>1</v>
      </c>
      <c r="G76" s="91">
        <v>1334.99</v>
      </c>
      <c r="H76" s="91">
        <v>1700.11</v>
      </c>
      <c r="I76" s="91">
        <v>1334.99</v>
      </c>
      <c r="J76" s="94">
        <v>1700.11</v>
      </c>
      <c r="K76" s="95">
        <v>0</v>
      </c>
      <c r="L76" s="96">
        <f>VLOOKUP(A76,'MEMÓRIA 01'!$A$6:$E$319,5,FALSE)</f>
        <v>0</v>
      </c>
      <c r="M76" s="95">
        <f t="shared" si="0"/>
        <v>0</v>
      </c>
      <c r="N76" s="97">
        <f t="shared" si="1"/>
        <v>0</v>
      </c>
      <c r="O76" s="97">
        <f t="shared" si="2"/>
        <v>0</v>
      </c>
      <c r="P76" s="97">
        <f t="shared" si="3"/>
        <v>0</v>
      </c>
    </row>
    <row r="77" spans="1:16">
      <c r="A77" s="87" t="s">
        <v>207</v>
      </c>
      <c r="B77" s="88" t="s">
        <v>208</v>
      </c>
      <c r="C77" s="89" t="s">
        <v>209</v>
      </c>
      <c r="D77" s="88" t="s">
        <v>15</v>
      </c>
      <c r="E77" s="88" t="s">
        <v>52</v>
      </c>
      <c r="F77" s="90">
        <v>34</v>
      </c>
      <c r="G77" s="91">
        <v>150</v>
      </c>
      <c r="H77" s="91">
        <v>191.03</v>
      </c>
      <c r="I77" s="91">
        <v>5100</v>
      </c>
      <c r="J77" s="94">
        <v>6495.02</v>
      </c>
      <c r="K77" s="95">
        <v>0</v>
      </c>
      <c r="L77" s="96">
        <f>VLOOKUP(A77,'MEMÓRIA 01'!$A$6:$E$319,5,FALSE)</f>
        <v>0</v>
      </c>
      <c r="M77" s="95">
        <f t="shared" si="0"/>
        <v>0</v>
      </c>
      <c r="N77" s="97">
        <f t="shared" si="1"/>
        <v>0</v>
      </c>
      <c r="O77" s="97">
        <f t="shared" si="2"/>
        <v>0</v>
      </c>
      <c r="P77" s="97">
        <f t="shared" si="3"/>
        <v>0</v>
      </c>
    </row>
    <row r="78" spans="1:16" s="127" customFormat="1">
      <c r="A78" s="106" t="s">
        <v>210</v>
      </c>
      <c r="B78" s="172" t="s">
        <v>211</v>
      </c>
      <c r="C78" s="172"/>
      <c r="D78" s="172"/>
      <c r="E78" s="172"/>
      <c r="F78" s="172"/>
      <c r="G78" s="172"/>
      <c r="H78" s="172"/>
      <c r="I78" s="107">
        <v>101711.6</v>
      </c>
      <c r="J78" s="108">
        <v>129530.06</v>
      </c>
      <c r="K78" s="125"/>
      <c r="L78" s="126"/>
      <c r="M78" s="125"/>
      <c r="N78" s="100">
        <f>N79+N82+N84+N126</f>
        <v>0</v>
      </c>
      <c r="O78" s="100">
        <f t="shared" ref="O78:P78" si="8">O79+O82+O84+O126</f>
        <v>36511.869999999995</v>
      </c>
      <c r="P78" s="100">
        <f t="shared" si="8"/>
        <v>36511.869999999995</v>
      </c>
    </row>
    <row r="79" spans="1:16" s="124" customFormat="1">
      <c r="A79" s="85" t="s">
        <v>212</v>
      </c>
      <c r="B79" s="188" t="s">
        <v>213</v>
      </c>
      <c r="C79" s="188"/>
      <c r="D79" s="188"/>
      <c r="E79" s="188"/>
      <c r="F79" s="188"/>
      <c r="G79" s="188"/>
      <c r="H79" s="188"/>
      <c r="I79" s="86">
        <v>1031.32</v>
      </c>
      <c r="J79" s="93">
        <v>1313.37</v>
      </c>
      <c r="K79" s="121"/>
      <c r="L79" s="130"/>
      <c r="M79" s="121"/>
      <c r="N79" s="123">
        <f>SUM(N80:N81)</f>
        <v>0</v>
      </c>
      <c r="O79" s="123">
        <f t="shared" ref="O79:P79" si="9">SUM(O80:O81)</f>
        <v>1313.37</v>
      </c>
      <c r="P79" s="123">
        <f t="shared" si="9"/>
        <v>1313.37</v>
      </c>
    </row>
    <row r="80" spans="1:16" ht="63.75">
      <c r="A80" s="87" t="s">
        <v>214</v>
      </c>
      <c r="B80" s="88" t="s">
        <v>215</v>
      </c>
      <c r="C80" s="89" t="s">
        <v>216</v>
      </c>
      <c r="D80" s="88" t="s">
        <v>20</v>
      </c>
      <c r="E80" s="88" t="s">
        <v>170</v>
      </c>
      <c r="F80" s="90">
        <v>15.6</v>
      </c>
      <c r="G80" s="91">
        <v>49.01</v>
      </c>
      <c r="H80" s="91">
        <v>62.41</v>
      </c>
      <c r="I80" s="91">
        <v>764.56</v>
      </c>
      <c r="J80" s="94">
        <v>973.6</v>
      </c>
      <c r="K80" s="95">
        <v>0</v>
      </c>
      <c r="L80" s="96">
        <f>VLOOKUP(A80,'MEMÓRIA 01'!$A$6:$E$319,5,FALSE)</f>
        <v>15.6</v>
      </c>
      <c r="M80" s="95">
        <f t="shared" ref="M80:M141" si="10">K80+L80</f>
        <v>15.6</v>
      </c>
      <c r="N80" s="97">
        <f t="shared" ref="N80:N141" si="11">ROUND(K80*H80,2)</f>
        <v>0</v>
      </c>
      <c r="O80" s="97">
        <f t="shared" ref="O80:O141" si="12">ROUND(L80*H80,2)</f>
        <v>973.6</v>
      </c>
      <c r="P80" s="97">
        <f t="shared" ref="P80:P141" si="13">ROUND(M80*H80,2)</f>
        <v>973.6</v>
      </c>
    </row>
    <row r="81" spans="1:16" ht="25.5">
      <c r="A81" s="87" t="s">
        <v>217</v>
      </c>
      <c r="B81" s="88" t="s">
        <v>218</v>
      </c>
      <c r="C81" s="89" t="s">
        <v>219</v>
      </c>
      <c r="D81" s="88" t="s">
        <v>20</v>
      </c>
      <c r="E81" s="88" t="s">
        <v>170</v>
      </c>
      <c r="F81" s="90">
        <v>15.6</v>
      </c>
      <c r="G81" s="91">
        <v>17.100000000000001</v>
      </c>
      <c r="H81" s="91">
        <v>21.78</v>
      </c>
      <c r="I81" s="91">
        <v>266.76</v>
      </c>
      <c r="J81" s="94">
        <v>339.77</v>
      </c>
      <c r="K81" s="95">
        <v>0</v>
      </c>
      <c r="L81" s="96">
        <f>VLOOKUP(A81,'MEMÓRIA 01'!$A$6:$E$319,5,FALSE)</f>
        <v>15.6</v>
      </c>
      <c r="M81" s="95">
        <f t="shared" si="10"/>
        <v>15.6</v>
      </c>
      <c r="N81" s="97">
        <f t="shared" si="11"/>
        <v>0</v>
      </c>
      <c r="O81" s="97">
        <f t="shared" si="12"/>
        <v>339.77</v>
      </c>
      <c r="P81" s="97">
        <f t="shared" si="13"/>
        <v>339.77</v>
      </c>
    </row>
    <row r="82" spans="1:16">
      <c r="A82" s="85" t="s">
        <v>220</v>
      </c>
      <c r="B82" s="188" t="s">
        <v>221</v>
      </c>
      <c r="C82" s="188"/>
      <c r="D82" s="188"/>
      <c r="E82" s="188"/>
      <c r="F82" s="188"/>
      <c r="G82" s="188"/>
      <c r="H82" s="188"/>
      <c r="I82" s="86">
        <v>4428.22</v>
      </c>
      <c r="J82" s="93">
        <v>5639.31</v>
      </c>
      <c r="K82" s="121"/>
      <c r="L82" s="130"/>
      <c r="M82" s="121"/>
      <c r="N82" s="123">
        <f>N83</f>
        <v>0</v>
      </c>
      <c r="O82" s="123">
        <f t="shared" ref="O82:P82" si="14">O83</f>
        <v>3396.14</v>
      </c>
      <c r="P82" s="123">
        <f t="shared" si="14"/>
        <v>3396.14</v>
      </c>
    </row>
    <row r="83" spans="1:16" ht="63.75">
      <c r="A83" s="87" t="s">
        <v>222</v>
      </c>
      <c r="B83" s="88" t="s">
        <v>223</v>
      </c>
      <c r="C83" s="89" t="s">
        <v>224</v>
      </c>
      <c r="D83" s="88" t="s">
        <v>20</v>
      </c>
      <c r="E83" s="88" t="s">
        <v>21</v>
      </c>
      <c r="F83" s="90">
        <v>29.64</v>
      </c>
      <c r="G83" s="91">
        <v>149.4</v>
      </c>
      <c r="H83" s="91">
        <v>190.26</v>
      </c>
      <c r="I83" s="91">
        <v>4428.22</v>
      </c>
      <c r="J83" s="94">
        <v>5639.31</v>
      </c>
      <c r="K83" s="95">
        <v>0</v>
      </c>
      <c r="L83" s="96">
        <f>VLOOKUP(A83,'MEMÓRIA 01'!$A$6:$E$319,5,FALSE)</f>
        <v>17.849999999999998</v>
      </c>
      <c r="M83" s="95">
        <f t="shared" si="10"/>
        <v>17.849999999999998</v>
      </c>
      <c r="N83" s="97">
        <f t="shared" si="11"/>
        <v>0</v>
      </c>
      <c r="O83" s="97">
        <f t="shared" si="12"/>
        <v>3396.14</v>
      </c>
      <c r="P83" s="97">
        <f t="shared" si="13"/>
        <v>3396.14</v>
      </c>
    </row>
    <row r="84" spans="1:16" s="124" customFormat="1">
      <c r="A84" s="85" t="s">
        <v>225</v>
      </c>
      <c r="B84" s="188" t="s">
        <v>226</v>
      </c>
      <c r="C84" s="188"/>
      <c r="D84" s="188"/>
      <c r="E84" s="188"/>
      <c r="F84" s="188"/>
      <c r="G84" s="188"/>
      <c r="H84" s="188"/>
      <c r="I84" s="86">
        <v>85044.91</v>
      </c>
      <c r="J84" s="93">
        <v>108305.38</v>
      </c>
      <c r="K84" s="121"/>
      <c r="L84" s="130"/>
      <c r="M84" s="121"/>
      <c r="N84" s="123">
        <f>N85+N87+N97+N99+N104+N106+N110+N115</f>
        <v>0</v>
      </c>
      <c r="O84" s="123">
        <f t="shared" ref="O84:P84" si="15">O85+O87+O97+O99+O104+O106+O110+O115</f>
        <v>31802.359999999993</v>
      </c>
      <c r="P84" s="123">
        <f t="shared" si="15"/>
        <v>31802.359999999993</v>
      </c>
    </row>
    <row r="85" spans="1:16" s="124" customFormat="1">
      <c r="A85" s="85" t="s">
        <v>227</v>
      </c>
      <c r="B85" s="188" t="s">
        <v>228</v>
      </c>
      <c r="C85" s="188"/>
      <c r="D85" s="188"/>
      <c r="E85" s="188"/>
      <c r="F85" s="188"/>
      <c r="G85" s="188"/>
      <c r="H85" s="188"/>
      <c r="I85" s="86">
        <v>85044.91</v>
      </c>
      <c r="J85" s="93">
        <v>108305.38</v>
      </c>
      <c r="K85" s="121"/>
      <c r="L85" s="130"/>
      <c r="M85" s="121"/>
      <c r="N85" s="123">
        <f>N86</f>
        <v>0</v>
      </c>
      <c r="O85" s="123">
        <f t="shared" ref="O85:P85" si="16">O86</f>
        <v>3352.44</v>
      </c>
      <c r="P85" s="123">
        <f t="shared" si="16"/>
        <v>3352.44</v>
      </c>
    </row>
    <row r="86" spans="1:16" ht="51">
      <c r="A86" s="87" t="s">
        <v>229</v>
      </c>
      <c r="B86" s="88" t="s">
        <v>230</v>
      </c>
      <c r="C86" s="89" t="s">
        <v>231</v>
      </c>
      <c r="D86" s="88" t="s">
        <v>20</v>
      </c>
      <c r="E86" s="88" t="s">
        <v>21</v>
      </c>
      <c r="F86" s="90">
        <v>39</v>
      </c>
      <c r="G86" s="91">
        <v>67.5</v>
      </c>
      <c r="H86" s="91">
        <v>85.96</v>
      </c>
      <c r="I86" s="91">
        <v>2632.5</v>
      </c>
      <c r="J86" s="94">
        <v>3352.44</v>
      </c>
      <c r="K86" s="95">
        <v>0</v>
      </c>
      <c r="L86" s="96">
        <f>VLOOKUP(A86,'MEMÓRIA 01'!$A$6:$E$319,5,FALSE)</f>
        <v>39</v>
      </c>
      <c r="M86" s="95">
        <f t="shared" si="10"/>
        <v>39</v>
      </c>
      <c r="N86" s="97">
        <f t="shared" si="11"/>
        <v>0</v>
      </c>
      <c r="O86" s="97">
        <f t="shared" si="12"/>
        <v>3352.44</v>
      </c>
      <c r="P86" s="97">
        <f t="shared" si="13"/>
        <v>3352.44</v>
      </c>
    </row>
    <row r="87" spans="1:16">
      <c r="A87" s="85" t="s">
        <v>232</v>
      </c>
      <c r="B87" s="188" t="s">
        <v>233</v>
      </c>
      <c r="C87" s="188"/>
      <c r="D87" s="188"/>
      <c r="E87" s="188"/>
      <c r="F87" s="188"/>
      <c r="G87" s="188"/>
      <c r="H87" s="188"/>
      <c r="I87" s="86">
        <v>25648.17</v>
      </c>
      <c r="J87" s="93">
        <v>32662.6</v>
      </c>
      <c r="K87" s="121"/>
      <c r="L87" s="130"/>
      <c r="M87" s="121"/>
      <c r="N87" s="123">
        <f>SUM(N88:N96)</f>
        <v>0</v>
      </c>
      <c r="O87" s="123">
        <f t="shared" ref="O87:P87" si="17">SUM(O88:O96)</f>
        <v>19641.819999999996</v>
      </c>
      <c r="P87" s="123">
        <f t="shared" si="17"/>
        <v>19641.819999999996</v>
      </c>
    </row>
    <row r="88" spans="1:16" ht="51">
      <c r="A88" s="87" t="s">
        <v>234</v>
      </c>
      <c r="B88" s="88" t="s">
        <v>235</v>
      </c>
      <c r="C88" s="89" t="s">
        <v>236</v>
      </c>
      <c r="D88" s="88" t="s">
        <v>20</v>
      </c>
      <c r="E88" s="88" t="s">
        <v>237</v>
      </c>
      <c r="F88" s="90">
        <v>206</v>
      </c>
      <c r="G88" s="91">
        <v>10.8</v>
      </c>
      <c r="H88" s="91">
        <v>13.75</v>
      </c>
      <c r="I88" s="91">
        <v>2224.8000000000002</v>
      </c>
      <c r="J88" s="94">
        <v>2832.5</v>
      </c>
      <c r="K88" s="95">
        <v>0</v>
      </c>
      <c r="L88" s="96">
        <f>VLOOKUP(A88,'MEMÓRIA 01'!$A$6:$E$319,5,FALSE)</f>
        <v>200.36999999999998</v>
      </c>
      <c r="M88" s="95">
        <f t="shared" si="10"/>
        <v>200.36999999999998</v>
      </c>
      <c r="N88" s="97">
        <f t="shared" si="11"/>
        <v>0</v>
      </c>
      <c r="O88" s="97">
        <f t="shared" si="12"/>
        <v>2755.09</v>
      </c>
      <c r="P88" s="97">
        <f t="shared" si="13"/>
        <v>2755.09</v>
      </c>
    </row>
    <row r="89" spans="1:16" ht="51">
      <c r="A89" s="87" t="s">
        <v>238</v>
      </c>
      <c r="B89" s="88" t="s">
        <v>239</v>
      </c>
      <c r="C89" s="89" t="s">
        <v>240</v>
      </c>
      <c r="D89" s="88" t="s">
        <v>20</v>
      </c>
      <c r="E89" s="88" t="s">
        <v>237</v>
      </c>
      <c r="F89" s="90">
        <v>229.6</v>
      </c>
      <c r="G89" s="91">
        <v>9</v>
      </c>
      <c r="H89" s="91">
        <v>11.46</v>
      </c>
      <c r="I89" s="91">
        <v>2066.4</v>
      </c>
      <c r="J89" s="94">
        <v>2631.22</v>
      </c>
      <c r="K89" s="95">
        <v>0</v>
      </c>
      <c r="L89" s="96">
        <f>VLOOKUP(A89,'MEMÓRIA 01'!$A$6:$E$319,5,FALSE)</f>
        <v>229.6</v>
      </c>
      <c r="M89" s="95">
        <f t="shared" si="10"/>
        <v>229.6</v>
      </c>
      <c r="N89" s="97">
        <f t="shared" si="11"/>
        <v>0</v>
      </c>
      <c r="O89" s="97">
        <f t="shared" si="12"/>
        <v>2631.22</v>
      </c>
      <c r="P89" s="97">
        <f t="shared" si="13"/>
        <v>2631.22</v>
      </c>
    </row>
    <row r="90" spans="1:16" ht="51">
      <c r="A90" s="87" t="s">
        <v>241</v>
      </c>
      <c r="B90" s="88" t="s">
        <v>242</v>
      </c>
      <c r="C90" s="89" t="s">
        <v>243</v>
      </c>
      <c r="D90" s="88" t="s">
        <v>20</v>
      </c>
      <c r="E90" s="88" t="s">
        <v>170</v>
      </c>
      <c r="F90" s="90">
        <v>18.399999999999999</v>
      </c>
      <c r="G90" s="91">
        <v>465.3</v>
      </c>
      <c r="H90" s="91">
        <v>592.55999999999995</v>
      </c>
      <c r="I90" s="91">
        <v>8561.52</v>
      </c>
      <c r="J90" s="94">
        <v>10903.1</v>
      </c>
      <c r="K90" s="95">
        <v>0</v>
      </c>
      <c r="L90" s="96">
        <f>VLOOKUP(A90,'MEMÓRIA 01'!$A$6:$E$319,5,FALSE)</f>
        <v>9.129999999999999</v>
      </c>
      <c r="M90" s="95">
        <f t="shared" si="10"/>
        <v>9.129999999999999</v>
      </c>
      <c r="N90" s="97">
        <f t="shared" si="11"/>
        <v>0</v>
      </c>
      <c r="O90" s="97">
        <f t="shared" si="12"/>
        <v>5410.07</v>
      </c>
      <c r="P90" s="97">
        <f t="shared" si="13"/>
        <v>5410.07</v>
      </c>
    </row>
    <row r="91" spans="1:16" ht="76.5">
      <c r="A91" s="87" t="s">
        <v>244</v>
      </c>
      <c r="B91" s="88" t="s">
        <v>245</v>
      </c>
      <c r="C91" s="89" t="s">
        <v>246</v>
      </c>
      <c r="D91" s="88" t="s">
        <v>20</v>
      </c>
      <c r="E91" s="88" t="s">
        <v>21</v>
      </c>
      <c r="F91" s="90">
        <v>168.9</v>
      </c>
      <c r="G91" s="91">
        <v>44.1</v>
      </c>
      <c r="H91" s="91">
        <v>56.16</v>
      </c>
      <c r="I91" s="91">
        <v>7448.49</v>
      </c>
      <c r="J91" s="94">
        <v>9485.42</v>
      </c>
      <c r="K91" s="95">
        <v>0</v>
      </c>
      <c r="L91" s="96">
        <f>VLOOKUP(A91,'MEMÓRIA 01'!$A$6:$E$319,5,FALSE)</f>
        <v>91.820000000000007</v>
      </c>
      <c r="M91" s="95">
        <f t="shared" si="10"/>
        <v>91.820000000000007</v>
      </c>
      <c r="N91" s="97">
        <f t="shared" si="11"/>
        <v>0</v>
      </c>
      <c r="O91" s="97">
        <f t="shared" si="12"/>
        <v>5156.6099999999997</v>
      </c>
      <c r="P91" s="97">
        <f t="shared" si="13"/>
        <v>5156.6099999999997</v>
      </c>
    </row>
    <row r="92" spans="1:16" ht="51">
      <c r="A92" s="87" t="s">
        <v>247</v>
      </c>
      <c r="B92" s="88" t="s">
        <v>248</v>
      </c>
      <c r="C92" s="89" t="s">
        <v>249</v>
      </c>
      <c r="D92" s="88" t="s">
        <v>20</v>
      </c>
      <c r="E92" s="88" t="s">
        <v>237</v>
      </c>
      <c r="F92" s="90">
        <v>91.2</v>
      </c>
      <c r="G92" s="91">
        <v>9.9</v>
      </c>
      <c r="H92" s="91">
        <v>12.61</v>
      </c>
      <c r="I92" s="91">
        <v>902.88</v>
      </c>
      <c r="J92" s="94">
        <v>1150.03</v>
      </c>
      <c r="K92" s="95">
        <v>0</v>
      </c>
      <c r="L92" s="96">
        <f>VLOOKUP(A92,'MEMÓRIA 01'!$A$6:$E$319,5,FALSE)</f>
        <v>0</v>
      </c>
      <c r="M92" s="95">
        <f t="shared" si="10"/>
        <v>0</v>
      </c>
      <c r="N92" s="97">
        <f t="shared" si="11"/>
        <v>0</v>
      </c>
      <c r="O92" s="97">
        <f t="shared" si="12"/>
        <v>0</v>
      </c>
      <c r="P92" s="97">
        <f t="shared" si="13"/>
        <v>0</v>
      </c>
    </row>
    <row r="93" spans="1:16" ht="51">
      <c r="A93" s="87" t="s">
        <v>250</v>
      </c>
      <c r="B93" s="88" t="s">
        <v>251</v>
      </c>
      <c r="C93" s="89" t="s">
        <v>252</v>
      </c>
      <c r="D93" s="88" t="s">
        <v>20</v>
      </c>
      <c r="E93" s="88" t="s">
        <v>237</v>
      </c>
      <c r="F93" s="90">
        <v>92.6</v>
      </c>
      <c r="G93" s="91">
        <v>9.81</v>
      </c>
      <c r="H93" s="91">
        <v>12.49</v>
      </c>
      <c r="I93" s="91">
        <v>908.41</v>
      </c>
      <c r="J93" s="94">
        <v>1156.57</v>
      </c>
      <c r="K93" s="95">
        <v>0</v>
      </c>
      <c r="L93" s="96">
        <f>VLOOKUP(A93,'MEMÓRIA 01'!$A$6:$E$319,5,FALSE)</f>
        <v>0</v>
      </c>
      <c r="M93" s="95">
        <f t="shared" si="10"/>
        <v>0</v>
      </c>
      <c r="N93" s="97">
        <f t="shared" si="11"/>
        <v>0</v>
      </c>
      <c r="O93" s="97">
        <f t="shared" si="12"/>
        <v>0</v>
      </c>
      <c r="P93" s="97">
        <f t="shared" si="13"/>
        <v>0</v>
      </c>
    </row>
    <row r="94" spans="1:16" ht="51">
      <c r="A94" s="87" t="s">
        <v>253</v>
      </c>
      <c r="B94" s="88" t="s">
        <v>254</v>
      </c>
      <c r="C94" s="89" t="s">
        <v>255</v>
      </c>
      <c r="D94" s="88" t="s">
        <v>20</v>
      </c>
      <c r="E94" s="88" t="s">
        <v>237</v>
      </c>
      <c r="F94" s="90">
        <v>57.4</v>
      </c>
      <c r="G94" s="91">
        <v>10.8</v>
      </c>
      <c r="H94" s="91">
        <v>13.75</v>
      </c>
      <c r="I94" s="91">
        <v>619.91999999999996</v>
      </c>
      <c r="J94" s="94">
        <v>789.25</v>
      </c>
      <c r="K94" s="95">
        <v>0</v>
      </c>
      <c r="L94" s="96">
        <f>VLOOKUP(A94,'MEMÓRIA 01'!$A$6:$E$319,5,FALSE)</f>
        <v>0</v>
      </c>
      <c r="M94" s="95">
        <f t="shared" si="10"/>
        <v>0</v>
      </c>
      <c r="N94" s="97">
        <f t="shared" si="11"/>
        <v>0</v>
      </c>
      <c r="O94" s="97">
        <f t="shared" si="12"/>
        <v>0</v>
      </c>
      <c r="P94" s="97">
        <f t="shared" si="13"/>
        <v>0</v>
      </c>
    </row>
    <row r="95" spans="1:16" ht="51">
      <c r="A95" s="87" t="s">
        <v>256</v>
      </c>
      <c r="B95" s="88" t="s">
        <v>257</v>
      </c>
      <c r="C95" s="89" t="s">
        <v>258</v>
      </c>
      <c r="D95" s="88" t="s">
        <v>20</v>
      </c>
      <c r="E95" s="88" t="s">
        <v>237</v>
      </c>
      <c r="F95" s="90">
        <v>263.60000000000002</v>
      </c>
      <c r="G95" s="91">
        <v>10.220000000000001</v>
      </c>
      <c r="H95" s="91">
        <v>13.02</v>
      </c>
      <c r="I95" s="91">
        <v>2693.99</v>
      </c>
      <c r="J95" s="94">
        <v>3432.07</v>
      </c>
      <c r="K95" s="95">
        <v>0</v>
      </c>
      <c r="L95" s="96">
        <f>VLOOKUP(A95,'MEMÓRIA 01'!$A$6:$E$319,5,FALSE)</f>
        <v>263.60000000000002</v>
      </c>
      <c r="M95" s="95">
        <f t="shared" si="10"/>
        <v>263.60000000000002</v>
      </c>
      <c r="N95" s="97">
        <f t="shared" si="11"/>
        <v>0</v>
      </c>
      <c r="O95" s="97">
        <f t="shared" si="12"/>
        <v>3432.07</v>
      </c>
      <c r="P95" s="97">
        <f t="shared" si="13"/>
        <v>3432.07</v>
      </c>
    </row>
    <row r="96" spans="1:16" ht="51">
      <c r="A96" s="87" t="s">
        <v>259</v>
      </c>
      <c r="B96" s="88" t="s">
        <v>260</v>
      </c>
      <c r="C96" s="89" t="s">
        <v>261</v>
      </c>
      <c r="D96" s="88" t="s">
        <v>20</v>
      </c>
      <c r="E96" s="88" t="s">
        <v>237</v>
      </c>
      <c r="F96" s="90">
        <v>30.8</v>
      </c>
      <c r="G96" s="91">
        <v>7.2</v>
      </c>
      <c r="H96" s="91">
        <v>9.17</v>
      </c>
      <c r="I96" s="91">
        <v>221.76</v>
      </c>
      <c r="J96" s="94">
        <v>282.44</v>
      </c>
      <c r="K96" s="95">
        <v>0</v>
      </c>
      <c r="L96" s="96">
        <f>VLOOKUP(A96,'MEMÓRIA 01'!$A$6:$E$319,5,FALSE)</f>
        <v>28</v>
      </c>
      <c r="M96" s="95">
        <f t="shared" si="10"/>
        <v>28</v>
      </c>
      <c r="N96" s="97">
        <f t="shared" si="11"/>
        <v>0</v>
      </c>
      <c r="O96" s="97">
        <f t="shared" si="12"/>
        <v>256.76</v>
      </c>
      <c r="P96" s="97">
        <f t="shared" si="13"/>
        <v>256.76</v>
      </c>
    </row>
    <row r="97" spans="1:16">
      <c r="A97" s="85" t="s">
        <v>262</v>
      </c>
      <c r="B97" s="188" t="s">
        <v>263</v>
      </c>
      <c r="C97" s="188"/>
      <c r="D97" s="188"/>
      <c r="E97" s="188"/>
      <c r="F97" s="188"/>
      <c r="G97" s="188"/>
      <c r="H97" s="188"/>
      <c r="I97" s="86">
        <v>14141.5</v>
      </c>
      <c r="J97" s="93">
        <v>18010.61</v>
      </c>
      <c r="K97" s="121"/>
      <c r="L97" s="130"/>
      <c r="M97" s="121"/>
      <c r="N97" s="123">
        <f>N98</f>
        <v>0</v>
      </c>
      <c r="O97" s="123">
        <f t="shared" ref="O97:P97" si="18">O98</f>
        <v>8808.1</v>
      </c>
      <c r="P97" s="123">
        <f t="shared" si="18"/>
        <v>8808.1</v>
      </c>
    </row>
    <row r="98" spans="1:16" ht="63.75">
      <c r="A98" s="87" t="s">
        <v>264</v>
      </c>
      <c r="B98" s="88" t="s">
        <v>265</v>
      </c>
      <c r="C98" s="89" t="s">
        <v>266</v>
      </c>
      <c r="D98" s="88" t="s">
        <v>20</v>
      </c>
      <c r="E98" s="88" t="s">
        <v>21</v>
      </c>
      <c r="F98" s="90">
        <v>282.83</v>
      </c>
      <c r="G98" s="91">
        <v>50</v>
      </c>
      <c r="H98" s="91">
        <v>63.68</v>
      </c>
      <c r="I98" s="91">
        <v>14141.5</v>
      </c>
      <c r="J98" s="94">
        <v>18010.61</v>
      </c>
      <c r="K98" s="95">
        <v>0</v>
      </c>
      <c r="L98" s="96">
        <f>VLOOKUP(A98,'MEMÓRIA 01'!$A$6:$E$319,5,FALSE)</f>
        <v>138.31819999999999</v>
      </c>
      <c r="M98" s="95">
        <f t="shared" si="10"/>
        <v>138.31819999999999</v>
      </c>
      <c r="N98" s="97">
        <f t="shared" si="11"/>
        <v>0</v>
      </c>
      <c r="O98" s="97">
        <f t="shared" si="12"/>
        <v>8808.1</v>
      </c>
      <c r="P98" s="97">
        <f t="shared" si="13"/>
        <v>8808.1</v>
      </c>
    </row>
    <row r="99" spans="1:16">
      <c r="A99" s="85" t="s">
        <v>267</v>
      </c>
      <c r="B99" s="188" t="s">
        <v>268</v>
      </c>
      <c r="C99" s="188"/>
      <c r="D99" s="188"/>
      <c r="E99" s="188"/>
      <c r="F99" s="188"/>
      <c r="G99" s="188"/>
      <c r="H99" s="188"/>
      <c r="I99" s="86">
        <v>13259.2</v>
      </c>
      <c r="J99" s="93">
        <v>16885.2</v>
      </c>
      <c r="K99" s="121"/>
      <c r="L99" s="130"/>
      <c r="M99" s="121"/>
      <c r="N99" s="123">
        <f>SUM(N100:N103)</f>
        <v>0</v>
      </c>
      <c r="O99" s="123">
        <f t="shared" ref="O99:P99" si="19">SUM(O100:O103)</f>
        <v>0</v>
      </c>
      <c r="P99" s="123">
        <f t="shared" si="19"/>
        <v>0</v>
      </c>
    </row>
    <row r="100" spans="1:16" ht="63.75">
      <c r="A100" s="87" t="s">
        <v>269</v>
      </c>
      <c r="B100" s="88" t="s">
        <v>270</v>
      </c>
      <c r="C100" s="89" t="s">
        <v>271</v>
      </c>
      <c r="D100" s="88" t="s">
        <v>20</v>
      </c>
      <c r="E100" s="88" t="s">
        <v>21</v>
      </c>
      <c r="F100" s="90">
        <v>282.83</v>
      </c>
      <c r="G100" s="91">
        <v>6.3</v>
      </c>
      <c r="H100" s="91">
        <v>8.02</v>
      </c>
      <c r="I100" s="91">
        <v>1781.83</v>
      </c>
      <c r="J100" s="94">
        <v>2268.3000000000002</v>
      </c>
      <c r="K100" s="95">
        <v>0</v>
      </c>
      <c r="L100" s="96">
        <f>VLOOKUP(A100,'MEMÓRIA 01'!$A$6:$E$319,5,FALSE)</f>
        <v>0</v>
      </c>
      <c r="M100" s="95">
        <f t="shared" si="10"/>
        <v>0</v>
      </c>
      <c r="N100" s="97">
        <f t="shared" si="11"/>
        <v>0</v>
      </c>
      <c r="O100" s="97">
        <f t="shared" si="12"/>
        <v>0</v>
      </c>
      <c r="P100" s="97">
        <f t="shared" si="13"/>
        <v>0</v>
      </c>
    </row>
    <row r="101" spans="1:16" ht="76.5">
      <c r="A101" s="87" t="s">
        <v>272</v>
      </c>
      <c r="B101" s="88" t="s">
        <v>273</v>
      </c>
      <c r="C101" s="89" t="s">
        <v>274</v>
      </c>
      <c r="D101" s="88" t="s">
        <v>20</v>
      </c>
      <c r="E101" s="88" t="s">
        <v>21</v>
      </c>
      <c r="F101" s="90">
        <v>206.26</v>
      </c>
      <c r="G101" s="91">
        <v>18.899999999999999</v>
      </c>
      <c r="H101" s="91">
        <v>24.07</v>
      </c>
      <c r="I101" s="91">
        <v>3898.31</v>
      </c>
      <c r="J101" s="94">
        <v>4964.68</v>
      </c>
      <c r="K101" s="95">
        <v>0</v>
      </c>
      <c r="L101" s="96">
        <f>VLOOKUP(A101,'MEMÓRIA 01'!$A$6:$E$319,5,FALSE)</f>
        <v>0</v>
      </c>
      <c r="M101" s="95">
        <f t="shared" si="10"/>
        <v>0</v>
      </c>
      <c r="N101" s="97">
        <f t="shared" si="11"/>
        <v>0</v>
      </c>
      <c r="O101" s="97">
        <f t="shared" si="12"/>
        <v>0</v>
      </c>
      <c r="P101" s="97">
        <f t="shared" si="13"/>
        <v>0</v>
      </c>
    </row>
    <row r="102" spans="1:16" ht="63.75">
      <c r="A102" s="87" t="s">
        <v>275</v>
      </c>
      <c r="B102" s="88" t="s">
        <v>276</v>
      </c>
      <c r="C102" s="89" t="s">
        <v>277</v>
      </c>
      <c r="D102" s="88" t="s">
        <v>20</v>
      </c>
      <c r="E102" s="88" t="s">
        <v>21</v>
      </c>
      <c r="F102" s="90">
        <v>99</v>
      </c>
      <c r="G102" s="91">
        <v>59.85</v>
      </c>
      <c r="H102" s="91">
        <v>76.22</v>
      </c>
      <c r="I102" s="91">
        <v>5925.15</v>
      </c>
      <c r="J102" s="94">
        <v>7545.78</v>
      </c>
      <c r="K102" s="95">
        <v>0</v>
      </c>
      <c r="L102" s="96">
        <f>VLOOKUP(A102,'MEMÓRIA 01'!$A$6:$E$319,5,FALSE)</f>
        <v>0</v>
      </c>
      <c r="M102" s="95">
        <f t="shared" si="10"/>
        <v>0</v>
      </c>
      <c r="N102" s="97">
        <f t="shared" si="11"/>
        <v>0</v>
      </c>
      <c r="O102" s="97">
        <f t="shared" si="12"/>
        <v>0</v>
      </c>
      <c r="P102" s="97">
        <f t="shared" si="13"/>
        <v>0</v>
      </c>
    </row>
    <row r="103" spans="1:16" ht="76.5">
      <c r="A103" s="87" t="s">
        <v>278</v>
      </c>
      <c r="B103" s="88" t="s">
        <v>279</v>
      </c>
      <c r="C103" s="89" t="s">
        <v>280</v>
      </c>
      <c r="D103" s="88" t="s">
        <v>20</v>
      </c>
      <c r="E103" s="88" t="s">
        <v>21</v>
      </c>
      <c r="F103" s="90">
        <v>76.569999999999993</v>
      </c>
      <c r="G103" s="91">
        <v>21.6</v>
      </c>
      <c r="H103" s="91">
        <v>27.51</v>
      </c>
      <c r="I103" s="91">
        <v>1653.91</v>
      </c>
      <c r="J103" s="94">
        <v>2106.44</v>
      </c>
      <c r="K103" s="95">
        <v>0</v>
      </c>
      <c r="L103" s="96">
        <f>VLOOKUP(A103,'MEMÓRIA 01'!$A$6:$E$319,5,FALSE)</f>
        <v>0</v>
      </c>
      <c r="M103" s="95">
        <f t="shared" si="10"/>
        <v>0</v>
      </c>
      <c r="N103" s="97">
        <f t="shared" si="11"/>
        <v>0</v>
      </c>
      <c r="O103" s="97">
        <f t="shared" si="12"/>
        <v>0</v>
      </c>
      <c r="P103" s="97">
        <f t="shared" si="13"/>
        <v>0</v>
      </c>
    </row>
    <row r="104" spans="1:16">
      <c r="A104" s="85" t="s">
        <v>281</v>
      </c>
      <c r="B104" s="188" t="s">
        <v>282</v>
      </c>
      <c r="C104" s="188"/>
      <c r="D104" s="188"/>
      <c r="E104" s="188"/>
      <c r="F104" s="188"/>
      <c r="G104" s="188"/>
      <c r="H104" s="188"/>
      <c r="I104" s="86">
        <v>1577.89</v>
      </c>
      <c r="J104" s="93">
        <v>2008.97</v>
      </c>
      <c r="K104" s="121"/>
      <c r="L104" s="130"/>
      <c r="M104" s="121"/>
      <c r="N104" s="123">
        <f>N105</f>
        <v>0</v>
      </c>
      <c r="O104" s="123">
        <f t="shared" ref="O104:P104" si="20">O105</f>
        <v>0</v>
      </c>
      <c r="P104" s="123">
        <f t="shared" si="20"/>
        <v>0</v>
      </c>
    </row>
    <row r="105" spans="1:16" ht="38.25">
      <c r="A105" s="87" t="s">
        <v>283</v>
      </c>
      <c r="B105" s="88" t="s">
        <v>284</v>
      </c>
      <c r="C105" s="89" t="s">
        <v>285</v>
      </c>
      <c r="D105" s="88" t="s">
        <v>20</v>
      </c>
      <c r="E105" s="88" t="s">
        <v>21</v>
      </c>
      <c r="F105" s="90">
        <v>206.26</v>
      </c>
      <c r="G105" s="91">
        <v>7.65</v>
      </c>
      <c r="H105" s="91">
        <v>9.74</v>
      </c>
      <c r="I105" s="91">
        <v>1577.89</v>
      </c>
      <c r="J105" s="94">
        <v>2008.97</v>
      </c>
      <c r="K105" s="95">
        <v>0</v>
      </c>
      <c r="L105" s="96">
        <f>VLOOKUP(A105,'MEMÓRIA 01'!$A$6:$E$319,5,FALSE)</f>
        <v>0</v>
      </c>
      <c r="M105" s="95">
        <f t="shared" si="10"/>
        <v>0</v>
      </c>
      <c r="N105" s="97">
        <f t="shared" si="11"/>
        <v>0</v>
      </c>
      <c r="O105" s="97">
        <f t="shared" si="12"/>
        <v>0</v>
      </c>
      <c r="P105" s="97">
        <f t="shared" si="13"/>
        <v>0</v>
      </c>
    </row>
    <row r="106" spans="1:16">
      <c r="A106" s="85" t="s">
        <v>286</v>
      </c>
      <c r="B106" s="188" t="s">
        <v>287</v>
      </c>
      <c r="C106" s="188"/>
      <c r="D106" s="188"/>
      <c r="E106" s="188"/>
      <c r="F106" s="188"/>
      <c r="G106" s="188"/>
      <c r="H106" s="188"/>
      <c r="I106" s="86">
        <v>9192.25</v>
      </c>
      <c r="J106" s="93">
        <v>11706.97</v>
      </c>
      <c r="K106" s="121"/>
      <c r="L106" s="130"/>
      <c r="M106" s="121"/>
      <c r="N106" s="123">
        <f>SUM(N107:N109)</f>
        <v>0</v>
      </c>
      <c r="O106" s="123">
        <f t="shared" ref="O106:P106" si="21">SUM(O107:O109)</f>
        <v>0</v>
      </c>
      <c r="P106" s="123">
        <f t="shared" si="21"/>
        <v>0</v>
      </c>
    </row>
    <row r="107" spans="1:16" ht="51">
      <c r="A107" s="87" t="s">
        <v>288</v>
      </c>
      <c r="B107" s="88" t="s">
        <v>101</v>
      </c>
      <c r="C107" s="89" t="s">
        <v>102</v>
      </c>
      <c r="D107" s="88" t="s">
        <v>20</v>
      </c>
      <c r="E107" s="88" t="s">
        <v>21</v>
      </c>
      <c r="F107" s="90">
        <v>83.49</v>
      </c>
      <c r="G107" s="91">
        <v>30</v>
      </c>
      <c r="H107" s="91">
        <v>38.21</v>
      </c>
      <c r="I107" s="91">
        <v>2504.6999999999998</v>
      </c>
      <c r="J107" s="94">
        <v>3190.15</v>
      </c>
      <c r="K107" s="95">
        <v>0</v>
      </c>
      <c r="L107" s="96">
        <f>VLOOKUP(A107,'MEMÓRIA 01'!$A$6:$E$319,5,FALSE)</f>
        <v>0</v>
      </c>
      <c r="M107" s="95">
        <f t="shared" si="10"/>
        <v>0</v>
      </c>
      <c r="N107" s="97">
        <f t="shared" si="11"/>
        <v>0</v>
      </c>
      <c r="O107" s="97">
        <f t="shared" si="12"/>
        <v>0</v>
      </c>
      <c r="P107" s="97">
        <f t="shared" si="13"/>
        <v>0</v>
      </c>
    </row>
    <row r="108" spans="1:16" ht="51">
      <c r="A108" s="87" t="s">
        <v>289</v>
      </c>
      <c r="B108" s="88" t="s">
        <v>290</v>
      </c>
      <c r="C108" s="89" t="s">
        <v>291</v>
      </c>
      <c r="D108" s="88" t="s">
        <v>20</v>
      </c>
      <c r="E108" s="88" t="s">
        <v>21</v>
      </c>
      <c r="F108" s="90">
        <v>83.49</v>
      </c>
      <c r="G108" s="91">
        <v>24.3</v>
      </c>
      <c r="H108" s="91">
        <v>30.95</v>
      </c>
      <c r="I108" s="91">
        <v>2028.81</v>
      </c>
      <c r="J108" s="94">
        <v>2584.02</v>
      </c>
      <c r="K108" s="95">
        <v>0</v>
      </c>
      <c r="L108" s="96">
        <f>VLOOKUP(A108,'MEMÓRIA 01'!$A$6:$E$319,5,FALSE)</f>
        <v>0</v>
      </c>
      <c r="M108" s="95">
        <f t="shared" si="10"/>
        <v>0</v>
      </c>
      <c r="N108" s="97">
        <f t="shared" si="11"/>
        <v>0</v>
      </c>
      <c r="O108" s="97">
        <f t="shared" si="12"/>
        <v>0</v>
      </c>
      <c r="P108" s="97">
        <f t="shared" si="13"/>
        <v>0</v>
      </c>
    </row>
    <row r="109" spans="1:16" ht="63.75">
      <c r="A109" s="87" t="s">
        <v>292</v>
      </c>
      <c r="B109" s="88" t="s">
        <v>293</v>
      </c>
      <c r="C109" s="89" t="s">
        <v>294</v>
      </c>
      <c r="D109" s="88" t="s">
        <v>20</v>
      </c>
      <c r="E109" s="88" t="s">
        <v>21</v>
      </c>
      <c r="F109" s="90">
        <v>83.49</v>
      </c>
      <c r="G109" s="91">
        <v>55.8</v>
      </c>
      <c r="H109" s="91">
        <v>71.06</v>
      </c>
      <c r="I109" s="91">
        <v>4658.74</v>
      </c>
      <c r="J109" s="94">
        <v>5932.8</v>
      </c>
      <c r="K109" s="95">
        <v>0</v>
      </c>
      <c r="L109" s="96">
        <f>VLOOKUP(A109,'MEMÓRIA 01'!$A$6:$E$319,5,FALSE)</f>
        <v>0</v>
      </c>
      <c r="M109" s="95">
        <f t="shared" si="10"/>
        <v>0</v>
      </c>
      <c r="N109" s="97">
        <f t="shared" si="11"/>
        <v>0</v>
      </c>
      <c r="O109" s="97">
        <f t="shared" si="12"/>
        <v>0</v>
      </c>
      <c r="P109" s="97">
        <f t="shared" si="13"/>
        <v>0</v>
      </c>
    </row>
    <row r="110" spans="1:16">
      <c r="A110" s="85" t="s">
        <v>295</v>
      </c>
      <c r="B110" s="188" t="s">
        <v>296</v>
      </c>
      <c r="C110" s="188"/>
      <c r="D110" s="188"/>
      <c r="E110" s="188"/>
      <c r="F110" s="188"/>
      <c r="G110" s="188"/>
      <c r="H110" s="188"/>
      <c r="I110" s="86">
        <v>4400</v>
      </c>
      <c r="J110" s="93">
        <v>5603.4</v>
      </c>
      <c r="K110" s="95"/>
      <c r="L110" s="96"/>
      <c r="M110" s="95"/>
      <c r="N110" s="123">
        <f>SUM(N111:N114)</f>
        <v>0</v>
      </c>
      <c r="O110" s="123">
        <f t="shared" ref="O110:P110" si="22">SUM(O111:O114)</f>
        <v>0</v>
      </c>
      <c r="P110" s="123">
        <f t="shared" si="22"/>
        <v>0</v>
      </c>
    </row>
    <row r="111" spans="1:16" ht="63.75">
      <c r="A111" s="87" t="s">
        <v>297</v>
      </c>
      <c r="B111" s="88" t="s">
        <v>298</v>
      </c>
      <c r="C111" s="89" t="s">
        <v>299</v>
      </c>
      <c r="D111" s="88" t="s">
        <v>20</v>
      </c>
      <c r="E111" s="88" t="s">
        <v>33</v>
      </c>
      <c r="F111" s="90">
        <v>2</v>
      </c>
      <c r="G111" s="91">
        <v>459</v>
      </c>
      <c r="H111" s="91">
        <v>584.54</v>
      </c>
      <c r="I111" s="91">
        <v>918</v>
      </c>
      <c r="J111" s="94">
        <v>1169.08</v>
      </c>
      <c r="K111" s="95">
        <v>0</v>
      </c>
      <c r="L111" s="96">
        <f>VLOOKUP(A111,'MEMÓRIA 01'!$A$6:$E$319,5,FALSE)</f>
        <v>0</v>
      </c>
      <c r="M111" s="95">
        <f t="shared" si="10"/>
        <v>0</v>
      </c>
      <c r="N111" s="97">
        <f t="shared" si="11"/>
        <v>0</v>
      </c>
      <c r="O111" s="97">
        <f t="shared" si="12"/>
        <v>0</v>
      </c>
      <c r="P111" s="97">
        <f t="shared" si="13"/>
        <v>0</v>
      </c>
    </row>
    <row r="112" spans="1:16" ht="63.75">
      <c r="A112" s="87" t="s">
        <v>300</v>
      </c>
      <c r="B112" s="88" t="s">
        <v>301</v>
      </c>
      <c r="C112" s="89" t="s">
        <v>302</v>
      </c>
      <c r="D112" s="88" t="s">
        <v>20</v>
      </c>
      <c r="E112" s="88" t="s">
        <v>33</v>
      </c>
      <c r="F112" s="90">
        <v>4</v>
      </c>
      <c r="G112" s="91">
        <v>347.4</v>
      </c>
      <c r="H112" s="91">
        <v>442.41</v>
      </c>
      <c r="I112" s="91">
        <v>1389.6</v>
      </c>
      <c r="J112" s="94">
        <v>1769.64</v>
      </c>
      <c r="K112" s="95">
        <v>0</v>
      </c>
      <c r="L112" s="96">
        <f>VLOOKUP(A112,'MEMÓRIA 01'!$A$6:$E$319,5,FALSE)</f>
        <v>0</v>
      </c>
      <c r="M112" s="95">
        <f t="shared" si="10"/>
        <v>0</v>
      </c>
      <c r="N112" s="97">
        <f t="shared" si="11"/>
        <v>0</v>
      </c>
      <c r="O112" s="97">
        <f t="shared" si="12"/>
        <v>0</v>
      </c>
      <c r="P112" s="97">
        <f t="shared" si="13"/>
        <v>0</v>
      </c>
    </row>
    <row r="113" spans="1:16" ht="63.75">
      <c r="A113" s="87" t="s">
        <v>303</v>
      </c>
      <c r="B113" s="88" t="s">
        <v>304</v>
      </c>
      <c r="C113" s="89" t="s">
        <v>305</v>
      </c>
      <c r="D113" s="88" t="s">
        <v>20</v>
      </c>
      <c r="E113" s="88" t="s">
        <v>33</v>
      </c>
      <c r="F113" s="90">
        <v>2</v>
      </c>
      <c r="G113" s="91">
        <v>646.20000000000005</v>
      </c>
      <c r="H113" s="91">
        <v>822.94</v>
      </c>
      <c r="I113" s="91">
        <v>1292.4000000000001</v>
      </c>
      <c r="J113" s="94">
        <v>1645.88</v>
      </c>
      <c r="K113" s="95">
        <v>0</v>
      </c>
      <c r="L113" s="96">
        <f>VLOOKUP(A113,'MEMÓRIA 01'!$A$6:$E$319,5,FALSE)</f>
        <v>0</v>
      </c>
      <c r="M113" s="95">
        <f t="shared" si="10"/>
        <v>0</v>
      </c>
      <c r="N113" s="97">
        <f t="shared" si="11"/>
        <v>0</v>
      </c>
      <c r="O113" s="97">
        <f t="shared" si="12"/>
        <v>0</v>
      </c>
      <c r="P113" s="97">
        <f t="shared" si="13"/>
        <v>0</v>
      </c>
    </row>
    <row r="114" spans="1:16" ht="63.75">
      <c r="A114" s="87" t="s">
        <v>306</v>
      </c>
      <c r="B114" s="88" t="s">
        <v>298</v>
      </c>
      <c r="C114" s="89" t="s">
        <v>299</v>
      </c>
      <c r="D114" s="88" t="s">
        <v>20</v>
      </c>
      <c r="E114" s="88" t="s">
        <v>33</v>
      </c>
      <c r="F114" s="90">
        <v>2</v>
      </c>
      <c r="G114" s="91">
        <v>400</v>
      </c>
      <c r="H114" s="91">
        <v>509.4</v>
      </c>
      <c r="I114" s="91">
        <v>800</v>
      </c>
      <c r="J114" s="94">
        <v>1018.8</v>
      </c>
      <c r="K114" s="95">
        <v>0</v>
      </c>
      <c r="L114" s="96">
        <f>VLOOKUP(A114,'MEMÓRIA 01'!$A$6:$E$319,5,FALSE)</f>
        <v>0</v>
      </c>
      <c r="M114" s="95">
        <f t="shared" si="10"/>
        <v>0</v>
      </c>
      <c r="N114" s="97">
        <f t="shared" si="11"/>
        <v>0</v>
      </c>
      <c r="O114" s="97">
        <f t="shared" si="12"/>
        <v>0</v>
      </c>
      <c r="P114" s="97">
        <f t="shared" si="13"/>
        <v>0</v>
      </c>
    </row>
    <row r="115" spans="1:16">
      <c r="A115" s="85" t="s">
        <v>307</v>
      </c>
      <c r="B115" s="188" t="s">
        <v>308</v>
      </c>
      <c r="C115" s="188"/>
      <c r="D115" s="188"/>
      <c r="E115" s="188"/>
      <c r="F115" s="188"/>
      <c r="G115" s="188"/>
      <c r="H115" s="188"/>
      <c r="I115" s="86">
        <v>14193.4</v>
      </c>
      <c r="J115" s="93">
        <v>18075.189999999999</v>
      </c>
      <c r="K115" s="95"/>
      <c r="L115" s="96"/>
      <c r="M115" s="95"/>
      <c r="N115" s="123">
        <f>SUM(N116:N125)</f>
        <v>0</v>
      </c>
      <c r="O115" s="123">
        <f t="shared" ref="O115:P115" si="23">SUM(O116:O125)</f>
        <v>0</v>
      </c>
      <c r="P115" s="123">
        <f t="shared" si="23"/>
        <v>0</v>
      </c>
    </row>
    <row r="116" spans="1:16" ht="38.25">
      <c r="A116" s="87" t="s">
        <v>309</v>
      </c>
      <c r="B116" s="88" t="s">
        <v>310</v>
      </c>
      <c r="C116" s="89" t="s">
        <v>311</v>
      </c>
      <c r="D116" s="88" t="s">
        <v>20</v>
      </c>
      <c r="E116" s="88" t="s">
        <v>33</v>
      </c>
      <c r="F116" s="90">
        <v>8</v>
      </c>
      <c r="G116" s="91">
        <v>85.5</v>
      </c>
      <c r="H116" s="91">
        <v>108.88</v>
      </c>
      <c r="I116" s="91">
        <v>684</v>
      </c>
      <c r="J116" s="94">
        <v>871.04</v>
      </c>
      <c r="K116" s="95">
        <v>0</v>
      </c>
      <c r="L116" s="96">
        <f>VLOOKUP(A116,'MEMÓRIA 01'!$A$6:$E$319,5,FALSE)</f>
        <v>0</v>
      </c>
      <c r="M116" s="95">
        <f t="shared" si="10"/>
        <v>0</v>
      </c>
      <c r="N116" s="97">
        <f t="shared" si="11"/>
        <v>0</v>
      </c>
      <c r="O116" s="97">
        <f t="shared" si="12"/>
        <v>0</v>
      </c>
      <c r="P116" s="97">
        <f t="shared" si="13"/>
        <v>0</v>
      </c>
    </row>
    <row r="117" spans="1:16" ht="38.25">
      <c r="A117" s="87" t="s">
        <v>312</v>
      </c>
      <c r="B117" s="88" t="s">
        <v>313</v>
      </c>
      <c r="C117" s="89" t="s">
        <v>314</v>
      </c>
      <c r="D117" s="88" t="s">
        <v>20</v>
      </c>
      <c r="E117" s="88" t="s">
        <v>33</v>
      </c>
      <c r="F117" s="90">
        <v>1</v>
      </c>
      <c r="G117" s="91">
        <v>1116</v>
      </c>
      <c r="H117" s="91">
        <v>1421.23</v>
      </c>
      <c r="I117" s="91">
        <v>1116</v>
      </c>
      <c r="J117" s="94">
        <v>1421.23</v>
      </c>
      <c r="K117" s="95">
        <v>0</v>
      </c>
      <c r="L117" s="96">
        <f>VLOOKUP(A117,'MEMÓRIA 01'!$A$6:$E$319,5,FALSE)</f>
        <v>0</v>
      </c>
      <c r="M117" s="95">
        <f t="shared" si="10"/>
        <v>0</v>
      </c>
      <c r="N117" s="97">
        <f t="shared" si="11"/>
        <v>0</v>
      </c>
      <c r="O117" s="97">
        <f t="shared" si="12"/>
        <v>0</v>
      </c>
      <c r="P117" s="97">
        <f t="shared" si="13"/>
        <v>0</v>
      </c>
    </row>
    <row r="118" spans="1:16" ht="51">
      <c r="A118" s="87" t="s">
        <v>315</v>
      </c>
      <c r="B118" s="88" t="s">
        <v>316</v>
      </c>
      <c r="C118" s="89" t="s">
        <v>317</v>
      </c>
      <c r="D118" s="88" t="s">
        <v>20</v>
      </c>
      <c r="E118" s="88" t="s">
        <v>33</v>
      </c>
      <c r="F118" s="90">
        <v>2</v>
      </c>
      <c r="G118" s="91">
        <v>261</v>
      </c>
      <c r="H118" s="91">
        <v>332.38</v>
      </c>
      <c r="I118" s="91">
        <v>522</v>
      </c>
      <c r="J118" s="94">
        <v>664.76</v>
      </c>
      <c r="K118" s="95">
        <v>0</v>
      </c>
      <c r="L118" s="96">
        <f>VLOOKUP(A118,'MEMÓRIA 01'!$A$6:$E$319,5,FALSE)</f>
        <v>0</v>
      </c>
      <c r="M118" s="95">
        <f t="shared" si="10"/>
        <v>0</v>
      </c>
      <c r="N118" s="97">
        <f t="shared" si="11"/>
        <v>0</v>
      </c>
      <c r="O118" s="97">
        <f t="shared" si="12"/>
        <v>0</v>
      </c>
      <c r="P118" s="97">
        <f t="shared" si="13"/>
        <v>0</v>
      </c>
    </row>
    <row r="119" spans="1:16" ht="76.5">
      <c r="A119" s="87" t="s">
        <v>318</v>
      </c>
      <c r="B119" s="88" t="s">
        <v>319</v>
      </c>
      <c r="C119" s="89" t="s">
        <v>320</v>
      </c>
      <c r="D119" s="88" t="s">
        <v>20</v>
      </c>
      <c r="E119" s="88" t="s">
        <v>33</v>
      </c>
      <c r="F119" s="90">
        <v>4</v>
      </c>
      <c r="G119" s="91">
        <v>260</v>
      </c>
      <c r="H119" s="91">
        <v>331.11</v>
      </c>
      <c r="I119" s="91">
        <v>1040</v>
      </c>
      <c r="J119" s="94">
        <v>1324.44</v>
      </c>
      <c r="K119" s="95">
        <v>0</v>
      </c>
      <c r="L119" s="96">
        <f>VLOOKUP(A119,'MEMÓRIA 01'!$A$6:$E$319,5,FALSE)</f>
        <v>0</v>
      </c>
      <c r="M119" s="95">
        <f t="shared" si="10"/>
        <v>0</v>
      </c>
      <c r="N119" s="97">
        <f t="shared" si="11"/>
        <v>0</v>
      </c>
      <c r="O119" s="97">
        <f t="shared" si="12"/>
        <v>0</v>
      </c>
      <c r="P119" s="97">
        <f t="shared" si="13"/>
        <v>0</v>
      </c>
    </row>
    <row r="120" spans="1:16" ht="89.25">
      <c r="A120" s="87" t="s">
        <v>321</v>
      </c>
      <c r="B120" s="88" t="s">
        <v>322</v>
      </c>
      <c r="C120" s="89" t="s">
        <v>323</v>
      </c>
      <c r="D120" s="88" t="s">
        <v>20</v>
      </c>
      <c r="E120" s="88" t="s">
        <v>33</v>
      </c>
      <c r="F120" s="90">
        <v>2</v>
      </c>
      <c r="G120" s="91">
        <v>650</v>
      </c>
      <c r="H120" s="91">
        <v>827.78</v>
      </c>
      <c r="I120" s="91">
        <v>1300</v>
      </c>
      <c r="J120" s="94">
        <v>1655.56</v>
      </c>
      <c r="K120" s="95">
        <v>0</v>
      </c>
      <c r="L120" s="96">
        <f>VLOOKUP(A120,'MEMÓRIA 01'!$A$6:$E$319,5,FALSE)</f>
        <v>0</v>
      </c>
      <c r="M120" s="95">
        <f t="shared" si="10"/>
        <v>0</v>
      </c>
      <c r="N120" s="97">
        <f t="shared" si="11"/>
        <v>0</v>
      </c>
      <c r="O120" s="97">
        <f t="shared" si="12"/>
        <v>0</v>
      </c>
      <c r="P120" s="97">
        <f t="shared" si="13"/>
        <v>0</v>
      </c>
    </row>
    <row r="121" spans="1:16" ht="38.25">
      <c r="A121" s="87" t="s">
        <v>324</v>
      </c>
      <c r="B121" s="88" t="s">
        <v>325</v>
      </c>
      <c r="C121" s="89" t="s">
        <v>326</v>
      </c>
      <c r="D121" s="88" t="s">
        <v>20</v>
      </c>
      <c r="E121" s="88" t="s">
        <v>33</v>
      </c>
      <c r="F121" s="90">
        <v>2</v>
      </c>
      <c r="G121" s="91">
        <v>40</v>
      </c>
      <c r="H121" s="91">
        <v>50.94</v>
      </c>
      <c r="I121" s="91">
        <v>80</v>
      </c>
      <c r="J121" s="94">
        <v>101.88</v>
      </c>
      <c r="K121" s="95">
        <v>0</v>
      </c>
      <c r="L121" s="96">
        <f>VLOOKUP(A121,'MEMÓRIA 01'!$A$6:$E$319,5,FALSE)</f>
        <v>0</v>
      </c>
      <c r="M121" s="95">
        <f t="shared" si="10"/>
        <v>0</v>
      </c>
      <c r="N121" s="97">
        <f t="shared" si="11"/>
        <v>0</v>
      </c>
      <c r="O121" s="97">
        <f t="shared" si="12"/>
        <v>0</v>
      </c>
      <c r="P121" s="97">
        <f t="shared" si="13"/>
        <v>0</v>
      </c>
    </row>
    <row r="122" spans="1:16" ht="38.25">
      <c r="A122" s="87" t="s">
        <v>327</v>
      </c>
      <c r="B122" s="88" t="s">
        <v>328</v>
      </c>
      <c r="C122" s="89" t="s">
        <v>329</v>
      </c>
      <c r="D122" s="92" t="s">
        <v>1764</v>
      </c>
      <c r="E122" s="88" t="s">
        <v>33</v>
      </c>
      <c r="F122" s="90">
        <v>2</v>
      </c>
      <c r="G122" s="91">
        <v>1188</v>
      </c>
      <c r="H122" s="91">
        <v>1512.92</v>
      </c>
      <c r="I122" s="91">
        <v>2376</v>
      </c>
      <c r="J122" s="94">
        <v>3025.84</v>
      </c>
      <c r="K122" s="95">
        <v>0</v>
      </c>
      <c r="L122" s="96">
        <f>VLOOKUP(A122,'MEMÓRIA 01'!$A$6:$E$319,5,FALSE)</f>
        <v>0</v>
      </c>
      <c r="M122" s="95">
        <f t="shared" si="10"/>
        <v>0</v>
      </c>
      <c r="N122" s="97">
        <f t="shared" si="11"/>
        <v>0</v>
      </c>
      <c r="O122" s="97">
        <f t="shared" si="12"/>
        <v>0</v>
      </c>
      <c r="P122" s="97">
        <f t="shared" si="13"/>
        <v>0</v>
      </c>
    </row>
    <row r="123" spans="1:16" ht="63.75">
      <c r="A123" s="87" t="s">
        <v>330</v>
      </c>
      <c r="B123" s="88" t="s">
        <v>331</v>
      </c>
      <c r="C123" s="89" t="s">
        <v>332</v>
      </c>
      <c r="D123" s="88" t="s">
        <v>20</v>
      </c>
      <c r="E123" s="88" t="s">
        <v>33</v>
      </c>
      <c r="F123" s="90">
        <v>4</v>
      </c>
      <c r="G123" s="91">
        <v>198</v>
      </c>
      <c r="H123" s="91">
        <v>252.15</v>
      </c>
      <c r="I123" s="91">
        <v>792</v>
      </c>
      <c r="J123" s="94">
        <v>1008.6</v>
      </c>
      <c r="K123" s="95">
        <v>0</v>
      </c>
      <c r="L123" s="96">
        <f>VLOOKUP(A123,'MEMÓRIA 01'!$A$6:$E$319,5,FALSE)</f>
        <v>0</v>
      </c>
      <c r="M123" s="95">
        <f t="shared" si="10"/>
        <v>0</v>
      </c>
      <c r="N123" s="97">
        <f t="shared" si="11"/>
        <v>0</v>
      </c>
      <c r="O123" s="97">
        <f t="shared" si="12"/>
        <v>0</v>
      </c>
      <c r="P123" s="97">
        <f t="shared" si="13"/>
        <v>0</v>
      </c>
    </row>
    <row r="124" spans="1:16" ht="38.25">
      <c r="A124" s="87" t="s">
        <v>333</v>
      </c>
      <c r="B124" s="88" t="s">
        <v>334</v>
      </c>
      <c r="C124" s="89" t="s">
        <v>335</v>
      </c>
      <c r="D124" s="88" t="s">
        <v>20</v>
      </c>
      <c r="E124" s="88" t="s">
        <v>33</v>
      </c>
      <c r="F124" s="90">
        <v>2</v>
      </c>
      <c r="G124" s="91">
        <v>927</v>
      </c>
      <c r="H124" s="91">
        <v>1180.53</v>
      </c>
      <c r="I124" s="91">
        <v>1854</v>
      </c>
      <c r="J124" s="94">
        <v>2361.06</v>
      </c>
      <c r="K124" s="95">
        <v>0</v>
      </c>
      <c r="L124" s="96">
        <f>VLOOKUP(A124,'MEMÓRIA 01'!$A$6:$E$319,5,FALSE)</f>
        <v>0</v>
      </c>
      <c r="M124" s="95">
        <f t="shared" si="10"/>
        <v>0</v>
      </c>
      <c r="N124" s="97">
        <f t="shared" si="11"/>
        <v>0</v>
      </c>
      <c r="O124" s="97">
        <f t="shared" si="12"/>
        <v>0</v>
      </c>
      <c r="P124" s="97">
        <f t="shared" si="13"/>
        <v>0</v>
      </c>
    </row>
    <row r="125" spans="1:16" ht="38.25">
      <c r="A125" s="87" t="s">
        <v>336</v>
      </c>
      <c r="B125" s="88" t="s">
        <v>337</v>
      </c>
      <c r="C125" s="89" t="s">
        <v>338</v>
      </c>
      <c r="D125" s="88" t="s">
        <v>20</v>
      </c>
      <c r="E125" s="88" t="s">
        <v>21</v>
      </c>
      <c r="F125" s="90">
        <v>13.02</v>
      </c>
      <c r="G125" s="91">
        <v>340.2</v>
      </c>
      <c r="H125" s="91">
        <v>433.24</v>
      </c>
      <c r="I125" s="91">
        <v>4429.3999999999996</v>
      </c>
      <c r="J125" s="94">
        <v>5640.78</v>
      </c>
      <c r="K125" s="95">
        <v>0</v>
      </c>
      <c r="L125" s="96">
        <f>VLOOKUP(A125,'MEMÓRIA 01'!$A$6:$E$319,5,FALSE)</f>
        <v>0</v>
      </c>
      <c r="M125" s="95">
        <f t="shared" si="10"/>
        <v>0</v>
      </c>
      <c r="N125" s="97">
        <f t="shared" si="11"/>
        <v>0</v>
      </c>
      <c r="O125" s="97">
        <f t="shared" si="12"/>
        <v>0</v>
      </c>
      <c r="P125" s="97">
        <f t="shared" si="13"/>
        <v>0</v>
      </c>
    </row>
    <row r="126" spans="1:16">
      <c r="A126" s="85" t="s">
        <v>339</v>
      </c>
      <c r="B126" s="188" t="s">
        <v>340</v>
      </c>
      <c r="C126" s="188"/>
      <c r="D126" s="188"/>
      <c r="E126" s="188"/>
      <c r="F126" s="188"/>
      <c r="G126" s="188"/>
      <c r="H126" s="188"/>
      <c r="I126" s="86">
        <v>11207.15</v>
      </c>
      <c r="J126" s="93">
        <v>14272</v>
      </c>
      <c r="K126" s="121"/>
      <c r="L126" s="130"/>
      <c r="M126" s="121"/>
      <c r="N126" s="123">
        <f>SUM(N127:N131)</f>
        <v>0</v>
      </c>
      <c r="O126" s="123">
        <f t="shared" ref="O126:P126" si="24">SUM(O127:O131)</f>
        <v>0</v>
      </c>
      <c r="P126" s="123">
        <f t="shared" si="24"/>
        <v>0</v>
      </c>
    </row>
    <row r="127" spans="1:16" ht="63.75">
      <c r="A127" s="87" t="s">
        <v>341</v>
      </c>
      <c r="B127" s="88" t="s">
        <v>342</v>
      </c>
      <c r="C127" s="89" t="s">
        <v>343</v>
      </c>
      <c r="D127" s="88" t="s">
        <v>20</v>
      </c>
      <c r="E127" s="88" t="s">
        <v>21</v>
      </c>
      <c r="F127" s="90">
        <v>78.61</v>
      </c>
      <c r="G127" s="91">
        <v>16.920000000000002</v>
      </c>
      <c r="H127" s="91">
        <v>21.55</v>
      </c>
      <c r="I127" s="91">
        <v>1330.08</v>
      </c>
      <c r="J127" s="94">
        <v>1694.05</v>
      </c>
      <c r="K127" s="95">
        <v>0</v>
      </c>
      <c r="L127" s="96">
        <f>VLOOKUP(A127,'MEMÓRIA 01'!$A$6:$E$319,5,FALSE)</f>
        <v>0</v>
      </c>
      <c r="M127" s="95">
        <f t="shared" si="10"/>
        <v>0</v>
      </c>
      <c r="N127" s="97">
        <f t="shared" si="11"/>
        <v>0</v>
      </c>
      <c r="O127" s="97">
        <f t="shared" si="12"/>
        <v>0</v>
      </c>
      <c r="P127" s="97">
        <f t="shared" si="13"/>
        <v>0</v>
      </c>
    </row>
    <row r="128" spans="1:16" ht="76.5">
      <c r="A128" s="87" t="s">
        <v>344</v>
      </c>
      <c r="B128" s="88" t="s">
        <v>345</v>
      </c>
      <c r="C128" s="89" t="s">
        <v>346</v>
      </c>
      <c r="D128" s="88" t="s">
        <v>20</v>
      </c>
      <c r="E128" s="88" t="s">
        <v>21</v>
      </c>
      <c r="F128" s="90">
        <v>78.61</v>
      </c>
      <c r="G128" s="91">
        <v>56.7</v>
      </c>
      <c r="H128" s="91">
        <v>72.209999999999994</v>
      </c>
      <c r="I128" s="91">
        <v>4457.1899999999996</v>
      </c>
      <c r="J128" s="94">
        <v>5676.43</v>
      </c>
      <c r="K128" s="95">
        <v>0</v>
      </c>
      <c r="L128" s="96">
        <f>VLOOKUP(A128,'MEMÓRIA 01'!$A$6:$E$319,5,FALSE)</f>
        <v>0</v>
      </c>
      <c r="M128" s="95">
        <f t="shared" si="10"/>
        <v>0</v>
      </c>
      <c r="N128" s="97">
        <f t="shared" si="11"/>
        <v>0</v>
      </c>
      <c r="O128" s="97">
        <f t="shared" si="12"/>
        <v>0</v>
      </c>
      <c r="P128" s="97">
        <f t="shared" si="13"/>
        <v>0</v>
      </c>
    </row>
    <row r="129" spans="1:16" ht="38.25">
      <c r="A129" s="87" t="s">
        <v>347</v>
      </c>
      <c r="B129" s="88" t="s">
        <v>348</v>
      </c>
      <c r="C129" s="89" t="s">
        <v>349</v>
      </c>
      <c r="D129" s="88" t="s">
        <v>20</v>
      </c>
      <c r="E129" s="88" t="s">
        <v>25</v>
      </c>
      <c r="F129" s="90">
        <v>24.33</v>
      </c>
      <c r="G129" s="91">
        <v>35.549999999999997</v>
      </c>
      <c r="H129" s="91">
        <v>45.27</v>
      </c>
      <c r="I129" s="91">
        <v>864.93</v>
      </c>
      <c r="J129" s="94">
        <v>1101.42</v>
      </c>
      <c r="K129" s="95">
        <v>0</v>
      </c>
      <c r="L129" s="96">
        <f>VLOOKUP(A129,'MEMÓRIA 01'!$A$6:$E$319,5,FALSE)</f>
        <v>0</v>
      </c>
      <c r="M129" s="95">
        <f t="shared" si="10"/>
        <v>0</v>
      </c>
      <c r="N129" s="97">
        <f t="shared" si="11"/>
        <v>0</v>
      </c>
      <c r="O129" s="97">
        <f t="shared" si="12"/>
        <v>0</v>
      </c>
      <c r="P129" s="97">
        <f t="shared" si="13"/>
        <v>0</v>
      </c>
    </row>
    <row r="130" spans="1:16" ht="25.5">
      <c r="A130" s="87" t="s">
        <v>350</v>
      </c>
      <c r="B130" s="88" t="s">
        <v>351</v>
      </c>
      <c r="C130" s="89" t="s">
        <v>352</v>
      </c>
      <c r="D130" s="88" t="s">
        <v>20</v>
      </c>
      <c r="E130" s="88" t="s">
        <v>21</v>
      </c>
      <c r="F130" s="90">
        <v>93.55</v>
      </c>
      <c r="G130" s="91">
        <v>38.880000000000003</v>
      </c>
      <c r="H130" s="91">
        <v>49.51</v>
      </c>
      <c r="I130" s="91">
        <v>3637.22</v>
      </c>
      <c r="J130" s="94">
        <v>4631.66</v>
      </c>
      <c r="K130" s="95">
        <v>0</v>
      </c>
      <c r="L130" s="96">
        <f>VLOOKUP(A130,'MEMÓRIA 01'!$A$6:$E$319,5,FALSE)</f>
        <v>0</v>
      </c>
      <c r="M130" s="95">
        <f t="shared" si="10"/>
        <v>0</v>
      </c>
      <c r="N130" s="97">
        <f t="shared" si="11"/>
        <v>0</v>
      </c>
      <c r="O130" s="97">
        <f t="shared" si="12"/>
        <v>0</v>
      </c>
      <c r="P130" s="97">
        <f t="shared" si="13"/>
        <v>0</v>
      </c>
    </row>
    <row r="131" spans="1:16" ht="38.25">
      <c r="A131" s="87" t="s">
        <v>353</v>
      </c>
      <c r="B131" s="88" t="s">
        <v>354</v>
      </c>
      <c r="C131" s="89" t="s">
        <v>355</v>
      </c>
      <c r="D131" s="88" t="s">
        <v>20</v>
      </c>
      <c r="E131" s="88" t="s">
        <v>21</v>
      </c>
      <c r="F131" s="90">
        <v>93.55</v>
      </c>
      <c r="G131" s="91">
        <v>9.81</v>
      </c>
      <c r="H131" s="91">
        <v>12.49</v>
      </c>
      <c r="I131" s="91">
        <v>917.73</v>
      </c>
      <c r="J131" s="94">
        <v>1168.44</v>
      </c>
      <c r="K131" s="95">
        <v>0</v>
      </c>
      <c r="L131" s="96">
        <f>VLOOKUP(A131,'MEMÓRIA 01'!$A$6:$E$319,5,FALSE)</f>
        <v>0</v>
      </c>
      <c r="M131" s="95">
        <f t="shared" si="10"/>
        <v>0</v>
      </c>
      <c r="N131" s="97">
        <f t="shared" si="11"/>
        <v>0</v>
      </c>
      <c r="O131" s="97">
        <f t="shared" si="12"/>
        <v>0</v>
      </c>
      <c r="P131" s="97">
        <f t="shared" si="13"/>
        <v>0</v>
      </c>
    </row>
    <row r="132" spans="1:16" s="109" customFormat="1">
      <c r="A132" s="106" t="s">
        <v>356</v>
      </c>
      <c r="B132" s="172" t="s">
        <v>357</v>
      </c>
      <c r="C132" s="172"/>
      <c r="D132" s="172"/>
      <c r="E132" s="172"/>
      <c r="F132" s="172"/>
      <c r="G132" s="172"/>
      <c r="H132" s="172"/>
      <c r="I132" s="107">
        <v>170889.27</v>
      </c>
      <c r="J132" s="108">
        <v>217624.95</v>
      </c>
      <c r="K132" s="125"/>
      <c r="L132" s="126"/>
      <c r="M132" s="125"/>
      <c r="N132" s="100">
        <f>N133+N135+N137</f>
        <v>0</v>
      </c>
      <c r="O132" s="100">
        <f t="shared" ref="O132:P132" si="25">O133+O135+O137</f>
        <v>0</v>
      </c>
      <c r="P132" s="100">
        <f t="shared" si="25"/>
        <v>0</v>
      </c>
    </row>
    <row r="133" spans="1:16" s="124" customFormat="1">
      <c r="A133" s="85" t="s">
        <v>358</v>
      </c>
      <c r="B133" s="188" t="s">
        <v>359</v>
      </c>
      <c r="C133" s="188"/>
      <c r="D133" s="188"/>
      <c r="E133" s="188"/>
      <c r="F133" s="188"/>
      <c r="G133" s="188"/>
      <c r="H133" s="188"/>
      <c r="I133" s="86">
        <v>2041.2</v>
      </c>
      <c r="J133" s="93">
        <v>2599.38</v>
      </c>
      <c r="K133" s="121"/>
      <c r="L133" s="130"/>
      <c r="M133" s="121"/>
      <c r="N133" s="123">
        <f>N134</f>
        <v>0</v>
      </c>
      <c r="O133" s="123">
        <f t="shared" ref="O133:P133" si="26">O134</f>
        <v>0</v>
      </c>
      <c r="P133" s="123">
        <f t="shared" si="26"/>
        <v>0</v>
      </c>
    </row>
    <row r="134" spans="1:16" ht="63.75">
      <c r="A134" s="87" t="s">
        <v>360</v>
      </c>
      <c r="B134" s="88" t="s">
        <v>215</v>
      </c>
      <c r="C134" s="89" t="s">
        <v>216</v>
      </c>
      <c r="D134" s="88" t="s">
        <v>20</v>
      </c>
      <c r="E134" s="88" t="s">
        <v>170</v>
      </c>
      <c r="F134" s="90">
        <v>42</v>
      </c>
      <c r="G134" s="91">
        <v>48.6</v>
      </c>
      <c r="H134" s="91">
        <v>61.89</v>
      </c>
      <c r="I134" s="91">
        <v>2041.2</v>
      </c>
      <c r="J134" s="94">
        <v>2599.38</v>
      </c>
      <c r="K134" s="95">
        <v>0</v>
      </c>
      <c r="L134" s="96">
        <f>VLOOKUP(A134,'MEMÓRIA 01'!$A$6:$E$319,5,FALSE)</f>
        <v>0</v>
      </c>
      <c r="M134" s="95">
        <f t="shared" si="10"/>
        <v>0</v>
      </c>
      <c r="N134" s="97">
        <f t="shared" si="11"/>
        <v>0</v>
      </c>
      <c r="O134" s="97">
        <f t="shared" si="12"/>
        <v>0</v>
      </c>
      <c r="P134" s="97">
        <f t="shared" si="13"/>
        <v>0</v>
      </c>
    </row>
    <row r="135" spans="1:16">
      <c r="A135" s="85" t="s">
        <v>361</v>
      </c>
      <c r="B135" s="188" t="s">
        <v>221</v>
      </c>
      <c r="C135" s="188"/>
      <c r="D135" s="188"/>
      <c r="E135" s="188"/>
      <c r="F135" s="188"/>
      <c r="G135" s="188"/>
      <c r="H135" s="188"/>
      <c r="I135" s="86">
        <v>8190</v>
      </c>
      <c r="J135" s="93">
        <v>10430.280000000001</v>
      </c>
      <c r="K135" s="121"/>
      <c r="L135" s="130"/>
      <c r="M135" s="121"/>
      <c r="N135" s="123">
        <f>N136</f>
        <v>0</v>
      </c>
      <c r="O135" s="123">
        <f t="shared" ref="O135:P135" si="27">O136</f>
        <v>0</v>
      </c>
      <c r="P135" s="123">
        <f t="shared" si="27"/>
        <v>0</v>
      </c>
    </row>
    <row r="136" spans="1:16" ht="63.75">
      <c r="A136" s="87" t="s">
        <v>362</v>
      </c>
      <c r="B136" s="88" t="s">
        <v>223</v>
      </c>
      <c r="C136" s="89" t="s">
        <v>224</v>
      </c>
      <c r="D136" s="88" t="s">
        <v>20</v>
      </c>
      <c r="E136" s="88" t="s">
        <v>21</v>
      </c>
      <c r="F136" s="90">
        <v>63</v>
      </c>
      <c r="G136" s="91">
        <v>130</v>
      </c>
      <c r="H136" s="91">
        <v>165.56</v>
      </c>
      <c r="I136" s="91">
        <v>8190</v>
      </c>
      <c r="J136" s="94">
        <v>10430.280000000001</v>
      </c>
      <c r="K136" s="95">
        <v>0</v>
      </c>
      <c r="L136" s="96">
        <f>VLOOKUP(A136,'MEMÓRIA 01'!$A$6:$E$319,5,FALSE)</f>
        <v>0</v>
      </c>
      <c r="M136" s="95">
        <f t="shared" si="10"/>
        <v>0</v>
      </c>
      <c r="N136" s="97">
        <f t="shared" si="11"/>
        <v>0</v>
      </c>
      <c r="O136" s="97">
        <f t="shared" si="12"/>
        <v>0</v>
      </c>
      <c r="P136" s="97">
        <f t="shared" si="13"/>
        <v>0</v>
      </c>
    </row>
    <row r="137" spans="1:16">
      <c r="A137" s="85" t="s">
        <v>363</v>
      </c>
      <c r="B137" s="188" t="s">
        <v>226</v>
      </c>
      <c r="C137" s="188"/>
      <c r="D137" s="188"/>
      <c r="E137" s="188"/>
      <c r="F137" s="188"/>
      <c r="G137" s="188"/>
      <c r="H137" s="188"/>
      <c r="I137" s="86">
        <v>160658.07</v>
      </c>
      <c r="J137" s="93">
        <v>204595.29</v>
      </c>
      <c r="K137" s="121"/>
      <c r="L137" s="130"/>
      <c r="M137" s="121"/>
      <c r="N137" s="123">
        <f>N138+N140</f>
        <v>0</v>
      </c>
      <c r="O137" s="123">
        <f t="shared" ref="O137:P137" si="28">O138+O140</f>
        <v>0</v>
      </c>
      <c r="P137" s="123">
        <f t="shared" si="28"/>
        <v>0</v>
      </c>
    </row>
    <row r="138" spans="1:16">
      <c r="A138" s="85" t="s">
        <v>364</v>
      </c>
      <c r="B138" s="188" t="s">
        <v>263</v>
      </c>
      <c r="C138" s="188"/>
      <c r="D138" s="188"/>
      <c r="E138" s="188"/>
      <c r="F138" s="188"/>
      <c r="G138" s="188"/>
      <c r="H138" s="188"/>
      <c r="I138" s="86">
        <v>72000.77</v>
      </c>
      <c r="J138" s="93">
        <v>91692.76</v>
      </c>
      <c r="K138" s="121"/>
      <c r="L138" s="130"/>
      <c r="M138" s="121"/>
      <c r="N138" s="123">
        <f>N139</f>
        <v>0</v>
      </c>
      <c r="O138" s="123">
        <f t="shared" ref="O138:P138" si="29">O139</f>
        <v>0</v>
      </c>
      <c r="P138" s="123">
        <f t="shared" si="29"/>
        <v>0</v>
      </c>
    </row>
    <row r="139" spans="1:16" ht="89.25">
      <c r="A139" s="87" t="s">
        <v>365</v>
      </c>
      <c r="B139" s="88" t="s">
        <v>366</v>
      </c>
      <c r="C139" s="89" t="s">
        <v>367</v>
      </c>
      <c r="D139" s="88" t="s">
        <v>15</v>
      </c>
      <c r="E139" s="88" t="s">
        <v>16</v>
      </c>
      <c r="F139" s="90">
        <v>240.91</v>
      </c>
      <c r="G139" s="91">
        <v>298.87</v>
      </c>
      <c r="H139" s="91">
        <v>380.61</v>
      </c>
      <c r="I139" s="91">
        <v>72000.77</v>
      </c>
      <c r="J139" s="94">
        <v>91692.76</v>
      </c>
      <c r="K139" s="95">
        <v>0</v>
      </c>
      <c r="L139" s="96">
        <f>VLOOKUP(A139,'MEMÓRIA 01'!$A$6:$E$319,5,FALSE)</f>
        <v>0</v>
      </c>
      <c r="M139" s="95">
        <f t="shared" si="10"/>
        <v>0</v>
      </c>
      <c r="N139" s="97">
        <f t="shared" si="11"/>
        <v>0</v>
      </c>
      <c r="O139" s="97">
        <f t="shared" si="12"/>
        <v>0</v>
      </c>
      <c r="P139" s="97">
        <f t="shared" si="13"/>
        <v>0</v>
      </c>
    </row>
    <row r="140" spans="1:16">
      <c r="A140" s="85" t="s">
        <v>368</v>
      </c>
      <c r="B140" s="188" t="s">
        <v>357</v>
      </c>
      <c r="C140" s="188"/>
      <c r="D140" s="188"/>
      <c r="E140" s="188"/>
      <c r="F140" s="188"/>
      <c r="G140" s="188"/>
      <c r="H140" s="188"/>
      <c r="I140" s="86">
        <v>88657.3</v>
      </c>
      <c r="J140" s="93">
        <v>112902.53</v>
      </c>
      <c r="K140" s="121"/>
      <c r="L140" s="130"/>
      <c r="M140" s="121"/>
      <c r="N140" s="123">
        <f>SUM(N141:N144)</f>
        <v>0</v>
      </c>
      <c r="O140" s="123">
        <f t="shared" ref="O140:P140" si="30">SUM(O141:O144)</f>
        <v>0</v>
      </c>
      <c r="P140" s="123">
        <f t="shared" si="30"/>
        <v>0</v>
      </c>
    </row>
    <row r="141" spans="1:16" ht="102">
      <c r="A141" s="87" t="s">
        <v>369</v>
      </c>
      <c r="B141" s="88" t="s">
        <v>370</v>
      </c>
      <c r="C141" s="89" t="s">
        <v>371</v>
      </c>
      <c r="D141" s="88" t="s">
        <v>20</v>
      </c>
      <c r="E141" s="88" t="s">
        <v>21</v>
      </c>
      <c r="F141" s="90">
        <v>640.48</v>
      </c>
      <c r="G141" s="91">
        <v>115</v>
      </c>
      <c r="H141" s="91">
        <v>146.44999999999999</v>
      </c>
      <c r="I141" s="91">
        <v>73655.199999999997</v>
      </c>
      <c r="J141" s="94">
        <v>93798.3</v>
      </c>
      <c r="K141" s="95">
        <v>0</v>
      </c>
      <c r="L141" s="96">
        <f>VLOOKUP(A141,'MEMÓRIA 01'!$A$6:$E$319,5,FALSE)</f>
        <v>0</v>
      </c>
      <c r="M141" s="95">
        <f t="shared" si="10"/>
        <v>0</v>
      </c>
      <c r="N141" s="97">
        <f t="shared" si="11"/>
        <v>0</v>
      </c>
      <c r="O141" s="97">
        <f t="shared" si="12"/>
        <v>0</v>
      </c>
      <c r="P141" s="97">
        <f t="shared" si="13"/>
        <v>0</v>
      </c>
    </row>
    <row r="142" spans="1:16" ht="51">
      <c r="A142" s="87" t="s">
        <v>372</v>
      </c>
      <c r="B142" s="88" t="s">
        <v>373</v>
      </c>
      <c r="C142" s="89" t="s">
        <v>1765</v>
      </c>
      <c r="D142" s="88" t="s">
        <v>15</v>
      </c>
      <c r="E142" s="88" t="s">
        <v>16</v>
      </c>
      <c r="F142" s="90">
        <v>11.84</v>
      </c>
      <c r="G142" s="91">
        <v>702</v>
      </c>
      <c r="H142" s="91">
        <v>894</v>
      </c>
      <c r="I142" s="91">
        <v>8311.68</v>
      </c>
      <c r="J142" s="94">
        <v>10584.96</v>
      </c>
      <c r="K142" s="95">
        <v>0</v>
      </c>
      <c r="L142" s="96">
        <f>VLOOKUP(A142,'MEMÓRIA 01'!$A$6:$E$319,5,FALSE)</f>
        <v>0</v>
      </c>
      <c r="M142" s="95">
        <f t="shared" ref="M142:M205" si="31">K142+L142</f>
        <v>0</v>
      </c>
      <c r="N142" s="97">
        <f t="shared" ref="N142:N205" si="32">ROUND(K142*H142,2)</f>
        <v>0</v>
      </c>
      <c r="O142" s="97">
        <f t="shared" ref="O142:O205" si="33">ROUND(L142*H142,2)</f>
        <v>0</v>
      </c>
      <c r="P142" s="97">
        <f t="shared" ref="P142:P205" si="34">ROUND(M142*H142,2)</f>
        <v>0</v>
      </c>
    </row>
    <row r="143" spans="1:16" ht="63.75">
      <c r="A143" s="87" t="s">
        <v>374</v>
      </c>
      <c r="B143" s="88" t="s">
        <v>375</v>
      </c>
      <c r="C143" s="89" t="s">
        <v>376</v>
      </c>
      <c r="D143" s="88" t="s">
        <v>20</v>
      </c>
      <c r="E143" s="88" t="s">
        <v>21</v>
      </c>
      <c r="F143" s="90">
        <v>640.48</v>
      </c>
      <c r="G143" s="91">
        <v>9</v>
      </c>
      <c r="H143" s="91">
        <v>11.46</v>
      </c>
      <c r="I143" s="91">
        <v>5764.32</v>
      </c>
      <c r="J143" s="94">
        <v>7339.9</v>
      </c>
      <c r="K143" s="95">
        <v>0</v>
      </c>
      <c r="L143" s="96">
        <f>VLOOKUP(A143,'MEMÓRIA 01'!$A$6:$E$319,5,FALSE)</f>
        <v>0</v>
      </c>
      <c r="M143" s="95">
        <f t="shared" si="31"/>
        <v>0</v>
      </c>
      <c r="N143" s="97">
        <f t="shared" si="32"/>
        <v>0</v>
      </c>
      <c r="O143" s="97">
        <f t="shared" si="33"/>
        <v>0</v>
      </c>
      <c r="P143" s="97">
        <f t="shared" si="34"/>
        <v>0</v>
      </c>
    </row>
    <row r="144" spans="1:16" ht="51">
      <c r="A144" s="87" t="s">
        <v>377</v>
      </c>
      <c r="B144" s="88" t="s">
        <v>378</v>
      </c>
      <c r="C144" s="89" t="s">
        <v>379</v>
      </c>
      <c r="D144" s="88" t="s">
        <v>20</v>
      </c>
      <c r="E144" s="88" t="s">
        <v>25</v>
      </c>
      <c r="F144" s="90">
        <v>6.86</v>
      </c>
      <c r="G144" s="91">
        <v>135</v>
      </c>
      <c r="H144" s="91">
        <v>171.92</v>
      </c>
      <c r="I144" s="91">
        <v>926.1</v>
      </c>
      <c r="J144" s="94">
        <v>1179.3699999999999</v>
      </c>
      <c r="K144" s="95">
        <v>0</v>
      </c>
      <c r="L144" s="96">
        <f>VLOOKUP(A144,'MEMÓRIA 01'!$A$6:$E$319,5,FALSE)</f>
        <v>0</v>
      </c>
      <c r="M144" s="95">
        <f t="shared" si="31"/>
        <v>0</v>
      </c>
      <c r="N144" s="97">
        <f t="shared" si="32"/>
        <v>0</v>
      </c>
      <c r="O144" s="97">
        <f t="shared" si="33"/>
        <v>0</v>
      </c>
      <c r="P144" s="97">
        <f t="shared" si="34"/>
        <v>0</v>
      </c>
    </row>
    <row r="145" spans="1:16" s="127" customFormat="1">
      <c r="A145" s="106" t="s">
        <v>380</v>
      </c>
      <c r="B145" s="172" t="s">
        <v>381</v>
      </c>
      <c r="C145" s="172"/>
      <c r="D145" s="172"/>
      <c r="E145" s="172"/>
      <c r="F145" s="172"/>
      <c r="G145" s="172"/>
      <c r="H145" s="172"/>
      <c r="I145" s="107">
        <v>89537.919999999998</v>
      </c>
      <c r="J145" s="108">
        <v>114026.09</v>
      </c>
      <c r="K145" s="125"/>
      <c r="L145" s="126"/>
      <c r="M145" s="125"/>
      <c r="N145" s="100">
        <f>N146+N148+N150</f>
        <v>0</v>
      </c>
      <c r="O145" s="100">
        <f t="shared" ref="O145:P145" si="35">O146+O148+O150</f>
        <v>94922.52</v>
      </c>
      <c r="P145" s="100">
        <f t="shared" si="35"/>
        <v>94922.52</v>
      </c>
    </row>
    <row r="146" spans="1:16" s="124" customFormat="1">
      <c r="A146" s="85" t="s">
        <v>382</v>
      </c>
      <c r="B146" s="188" t="s">
        <v>359</v>
      </c>
      <c r="C146" s="188"/>
      <c r="D146" s="188"/>
      <c r="E146" s="188"/>
      <c r="F146" s="188"/>
      <c r="G146" s="188"/>
      <c r="H146" s="188"/>
      <c r="I146" s="86">
        <v>1367.6</v>
      </c>
      <c r="J146" s="93">
        <v>1741.58</v>
      </c>
      <c r="K146" s="121"/>
      <c r="L146" s="130"/>
      <c r="M146" s="121"/>
      <c r="N146" s="123">
        <f>N147</f>
        <v>0</v>
      </c>
      <c r="O146" s="123">
        <f t="shared" ref="O146:P146" si="36">O147</f>
        <v>1741.58</v>
      </c>
      <c r="P146" s="123">
        <f t="shared" si="36"/>
        <v>1741.58</v>
      </c>
    </row>
    <row r="147" spans="1:16" ht="63.75">
      <c r="A147" s="87" t="s">
        <v>383</v>
      </c>
      <c r="B147" s="88" t="s">
        <v>215</v>
      </c>
      <c r="C147" s="89" t="s">
        <v>216</v>
      </c>
      <c r="D147" s="88" t="s">
        <v>20</v>
      </c>
      <c r="E147" s="88" t="s">
        <v>170</v>
      </c>
      <c r="F147" s="90">
        <v>28.14</v>
      </c>
      <c r="G147" s="91">
        <v>48.6</v>
      </c>
      <c r="H147" s="91">
        <v>61.89</v>
      </c>
      <c r="I147" s="91">
        <v>1367.6</v>
      </c>
      <c r="J147" s="94">
        <v>1741.58</v>
      </c>
      <c r="K147" s="95">
        <v>0</v>
      </c>
      <c r="L147" s="96">
        <f>VLOOKUP(A147,'MEMÓRIA 01'!$A$6:$E$319,5,FALSE)</f>
        <v>28.14</v>
      </c>
      <c r="M147" s="95">
        <f t="shared" si="31"/>
        <v>28.14</v>
      </c>
      <c r="N147" s="97">
        <f t="shared" si="32"/>
        <v>0</v>
      </c>
      <c r="O147" s="97">
        <f t="shared" si="33"/>
        <v>1741.58</v>
      </c>
      <c r="P147" s="97">
        <f t="shared" si="34"/>
        <v>1741.58</v>
      </c>
    </row>
    <row r="148" spans="1:16">
      <c r="A148" s="85" t="s">
        <v>384</v>
      </c>
      <c r="B148" s="188" t="s">
        <v>221</v>
      </c>
      <c r="C148" s="188"/>
      <c r="D148" s="188"/>
      <c r="E148" s="188"/>
      <c r="F148" s="188"/>
      <c r="G148" s="188"/>
      <c r="H148" s="188"/>
      <c r="I148" s="86">
        <v>5788.8</v>
      </c>
      <c r="J148" s="93">
        <v>7371.88</v>
      </c>
      <c r="K148" s="121"/>
      <c r="L148" s="130"/>
      <c r="M148" s="121"/>
      <c r="N148" s="123">
        <f>N149</f>
        <v>0</v>
      </c>
      <c r="O148" s="123">
        <f t="shared" ref="O148:P148" si="37">O149</f>
        <v>0</v>
      </c>
      <c r="P148" s="123">
        <f t="shared" si="37"/>
        <v>0</v>
      </c>
    </row>
    <row r="149" spans="1:16" ht="63.75">
      <c r="A149" s="87" t="s">
        <v>385</v>
      </c>
      <c r="B149" s="88" t="s">
        <v>223</v>
      </c>
      <c r="C149" s="89" t="s">
        <v>224</v>
      </c>
      <c r="D149" s="88" t="s">
        <v>20</v>
      </c>
      <c r="E149" s="88" t="s">
        <v>21</v>
      </c>
      <c r="F149" s="90">
        <v>40.200000000000003</v>
      </c>
      <c r="G149" s="91">
        <v>144</v>
      </c>
      <c r="H149" s="91">
        <v>183.38</v>
      </c>
      <c r="I149" s="91">
        <v>5788.8</v>
      </c>
      <c r="J149" s="94">
        <v>7371.88</v>
      </c>
      <c r="K149" s="95">
        <v>0</v>
      </c>
      <c r="L149" s="96">
        <f>VLOOKUP(A149,'MEMÓRIA 01'!$A$6:$E$319,5,FALSE)</f>
        <v>0</v>
      </c>
      <c r="M149" s="95">
        <f t="shared" si="31"/>
        <v>0</v>
      </c>
      <c r="N149" s="97">
        <f t="shared" si="32"/>
        <v>0</v>
      </c>
      <c r="O149" s="97">
        <f t="shared" si="33"/>
        <v>0</v>
      </c>
      <c r="P149" s="97">
        <f t="shared" si="34"/>
        <v>0</v>
      </c>
    </row>
    <row r="150" spans="1:16">
      <c r="A150" s="85" t="s">
        <v>386</v>
      </c>
      <c r="B150" s="188" t="s">
        <v>263</v>
      </c>
      <c r="C150" s="188"/>
      <c r="D150" s="188"/>
      <c r="E150" s="188"/>
      <c r="F150" s="188"/>
      <c r="G150" s="188"/>
      <c r="H150" s="188"/>
      <c r="I150" s="86">
        <v>78309.919999999998</v>
      </c>
      <c r="J150" s="93">
        <f>J151+J152</f>
        <v>104912.62999999999</v>
      </c>
      <c r="K150" s="95"/>
      <c r="L150" s="96"/>
      <c r="M150" s="95"/>
      <c r="N150" s="123">
        <f>SUM(N151:N152)</f>
        <v>0</v>
      </c>
      <c r="O150" s="123">
        <f t="shared" ref="O150:P150" si="38">SUM(O151:O152)</f>
        <v>93180.94</v>
      </c>
      <c r="P150" s="123">
        <f t="shared" si="38"/>
        <v>93180.94</v>
      </c>
    </row>
    <row r="151" spans="1:16" ht="89.25">
      <c r="A151" s="87" t="s">
        <v>387</v>
      </c>
      <c r="B151" s="88" t="s">
        <v>366</v>
      </c>
      <c r="C151" s="89" t="s">
        <v>367</v>
      </c>
      <c r="D151" s="88" t="s">
        <v>15</v>
      </c>
      <c r="E151" s="88" t="s">
        <v>16</v>
      </c>
      <c r="F151" s="90">
        <v>262.02</v>
      </c>
      <c r="G151" s="91">
        <v>298.87</v>
      </c>
      <c r="H151" s="91">
        <v>380.61</v>
      </c>
      <c r="I151" s="91">
        <v>78309.919999999998</v>
      </c>
      <c r="J151" s="94">
        <v>99727.43</v>
      </c>
      <c r="K151" s="95">
        <v>0</v>
      </c>
      <c r="L151" s="96">
        <f>VLOOKUP(A151,'MEMÓRIA 01'!$A$6:$E$319,5,FALSE)</f>
        <v>244.82</v>
      </c>
      <c r="M151" s="95">
        <f t="shared" si="31"/>
        <v>244.82</v>
      </c>
      <c r="N151" s="97">
        <f t="shared" si="32"/>
        <v>0</v>
      </c>
      <c r="O151" s="97">
        <f t="shared" si="33"/>
        <v>93180.94</v>
      </c>
      <c r="P151" s="97">
        <f t="shared" si="34"/>
        <v>93180.94</v>
      </c>
    </row>
    <row r="152" spans="1:16" ht="25.5">
      <c r="A152" s="87" t="s">
        <v>388</v>
      </c>
      <c r="B152" s="88" t="s">
        <v>389</v>
      </c>
      <c r="C152" s="89" t="s">
        <v>390</v>
      </c>
      <c r="D152" s="88" t="s">
        <v>15</v>
      </c>
      <c r="E152" s="88" t="s">
        <v>16</v>
      </c>
      <c r="F152" s="90">
        <v>6</v>
      </c>
      <c r="G152" s="91">
        <v>678.6</v>
      </c>
      <c r="H152" s="91">
        <v>864.2</v>
      </c>
      <c r="I152" s="91">
        <v>4071.6</v>
      </c>
      <c r="J152" s="94">
        <v>5185.2</v>
      </c>
      <c r="K152" s="95">
        <v>0</v>
      </c>
      <c r="L152" s="96">
        <f>VLOOKUP(A152,'MEMÓRIA 01'!$A$6:$E$319,5,FALSE)</f>
        <v>0</v>
      </c>
      <c r="M152" s="95">
        <f t="shared" si="31"/>
        <v>0</v>
      </c>
      <c r="N152" s="97">
        <f t="shared" si="32"/>
        <v>0</v>
      </c>
      <c r="O152" s="97">
        <f t="shared" si="33"/>
        <v>0</v>
      </c>
      <c r="P152" s="97">
        <f t="shared" si="34"/>
        <v>0</v>
      </c>
    </row>
    <row r="153" spans="1:16" s="109" customFormat="1">
      <c r="A153" s="106" t="s">
        <v>391</v>
      </c>
      <c r="B153" s="172" t="s">
        <v>392</v>
      </c>
      <c r="C153" s="172"/>
      <c r="D153" s="172"/>
      <c r="E153" s="172"/>
      <c r="F153" s="172"/>
      <c r="G153" s="172"/>
      <c r="H153" s="172"/>
      <c r="I153" s="107">
        <v>42225.05</v>
      </c>
      <c r="J153" s="108">
        <v>53772.55</v>
      </c>
      <c r="K153" s="125"/>
      <c r="L153" s="126"/>
      <c r="M153" s="125"/>
      <c r="N153" s="100">
        <f>SUM(N154:N164)</f>
        <v>0</v>
      </c>
      <c r="O153" s="100">
        <f t="shared" ref="O153:P153" si="39">SUM(O154:O164)</f>
        <v>0</v>
      </c>
      <c r="P153" s="100">
        <f t="shared" si="39"/>
        <v>0</v>
      </c>
    </row>
    <row r="154" spans="1:16" ht="63.75">
      <c r="A154" s="87" t="s">
        <v>393</v>
      </c>
      <c r="B154" s="88" t="s">
        <v>394</v>
      </c>
      <c r="C154" s="89" t="s">
        <v>395</v>
      </c>
      <c r="D154" s="88" t="s">
        <v>15</v>
      </c>
      <c r="E154" s="88" t="s">
        <v>45</v>
      </c>
      <c r="F154" s="90">
        <v>13.65</v>
      </c>
      <c r="G154" s="91">
        <v>213.3</v>
      </c>
      <c r="H154" s="91">
        <v>271.64</v>
      </c>
      <c r="I154" s="91">
        <v>2911.55</v>
      </c>
      <c r="J154" s="94">
        <v>3707.89</v>
      </c>
      <c r="K154" s="95">
        <v>0</v>
      </c>
      <c r="L154" s="96">
        <f>VLOOKUP(A154,'MEMÓRIA 01'!$A$6:$E$319,5,FALSE)</f>
        <v>0</v>
      </c>
      <c r="M154" s="95">
        <f t="shared" si="31"/>
        <v>0</v>
      </c>
      <c r="N154" s="97">
        <f t="shared" si="32"/>
        <v>0</v>
      </c>
      <c r="O154" s="97">
        <f t="shared" si="33"/>
        <v>0</v>
      </c>
      <c r="P154" s="97">
        <f t="shared" si="34"/>
        <v>0</v>
      </c>
    </row>
    <row r="155" spans="1:16">
      <c r="A155" s="87" t="s">
        <v>396</v>
      </c>
      <c r="B155" s="88" t="s">
        <v>168</v>
      </c>
      <c r="C155" s="89" t="s">
        <v>169</v>
      </c>
      <c r="D155" s="88" t="s">
        <v>20</v>
      </c>
      <c r="E155" s="88" t="s">
        <v>170</v>
      </c>
      <c r="F155" s="90">
        <v>9.6</v>
      </c>
      <c r="G155" s="91">
        <v>69.3</v>
      </c>
      <c r="H155" s="91">
        <v>88.25</v>
      </c>
      <c r="I155" s="91">
        <v>665.28</v>
      </c>
      <c r="J155" s="94">
        <v>847.2</v>
      </c>
      <c r="K155" s="95">
        <v>0</v>
      </c>
      <c r="L155" s="96">
        <f>VLOOKUP(A155,'MEMÓRIA 01'!$A$6:$E$319,5,FALSE)</f>
        <v>0</v>
      </c>
      <c r="M155" s="95">
        <f t="shared" si="31"/>
        <v>0</v>
      </c>
      <c r="N155" s="97">
        <f t="shared" si="32"/>
        <v>0</v>
      </c>
      <c r="O155" s="97">
        <f t="shared" si="33"/>
        <v>0</v>
      </c>
      <c r="P155" s="97">
        <f t="shared" si="34"/>
        <v>0</v>
      </c>
    </row>
    <row r="156" spans="1:16" ht="51">
      <c r="A156" s="87" t="s">
        <v>397</v>
      </c>
      <c r="B156" s="88" t="s">
        <v>398</v>
      </c>
      <c r="C156" s="89" t="s">
        <v>399</v>
      </c>
      <c r="D156" s="88" t="s">
        <v>20</v>
      </c>
      <c r="E156" s="88" t="s">
        <v>170</v>
      </c>
      <c r="F156" s="90">
        <v>2.29</v>
      </c>
      <c r="G156" s="91">
        <v>464.4</v>
      </c>
      <c r="H156" s="91">
        <v>591.41</v>
      </c>
      <c r="I156" s="91">
        <v>1063.48</v>
      </c>
      <c r="J156" s="94">
        <v>1354.33</v>
      </c>
      <c r="K156" s="95">
        <v>0</v>
      </c>
      <c r="L156" s="96">
        <f>VLOOKUP(A156,'MEMÓRIA 01'!$A$6:$E$319,5,FALSE)</f>
        <v>0</v>
      </c>
      <c r="M156" s="95">
        <f t="shared" si="31"/>
        <v>0</v>
      </c>
      <c r="N156" s="97">
        <f t="shared" si="32"/>
        <v>0</v>
      </c>
      <c r="O156" s="97">
        <f t="shared" si="33"/>
        <v>0</v>
      </c>
      <c r="P156" s="97">
        <f t="shared" si="34"/>
        <v>0</v>
      </c>
    </row>
    <row r="157" spans="1:16" ht="63.75">
      <c r="A157" s="87" t="s">
        <v>400</v>
      </c>
      <c r="B157" s="88" t="s">
        <v>401</v>
      </c>
      <c r="C157" s="89" t="s">
        <v>402</v>
      </c>
      <c r="D157" s="88" t="s">
        <v>20</v>
      </c>
      <c r="E157" s="88" t="s">
        <v>170</v>
      </c>
      <c r="F157" s="90">
        <v>2.94</v>
      </c>
      <c r="G157" s="91">
        <v>459</v>
      </c>
      <c r="H157" s="91">
        <v>584.54</v>
      </c>
      <c r="I157" s="91">
        <v>1349.46</v>
      </c>
      <c r="J157" s="94">
        <v>1718.55</v>
      </c>
      <c r="K157" s="95">
        <v>0</v>
      </c>
      <c r="L157" s="96">
        <f>VLOOKUP(A157,'MEMÓRIA 01'!$A$6:$E$319,5,FALSE)</f>
        <v>0</v>
      </c>
      <c r="M157" s="95">
        <f t="shared" si="31"/>
        <v>0</v>
      </c>
      <c r="N157" s="97">
        <f t="shared" si="32"/>
        <v>0</v>
      </c>
      <c r="O157" s="97">
        <f t="shared" si="33"/>
        <v>0</v>
      </c>
      <c r="P157" s="97">
        <f t="shared" si="34"/>
        <v>0</v>
      </c>
    </row>
    <row r="158" spans="1:16" ht="63.75">
      <c r="A158" s="87" t="s">
        <v>403</v>
      </c>
      <c r="B158" s="88" t="s">
        <v>223</v>
      </c>
      <c r="C158" s="89" t="s">
        <v>224</v>
      </c>
      <c r="D158" s="88" t="s">
        <v>20</v>
      </c>
      <c r="E158" s="88" t="s">
        <v>21</v>
      </c>
      <c r="F158" s="90">
        <v>2.99</v>
      </c>
      <c r="G158" s="91">
        <v>149.4</v>
      </c>
      <c r="H158" s="91">
        <v>190.26</v>
      </c>
      <c r="I158" s="91">
        <v>446.71</v>
      </c>
      <c r="J158" s="94">
        <v>568.88</v>
      </c>
      <c r="K158" s="95">
        <v>0</v>
      </c>
      <c r="L158" s="96">
        <f>VLOOKUP(A158,'MEMÓRIA 01'!$A$6:$E$319,5,FALSE)</f>
        <v>0</v>
      </c>
      <c r="M158" s="95">
        <f t="shared" si="31"/>
        <v>0</v>
      </c>
      <c r="N158" s="97">
        <f t="shared" si="32"/>
        <v>0</v>
      </c>
      <c r="O158" s="97">
        <f t="shared" si="33"/>
        <v>0</v>
      </c>
      <c r="P158" s="97">
        <f t="shared" si="34"/>
        <v>0</v>
      </c>
    </row>
    <row r="159" spans="1:16" ht="51">
      <c r="A159" s="87" t="s">
        <v>404</v>
      </c>
      <c r="B159" s="88" t="s">
        <v>405</v>
      </c>
      <c r="C159" s="89" t="s">
        <v>406</v>
      </c>
      <c r="D159" s="88" t="s">
        <v>15</v>
      </c>
      <c r="E159" s="88" t="s">
        <v>16</v>
      </c>
      <c r="F159" s="90">
        <v>234.11</v>
      </c>
      <c r="G159" s="91">
        <v>80</v>
      </c>
      <c r="H159" s="91">
        <v>101.88</v>
      </c>
      <c r="I159" s="91">
        <v>18728.8</v>
      </c>
      <c r="J159" s="94">
        <v>23851.13</v>
      </c>
      <c r="K159" s="95">
        <v>0</v>
      </c>
      <c r="L159" s="96">
        <f>VLOOKUP(A159,'MEMÓRIA 01'!$A$6:$E$319,5,FALSE)</f>
        <v>0</v>
      </c>
      <c r="M159" s="95">
        <f t="shared" si="31"/>
        <v>0</v>
      </c>
      <c r="N159" s="97">
        <f t="shared" si="32"/>
        <v>0</v>
      </c>
      <c r="O159" s="97">
        <f t="shared" si="33"/>
        <v>0</v>
      </c>
      <c r="P159" s="97">
        <f t="shared" si="34"/>
        <v>0</v>
      </c>
    </row>
    <row r="160" spans="1:16" ht="51">
      <c r="A160" s="87" t="s">
        <v>407</v>
      </c>
      <c r="B160" s="88" t="s">
        <v>239</v>
      </c>
      <c r="C160" s="89" t="s">
        <v>240</v>
      </c>
      <c r="D160" s="88" t="s">
        <v>20</v>
      </c>
      <c r="E160" s="88" t="s">
        <v>237</v>
      </c>
      <c r="F160" s="90">
        <v>63.16</v>
      </c>
      <c r="G160" s="91">
        <v>8</v>
      </c>
      <c r="H160" s="91">
        <v>10.19</v>
      </c>
      <c r="I160" s="91">
        <v>505.28</v>
      </c>
      <c r="J160" s="94">
        <v>643.6</v>
      </c>
      <c r="K160" s="95">
        <v>0</v>
      </c>
      <c r="L160" s="96">
        <f>VLOOKUP(A160,'MEMÓRIA 01'!$A$6:$E$319,5,FALSE)</f>
        <v>0</v>
      </c>
      <c r="M160" s="95">
        <f t="shared" si="31"/>
        <v>0</v>
      </c>
      <c r="N160" s="97">
        <f t="shared" si="32"/>
        <v>0</v>
      </c>
      <c r="O160" s="97">
        <f t="shared" si="33"/>
        <v>0</v>
      </c>
      <c r="P160" s="97">
        <f t="shared" si="34"/>
        <v>0</v>
      </c>
    </row>
    <row r="161" spans="1:16" ht="63.75">
      <c r="A161" s="87" t="s">
        <v>408</v>
      </c>
      <c r="B161" s="88" t="s">
        <v>409</v>
      </c>
      <c r="C161" s="89" t="s">
        <v>410</v>
      </c>
      <c r="D161" s="88" t="s">
        <v>20</v>
      </c>
      <c r="E161" s="88" t="s">
        <v>21</v>
      </c>
      <c r="F161" s="90">
        <v>41.8</v>
      </c>
      <c r="G161" s="91">
        <v>81</v>
      </c>
      <c r="H161" s="91">
        <v>103.15</v>
      </c>
      <c r="I161" s="91">
        <v>3385.8</v>
      </c>
      <c r="J161" s="94">
        <v>4311.67</v>
      </c>
      <c r="K161" s="95">
        <v>0</v>
      </c>
      <c r="L161" s="96">
        <f>VLOOKUP(A161,'MEMÓRIA 01'!$A$6:$E$319,5,FALSE)</f>
        <v>0</v>
      </c>
      <c r="M161" s="95">
        <f t="shared" si="31"/>
        <v>0</v>
      </c>
      <c r="N161" s="97">
        <f t="shared" si="32"/>
        <v>0</v>
      </c>
      <c r="O161" s="97">
        <f t="shared" si="33"/>
        <v>0</v>
      </c>
      <c r="P161" s="97">
        <f t="shared" si="34"/>
        <v>0</v>
      </c>
    </row>
    <row r="162" spans="1:16" ht="76.5">
      <c r="A162" s="87" t="s">
        <v>411</v>
      </c>
      <c r="B162" s="88" t="s">
        <v>412</v>
      </c>
      <c r="C162" s="89" t="s">
        <v>413</v>
      </c>
      <c r="D162" s="88" t="s">
        <v>20</v>
      </c>
      <c r="E162" s="88" t="s">
        <v>21</v>
      </c>
      <c r="F162" s="90">
        <v>234.11</v>
      </c>
      <c r="G162" s="91">
        <v>4.5</v>
      </c>
      <c r="H162" s="91">
        <v>5.73</v>
      </c>
      <c r="I162" s="91">
        <v>1053.5</v>
      </c>
      <c r="J162" s="94">
        <v>1341.45</v>
      </c>
      <c r="K162" s="95">
        <v>0</v>
      </c>
      <c r="L162" s="96">
        <f>VLOOKUP(A162,'MEMÓRIA 01'!$A$6:$E$319,5,FALSE)</f>
        <v>0</v>
      </c>
      <c r="M162" s="95">
        <f t="shared" si="31"/>
        <v>0</v>
      </c>
      <c r="N162" s="97">
        <f t="shared" si="32"/>
        <v>0</v>
      </c>
      <c r="O162" s="97">
        <f t="shared" si="33"/>
        <v>0</v>
      </c>
      <c r="P162" s="97">
        <f t="shared" si="34"/>
        <v>0</v>
      </c>
    </row>
    <row r="163" spans="1:16" ht="38.25">
      <c r="A163" s="87" t="s">
        <v>414</v>
      </c>
      <c r="B163" s="88" t="s">
        <v>415</v>
      </c>
      <c r="C163" s="89" t="s">
        <v>416</v>
      </c>
      <c r="D163" s="88" t="s">
        <v>15</v>
      </c>
      <c r="E163" s="88" t="s">
        <v>16</v>
      </c>
      <c r="F163" s="90">
        <v>234.11</v>
      </c>
      <c r="G163" s="91">
        <v>34.200000000000003</v>
      </c>
      <c r="H163" s="91">
        <v>43.55</v>
      </c>
      <c r="I163" s="91">
        <v>8006.56</v>
      </c>
      <c r="J163" s="94">
        <v>10195.49</v>
      </c>
      <c r="K163" s="95">
        <v>0</v>
      </c>
      <c r="L163" s="96">
        <f>VLOOKUP(A163,'MEMÓRIA 01'!$A$6:$E$319,5,FALSE)</f>
        <v>0</v>
      </c>
      <c r="M163" s="95">
        <f t="shared" si="31"/>
        <v>0</v>
      </c>
      <c r="N163" s="97">
        <f t="shared" si="32"/>
        <v>0</v>
      </c>
      <c r="O163" s="97">
        <f t="shared" si="33"/>
        <v>0</v>
      </c>
      <c r="P163" s="97">
        <f t="shared" si="34"/>
        <v>0</v>
      </c>
    </row>
    <row r="164" spans="1:16" ht="38.25">
      <c r="A164" s="87" t="s">
        <v>417</v>
      </c>
      <c r="B164" s="88" t="s">
        <v>418</v>
      </c>
      <c r="C164" s="89" t="s">
        <v>419</v>
      </c>
      <c r="D164" s="88" t="s">
        <v>20</v>
      </c>
      <c r="E164" s="88" t="s">
        <v>21</v>
      </c>
      <c r="F164" s="90">
        <v>234.11</v>
      </c>
      <c r="G164" s="91">
        <v>17.55</v>
      </c>
      <c r="H164" s="91">
        <v>22.35</v>
      </c>
      <c r="I164" s="91">
        <v>4108.63</v>
      </c>
      <c r="J164" s="94">
        <v>5232.3599999999997</v>
      </c>
      <c r="K164" s="95">
        <v>0</v>
      </c>
      <c r="L164" s="96">
        <f>VLOOKUP(A164,'MEMÓRIA 01'!$A$6:$E$319,5,FALSE)</f>
        <v>0</v>
      </c>
      <c r="M164" s="95">
        <f t="shared" si="31"/>
        <v>0</v>
      </c>
      <c r="N164" s="97">
        <f t="shared" si="32"/>
        <v>0</v>
      </c>
      <c r="O164" s="97">
        <f t="shared" si="33"/>
        <v>0</v>
      </c>
      <c r="P164" s="97">
        <f t="shared" si="34"/>
        <v>0</v>
      </c>
    </row>
    <row r="165" spans="1:16" s="109" customFormat="1">
      <c r="A165" s="106" t="s">
        <v>420</v>
      </c>
      <c r="B165" s="172" t="s">
        <v>421</v>
      </c>
      <c r="C165" s="172"/>
      <c r="D165" s="172"/>
      <c r="E165" s="172"/>
      <c r="F165" s="172"/>
      <c r="G165" s="172"/>
      <c r="H165" s="172"/>
      <c r="I165" s="107">
        <v>90999.99</v>
      </c>
      <c r="J165" s="108">
        <v>115889.55</v>
      </c>
      <c r="K165" s="125"/>
      <c r="L165" s="126"/>
      <c r="M165" s="125"/>
      <c r="N165" s="100">
        <f>N166+N169+N171</f>
        <v>0</v>
      </c>
      <c r="O165" s="100">
        <f t="shared" ref="O165:P165" si="40">O166+O169+O171</f>
        <v>1619.54</v>
      </c>
      <c r="P165" s="100">
        <f t="shared" si="40"/>
        <v>1619.54</v>
      </c>
    </row>
    <row r="166" spans="1:16">
      <c r="A166" s="85" t="s">
        <v>422</v>
      </c>
      <c r="B166" s="188" t="s">
        <v>213</v>
      </c>
      <c r="C166" s="188"/>
      <c r="D166" s="188"/>
      <c r="E166" s="188"/>
      <c r="F166" s="188"/>
      <c r="G166" s="188"/>
      <c r="H166" s="188"/>
      <c r="I166" s="86">
        <v>3381.25</v>
      </c>
      <c r="J166" s="93">
        <v>4305.8100000000004</v>
      </c>
      <c r="K166" s="121"/>
      <c r="L166" s="130"/>
      <c r="M166" s="121"/>
      <c r="N166" s="123">
        <f>SUM(N167:N168)</f>
        <v>0</v>
      </c>
      <c r="O166" s="123">
        <f t="shared" ref="O166:P166" si="41">SUM(O167:O168)</f>
        <v>1619.54</v>
      </c>
      <c r="P166" s="123">
        <f t="shared" si="41"/>
        <v>1619.54</v>
      </c>
    </row>
    <row r="167" spans="1:16" ht="63.75">
      <c r="A167" s="87" t="s">
        <v>423</v>
      </c>
      <c r="B167" s="88" t="s">
        <v>215</v>
      </c>
      <c r="C167" s="89" t="s">
        <v>216</v>
      </c>
      <c r="D167" s="88" t="s">
        <v>20</v>
      </c>
      <c r="E167" s="88" t="s">
        <v>170</v>
      </c>
      <c r="F167" s="90">
        <v>50.8</v>
      </c>
      <c r="G167" s="91">
        <v>49.01</v>
      </c>
      <c r="H167" s="91">
        <v>62.41</v>
      </c>
      <c r="I167" s="91">
        <v>2489.71</v>
      </c>
      <c r="J167" s="94">
        <v>3170.43</v>
      </c>
      <c r="K167" s="95">
        <v>0</v>
      </c>
      <c r="L167" s="96">
        <f>VLOOKUP(A167,'MEMÓRIA 01'!$A$6:$E$319,5,FALSE)</f>
        <v>25.949999999999996</v>
      </c>
      <c r="M167" s="95">
        <f t="shared" si="31"/>
        <v>25.949999999999996</v>
      </c>
      <c r="N167" s="97">
        <f t="shared" si="32"/>
        <v>0</v>
      </c>
      <c r="O167" s="97">
        <f t="shared" si="33"/>
        <v>1619.54</v>
      </c>
      <c r="P167" s="97">
        <f t="shared" si="34"/>
        <v>1619.54</v>
      </c>
    </row>
    <row r="168" spans="1:16" ht="25.5">
      <c r="A168" s="87" t="s">
        <v>424</v>
      </c>
      <c r="B168" s="88" t="s">
        <v>218</v>
      </c>
      <c r="C168" s="89" t="s">
        <v>219</v>
      </c>
      <c r="D168" s="88" t="s">
        <v>20</v>
      </c>
      <c r="E168" s="88" t="s">
        <v>170</v>
      </c>
      <c r="F168" s="90">
        <v>50.8</v>
      </c>
      <c r="G168" s="91">
        <v>17.55</v>
      </c>
      <c r="H168" s="91">
        <v>22.35</v>
      </c>
      <c r="I168" s="91">
        <v>891.54</v>
      </c>
      <c r="J168" s="94">
        <v>1135.3800000000001</v>
      </c>
      <c r="K168" s="95">
        <v>0</v>
      </c>
      <c r="L168" s="96">
        <f>VLOOKUP(A168,'MEMÓRIA 01'!$A$6:$E$319,5,FALSE)</f>
        <v>0</v>
      </c>
      <c r="M168" s="95">
        <f t="shared" si="31"/>
        <v>0</v>
      </c>
      <c r="N168" s="97">
        <f t="shared" si="32"/>
        <v>0</v>
      </c>
      <c r="O168" s="97">
        <f t="shared" si="33"/>
        <v>0</v>
      </c>
      <c r="P168" s="97">
        <f t="shared" si="34"/>
        <v>0</v>
      </c>
    </row>
    <row r="169" spans="1:16">
      <c r="A169" s="85" t="s">
        <v>425</v>
      </c>
      <c r="B169" s="188" t="s">
        <v>221</v>
      </c>
      <c r="C169" s="188"/>
      <c r="D169" s="188"/>
      <c r="E169" s="188"/>
      <c r="F169" s="188"/>
      <c r="G169" s="188"/>
      <c r="H169" s="188"/>
      <c r="I169" s="86">
        <v>1654.8</v>
      </c>
      <c r="J169" s="93">
        <v>2107.39</v>
      </c>
      <c r="K169" s="121"/>
      <c r="L169" s="130"/>
      <c r="M169" s="121"/>
      <c r="N169" s="123">
        <f>N170</f>
        <v>0</v>
      </c>
      <c r="O169" s="123">
        <f t="shared" ref="O169:P169" si="42">O170</f>
        <v>0</v>
      </c>
      <c r="P169" s="123">
        <f t="shared" si="42"/>
        <v>0</v>
      </c>
    </row>
    <row r="170" spans="1:16" ht="63.75">
      <c r="A170" s="87" t="s">
        <v>426</v>
      </c>
      <c r="B170" s="88" t="s">
        <v>223</v>
      </c>
      <c r="C170" s="89" t="s">
        <v>224</v>
      </c>
      <c r="D170" s="88" t="s">
        <v>20</v>
      </c>
      <c r="E170" s="88" t="s">
        <v>21</v>
      </c>
      <c r="F170" s="90">
        <v>13.79</v>
      </c>
      <c r="G170" s="91">
        <v>120</v>
      </c>
      <c r="H170" s="91">
        <v>152.82</v>
      </c>
      <c r="I170" s="91">
        <v>1654.8</v>
      </c>
      <c r="J170" s="94">
        <v>2107.39</v>
      </c>
      <c r="K170" s="95">
        <v>0</v>
      </c>
      <c r="L170" s="96">
        <f>VLOOKUP(A170,'MEMÓRIA 01'!$A$6:$E$319,5,FALSE)</f>
        <v>0</v>
      </c>
      <c r="M170" s="95">
        <f t="shared" si="31"/>
        <v>0</v>
      </c>
      <c r="N170" s="97">
        <f t="shared" si="32"/>
        <v>0</v>
      </c>
      <c r="O170" s="97">
        <f t="shared" si="33"/>
        <v>0</v>
      </c>
      <c r="P170" s="97">
        <f t="shared" si="34"/>
        <v>0</v>
      </c>
    </row>
    <row r="171" spans="1:16">
      <c r="A171" s="85" t="s">
        <v>427</v>
      </c>
      <c r="B171" s="188" t="s">
        <v>226</v>
      </c>
      <c r="C171" s="188"/>
      <c r="D171" s="188"/>
      <c r="E171" s="188"/>
      <c r="F171" s="188"/>
      <c r="G171" s="188"/>
      <c r="H171" s="188"/>
      <c r="I171" s="86">
        <v>85963.94</v>
      </c>
      <c r="J171" s="93">
        <v>109476.35</v>
      </c>
      <c r="K171" s="121"/>
      <c r="L171" s="130"/>
      <c r="M171" s="121"/>
      <c r="N171" s="123">
        <f>N172+N174+N185+N187+N192+N194+N198+N201+N213</f>
        <v>0</v>
      </c>
      <c r="O171" s="123">
        <f t="shared" ref="O171:P171" si="43">O172+O174+O185+O187+O192+O194+O198+O201+O213</f>
        <v>0</v>
      </c>
      <c r="P171" s="123">
        <f t="shared" si="43"/>
        <v>0</v>
      </c>
    </row>
    <row r="172" spans="1:16">
      <c r="A172" s="85" t="s">
        <v>428</v>
      </c>
      <c r="B172" s="188" t="s">
        <v>228</v>
      </c>
      <c r="C172" s="188"/>
      <c r="D172" s="188"/>
      <c r="E172" s="188"/>
      <c r="F172" s="188"/>
      <c r="G172" s="188"/>
      <c r="H172" s="188"/>
      <c r="I172" s="86">
        <v>85963.94</v>
      </c>
      <c r="J172" s="93">
        <v>109476.35</v>
      </c>
      <c r="K172" s="121"/>
      <c r="L172" s="130"/>
      <c r="M172" s="121"/>
      <c r="N172" s="123">
        <f>N173</f>
        <v>0</v>
      </c>
      <c r="O172" s="123">
        <f t="shared" ref="O172:P172" si="44">O173</f>
        <v>0</v>
      </c>
      <c r="P172" s="123">
        <f t="shared" si="44"/>
        <v>0</v>
      </c>
    </row>
    <row r="173" spans="1:16" ht="51">
      <c r="A173" s="87" t="s">
        <v>429</v>
      </c>
      <c r="B173" s="88" t="s">
        <v>230</v>
      </c>
      <c r="C173" s="89" t="s">
        <v>231</v>
      </c>
      <c r="D173" s="88" t="s">
        <v>20</v>
      </c>
      <c r="E173" s="88" t="s">
        <v>21</v>
      </c>
      <c r="F173" s="90">
        <v>93.4</v>
      </c>
      <c r="G173" s="91">
        <v>67.5</v>
      </c>
      <c r="H173" s="91">
        <v>85.96</v>
      </c>
      <c r="I173" s="91">
        <v>6304.5</v>
      </c>
      <c r="J173" s="94">
        <v>8028.66</v>
      </c>
      <c r="K173" s="95">
        <v>0</v>
      </c>
      <c r="L173" s="96">
        <f>VLOOKUP(A173,'MEMÓRIA 01'!$A$6:$E$319,5,FALSE)</f>
        <v>0</v>
      </c>
      <c r="M173" s="95">
        <f t="shared" si="31"/>
        <v>0</v>
      </c>
      <c r="N173" s="97">
        <f t="shared" si="32"/>
        <v>0</v>
      </c>
      <c r="O173" s="97">
        <f t="shared" si="33"/>
        <v>0</v>
      </c>
      <c r="P173" s="97">
        <f t="shared" si="34"/>
        <v>0</v>
      </c>
    </row>
    <row r="174" spans="1:16">
      <c r="A174" s="85" t="s">
        <v>430</v>
      </c>
      <c r="B174" s="188" t="s">
        <v>233</v>
      </c>
      <c r="C174" s="188"/>
      <c r="D174" s="188"/>
      <c r="E174" s="188"/>
      <c r="F174" s="188"/>
      <c r="G174" s="188"/>
      <c r="H174" s="188"/>
      <c r="I174" s="86">
        <v>42932.2</v>
      </c>
      <c r="J174" s="93">
        <v>54675.99</v>
      </c>
      <c r="K174" s="121"/>
      <c r="L174" s="130"/>
      <c r="M174" s="121"/>
      <c r="N174" s="123">
        <f>SUM(N175:N184)</f>
        <v>0</v>
      </c>
      <c r="O174" s="123">
        <f t="shared" ref="O174:P174" si="45">SUM(O175:O184)</f>
        <v>0</v>
      </c>
      <c r="P174" s="123">
        <f t="shared" si="45"/>
        <v>0</v>
      </c>
    </row>
    <row r="175" spans="1:16" ht="51">
      <c r="A175" s="87" t="s">
        <v>431</v>
      </c>
      <c r="B175" s="88" t="s">
        <v>235</v>
      </c>
      <c r="C175" s="89" t="s">
        <v>236</v>
      </c>
      <c r="D175" s="88" t="s">
        <v>20</v>
      </c>
      <c r="E175" s="88" t="s">
        <v>237</v>
      </c>
      <c r="F175" s="90">
        <v>206</v>
      </c>
      <c r="G175" s="91">
        <v>9</v>
      </c>
      <c r="H175" s="91">
        <v>11.46</v>
      </c>
      <c r="I175" s="91">
        <v>1854</v>
      </c>
      <c r="J175" s="94">
        <v>2360.7600000000002</v>
      </c>
      <c r="K175" s="95">
        <v>0</v>
      </c>
      <c r="L175" s="96">
        <f>VLOOKUP(A175,'MEMÓRIA 01'!$A$6:$E$319,5,FALSE)</f>
        <v>0</v>
      </c>
      <c r="M175" s="95">
        <f t="shared" si="31"/>
        <v>0</v>
      </c>
      <c r="N175" s="97">
        <f t="shared" si="32"/>
        <v>0</v>
      </c>
      <c r="O175" s="97">
        <f t="shared" si="33"/>
        <v>0</v>
      </c>
      <c r="P175" s="97">
        <f t="shared" si="34"/>
        <v>0</v>
      </c>
    </row>
    <row r="176" spans="1:16" ht="51">
      <c r="A176" s="87" t="s">
        <v>432</v>
      </c>
      <c r="B176" s="88" t="s">
        <v>239</v>
      </c>
      <c r="C176" s="89" t="s">
        <v>240</v>
      </c>
      <c r="D176" s="88" t="s">
        <v>20</v>
      </c>
      <c r="E176" s="88" t="s">
        <v>237</v>
      </c>
      <c r="F176" s="90">
        <v>229.6</v>
      </c>
      <c r="G176" s="91">
        <v>8</v>
      </c>
      <c r="H176" s="91">
        <v>10.19</v>
      </c>
      <c r="I176" s="91">
        <v>1836.8</v>
      </c>
      <c r="J176" s="94">
        <v>2339.62</v>
      </c>
      <c r="K176" s="95">
        <v>0</v>
      </c>
      <c r="L176" s="96">
        <f>VLOOKUP(A176,'MEMÓRIA 01'!$A$6:$E$319,5,FALSE)</f>
        <v>0</v>
      </c>
      <c r="M176" s="95">
        <f t="shared" si="31"/>
        <v>0</v>
      </c>
      <c r="N176" s="97">
        <f t="shared" si="32"/>
        <v>0</v>
      </c>
      <c r="O176" s="97">
        <f t="shared" si="33"/>
        <v>0</v>
      </c>
      <c r="P176" s="97">
        <f t="shared" si="34"/>
        <v>0</v>
      </c>
    </row>
    <row r="177" spans="1:16" ht="51">
      <c r="A177" s="87" t="s">
        <v>433</v>
      </c>
      <c r="B177" s="88" t="s">
        <v>242</v>
      </c>
      <c r="C177" s="89" t="s">
        <v>243</v>
      </c>
      <c r="D177" s="88" t="s">
        <v>20</v>
      </c>
      <c r="E177" s="88" t="s">
        <v>170</v>
      </c>
      <c r="F177" s="90">
        <v>18.399999999999999</v>
      </c>
      <c r="G177" s="91">
        <v>400</v>
      </c>
      <c r="H177" s="91">
        <v>509.4</v>
      </c>
      <c r="I177" s="91">
        <v>7360</v>
      </c>
      <c r="J177" s="94">
        <v>9372.9599999999991</v>
      </c>
      <c r="K177" s="95">
        <v>0</v>
      </c>
      <c r="L177" s="96">
        <f>VLOOKUP(A177,'MEMÓRIA 01'!$A$6:$E$319,5,FALSE)</f>
        <v>0</v>
      </c>
      <c r="M177" s="95">
        <f t="shared" si="31"/>
        <v>0</v>
      </c>
      <c r="N177" s="97">
        <f t="shared" si="32"/>
        <v>0</v>
      </c>
      <c r="O177" s="97">
        <f t="shared" si="33"/>
        <v>0</v>
      </c>
      <c r="P177" s="97">
        <f t="shared" si="34"/>
        <v>0</v>
      </c>
    </row>
    <row r="178" spans="1:16" ht="76.5">
      <c r="A178" s="87" t="s">
        <v>434</v>
      </c>
      <c r="B178" s="88" t="s">
        <v>245</v>
      </c>
      <c r="C178" s="89" t="s">
        <v>246</v>
      </c>
      <c r="D178" s="88" t="s">
        <v>20</v>
      </c>
      <c r="E178" s="88" t="s">
        <v>21</v>
      </c>
      <c r="F178" s="90">
        <v>168.9</v>
      </c>
      <c r="G178" s="91">
        <v>40</v>
      </c>
      <c r="H178" s="91">
        <v>50.94</v>
      </c>
      <c r="I178" s="91">
        <v>6756</v>
      </c>
      <c r="J178" s="94">
        <v>8603.77</v>
      </c>
      <c r="K178" s="95">
        <v>0</v>
      </c>
      <c r="L178" s="96">
        <f>VLOOKUP(A178,'MEMÓRIA 01'!$A$6:$E$319,5,FALSE)</f>
        <v>0</v>
      </c>
      <c r="M178" s="95">
        <f t="shared" si="31"/>
        <v>0</v>
      </c>
      <c r="N178" s="97">
        <f t="shared" si="32"/>
        <v>0</v>
      </c>
      <c r="O178" s="97">
        <f t="shared" si="33"/>
        <v>0</v>
      </c>
      <c r="P178" s="97">
        <f t="shared" si="34"/>
        <v>0</v>
      </c>
    </row>
    <row r="179" spans="1:16" ht="51">
      <c r="A179" s="87" t="s">
        <v>435</v>
      </c>
      <c r="B179" s="88" t="s">
        <v>248</v>
      </c>
      <c r="C179" s="89" t="s">
        <v>249</v>
      </c>
      <c r="D179" s="88" t="s">
        <v>20</v>
      </c>
      <c r="E179" s="88" t="s">
        <v>237</v>
      </c>
      <c r="F179" s="90">
        <v>91.2</v>
      </c>
      <c r="G179" s="91">
        <v>10.46</v>
      </c>
      <c r="H179" s="91">
        <v>13.32</v>
      </c>
      <c r="I179" s="91">
        <v>953.95</v>
      </c>
      <c r="J179" s="94">
        <v>1214.78</v>
      </c>
      <c r="K179" s="95">
        <v>0</v>
      </c>
      <c r="L179" s="96">
        <f>VLOOKUP(A179,'MEMÓRIA 01'!$A$6:$E$319,5,FALSE)</f>
        <v>0</v>
      </c>
      <c r="M179" s="95">
        <f t="shared" si="31"/>
        <v>0</v>
      </c>
      <c r="N179" s="97">
        <f t="shared" si="32"/>
        <v>0</v>
      </c>
      <c r="O179" s="97">
        <f t="shared" si="33"/>
        <v>0</v>
      </c>
      <c r="P179" s="97">
        <f t="shared" si="34"/>
        <v>0</v>
      </c>
    </row>
    <row r="180" spans="1:16" ht="63.75">
      <c r="A180" s="87" t="s">
        <v>436</v>
      </c>
      <c r="B180" s="88" t="s">
        <v>437</v>
      </c>
      <c r="C180" s="89" t="s">
        <v>438</v>
      </c>
      <c r="D180" s="88" t="s">
        <v>20</v>
      </c>
      <c r="E180" s="88" t="s">
        <v>237</v>
      </c>
      <c r="F180" s="90">
        <v>263.60000000000002</v>
      </c>
      <c r="G180" s="91">
        <v>12.6</v>
      </c>
      <c r="H180" s="91">
        <v>16.05</v>
      </c>
      <c r="I180" s="91">
        <v>3321.36</v>
      </c>
      <c r="J180" s="94">
        <v>4230.78</v>
      </c>
      <c r="K180" s="95">
        <v>0</v>
      </c>
      <c r="L180" s="96">
        <f>VLOOKUP(A180,'MEMÓRIA 01'!$A$6:$E$319,5,FALSE)</f>
        <v>0</v>
      </c>
      <c r="M180" s="95">
        <f t="shared" si="31"/>
        <v>0</v>
      </c>
      <c r="N180" s="97">
        <f t="shared" si="32"/>
        <v>0</v>
      </c>
      <c r="O180" s="97">
        <f t="shared" si="33"/>
        <v>0</v>
      </c>
      <c r="P180" s="97">
        <f t="shared" si="34"/>
        <v>0</v>
      </c>
    </row>
    <row r="181" spans="1:16" ht="51">
      <c r="A181" s="87" t="s">
        <v>439</v>
      </c>
      <c r="B181" s="88" t="s">
        <v>260</v>
      </c>
      <c r="C181" s="89" t="s">
        <v>261</v>
      </c>
      <c r="D181" s="88" t="s">
        <v>20</v>
      </c>
      <c r="E181" s="88" t="s">
        <v>237</v>
      </c>
      <c r="F181" s="90">
        <v>30.8</v>
      </c>
      <c r="G181" s="91">
        <v>7.38</v>
      </c>
      <c r="H181" s="91">
        <v>9.4</v>
      </c>
      <c r="I181" s="91">
        <v>227.3</v>
      </c>
      <c r="J181" s="94">
        <v>289.52</v>
      </c>
      <c r="K181" s="95">
        <v>0</v>
      </c>
      <c r="L181" s="96">
        <f>VLOOKUP(A181,'MEMÓRIA 01'!$A$6:$E$319,5,FALSE)</f>
        <v>0</v>
      </c>
      <c r="M181" s="95">
        <f t="shared" si="31"/>
        <v>0</v>
      </c>
      <c r="N181" s="97">
        <f t="shared" si="32"/>
        <v>0</v>
      </c>
      <c r="O181" s="97">
        <f t="shared" si="33"/>
        <v>0</v>
      </c>
      <c r="P181" s="97">
        <f t="shared" si="34"/>
        <v>0</v>
      </c>
    </row>
    <row r="182" spans="1:16" ht="51">
      <c r="A182" s="87" t="s">
        <v>440</v>
      </c>
      <c r="B182" s="88" t="s">
        <v>254</v>
      </c>
      <c r="C182" s="89" t="s">
        <v>255</v>
      </c>
      <c r="D182" s="88" t="s">
        <v>20</v>
      </c>
      <c r="E182" s="88" t="s">
        <v>237</v>
      </c>
      <c r="F182" s="90">
        <v>57.4</v>
      </c>
      <c r="G182" s="91">
        <v>10.8</v>
      </c>
      <c r="H182" s="91">
        <v>13.75</v>
      </c>
      <c r="I182" s="91">
        <v>619.91999999999996</v>
      </c>
      <c r="J182" s="94">
        <v>789.25</v>
      </c>
      <c r="K182" s="95">
        <v>0</v>
      </c>
      <c r="L182" s="96">
        <f>VLOOKUP(A182,'MEMÓRIA 01'!$A$6:$E$319,5,FALSE)</f>
        <v>0</v>
      </c>
      <c r="M182" s="95">
        <f t="shared" si="31"/>
        <v>0</v>
      </c>
      <c r="N182" s="97">
        <f t="shared" si="32"/>
        <v>0</v>
      </c>
      <c r="O182" s="97">
        <f t="shared" si="33"/>
        <v>0</v>
      </c>
      <c r="P182" s="97">
        <f t="shared" si="34"/>
        <v>0</v>
      </c>
    </row>
    <row r="183" spans="1:16" ht="51">
      <c r="A183" s="87" t="s">
        <v>441</v>
      </c>
      <c r="B183" s="88" t="s">
        <v>251</v>
      </c>
      <c r="C183" s="89" t="s">
        <v>252</v>
      </c>
      <c r="D183" s="88" t="s">
        <v>20</v>
      </c>
      <c r="E183" s="88" t="s">
        <v>237</v>
      </c>
      <c r="F183" s="90">
        <v>92.6</v>
      </c>
      <c r="G183" s="91">
        <v>9.82</v>
      </c>
      <c r="H183" s="91">
        <v>12.51</v>
      </c>
      <c r="I183" s="91">
        <v>909.33</v>
      </c>
      <c r="J183" s="94">
        <v>1158.43</v>
      </c>
      <c r="K183" s="95">
        <v>0</v>
      </c>
      <c r="L183" s="96">
        <f>VLOOKUP(A183,'MEMÓRIA 01'!$A$6:$E$319,5,FALSE)</f>
        <v>0</v>
      </c>
      <c r="M183" s="95">
        <f t="shared" si="31"/>
        <v>0</v>
      </c>
      <c r="N183" s="97">
        <f t="shared" si="32"/>
        <v>0</v>
      </c>
      <c r="O183" s="97">
        <f t="shared" si="33"/>
        <v>0</v>
      </c>
      <c r="P183" s="97">
        <f t="shared" si="34"/>
        <v>0</v>
      </c>
    </row>
    <row r="184" spans="1:16" ht="63.75">
      <c r="A184" s="87" t="s">
        <v>442</v>
      </c>
      <c r="B184" s="88" t="s">
        <v>443</v>
      </c>
      <c r="C184" s="89" t="s">
        <v>444</v>
      </c>
      <c r="D184" s="88" t="s">
        <v>20</v>
      </c>
      <c r="E184" s="88" t="s">
        <v>21</v>
      </c>
      <c r="F184" s="90">
        <v>108.24</v>
      </c>
      <c r="G184" s="91">
        <v>176.4</v>
      </c>
      <c r="H184" s="91">
        <v>224.65</v>
      </c>
      <c r="I184" s="91">
        <v>19093.54</v>
      </c>
      <c r="J184" s="94">
        <v>24316.12</v>
      </c>
      <c r="K184" s="95">
        <v>0</v>
      </c>
      <c r="L184" s="96">
        <f>VLOOKUP(A184,'MEMÓRIA 01'!$A$6:$E$319,5,FALSE)</f>
        <v>0</v>
      </c>
      <c r="M184" s="95">
        <f t="shared" si="31"/>
        <v>0</v>
      </c>
      <c r="N184" s="97">
        <f t="shared" si="32"/>
        <v>0</v>
      </c>
      <c r="O184" s="97">
        <f t="shared" si="33"/>
        <v>0</v>
      </c>
      <c r="P184" s="97">
        <f t="shared" si="34"/>
        <v>0</v>
      </c>
    </row>
    <row r="185" spans="1:16">
      <c r="A185" s="85" t="s">
        <v>445</v>
      </c>
      <c r="B185" s="188" t="s">
        <v>263</v>
      </c>
      <c r="C185" s="188"/>
      <c r="D185" s="188"/>
      <c r="E185" s="188"/>
      <c r="F185" s="188"/>
      <c r="G185" s="188"/>
      <c r="H185" s="188"/>
      <c r="I185" s="86">
        <v>4204.32</v>
      </c>
      <c r="J185" s="93">
        <v>5354.38</v>
      </c>
      <c r="K185" s="121"/>
      <c r="L185" s="130"/>
      <c r="M185" s="121"/>
      <c r="N185" s="123">
        <f>N186</f>
        <v>0</v>
      </c>
      <c r="O185" s="123">
        <f t="shared" ref="O185:P185" si="46">O186</f>
        <v>0</v>
      </c>
      <c r="P185" s="123">
        <f t="shared" si="46"/>
        <v>0</v>
      </c>
    </row>
    <row r="186" spans="1:16" ht="63.75">
      <c r="A186" s="87" t="s">
        <v>446</v>
      </c>
      <c r="B186" s="88" t="s">
        <v>265</v>
      </c>
      <c r="C186" s="89" t="s">
        <v>266</v>
      </c>
      <c r="D186" s="88" t="s">
        <v>20</v>
      </c>
      <c r="E186" s="88" t="s">
        <v>21</v>
      </c>
      <c r="F186" s="90">
        <v>87.59</v>
      </c>
      <c r="G186" s="91">
        <v>48</v>
      </c>
      <c r="H186" s="91">
        <v>61.13</v>
      </c>
      <c r="I186" s="91">
        <v>4204.32</v>
      </c>
      <c r="J186" s="94">
        <v>5354.38</v>
      </c>
      <c r="K186" s="95">
        <v>0</v>
      </c>
      <c r="L186" s="96">
        <f>VLOOKUP(A186,'MEMÓRIA 01'!$A$6:$E$319,5,FALSE)</f>
        <v>0</v>
      </c>
      <c r="M186" s="95">
        <f t="shared" si="31"/>
        <v>0</v>
      </c>
      <c r="N186" s="97">
        <f t="shared" si="32"/>
        <v>0</v>
      </c>
      <c r="O186" s="97">
        <f t="shared" si="33"/>
        <v>0</v>
      </c>
      <c r="P186" s="97">
        <f t="shared" si="34"/>
        <v>0</v>
      </c>
    </row>
    <row r="187" spans="1:16">
      <c r="A187" s="85" t="s">
        <v>447</v>
      </c>
      <c r="B187" s="188" t="s">
        <v>268</v>
      </c>
      <c r="C187" s="188"/>
      <c r="D187" s="188"/>
      <c r="E187" s="188"/>
      <c r="F187" s="188"/>
      <c r="G187" s="188"/>
      <c r="H187" s="188"/>
      <c r="I187" s="86">
        <v>7076.09</v>
      </c>
      <c r="J187" s="93">
        <v>9010.98</v>
      </c>
      <c r="K187" s="121"/>
      <c r="L187" s="130"/>
      <c r="M187" s="121"/>
      <c r="N187" s="123">
        <f>SUM(N188:N191)</f>
        <v>0</v>
      </c>
      <c r="O187" s="123">
        <f t="shared" ref="O187:P187" si="47">SUM(O188:O191)</f>
        <v>0</v>
      </c>
      <c r="P187" s="123">
        <f t="shared" si="47"/>
        <v>0</v>
      </c>
    </row>
    <row r="188" spans="1:16" ht="63.75">
      <c r="A188" s="87" t="s">
        <v>448</v>
      </c>
      <c r="B188" s="88" t="s">
        <v>270</v>
      </c>
      <c r="C188" s="89" t="s">
        <v>271</v>
      </c>
      <c r="D188" s="88" t="s">
        <v>20</v>
      </c>
      <c r="E188" s="88" t="s">
        <v>21</v>
      </c>
      <c r="F188" s="90">
        <v>87.58</v>
      </c>
      <c r="G188" s="91">
        <v>6.66</v>
      </c>
      <c r="H188" s="91">
        <v>8.48</v>
      </c>
      <c r="I188" s="91">
        <v>583.28</v>
      </c>
      <c r="J188" s="94">
        <v>742.68</v>
      </c>
      <c r="K188" s="95">
        <v>0</v>
      </c>
      <c r="L188" s="96">
        <f>VLOOKUP(A188,'MEMÓRIA 01'!$A$6:$E$319,5,FALSE)</f>
        <v>0</v>
      </c>
      <c r="M188" s="95">
        <f t="shared" si="31"/>
        <v>0</v>
      </c>
      <c r="N188" s="97">
        <f t="shared" si="32"/>
        <v>0</v>
      </c>
      <c r="O188" s="97">
        <f t="shared" si="33"/>
        <v>0</v>
      </c>
      <c r="P188" s="97">
        <f t="shared" si="34"/>
        <v>0</v>
      </c>
    </row>
    <row r="189" spans="1:16" ht="76.5">
      <c r="A189" s="87" t="s">
        <v>449</v>
      </c>
      <c r="B189" s="88" t="s">
        <v>273</v>
      </c>
      <c r="C189" s="89" t="s">
        <v>274</v>
      </c>
      <c r="D189" s="88" t="s">
        <v>20</v>
      </c>
      <c r="E189" s="88" t="s">
        <v>21</v>
      </c>
      <c r="F189" s="90">
        <v>87.58</v>
      </c>
      <c r="G189" s="91">
        <v>19.21</v>
      </c>
      <c r="H189" s="91">
        <v>24.46</v>
      </c>
      <c r="I189" s="91">
        <v>1682.41</v>
      </c>
      <c r="J189" s="94">
        <v>2142.21</v>
      </c>
      <c r="K189" s="95">
        <v>0</v>
      </c>
      <c r="L189" s="96">
        <f>VLOOKUP(A189,'MEMÓRIA 01'!$A$6:$E$319,5,FALSE)</f>
        <v>0</v>
      </c>
      <c r="M189" s="95">
        <f t="shared" si="31"/>
        <v>0</v>
      </c>
      <c r="N189" s="97">
        <f t="shared" si="32"/>
        <v>0</v>
      </c>
      <c r="O189" s="97">
        <f t="shared" si="33"/>
        <v>0</v>
      </c>
      <c r="P189" s="97">
        <f t="shared" si="34"/>
        <v>0</v>
      </c>
    </row>
    <row r="190" spans="1:16" ht="63.75">
      <c r="A190" s="87" t="s">
        <v>450</v>
      </c>
      <c r="B190" s="88" t="s">
        <v>276</v>
      </c>
      <c r="C190" s="89" t="s">
        <v>277</v>
      </c>
      <c r="D190" s="88" t="s">
        <v>20</v>
      </c>
      <c r="E190" s="88" t="s">
        <v>21</v>
      </c>
      <c r="F190" s="90">
        <v>60.16</v>
      </c>
      <c r="G190" s="91">
        <v>60.23</v>
      </c>
      <c r="H190" s="91">
        <v>76.7</v>
      </c>
      <c r="I190" s="91">
        <v>3623.44</v>
      </c>
      <c r="J190" s="94">
        <v>4614.2700000000004</v>
      </c>
      <c r="K190" s="95">
        <v>0</v>
      </c>
      <c r="L190" s="96">
        <f>VLOOKUP(A190,'MEMÓRIA 01'!$A$6:$E$319,5,FALSE)</f>
        <v>0</v>
      </c>
      <c r="M190" s="95">
        <f t="shared" si="31"/>
        <v>0</v>
      </c>
      <c r="N190" s="97">
        <f t="shared" si="32"/>
        <v>0</v>
      </c>
      <c r="O190" s="97">
        <f t="shared" si="33"/>
        <v>0</v>
      </c>
      <c r="P190" s="97">
        <f t="shared" si="34"/>
        <v>0</v>
      </c>
    </row>
    <row r="191" spans="1:16" ht="76.5">
      <c r="A191" s="87" t="s">
        <v>451</v>
      </c>
      <c r="B191" s="88" t="s">
        <v>452</v>
      </c>
      <c r="C191" s="89" t="s">
        <v>453</v>
      </c>
      <c r="D191" s="88" t="s">
        <v>20</v>
      </c>
      <c r="E191" s="88" t="s">
        <v>21</v>
      </c>
      <c r="F191" s="90">
        <v>60.16</v>
      </c>
      <c r="G191" s="91">
        <v>19.73</v>
      </c>
      <c r="H191" s="91">
        <v>25.13</v>
      </c>
      <c r="I191" s="91">
        <v>1186.96</v>
      </c>
      <c r="J191" s="94">
        <v>1511.82</v>
      </c>
      <c r="K191" s="95">
        <v>0</v>
      </c>
      <c r="L191" s="96">
        <f>VLOOKUP(A191,'MEMÓRIA 01'!$A$6:$E$319,5,FALSE)</f>
        <v>0</v>
      </c>
      <c r="M191" s="95">
        <f t="shared" si="31"/>
        <v>0</v>
      </c>
      <c r="N191" s="97">
        <f t="shared" si="32"/>
        <v>0</v>
      </c>
      <c r="O191" s="97">
        <f t="shared" si="33"/>
        <v>0</v>
      </c>
      <c r="P191" s="97">
        <f t="shared" si="34"/>
        <v>0</v>
      </c>
    </row>
    <row r="192" spans="1:16">
      <c r="A192" s="85" t="s">
        <v>454</v>
      </c>
      <c r="B192" s="188" t="s">
        <v>282</v>
      </c>
      <c r="C192" s="188"/>
      <c r="D192" s="188"/>
      <c r="E192" s="188"/>
      <c r="F192" s="188"/>
      <c r="G192" s="188"/>
      <c r="H192" s="188"/>
      <c r="I192" s="86">
        <v>618.05999999999995</v>
      </c>
      <c r="J192" s="93">
        <v>787.19</v>
      </c>
      <c r="K192" s="121"/>
      <c r="L192" s="130"/>
      <c r="M192" s="121"/>
      <c r="N192" s="123">
        <f>N193</f>
        <v>0</v>
      </c>
      <c r="O192" s="123">
        <f t="shared" ref="O192:P192" si="48">O193</f>
        <v>0</v>
      </c>
      <c r="P192" s="123">
        <f t="shared" si="48"/>
        <v>0</v>
      </c>
    </row>
    <row r="193" spans="1:16" ht="38.25">
      <c r="A193" s="87" t="s">
        <v>455</v>
      </c>
      <c r="B193" s="88" t="s">
        <v>284</v>
      </c>
      <c r="C193" s="89" t="s">
        <v>285</v>
      </c>
      <c r="D193" s="88" t="s">
        <v>20</v>
      </c>
      <c r="E193" s="88" t="s">
        <v>21</v>
      </c>
      <c r="F193" s="90">
        <v>77.94</v>
      </c>
      <c r="G193" s="91">
        <v>7.93</v>
      </c>
      <c r="H193" s="91">
        <v>10.1</v>
      </c>
      <c r="I193" s="91">
        <v>618.05999999999995</v>
      </c>
      <c r="J193" s="94">
        <v>787.19</v>
      </c>
      <c r="K193" s="95">
        <v>0</v>
      </c>
      <c r="L193" s="96">
        <f>VLOOKUP(A193,'MEMÓRIA 01'!$A$6:$E$319,5,FALSE)</f>
        <v>0</v>
      </c>
      <c r="M193" s="95">
        <f t="shared" si="31"/>
        <v>0</v>
      </c>
      <c r="N193" s="97">
        <f t="shared" si="32"/>
        <v>0</v>
      </c>
      <c r="O193" s="97">
        <f t="shared" si="33"/>
        <v>0</v>
      </c>
      <c r="P193" s="97">
        <f t="shared" si="34"/>
        <v>0</v>
      </c>
    </row>
    <row r="194" spans="1:16">
      <c r="A194" s="85" t="s">
        <v>456</v>
      </c>
      <c r="B194" s="188" t="s">
        <v>287</v>
      </c>
      <c r="C194" s="188"/>
      <c r="D194" s="188"/>
      <c r="E194" s="188"/>
      <c r="F194" s="188"/>
      <c r="G194" s="188"/>
      <c r="H194" s="188"/>
      <c r="I194" s="86">
        <v>3074.91</v>
      </c>
      <c r="J194" s="93">
        <v>3915.87</v>
      </c>
      <c r="K194" s="121"/>
      <c r="L194" s="130"/>
      <c r="M194" s="121"/>
      <c r="N194" s="123">
        <f>SUM(N195:N197)</f>
        <v>0</v>
      </c>
      <c r="O194" s="123">
        <f t="shared" ref="O194:P194" si="49">SUM(O195:O197)</f>
        <v>0</v>
      </c>
      <c r="P194" s="123">
        <f t="shared" si="49"/>
        <v>0</v>
      </c>
    </row>
    <row r="195" spans="1:16" ht="51">
      <c r="A195" s="87" t="s">
        <v>457</v>
      </c>
      <c r="B195" s="88" t="s">
        <v>101</v>
      </c>
      <c r="C195" s="89" t="s">
        <v>102</v>
      </c>
      <c r="D195" s="88" t="s">
        <v>20</v>
      </c>
      <c r="E195" s="88" t="s">
        <v>21</v>
      </c>
      <c r="F195" s="90">
        <v>26.98</v>
      </c>
      <c r="G195" s="91">
        <v>32.85</v>
      </c>
      <c r="H195" s="91">
        <v>41.83</v>
      </c>
      <c r="I195" s="91">
        <v>886.29</v>
      </c>
      <c r="J195" s="94">
        <v>1128.57</v>
      </c>
      <c r="K195" s="95">
        <v>0</v>
      </c>
      <c r="L195" s="96">
        <f>VLOOKUP(A195,'MEMÓRIA 01'!$A$6:$E$319,5,FALSE)</f>
        <v>0</v>
      </c>
      <c r="M195" s="95">
        <f t="shared" si="31"/>
        <v>0</v>
      </c>
      <c r="N195" s="97">
        <f t="shared" si="32"/>
        <v>0</v>
      </c>
      <c r="O195" s="97">
        <f t="shared" si="33"/>
        <v>0</v>
      </c>
      <c r="P195" s="97">
        <f t="shared" si="34"/>
        <v>0</v>
      </c>
    </row>
    <row r="196" spans="1:16" ht="51">
      <c r="A196" s="87" t="s">
        <v>458</v>
      </c>
      <c r="B196" s="88" t="s">
        <v>290</v>
      </c>
      <c r="C196" s="89" t="s">
        <v>291</v>
      </c>
      <c r="D196" s="88" t="s">
        <v>20</v>
      </c>
      <c r="E196" s="88" t="s">
        <v>21</v>
      </c>
      <c r="F196" s="90">
        <v>26.98</v>
      </c>
      <c r="G196" s="91">
        <v>24.57</v>
      </c>
      <c r="H196" s="91">
        <v>31.29</v>
      </c>
      <c r="I196" s="91">
        <v>662.9</v>
      </c>
      <c r="J196" s="94">
        <v>844.2</v>
      </c>
      <c r="K196" s="95">
        <v>0</v>
      </c>
      <c r="L196" s="96">
        <f>VLOOKUP(A196,'MEMÓRIA 01'!$A$6:$E$319,5,FALSE)</f>
        <v>0</v>
      </c>
      <c r="M196" s="95">
        <f t="shared" si="31"/>
        <v>0</v>
      </c>
      <c r="N196" s="97">
        <f t="shared" si="32"/>
        <v>0</v>
      </c>
      <c r="O196" s="97">
        <f t="shared" si="33"/>
        <v>0</v>
      </c>
      <c r="P196" s="97">
        <f t="shared" si="34"/>
        <v>0</v>
      </c>
    </row>
    <row r="197" spans="1:16" ht="63.75">
      <c r="A197" s="87" t="s">
        <v>459</v>
      </c>
      <c r="B197" s="88" t="s">
        <v>293</v>
      </c>
      <c r="C197" s="89" t="s">
        <v>294</v>
      </c>
      <c r="D197" s="88" t="s">
        <v>20</v>
      </c>
      <c r="E197" s="88" t="s">
        <v>21</v>
      </c>
      <c r="F197" s="90">
        <v>26.98</v>
      </c>
      <c r="G197" s="91">
        <v>56.55</v>
      </c>
      <c r="H197" s="91">
        <v>72.02</v>
      </c>
      <c r="I197" s="91">
        <v>1525.72</v>
      </c>
      <c r="J197" s="94">
        <v>1943.1</v>
      </c>
      <c r="K197" s="95">
        <v>0</v>
      </c>
      <c r="L197" s="96">
        <f>VLOOKUP(A197,'MEMÓRIA 01'!$A$6:$E$319,5,FALSE)</f>
        <v>0</v>
      </c>
      <c r="M197" s="95">
        <f t="shared" si="31"/>
        <v>0</v>
      </c>
      <c r="N197" s="97">
        <f t="shared" si="32"/>
        <v>0</v>
      </c>
      <c r="O197" s="97">
        <f t="shared" si="33"/>
        <v>0</v>
      </c>
      <c r="P197" s="97">
        <f t="shared" si="34"/>
        <v>0</v>
      </c>
    </row>
    <row r="198" spans="1:16">
      <c r="A198" s="85" t="s">
        <v>460</v>
      </c>
      <c r="B198" s="188" t="s">
        <v>296</v>
      </c>
      <c r="C198" s="188"/>
      <c r="D198" s="188"/>
      <c r="E198" s="188"/>
      <c r="F198" s="188"/>
      <c r="G198" s="188"/>
      <c r="H198" s="188"/>
      <c r="I198" s="86">
        <v>5518.96</v>
      </c>
      <c r="J198" s="93">
        <v>7028.37</v>
      </c>
      <c r="K198" s="95"/>
      <c r="L198" s="96"/>
      <c r="M198" s="95"/>
      <c r="N198" s="123">
        <f>SUM(N199:N200)</f>
        <v>0</v>
      </c>
      <c r="O198" s="123">
        <f t="shared" ref="O198:P198" si="50">SUM(O199:O200)</f>
        <v>0</v>
      </c>
      <c r="P198" s="123">
        <f t="shared" si="50"/>
        <v>0</v>
      </c>
    </row>
    <row r="199" spans="1:16" ht="63.75">
      <c r="A199" s="87" t="s">
        <v>461</v>
      </c>
      <c r="B199" s="88" t="s">
        <v>462</v>
      </c>
      <c r="C199" s="89" t="s">
        <v>463</v>
      </c>
      <c r="D199" s="88" t="s">
        <v>15</v>
      </c>
      <c r="E199" s="88" t="s">
        <v>16</v>
      </c>
      <c r="F199" s="90">
        <v>7.5</v>
      </c>
      <c r="G199" s="91">
        <v>539.1</v>
      </c>
      <c r="H199" s="91">
        <v>686.54</v>
      </c>
      <c r="I199" s="91">
        <v>4043.25</v>
      </c>
      <c r="J199" s="94">
        <v>5149.05</v>
      </c>
      <c r="K199" s="95">
        <v>0</v>
      </c>
      <c r="L199" s="96">
        <f>VLOOKUP(A199,'MEMÓRIA 01'!$A$6:$E$319,5,FALSE)</f>
        <v>0</v>
      </c>
      <c r="M199" s="95">
        <f t="shared" si="31"/>
        <v>0</v>
      </c>
      <c r="N199" s="97">
        <f t="shared" si="32"/>
        <v>0</v>
      </c>
      <c r="O199" s="97">
        <f t="shared" si="33"/>
        <v>0</v>
      </c>
      <c r="P199" s="97">
        <f t="shared" si="34"/>
        <v>0</v>
      </c>
    </row>
    <row r="200" spans="1:16" ht="38.25">
      <c r="A200" s="87" t="s">
        <v>464</v>
      </c>
      <c r="B200" s="88" t="s">
        <v>465</v>
      </c>
      <c r="C200" s="89" t="s">
        <v>466</v>
      </c>
      <c r="D200" s="88" t="s">
        <v>15</v>
      </c>
      <c r="E200" s="88" t="s">
        <v>16</v>
      </c>
      <c r="F200" s="90">
        <v>1.92</v>
      </c>
      <c r="G200" s="91">
        <v>768.6</v>
      </c>
      <c r="H200" s="91">
        <v>978.81</v>
      </c>
      <c r="I200" s="91">
        <v>1475.71</v>
      </c>
      <c r="J200" s="94">
        <v>1879.32</v>
      </c>
      <c r="K200" s="95">
        <v>0</v>
      </c>
      <c r="L200" s="96">
        <f>VLOOKUP(A200,'MEMÓRIA 01'!$A$6:$E$319,5,FALSE)</f>
        <v>0</v>
      </c>
      <c r="M200" s="95">
        <f t="shared" si="31"/>
        <v>0</v>
      </c>
      <c r="N200" s="97">
        <f t="shared" si="32"/>
        <v>0</v>
      </c>
      <c r="O200" s="97">
        <f t="shared" si="33"/>
        <v>0</v>
      </c>
      <c r="P200" s="97">
        <f t="shared" si="34"/>
        <v>0</v>
      </c>
    </row>
    <row r="201" spans="1:16">
      <c r="A201" s="85" t="s">
        <v>467</v>
      </c>
      <c r="B201" s="188" t="s">
        <v>308</v>
      </c>
      <c r="C201" s="188"/>
      <c r="D201" s="188"/>
      <c r="E201" s="188"/>
      <c r="F201" s="188"/>
      <c r="G201" s="188"/>
      <c r="H201" s="188"/>
      <c r="I201" s="86">
        <v>12391.1</v>
      </c>
      <c r="J201" s="93">
        <v>15780.07</v>
      </c>
      <c r="K201" s="121"/>
      <c r="L201" s="130"/>
      <c r="M201" s="121"/>
      <c r="N201" s="123">
        <f>SUM(N202:N212)</f>
        <v>0</v>
      </c>
      <c r="O201" s="123">
        <f t="shared" ref="O201:P201" si="51">SUM(O202:O212)</f>
        <v>0</v>
      </c>
      <c r="P201" s="123">
        <f t="shared" si="51"/>
        <v>0</v>
      </c>
    </row>
    <row r="202" spans="1:16" ht="38.25">
      <c r="A202" s="87" t="s">
        <v>468</v>
      </c>
      <c r="B202" s="88" t="s">
        <v>313</v>
      </c>
      <c r="C202" s="89" t="s">
        <v>314</v>
      </c>
      <c r="D202" s="88" t="s">
        <v>20</v>
      </c>
      <c r="E202" s="88" t="s">
        <v>33</v>
      </c>
      <c r="F202" s="90">
        <v>1</v>
      </c>
      <c r="G202" s="91">
        <v>830.66</v>
      </c>
      <c r="H202" s="91">
        <v>1057.8499999999999</v>
      </c>
      <c r="I202" s="91">
        <v>830.66</v>
      </c>
      <c r="J202" s="94">
        <v>1057.8499999999999</v>
      </c>
      <c r="K202" s="95">
        <v>0</v>
      </c>
      <c r="L202" s="96">
        <f>VLOOKUP(A202,'MEMÓRIA 01'!$A$6:$E$319,5,FALSE)</f>
        <v>0</v>
      </c>
      <c r="M202" s="95">
        <f t="shared" si="31"/>
        <v>0</v>
      </c>
      <c r="N202" s="97">
        <f t="shared" si="32"/>
        <v>0</v>
      </c>
      <c r="O202" s="97">
        <f t="shared" si="33"/>
        <v>0</v>
      </c>
      <c r="P202" s="97">
        <f t="shared" si="34"/>
        <v>0</v>
      </c>
    </row>
    <row r="203" spans="1:16" ht="38.25">
      <c r="A203" s="87" t="s">
        <v>469</v>
      </c>
      <c r="B203" s="88" t="s">
        <v>325</v>
      </c>
      <c r="C203" s="89" t="s">
        <v>326</v>
      </c>
      <c r="D203" s="88" t="s">
        <v>20</v>
      </c>
      <c r="E203" s="88" t="s">
        <v>33</v>
      </c>
      <c r="F203" s="90">
        <v>1</v>
      </c>
      <c r="G203" s="91">
        <v>31.44</v>
      </c>
      <c r="H203" s="91">
        <v>40.04</v>
      </c>
      <c r="I203" s="91">
        <v>31.44</v>
      </c>
      <c r="J203" s="94">
        <v>40.04</v>
      </c>
      <c r="K203" s="95">
        <v>0</v>
      </c>
      <c r="L203" s="96">
        <f>VLOOKUP(A203,'MEMÓRIA 01'!$A$6:$E$319,5,FALSE)</f>
        <v>0</v>
      </c>
      <c r="M203" s="95">
        <f t="shared" si="31"/>
        <v>0</v>
      </c>
      <c r="N203" s="97">
        <f t="shared" si="32"/>
        <v>0</v>
      </c>
      <c r="O203" s="97">
        <f t="shared" si="33"/>
        <v>0</v>
      </c>
      <c r="P203" s="97">
        <f t="shared" si="34"/>
        <v>0</v>
      </c>
    </row>
    <row r="204" spans="1:16" ht="51">
      <c r="A204" s="87" t="s">
        <v>470</v>
      </c>
      <c r="B204" s="88" t="s">
        <v>316</v>
      </c>
      <c r="C204" s="89" t="s">
        <v>317</v>
      </c>
      <c r="D204" s="88" t="s">
        <v>20</v>
      </c>
      <c r="E204" s="88" t="s">
        <v>33</v>
      </c>
      <c r="F204" s="90">
        <v>2</v>
      </c>
      <c r="G204" s="91">
        <v>263.7</v>
      </c>
      <c r="H204" s="91">
        <v>335.82</v>
      </c>
      <c r="I204" s="91">
        <v>527.4</v>
      </c>
      <c r="J204" s="94">
        <v>671.64</v>
      </c>
      <c r="K204" s="95">
        <v>0</v>
      </c>
      <c r="L204" s="96">
        <f>VLOOKUP(A204,'MEMÓRIA 01'!$A$6:$E$319,5,FALSE)</f>
        <v>0</v>
      </c>
      <c r="M204" s="95">
        <f t="shared" si="31"/>
        <v>0</v>
      </c>
      <c r="N204" s="97">
        <f t="shared" si="32"/>
        <v>0</v>
      </c>
      <c r="O204" s="97">
        <f t="shared" si="33"/>
        <v>0</v>
      </c>
      <c r="P204" s="97">
        <f t="shared" si="34"/>
        <v>0</v>
      </c>
    </row>
    <row r="205" spans="1:16" ht="76.5">
      <c r="A205" s="87" t="s">
        <v>471</v>
      </c>
      <c r="B205" s="88" t="s">
        <v>319</v>
      </c>
      <c r="C205" s="89" t="s">
        <v>320</v>
      </c>
      <c r="D205" s="88" t="s">
        <v>20</v>
      </c>
      <c r="E205" s="88" t="s">
        <v>33</v>
      </c>
      <c r="F205" s="90">
        <v>1</v>
      </c>
      <c r="G205" s="91">
        <v>260</v>
      </c>
      <c r="H205" s="91">
        <v>331.11</v>
      </c>
      <c r="I205" s="91">
        <v>260</v>
      </c>
      <c r="J205" s="94">
        <v>331.11</v>
      </c>
      <c r="K205" s="95">
        <v>0</v>
      </c>
      <c r="L205" s="96">
        <f>VLOOKUP(A205,'MEMÓRIA 01'!$A$6:$E$319,5,FALSE)</f>
        <v>0</v>
      </c>
      <c r="M205" s="95">
        <f t="shared" si="31"/>
        <v>0</v>
      </c>
      <c r="N205" s="97">
        <f t="shared" si="32"/>
        <v>0</v>
      </c>
      <c r="O205" s="97">
        <f t="shared" si="33"/>
        <v>0</v>
      </c>
      <c r="P205" s="97">
        <f t="shared" si="34"/>
        <v>0</v>
      </c>
    </row>
    <row r="206" spans="1:16" ht="89.25">
      <c r="A206" s="87" t="s">
        <v>472</v>
      </c>
      <c r="B206" s="88" t="s">
        <v>322</v>
      </c>
      <c r="C206" s="89" t="s">
        <v>323</v>
      </c>
      <c r="D206" s="88" t="s">
        <v>20</v>
      </c>
      <c r="E206" s="88" t="s">
        <v>33</v>
      </c>
      <c r="F206" s="90">
        <v>2</v>
      </c>
      <c r="G206" s="91">
        <v>650</v>
      </c>
      <c r="H206" s="91">
        <v>827.78</v>
      </c>
      <c r="I206" s="91">
        <v>1300</v>
      </c>
      <c r="J206" s="94">
        <v>1655.56</v>
      </c>
      <c r="K206" s="95">
        <v>0</v>
      </c>
      <c r="L206" s="96">
        <f>VLOOKUP(A206,'MEMÓRIA 01'!$A$6:$E$319,5,FALSE)</f>
        <v>0</v>
      </c>
      <c r="M206" s="95">
        <f t="shared" ref="M206:M269" si="52">K206+L206</f>
        <v>0</v>
      </c>
      <c r="N206" s="97">
        <f t="shared" ref="N206:N269" si="53">ROUND(K206*H206,2)</f>
        <v>0</v>
      </c>
      <c r="O206" s="97">
        <f t="shared" ref="O206:O269" si="54">ROUND(L206*H206,2)</f>
        <v>0</v>
      </c>
      <c r="P206" s="97">
        <f t="shared" ref="P206:P269" si="55">ROUND(M206*H206,2)</f>
        <v>0</v>
      </c>
    </row>
    <row r="207" spans="1:16" ht="38.25">
      <c r="A207" s="87" t="s">
        <v>473</v>
      </c>
      <c r="B207" s="88" t="s">
        <v>325</v>
      </c>
      <c r="C207" s="89" t="s">
        <v>326</v>
      </c>
      <c r="D207" s="88" t="s">
        <v>20</v>
      </c>
      <c r="E207" s="88" t="s">
        <v>33</v>
      </c>
      <c r="F207" s="90">
        <v>2</v>
      </c>
      <c r="G207" s="91">
        <v>42.3</v>
      </c>
      <c r="H207" s="91">
        <v>53.87</v>
      </c>
      <c r="I207" s="91">
        <v>84.6</v>
      </c>
      <c r="J207" s="94">
        <v>107.74</v>
      </c>
      <c r="K207" s="95">
        <v>0</v>
      </c>
      <c r="L207" s="96">
        <f>VLOOKUP(A207,'MEMÓRIA 01'!$A$6:$E$319,5,FALSE)</f>
        <v>0</v>
      </c>
      <c r="M207" s="95">
        <f t="shared" si="52"/>
        <v>0</v>
      </c>
      <c r="N207" s="97">
        <f t="shared" si="53"/>
        <v>0</v>
      </c>
      <c r="O207" s="97">
        <f t="shared" si="54"/>
        <v>0</v>
      </c>
      <c r="P207" s="97">
        <f t="shared" si="55"/>
        <v>0</v>
      </c>
    </row>
    <row r="208" spans="1:16" ht="38.25">
      <c r="A208" s="87" t="s">
        <v>474</v>
      </c>
      <c r="B208" s="88" t="s">
        <v>475</v>
      </c>
      <c r="C208" s="89" t="s">
        <v>476</v>
      </c>
      <c r="D208" s="88" t="s">
        <v>1764</v>
      </c>
      <c r="E208" s="88" t="s">
        <v>33</v>
      </c>
      <c r="F208" s="90">
        <v>2</v>
      </c>
      <c r="G208" s="91">
        <v>900</v>
      </c>
      <c r="H208" s="91">
        <v>1146.1500000000001</v>
      </c>
      <c r="I208" s="91">
        <v>1800</v>
      </c>
      <c r="J208" s="94">
        <v>2292.3000000000002</v>
      </c>
      <c r="K208" s="95">
        <v>0</v>
      </c>
      <c r="L208" s="96">
        <f>VLOOKUP(A208,'MEMÓRIA 01'!$A$6:$E$319,5,FALSE)</f>
        <v>0</v>
      </c>
      <c r="M208" s="95">
        <f t="shared" si="52"/>
        <v>0</v>
      </c>
      <c r="N208" s="97">
        <f t="shared" si="53"/>
        <v>0</v>
      </c>
      <c r="O208" s="97">
        <f t="shared" si="54"/>
        <v>0</v>
      </c>
      <c r="P208" s="97">
        <f t="shared" si="55"/>
        <v>0</v>
      </c>
    </row>
    <row r="209" spans="1:16" ht="63.75">
      <c r="A209" s="87" t="s">
        <v>477</v>
      </c>
      <c r="B209" s="88" t="s">
        <v>331</v>
      </c>
      <c r="C209" s="89" t="s">
        <v>332</v>
      </c>
      <c r="D209" s="88" t="s">
        <v>20</v>
      </c>
      <c r="E209" s="88" t="s">
        <v>33</v>
      </c>
      <c r="F209" s="90">
        <v>2</v>
      </c>
      <c r="G209" s="91">
        <v>198</v>
      </c>
      <c r="H209" s="91">
        <v>252.15</v>
      </c>
      <c r="I209" s="91">
        <v>396</v>
      </c>
      <c r="J209" s="94">
        <v>504.3</v>
      </c>
      <c r="K209" s="95">
        <v>0</v>
      </c>
      <c r="L209" s="96">
        <f>VLOOKUP(A209,'MEMÓRIA 01'!$A$6:$E$319,5,FALSE)</f>
        <v>0</v>
      </c>
      <c r="M209" s="95">
        <f t="shared" si="52"/>
        <v>0</v>
      </c>
      <c r="N209" s="97">
        <f t="shared" si="53"/>
        <v>0</v>
      </c>
      <c r="O209" s="97">
        <f t="shared" si="54"/>
        <v>0</v>
      </c>
      <c r="P209" s="97">
        <f t="shared" si="55"/>
        <v>0</v>
      </c>
    </row>
    <row r="210" spans="1:16" ht="38.25">
      <c r="A210" s="87" t="s">
        <v>478</v>
      </c>
      <c r="B210" s="88" t="s">
        <v>334</v>
      </c>
      <c r="C210" s="89" t="s">
        <v>335</v>
      </c>
      <c r="D210" s="88" t="s">
        <v>20</v>
      </c>
      <c r="E210" s="88" t="s">
        <v>33</v>
      </c>
      <c r="F210" s="90">
        <v>2</v>
      </c>
      <c r="G210" s="91">
        <v>817.35</v>
      </c>
      <c r="H210" s="91">
        <v>1040.9000000000001</v>
      </c>
      <c r="I210" s="91">
        <v>1634.7</v>
      </c>
      <c r="J210" s="94">
        <v>2081.8000000000002</v>
      </c>
      <c r="K210" s="95">
        <v>0</v>
      </c>
      <c r="L210" s="96">
        <f>VLOOKUP(A210,'MEMÓRIA 01'!$A$6:$E$319,5,FALSE)</f>
        <v>0</v>
      </c>
      <c r="M210" s="95">
        <f t="shared" si="52"/>
        <v>0</v>
      </c>
      <c r="N210" s="97">
        <f t="shared" si="53"/>
        <v>0</v>
      </c>
      <c r="O210" s="97">
        <f t="shared" si="54"/>
        <v>0</v>
      </c>
      <c r="P210" s="97">
        <f t="shared" si="55"/>
        <v>0</v>
      </c>
    </row>
    <row r="211" spans="1:16" ht="38.25">
      <c r="A211" s="87" t="s">
        <v>479</v>
      </c>
      <c r="B211" s="88" t="s">
        <v>337</v>
      </c>
      <c r="C211" s="89" t="s">
        <v>338</v>
      </c>
      <c r="D211" s="88" t="s">
        <v>20</v>
      </c>
      <c r="E211" s="88" t="s">
        <v>21</v>
      </c>
      <c r="F211" s="90">
        <v>8.89</v>
      </c>
      <c r="G211" s="91">
        <v>300</v>
      </c>
      <c r="H211" s="91">
        <v>382.05</v>
      </c>
      <c r="I211" s="91">
        <v>2667</v>
      </c>
      <c r="J211" s="94">
        <v>3396.42</v>
      </c>
      <c r="K211" s="95">
        <v>0</v>
      </c>
      <c r="L211" s="96">
        <f>VLOOKUP(A211,'MEMÓRIA 01'!$A$6:$E$319,5,FALSE)</f>
        <v>0</v>
      </c>
      <c r="M211" s="95">
        <f t="shared" si="52"/>
        <v>0</v>
      </c>
      <c r="N211" s="97">
        <f t="shared" si="53"/>
        <v>0</v>
      </c>
      <c r="O211" s="97">
        <f t="shared" si="54"/>
        <v>0</v>
      </c>
      <c r="P211" s="97">
        <f t="shared" si="55"/>
        <v>0</v>
      </c>
    </row>
    <row r="212" spans="1:16" ht="51">
      <c r="A212" s="87" t="s">
        <v>480</v>
      </c>
      <c r="B212" s="88" t="s">
        <v>481</v>
      </c>
      <c r="C212" s="89" t="s">
        <v>482</v>
      </c>
      <c r="D212" s="88" t="s">
        <v>20</v>
      </c>
      <c r="E212" s="88" t="s">
        <v>33</v>
      </c>
      <c r="F212" s="90">
        <v>3</v>
      </c>
      <c r="G212" s="91">
        <v>953.1</v>
      </c>
      <c r="H212" s="91">
        <v>1213.77</v>
      </c>
      <c r="I212" s="91">
        <v>2859.3</v>
      </c>
      <c r="J212" s="94">
        <v>3641.31</v>
      </c>
      <c r="K212" s="95">
        <v>0</v>
      </c>
      <c r="L212" s="96">
        <f>VLOOKUP(A212,'MEMÓRIA 01'!$A$6:$E$319,5,FALSE)</f>
        <v>0</v>
      </c>
      <c r="M212" s="95">
        <f t="shared" si="52"/>
        <v>0</v>
      </c>
      <c r="N212" s="97">
        <f t="shared" si="53"/>
        <v>0</v>
      </c>
      <c r="O212" s="97">
        <f t="shared" si="54"/>
        <v>0</v>
      </c>
      <c r="P212" s="97">
        <f t="shared" si="55"/>
        <v>0</v>
      </c>
    </row>
    <row r="213" spans="1:16">
      <c r="A213" s="85" t="s">
        <v>483</v>
      </c>
      <c r="B213" s="188" t="s">
        <v>340</v>
      </c>
      <c r="C213" s="188"/>
      <c r="D213" s="188"/>
      <c r="E213" s="188"/>
      <c r="F213" s="188"/>
      <c r="G213" s="188"/>
      <c r="H213" s="188"/>
      <c r="I213" s="86">
        <v>3843.8</v>
      </c>
      <c r="J213" s="93">
        <v>4894.84</v>
      </c>
      <c r="K213" s="121"/>
      <c r="L213" s="130"/>
      <c r="M213" s="121"/>
      <c r="N213" s="123">
        <f>SUM(N214:N218)</f>
        <v>0</v>
      </c>
      <c r="O213" s="123">
        <f t="shared" ref="O213:P213" si="56">SUM(O214:O218)</f>
        <v>0</v>
      </c>
      <c r="P213" s="123">
        <f t="shared" si="56"/>
        <v>0</v>
      </c>
    </row>
    <row r="214" spans="1:16" ht="25.5">
      <c r="A214" s="87" t="s">
        <v>484</v>
      </c>
      <c r="B214" s="88" t="s">
        <v>351</v>
      </c>
      <c r="C214" s="89" t="s">
        <v>352</v>
      </c>
      <c r="D214" s="88" t="s">
        <v>20</v>
      </c>
      <c r="E214" s="88" t="s">
        <v>21</v>
      </c>
      <c r="F214" s="90">
        <v>23.1</v>
      </c>
      <c r="G214" s="91">
        <v>38.700000000000003</v>
      </c>
      <c r="H214" s="91">
        <v>49.28</v>
      </c>
      <c r="I214" s="91">
        <v>893.97</v>
      </c>
      <c r="J214" s="94">
        <v>1138.3699999999999</v>
      </c>
      <c r="K214" s="95">
        <v>0</v>
      </c>
      <c r="L214" s="96">
        <f>VLOOKUP(A214,'MEMÓRIA 01'!$A$6:$E$319,5,FALSE)</f>
        <v>0</v>
      </c>
      <c r="M214" s="95">
        <f t="shared" si="52"/>
        <v>0</v>
      </c>
      <c r="N214" s="97">
        <f t="shared" si="53"/>
        <v>0</v>
      </c>
      <c r="O214" s="97">
        <f t="shared" si="54"/>
        <v>0</v>
      </c>
      <c r="P214" s="97">
        <f t="shared" si="55"/>
        <v>0</v>
      </c>
    </row>
    <row r="215" spans="1:16" ht="63.75">
      <c r="A215" s="87" t="s">
        <v>485</v>
      </c>
      <c r="B215" s="88" t="s">
        <v>342</v>
      </c>
      <c r="C215" s="89" t="s">
        <v>343</v>
      </c>
      <c r="D215" s="88" t="s">
        <v>20</v>
      </c>
      <c r="E215" s="88" t="s">
        <v>21</v>
      </c>
      <c r="F215" s="90">
        <v>29.44</v>
      </c>
      <c r="G215" s="91">
        <v>16.649999999999999</v>
      </c>
      <c r="H215" s="91">
        <v>21.2</v>
      </c>
      <c r="I215" s="91">
        <v>490.18</v>
      </c>
      <c r="J215" s="94">
        <v>624.13</v>
      </c>
      <c r="K215" s="95">
        <v>0</v>
      </c>
      <c r="L215" s="96">
        <f>VLOOKUP(A215,'MEMÓRIA 01'!$A$6:$E$319,5,FALSE)</f>
        <v>0</v>
      </c>
      <c r="M215" s="95">
        <f t="shared" si="52"/>
        <v>0</v>
      </c>
      <c r="N215" s="97">
        <f t="shared" si="53"/>
        <v>0</v>
      </c>
      <c r="O215" s="97">
        <f t="shared" si="54"/>
        <v>0</v>
      </c>
      <c r="P215" s="97">
        <f t="shared" si="55"/>
        <v>0</v>
      </c>
    </row>
    <row r="216" spans="1:16" ht="76.5">
      <c r="A216" s="87" t="s">
        <v>486</v>
      </c>
      <c r="B216" s="88" t="s">
        <v>345</v>
      </c>
      <c r="C216" s="89" t="s">
        <v>346</v>
      </c>
      <c r="D216" s="88" t="s">
        <v>20</v>
      </c>
      <c r="E216" s="88" t="s">
        <v>21</v>
      </c>
      <c r="F216" s="90">
        <v>29.44</v>
      </c>
      <c r="G216" s="91">
        <v>56.7</v>
      </c>
      <c r="H216" s="91">
        <v>72.209999999999994</v>
      </c>
      <c r="I216" s="91">
        <v>1669.25</v>
      </c>
      <c r="J216" s="94">
        <v>2125.86</v>
      </c>
      <c r="K216" s="95">
        <v>0</v>
      </c>
      <c r="L216" s="96">
        <f>VLOOKUP(A216,'MEMÓRIA 01'!$A$6:$E$319,5,FALSE)</f>
        <v>0</v>
      </c>
      <c r="M216" s="95">
        <f t="shared" si="52"/>
        <v>0</v>
      </c>
      <c r="N216" s="97">
        <f t="shared" si="53"/>
        <v>0</v>
      </c>
      <c r="O216" s="97">
        <f t="shared" si="54"/>
        <v>0</v>
      </c>
      <c r="P216" s="97">
        <f t="shared" si="55"/>
        <v>0</v>
      </c>
    </row>
    <row r="217" spans="1:16" ht="38.25">
      <c r="A217" s="87" t="s">
        <v>487</v>
      </c>
      <c r="B217" s="88" t="s">
        <v>348</v>
      </c>
      <c r="C217" s="89" t="s">
        <v>488</v>
      </c>
      <c r="D217" s="88" t="s">
        <v>20</v>
      </c>
      <c r="E217" s="88" t="s">
        <v>25</v>
      </c>
      <c r="F217" s="90">
        <v>15.7</v>
      </c>
      <c r="G217" s="91">
        <v>35.909999999999997</v>
      </c>
      <c r="H217" s="91">
        <v>45.73</v>
      </c>
      <c r="I217" s="91">
        <v>563.79</v>
      </c>
      <c r="J217" s="94">
        <v>717.96</v>
      </c>
      <c r="K217" s="95">
        <v>0</v>
      </c>
      <c r="L217" s="96">
        <f>VLOOKUP(A217,'MEMÓRIA 01'!$A$6:$E$319,5,FALSE)</f>
        <v>0</v>
      </c>
      <c r="M217" s="95">
        <f t="shared" si="52"/>
        <v>0</v>
      </c>
      <c r="N217" s="97">
        <f t="shared" si="53"/>
        <v>0</v>
      </c>
      <c r="O217" s="97">
        <f t="shared" si="54"/>
        <v>0</v>
      </c>
      <c r="P217" s="97">
        <f t="shared" si="55"/>
        <v>0</v>
      </c>
    </row>
    <row r="218" spans="1:16" ht="38.25">
      <c r="A218" s="87" t="s">
        <v>489</v>
      </c>
      <c r="B218" s="88" t="s">
        <v>354</v>
      </c>
      <c r="C218" s="89" t="s">
        <v>355</v>
      </c>
      <c r="D218" s="88" t="s">
        <v>20</v>
      </c>
      <c r="E218" s="88" t="s">
        <v>21</v>
      </c>
      <c r="F218" s="90">
        <v>23.1</v>
      </c>
      <c r="G218" s="91">
        <v>9.81</v>
      </c>
      <c r="H218" s="91">
        <v>12.49</v>
      </c>
      <c r="I218" s="91">
        <v>226.61</v>
      </c>
      <c r="J218" s="94">
        <v>288.52</v>
      </c>
      <c r="K218" s="95">
        <v>0</v>
      </c>
      <c r="L218" s="96">
        <f>VLOOKUP(A218,'MEMÓRIA 01'!$A$6:$E$319,5,FALSE)</f>
        <v>0</v>
      </c>
      <c r="M218" s="95">
        <f t="shared" si="52"/>
        <v>0</v>
      </c>
      <c r="N218" s="97">
        <f t="shared" si="53"/>
        <v>0</v>
      </c>
      <c r="O218" s="97">
        <f t="shared" si="54"/>
        <v>0</v>
      </c>
      <c r="P218" s="97">
        <f t="shared" si="55"/>
        <v>0</v>
      </c>
    </row>
    <row r="219" spans="1:16" s="127" customFormat="1">
      <c r="A219" s="106" t="s">
        <v>490</v>
      </c>
      <c r="B219" s="172" t="s">
        <v>491</v>
      </c>
      <c r="C219" s="172"/>
      <c r="D219" s="172"/>
      <c r="E219" s="172"/>
      <c r="F219" s="172"/>
      <c r="G219" s="172"/>
      <c r="H219" s="172"/>
      <c r="I219" s="107">
        <v>59152.25</v>
      </c>
      <c r="J219" s="108">
        <v>75333.119999999995</v>
      </c>
      <c r="K219" s="125"/>
      <c r="L219" s="126"/>
      <c r="M219" s="125"/>
      <c r="N219" s="100">
        <f>N220</f>
        <v>0</v>
      </c>
      <c r="O219" s="100">
        <f t="shared" ref="O219:P219" si="57">O220</f>
        <v>0</v>
      </c>
      <c r="P219" s="100">
        <f t="shared" si="57"/>
        <v>0</v>
      </c>
    </row>
    <row r="220" spans="1:16" ht="51">
      <c r="A220" s="87" t="s">
        <v>492</v>
      </c>
      <c r="B220" s="88" t="s">
        <v>493</v>
      </c>
      <c r="C220" s="89" t="s">
        <v>494</v>
      </c>
      <c r="D220" s="88" t="s">
        <v>20</v>
      </c>
      <c r="E220" s="88" t="s">
        <v>21</v>
      </c>
      <c r="F220" s="90">
        <v>902.95</v>
      </c>
      <c r="G220" s="91">
        <v>65.510000000000005</v>
      </c>
      <c r="H220" s="91">
        <v>83.43</v>
      </c>
      <c r="I220" s="91">
        <v>59152.25</v>
      </c>
      <c r="J220" s="94">
        <v>75333.119999999995</v>
      </c>
      <c r="K220" s="95">
        <v>0</v>
      </c>
      <c r="L220" s="96">
        <f>VLOOKUP(A220,'MEMÓRIA 01'!$A$6:$E$319,5,FALSE)</f>
        <v>0</v>
      </c>
      <c r="M220" s="95">
        <f t="shared" si="52"/>
        <v>0</v>
      </c>
      <c r="N220" s="97">
        <f t="shared" si="53"/>
        <v>0</v>
      </c>
      <c r="O220" s="97">
        <f t="shared" si="54"/>
        <v>0</v>
      </c>
      <c r="P220" s="97">
        <f t="shared" si="55"/>
        <v>0</v>
      </c>
    </row>
    <row r="221" spans="1:16" s="109" customFormat="1">
      <c r="A221" s="106" t="s">
        <v>495</v>
      </c>
      <c r="B221" s="172" t="s">
        <v>496</v>
      </c>
      <c r="C221" s="172"/>
      <c r="D221" s="172"/>
      <c r="E221" s="172"/>
      <c r="F221" s="172"/>
      <c r="G221" s="172"/>
      <c r="H221" s="172"/>
      <c r="I221" s="107">
        <v>48668.84</v>
      </c>
      <c r="J221" s="108">
        <v>61980.55</v>
      </c>
      <c r="K221" s="128"/>
      <c r="L221" s="129"/>
      <c r="M221" s="128"/>
      <c r="N221" s="100">
        <f>N222+N225</f>
        <v>0</v>
      </c>
      <c r="O221" s="100">
        <f t="shared" ref="O221:P221" si="58">O222+O225</f>
        <v>0</v>
      </c>
      <c r="P221" s="100">
        <f t="shared" si="58"/>
        <v>0</v>
      </c>
    </row>
    <row r="222" spans="1:16">
      <c r="A222" s="85" t="s">
        <v>497</v>
      </c>
      <c r="B222" s="188" t="s">
        <v>213</v>
      </c>
      <c r="C222" s="188"/>
      <c r="D222" s="188"/>
      <c r="E222" s="188"/>
      <c r="F222" s="188"/>
      <c r="G222" s="188"/>
      <c r="H222" s="188"/>
      <c r="I222" s="86">
        <v>296.24</v>
      </c>
      <c r="J222" s="93">
        <v>377.23</v>
      </c>
      <c r="K222" s="95"/>
      <c r="L222" s="96"/>
      <c r="M222" s="95"/>
      <c r="N222" s="123">
        <f>SUM(N223:N224)</f>
        <v>0</v>
      </c>
      <c r="O222" s="123">
        <f t="shared" ref="O222:P222" si="59">SUM(O223:O224)</f>
        <v>0</v>
      </c>
      <c r="P222" s="123">
        <f t="shared" si="59"/>
        <v>0</v>
      </c>
    </row>
    <row r="223" spans="1:16" ht="63.75">
      <c r="A223" s="87" t="s">
        <v>498</v>
      </c>
      <c r="B223" s="88" t="s">
        <v>215</v>
      </c>
      <c r="C223" s="89" t="s">
        <v>216</v>
      </c>
      <c r="D223" s="88" t="s">
        <v>20</v>
      </c>
      <c r="E223" s="88" t="s">
        <v>170</v>
      </c>
      <c r="F223" s="90">
        <v>4.46</v>
      </c>
      <c r="G223" s="91">
        <v>48.6</v>
      </c>
      <c r="H223" s="91">
        <v>61.89</v>
      </c>
      <c r="I223" s="91">
        <v>216.76</v>
      </c>
      <c r="J223" s="94">
        <v>276.02999999999997</v>
      </c>
      <c r="K223" s="95">
        <v>0</v>
      </c>
      <c r="L223" s="96">
        <f>VLOOKUP(A223,'MEMÓRIA 01'!$A$6:$E$319,5,FALSE)</f>
        <v>0</v>
      </c>
      <c r="M223" s="95">
        <f t="shared" si="52"/>
        <v>0</v>
      </c>
      <c r="N223" s="97">
        <f t="shared" si="53"/>
        <v>0</v>
      </c>
      <c r="O223" s="97">
        <f t="shared" si="54"/>
        <v>0</v>
      </c>
      <c r="P223" s="97">
        <f t="shared" si="55"/>
        <v>0</v>
      </c>
    </row>
    <row r="224" spans="1:16" ht="25.5">
      <c r="A224" s="87" t="s">
        <v>499</v>
      </c>
      <c r="B224" s="88" t="s">
        <v>218</v>
      </c>
      <c r="C224" s="89" t="s">
        <v>219</v>
      </c>
      <c r="D224" s="88" t="s">
        <v>20</v>
      </c>
      <c r="E224" s="88" t="s">
        <v>170</v>
      </c>
      <c r="F224" s="90">
        <v>4.46</v>
      </c>
      <c r="G224" s="91">
        <v>17.82</v>
      </c>
      <c r="H224" s="91">
        <v>22.69</v>
      </c>
      <c r="I224" s="91">
        <v>79.48</v>
      </c>
      <c r="J224" s="94">
        <v>101.2</v>
      </c>
      <c r="K224" s="95">
        <v>0</v>
      </c>
      <c r="L224" s="96">
        <f>VLOOKUP(A224,'MEMÓRIA 01'!$A$6:$E$319,5,FALSE)</f>
        <v>0</v>
      </c>
      <c r="M224" s="95">
        <f t="shared" si="52"/>
        <v>0</v>
      </c>
      <c r="N224" s="97">
        <f t="shared" si="53"/>
        <v>0</v>
      </c>
      <c r="O224" s="97">
        <f t="shared" si="54"/>
        <v>0</v>
      </c>
      <c r="P224" s="97">
        <f t="shared" si="55"/>
        <v>0</v>
      </c>
    </row>
    <row r="225" spans="1:16">
      <c r="A225" s="85" t="s">
        <v>500</v>
      </c>
      <c r="B225" s="188" t="s">
        <v>501</v>
      </c>
      <c r="C225" s="188"/>
      <c r="D225" s="188"/>
      <c r="E225" s="188"/>
      <c r="F225" s="188"/>
      <c r="G225" s="188"/>
      <c r="H225" s="188"/>
      <c r="I225" s="86">
        <v>48372.6</v>
      </c>
      <c r="J225" s="93">
        <v>61603.32</v>
      </c>
      <c r="K225" s="121"/>
      <c r="L225" s="130"/>
      <c r="M225" s="121"/>
      <c r="N225" s="123">
        <f>N226+N228+N238+N240+N245+N247+N251+N255</f>
        <v>0</v>
      </c>
      <c r="O225" s="123">
        <f t="shared" ref="O225:P225" si="60">O226+O228+O238+O240+O245+O247+O251+O255</f>
        <v>0</v>
      </c>
      <c r="P225" s="123">
        <f t="shared" si="60"/>
        <v>0</v>
      </c>
    </row>
    <row r="226" spans="1:16">
      <c r="A226" s="85" t="s">
        <v>502</v>
      </c>
      <c r="B226" s="188" t="s">
        <v>228</v>
      </c>
      <c r="C226" s="188"/>
      <c r="D226" s="188"/>
      <c r="E226" s="188"/>
      <c r="F226" s="188"/>
      <c r="G226" s="188"/>
      <c r="H226" s="188"/>
      <c r="I226" s="86">
        <v>48372.6</v>
      </c>
      <c r="J226" s="93">
        <v>61603.32</v>
      </c>
      <c r="K226" s="121"/>
      <c r="L226" s="130"/>
      <c r="M226" s="121"/>
      <c r="N226" s="123">
        <f>N227</f>
        <v>0</v>
      </c>
      <c r="O226" s="123">
        <f t="shared" ref="O226:P226" si="61">O227</f>
        <v>0</v>
      </c>
      <c r="P226" s="123">
        <f t="shared" si="61"/>
        <v>0</v>
      </c>
    </row>
    <row r="227" spans="1:16" ht="51">
      <c r="A227" s="87" t="s">
        <v>503</v>
      </c>
      <c r="B227" s="88" t="s">
        <v>230</v>
      </c>
      <c r="C227" s="89" t="s">
        <v>231</v>
      </c>
      <c r="D227" s="88" t="s">
        <v>20</v>
      </c>
      <c r="E227" s="88" t="s">
        <v>21</v>
      </c>
      <c r="F227" s="90">
        <v>13.2</v>
      </c>
      <c r="G227" s="91">
        <v>67.5</v>
      </c>
      <c r="H227" s="91">
        <v>85.96</v>
      </c>
      <c r="I227" s="91">
        <v>891</v>
      </c>
      <c r="J227" s="94">
        <v>1134.67</v>
      </c>
      <c r="K227" s="95">
        <v>0</v>
      </c>
      <c r="L227" s="96">
        <f>VLOOKUP(A227,'MEMÓRIA 01'!$A$6:$E$319,5,FALSE)</f>
        <v>0</v>
      </c>
      <c r="M227" s="95">
        <f t="shared" si="52"/>
        <v>0</v>
      </c>
      <c r="N227" s="97">
        <f t="shared" si="53"/>
        <v>0</v>
      </c>
      <c r="O227" s="97">
        <f t="shared" si="54"/>
        <v>0</v>
      </c>
      <c r="P227" s="97">
        <f t="shared" si="55"/>
        <v>0</v>
      </c>
    </row>
    <row r="228" spans="1:16">
      <c r="A228" s="85" t="s">
        <v>504</v>
      </c>
      <c r="B228" s="188" t="s">
        <v>233</v>
      </c>
      <c r="C228" s="188"/>
      <c r="D228" s="188"/>
      <c r="E228" s="188"/>
      <c r="F228" s="188"/>
      <c r="G228" s="188"/>
      <c r="H228" s="188"/>
      <c r="I228" s="86">
        <v>27506.560000000001</v>
      </c>
      <c r="J228" s="93">
        <v>35029.96</v>
      </c>
      <c r="K228" s="121"/>
      <c r="L228" s="130"/>
      <c r="M228" s="121"/>
      <c r="N228" s="123">
        <f>SUM(N229:N237)</f>
        <v>0</v>
      </c>
      <c r="O228" s="123">
        <f t="shared" ref="O228:P228" si="62">SUM(O229:O237)</f>
        <v>0</v>
      </c>
      <c r="P228" s="123">
        <f t="shared" si="62"/>
        <v>0</v>
      </c>
    </row>
    <row r="229" spans="1:16" ht="51">
      <c r="A229" s="87" t="s">
        <v>505</v>
      </c>
      <c r="B229" s="88" t="s">
        <v>235</v>
      </c>
      <c r="C229" s="89" t="s">
        <v>236</v>
      </c>
      <c r="D229" s="88" t="s">
        <v>20</v>
      </c>
      <c r="E229" s="88" t="s">
        <v>237</v>
      </c>
      <c r="F229" s="90">
        <v>68.400000000000006</v>
      </c>
      <c r="G229" s="91">
        <v>11.53</v>
      </c>
      <c r="H229" s="91">
        <v>14.68</v>
      </c>
      <c r="I229" s="91">
        <v>788.65</v>
      </c>
      <c r="J229" s="94">
        <v>1004.11</v>
      </c>
      <c r="K229" s="95">
        <v>0</v>
      </c>
      <c r="L229" s="96">
        <f>VLOOKUP(A229,'MEMÓRIA 01'!$A$6:$E$319,5,FALSE)</f>
        <v>0</v>
      </c>
      <c r="M229" s="95">
        <f t="shared" si="52"/>
        <v>0</v>
      </c>
      <c r="N229" s="97">
        <f t="shared" si="53"/>
        <v>0</v>
      </c>
      <c r="O229" s="97">
        <f t="shared" si="54"/>
        <v>0</v>
      </c>
      <c r="P229" s="97">
        <f t="shared" si="55"/>
        <v>0</v>
      </c>
    </row>
    <row r="230" spans="1:16" ht="51">
      <c r="A230" s="87" t="s">
        <v>506</v>
      </c>
      <c r="B230" s="88" t="s">
        <v>239</v>
      </c>
      <c r="C230" s="89" t="s">
        <v>240</v>
      </c>
      <c r="D230" s="88" t="s">
        <v>20</v>
      </c>
      <c r="E230" s="88" t="s">
        <v>237</v>
      </c>
      <c r="F230" s="90">
        <v>83.7</v>
      </c>
      <c r="G230" s="91">
        <v>9</v>
      </c>
      <c r="H230" s="91">
        <v>11.46</v>
      </c>
      <c r="I230" s="91">
        <v>753.3</v>
      </c>
      <c r="J230" s="94">
        <v>959.2</v>
      </c>
      <c r="K230" s="95">
        <v>0</v>
      </c>
      <c r="L230" s="96">
        <f>VLOOKUP(A230,'MEMÓRIA 01'!$A$6:$E$319,5,FALSE)</f>
        <v>0</v>
      </c>
      <c r="M230" s="95">
        <f t="shared" si="52"/>
        <v>0</v>
      </c>
      <c r="N230" s="97">
        <f t="shared" si="53"/>
        <v>0</v>
      </c>
      <c r="O230" s="97">
        <f t="shared" si="54"/>
        <v>0</v>
      </c>
      <c r="P230" s="97">
        <f t="shared" si="55"/>
        <v>0</v>
      </c>
    </row>
    <row r="231" spans="1:16" ht="51">
      <c r="A231" s="87" t="s">
        <v>507</v>
      </c>
      <c r="B231" s="88" t="s">
        <v>242</v>
      </c>
      <c r="C231" s="89" t="s">
        <v>243</v>
      </c>
      <c r="D231" s="88" t="s">
        <v>20</v>
      </c>
      <c r="E231" s="88" t="s">
        <v>170</v>
      </c>
      <c r="F231" s="90">
        <v>5</v>
      </c>
      <c r="G231" s="91">
        <v>465.3</v>
      </c>
      <c r="H231" s="91">
        <v>592.55999999999995</v>
      </c>
      <c r="I231" s="91">
        <v>2326.5</v>
      </c>
      <c r="J231" s="94">
        <v>2962.8</v>
      </c>
      <c r="K231" s="95">
        <v>0</v>
      </c>
      <c r="L231" s="96">
        <f>VLOOKUP(A231,'MEMÓRIA 01'!$A$6:$E$319,5,FALSE)</f>
        <v>0</v>
      </c>
      <c r="M231" s="95">
        <f t="shared" si="52"/>
        <v>0</v>
      </c>
      <c r="N231" s="97">
        <f t="shared" si="53"/>
        <v>0</v>
      </c>
      <c r="O231" s="97">
        <f t="shared" si="54"/>
        <v>0</v>
      </c>
      <c r="P231" s="97">
        <f t="shared" si="55"/>
        <v>0</v>
      </c>
    </row>
    <row r="232" spans="1:16" ht="76.5">
      <c r="A232" s="87" t="s">
        <v>508</v>
      </c>
      <c r="B232" s="88" t="s">
        <v>245</v>
      </c>
      <c r="C232" s="89" t="s">
        <v>246</v>
      </c>
      <c r="D232" s="88" t="s">
        <v>20</v>
      </c>
      <c r="E232" s="88" t="s">
        <v>21</v>
      </c>
      <c r="F232" s="90">
        <v>61</v>
      </c>
      <c r="G232" s="91">
        <v>44.1</v>
      </c>
      <c r="H232" s="91">
        <v>56.16</v>
      </c>
      <c r="I232" s="91">
        <v>2690.1</v>
      </c>
      <c r="J232" s="94">
        <v>3425.76</v>
      </c>
      <c r="K232" s="95">
        <v>0</v>
      </c>
      <c r="L232" s="96">
        <f>VLOOKUP(A232,'MEMÓRIA 01'!$A$6:$E$319,5,FALSE)</f>
        <v>0</v>
      </c>
      <c r="M232" s="95">
        <f t="shared" si="52"/>
        <v>0</v>
      </c>
      <c r="N232" s="97">
        <f t="shared" si="53"/>
        <v>0</v>
      </c>
      <c r="O232" s="97">
        <f t="shared" si="54"/>
        <v>0</v>
      </c>
      <c r="P232" s="97">
        <f t="shared" si="55"/>
        <v>0</v>
      </c>
    </row>
    <row r="233" spans="1:16" ht="51">
      <c r="A233" s="87" t="s">
        <v>509</v>
      </c>
      <c r="B233" s="88" t="s">
        <v>248</v>
      </c>
      <c r="C233" s="89" t="s">
        <v>249</v>
      </c>
      <c r="D233" s="88" t="s">
        <v>20</v>
      </c>
      <c r="E233" s="88" t="s">
        <v>237</v>
      </c>
      <c r="F233" s="90">
        <v>33.6</v>
      </c>
      <c r="G233" s="91">
        <v>9.9</v>
      </c>
      <c r="H233" s="91">
        <v>12.61</v>
      </c>
      <c r="I233" s="91">
        <v>332.64</v>
      </c>
      <c r="J233" s="94">
        <v>423.7</v>
      </c>
      <c r="K233" s="95">
        <v>0</v>
      </c>
      <c r="L233" s="96">
        <f>VLOOKUP(A233,'MEMÓRIA 01'!$A$6:$E$319,5,FALSE)</f>
        <v>0</v>
      </c>
      <c r="M233" s="95">
        <f t="shared" si="52"/>
        <v>0</v>
      </c>
      <c r="N233" s="97">
        <f t="shared" si="53"/>
        <v>0</v>
      </c>
      <c r="O233" s="97">
        <f t="shared" si="54"/>
        <v>0</v>
      </c>
      <c r="P233" s="97">
        <f t="shared" si="55"/>
        <v>0</v>
      </c>
    </row>
    <row r="234" spans="1:16" ht="63.75">
      <c r="A234" s="87" t="s">
        <v>510</v>
      </c>
      <c r="B234" s="88" t="s">
        <v>437</v>
      </c>
      <c r="C234" s="89" t="s">
        <v>438</v>
      </c>
      <c r="D234" s="88" t="s">
        <v>20</v>
      </c>
      <c r="E234" s="88" t="s">
        <v>237</v>
      </c>
      <c r="F234" s="90">
        <v>89.2</v>
      </c>
      <c r="G234" s="91">
        <v>12.6</v>
      </c>
      <c r="H234" s="91">
        <v>16.05</v>
      </c>
      <c r="I234" s="91">
        <v>1123.92</v>
      </c>
      <c r="J234" s="94">
        <v>1431.66</v>
      </c>
      <c r="K234" s="95">
        <v>0</v>
      </c>
      <c r="L234" s="96">
        <f>VLOOKUP(A234,'MEMÓRIA 01'!$A$6:$E$319,5,FALSE)</f>
        <v>0</v>
      </c>
      <c r="M234" s="95">
        <f t="shared" si="52"/>
        <v>0</v>
      </c>
      <c r="N234" s="97">
        <f t="shared" si="53"/>
        <v>0</v>
      </c>
      <c r="O234" s="97">
        <f t="shared" si="54"/>
        <v>0</v>
      </c>
      <c r="P234" s="97">
        <f t="shared" si="55"/>
        <v>0</v>
      </c>
    </row>
    <row r="235" spans="1:16" ht="51">
      <c r="A235" s="87" t="s">
        <v>511</v>
      </c>
      <c r="B235" s="88" t="s">
        <v>254</v>
      </c>
      <c r="C235" s="89" t="s">
        <v>255</v>
      </c>
      <c r="D235" s="88" t="s">
        <v>20</v>
      </c>
      <c r="E235" s="88" t="s">
        <v>237</v>
      </c>
      <c r="F235" s="90">
        <v>12.5</v>
      </c>
      <c r="G235" s="91">
        <v>10.8</v>
      </c>
      <c r="H235" s="91">
        <v>13.75</v>
      </c>
      <c r="I235" s="91">
        <v>135</v>
      </c>
      <c r="J235" s="94">
        <v>171.88</v>
      </c>
      <c r="K235" s="95">
        <v>0</v>
      </c>
      <c r="L235" s="96">
        <f>VLOOKUP(A235,'MEMÓRIA 01'!$A$6:$E$319,5,FALSE)</f>
        <v>0</v>
      </c>
      <c r="M235" s="95">
        <f t="shared" si="52"/>
        <v>0</v>
      </c>
      <c r="N235" s="97">
        <f t="shared" si="53"/>
        <v>0</v>
      </c>
      <c r="O235" s="97">
        <f t="shared" si="54"/>
        <v>0</v>
      </c>
      <c r="P235" s="97">
        <f t="shared" si="55"/>
        <v>0</v>
      </c>
    </row>
    <row r="236" spans="1:16" ht="63.75">
      <c r="A236" s="87" t="s">
        <v>512</v>
      </c>
      <c r="B236" s="88" t="s">
        <v>443</v>
      </c>
      <c r="C236" s="89" t="s">
        <v>444</v>
      </c>
      <c r="D236" s="88" t="s">
        <v>20</v>
      </c>
      <c r="E236" s="88" t="s">
        <v>21</v>
      </c>
      <c r="F236" s="90">
        <v>108.24</v>
      </c>
      <c r="G236" s="91">
        <v>176.4</v>
      </c>
      <c r="H236" s="91">
        <v>224.65</v>
      </c>
      <c r="I236" s="91">
        <v>19093.54</v>
      </c>
      <c r="J236" s="94">
        <v>24316.12</v>
      </c>
      <c r="K236" s="95">
        <v>0</v>
      </c>
      <c r="L236" s="96">
        <f>VLOOKUP(A236,'MEMÓRIA 01'!$A$6:$E$319,5,FALSE)</f>
        <v>0</v>
      </c>
      <c r="M236" s="95">
        <f t="shared" si="52"/>
        <v>0</v>
      </c>
      <c r="N236" s="97">
        <f t="shared" si="53"/>
        <v>0</v>
      </c>
      <c r="O236" s="97">
        <f t="shared" si="54"/>
        <v>0</v>
      </c>
      <c r="P236" s="97">
        <f t="shared" si="55"/>
        <v>0</v>
      </c>
    </row>
    <row r="237" spans="1:16" ht="51">
      <c r="A237" s="87" t="s">
        <v>513</v>
      </c>
      <c r="B237" s="88" t="s">
        <v>251</v>
      </c>
      <c r="C237" s="89" t="s">
        <v>252</v>
      </c>
      <c r="D237" s="88" t="s">
        <v>20</v>
      </c>
      <c r="E237" s="88" t="s">
        <v>237</v>
      </c>
      <c r="F237" s="90">
        <v>26.8</v>
      </c>
      <c r="G237" s="91">
        <v>9.81</v>
      </c>
      <c r="H237" s="91">
        <v>12.49</v>
      </c>
      <c r="I237" s="91">
        <v>262.91000000000003</v>
      </c>
      <c r="J237" s="94">
        <v>334.73</v>
      </c>
      <c r="K237" s="95">
        <v>0</v>
      </c>
      <c r="L237" s="96">
        <f>VLOOKUP(A237,'MEMÓRIA 01'!$A$6:$E$319,5,FALSE)</f>
        <v>0</v>
      </c>
      <c r="M237" s="95">
        <f t="shared" si="52"/>
        <v>0</v>
      </c>
      <c r="N237" s="97">
        <f t="shared" si="53"/>
        <v>0</v>
      </c>
      <c r="O237" s="97">
        <f t="shared" si="54"/>
        <v>0</v>
      </c>
      <c r="P237" s="97">
        <f t="shared" si="55"/>
        <v>0</v>
      </c>
    </row>
    <row r="238" spans="1:16">
      <c r="A238" s="85" t="s">
        <v>514</v>
      </c>
      <c r="B238" s="188" t="s">
        <v>263</v>
      </c>
      <c r="C238" s="188"/>
      <c r="D238" s="188"/>
      <c r="E238" s="188"/>
      <c r="F238" s="188"/>
      <c r="G238" s="188"/>
      <c r="H238" s="188"/>
      <c r="I238" s="86">
        <v>3783.16</v>
      </c>
      <c r="J238" s="93">
        <v>4818.1899999999996</v>
      </c>
      <c r="K238" s="121"/>
      <c r="L238" s="130"/>
      <c r="M238" s="121"/>
      <c r="N238" s="123">
        <f>N239</f>
        <v>0</v>
      </c>
      <c r="O238" s="123">
        <f t="shared" ref="O238:P238" si="63">O239</f>
        <v>0</v>
      </c>
      <c r="P238" s="123">
        <f t="shared" si="63"/>
        <v>0</v>
      </c>
    </row>
    <row r="239" spans="1:16" ht="63.75">
      <c r="A239" s="87" t="s">
        <v>515</v>
      </c>
      <c r="B239" s="88" t="s">
        <v>265</v>
      </c>
      <c r="C239" s="89" t="s">
        <v>266</v>
      </c>
      <c r="D239" s="88" t="s">
        <v>20</v>
      </c>
      <c r="E239" s="88" t="s">
        <v>21</v>
      </c>
      <c r="F239" s="90">
        <v>68.91</v>
      </c>
      <c r="G239" s="91">
        <v>54.9</v>
      </c>
      <c r="H239" s="91">
        <v>69.92</v>
      </c>
      <c r="I239" s="91">
        <v>3783.16</v>
      </c>
      <c r="J239" s="94">
        <v>4818.1899999999996</v>
      </c>
      <c r="K239" s="95">
        <v>0</v>
      </c>
      <c r="L239" s="96">
        <f>VLOOKUP(A239,'MEMÓRIA 01'!$A$6:$E$319,5,FALSE)</f>
        <v>0</v>
      </c>
      <c r="M239" s="95">
        <f t="shared" si="52"/>
        <v>0</v>
      </c>
      <c r="N239" s="97">
        <f t="shared" si="53"/>
        <v>0</v>
      </c>
      <c r="O239" s="97">
        <f t="shared" si="54"/>
        <v>0</v>
      </c>
      <c r="P239" s="97">
        <f t="shared" si="55"/>
        <v>0</v>
      </c>
    </row>
    <row r="240" spans="1:16">
      <c r="A240" s="85" t="s">
        <v>516</v>
      </c>
      <c r="B240" s="188" t="s">
        <v>268</v>
      </c>
      <c r="C240" s="188"/>
      <c r="D240" s="188"/>
      <c r="E240" s="188"/>
      <c r="F240" s="188"/>
      <c r="G240" s="188"/>
      <c r="H240" s="188"/>
      <c r="I240" s="86">
        <v>6222.06</v>
      </c>
      <c r="J240" s="93">
        <v>7923.61</v>
      </c>
      <c r="K240" s="121"/>
      <c r="L240" s="130"/>
      <c r="M240" s="121"/>
      <c r="N240" s="123">
        <f>SUM(N241:N244)</f>
        <v>0</v>
      </c>
      <c r="O240" s="123">
        <f t="shared" ref="O240:P240" si="64">SUM(O241:O244)</f>
        <v>0</v>
      </c>
      <c r="P240" s="123">
        <f t="shared" si="64"/>
        <v>0</v>
      </c>
    </row>
    <row r="241" spans="1:16" ht="63.75">
      <c r="A241" s="87" t="s">
        <v>517</v>
      </c>
      <c r="B241" s="88" t="s">
        <v>270</v>
      </c>
      <c r="C241" s="89" t="s">
        <v>271</v>
      </c>
      <c r="D241" s="88" t="s">
        <v>20</v>
      </c>
      <c r="E241" s="88" t="s">
        <v>21</v>
      </c>
      <c r="F241" s="90">
        <v>68.91</v>
      </c>
      <c r="G241" s="91">
        <v>6.3</v>
      </c>
      <c r="H241" s="91">
        <v>8.02</v>
      </c>
      <c r="I241" s="91">
        <v>434.13</v>
      </c>
      <c r="J241" s="94">
        <v>552.66</v>
      </c>
      <c r="K241" s="95">
        <v>0</v>
      </c>
      <c r="L241" s="96">
        <f>VLOOKUP(A241,'MEMÓRIA 01'!$A$6:$E$319,5,FALSE)</f>
        <v>0</v>
      </c>
      <c r="M241" s="95">
        <f t="shared" si="52"/>
        <v>0</v>
      </c>
      <c r="N241" s="97">
        <f t="shared" si="53"/>
        <v>0</v>
      </c>
      <c r="O241" s="97">
        <f t="shared" si="54"/>
        <v>0</v>
      </c>
      <c r="P241" s="97">
        <f t="shared" si="55"/>
        <v>0</v>
      </c>
    </row>
    <row r="242" spans="1:16" ht="76.5">
      <c r="A242" s="87" t="s">
        <v>518</v>
      </c>
      <c r="B242" s="88" t="s">
        <v>273</v>
      </c>
      <c r="C242" s="89" t="s">
        <v>274</v>
      </c>
      <c r="D242" s="88" t="s">
        <v>20</v>
      </c>
      <c r="E242" s="88" t="s">
        <v>21</v>
      </c>
      <c r="F242" s="90">
        <v>68.91</v>
      </c>
      <c r="G242" s="91">
        <v>18.899999999999999</v>
      </c>
      <c r="H242" s="91">
        <v>24.07</v>
      </c>
      <c r="I242" s="91">
        <v>1302.4000000000001</v>
      </c>
      <c r="J242" s="94">
        <v>1658.66</v>
      </c>
      <c r="K242" s="95">
        <v>0</v>
      </c>
      <c r="L242" s="96">
        <f>VLOOKUP(A242,'MEMÓRIA 01'!$A$6:$E$319,5,FALSE)</f>
        <v>0</v>
      </c>
      <c r="M242" s="95">
        <f t="shared" si="52"/>
        <v>0</v>
      </c>
      <c r="N242" s="97">
        <f t="shared" si="53"/>
        <v>0</v>
      </c>
      <c r="O242" s="97">
        <f t="shared" si="54"/>
        <v>0</v>
      </c>
      <c r="P242" s="97">
        <f t="shared" si="55"/>
        <v>0</v>
      </c>
    </row>
    <row r="243" spans="1:16" ht="76.5">
      <c r="A243" s="87" t="s">
        <v>519</v>
      </c>
      <c r="B243" s="88" t="s">
        <v>520</v>
      </c>
      <c r="C243" s="89" t="s">
        <v>521</v>
      </c>
      <c r="D243" s="88" t="s">
        <v>20</v>
      </c>
      <c r="E243" s="88" t="s">
        <v>21</v>
      </c>
      <c r="F243" s="90">
        <v>14.62</v>
      </c>
      <c r="G243" s="91">
        <v>303.3</v>
      </c>
      <c r="H243" s="91">
        <v>386.25</v>
      </c>
      <c r="I243" s="91">
        <v>4434.25</v>
      </c>
      <c r="J243" s="94">
        <v>5646.98</v>
      </c>
      <c r="K243" s="95">
        <v>0</v>
      </c>
      <c r="L243" s="96">
        <f>VLOOKUP(A243,'MEMÓRIA 01'!$A$6:$E$319,5,FALSE)</f>
        <v>0</v>
      </c>
      <c r="M243" s="95">
        <f t="shared" si="52"/>
        <v>0</v>
      </c>
      <c r="N243" s="97">
        <f t="shared" si="53"/>
        <v>0</v>
      </c>
      <c r="O243" s="97">
        <f t="shared" si="54"/>
        <v>0</v>
      </c>
      <c r="P243" s="97">
        <f t="shared" si="55"/>
        <v>0</v>
      </c>
    </row>
    <row r="244" spans="1:16" ht="25.5">
      <c r="A244" s="87" t="s">
        <v>522</v>
      </c>
      <c r="B244" s="88" t="s">
        <v>190</v>
      </c>
      <c r="C244" s="89" t="s">
        <v>191</v>
      </c>
      <c r="D244" s="88" t="s">
        <v>20</v>
      </c>
      <c r="E244" s="88" t="s">
        <v>21</v>
      </c>
      <c r="F244" s="90">
        <v>3.7</v>
      </c>
      <c r="G244" s="91">
        <v>13.86</v>
      </c>
      <c r="H244" s="91">
        <v>17.649999999999999</v>
      </c>
      <c r="I244" s="91">
        <v>51.28</v>
      </c>
      <c r="J244" s="94">
        <v>65.31</v>
      </c>
      <c r="K244" s="95">
        <v>0</v>
      </c>
      <c r="L244" s="96">
        <f>VLOOKUP(A244,'MEMÓRIA 01'!$A$6:$E$319,5,FALSE)</f>
        <v>0</v>
      </c>
      <c r="M244" s="95">
        <f t="shared" si="52"/>
        <v>0</v>
      </c>
      <c r="N244" s="97">
        <f t="shared" si="53"/>
        <v>0</v>
      </c>
      <c r="O244" s="97">
        <f t="shared" si="54"/>
        <v>0</v>
      </c>
      <c r="P244" s="97">
        <f t="shared" si="55"/>
        <v>0</v>
      </c>
    </row>
    <row r="245" spans="1:16">
      <c r="A245" s="85" t="s">
        <v>523</v>
      </c>
      <c r="B245" s="188" t="s">
        <v>282</v>
      </c>
      <c r="C245" s="188"/>
      <c r="D245" s="188"/>
      <c r="E245" s="188"/>
      <c r="F245" s="188"/>
      <c r="G245" s="188"/>
      <c r="H245" s="188"/>
      <c r="I245" s="86">
        <v>516.46</v>
      </c>
      <c r="J245" s="93">
        <v>657.97</v>
      </c>
      <c r="K245" s="121"/>
      <c r="L245" s="130"/>
      <c r="M245" s="121"/>
      <c r="N245" s="123">
        <f>N246</f>
        <v>0</v>
      </c>
      <c r="O245" s="123">
        <f t="shared" ref="O245:P245" si="65">O246</f>
        <v>0</v>
      </c>
      <c r="P245" s="123">
        <f t="shared" si="65"/>
        <v>0</v>
      </c>
    </row>
    <row r="246" spans="1:16" ht="38.25">
      <c r="A246" s="87" t="s">
        <v>524</v>
      </c>
      <c r="B246" s="88" t="s">
        <v>284</v>
      </c>
      <c r="C246" s="89" t="s">
        <v>285</v>
      </c>
      <c r="D246" s="88" t="s">
        <v>20</v>
      </c>
      <c r="E246" s="88" t="s">
        <v>21</v>
      </c>
      <c r="F246" s="90">
        <v>65.209999999999994</v>
      </c>
      <c r="G246" s="91">
        <v>7.92</v>
      </c>
      <c r="H246" s="91">
        <v>10.09</v>
      </c>
      <c r="I246" s="91">
        <v>516.46</v>
      </c>
      <c r="J246" s="94">
        <v>657.97</v>
      </c>
      <c r="K246" s="95">
        <v>0</v>
      </c>
      <c r="L246" s="96">
        <f>VLOOKUP(A246,'MEMÓRIA 01'!$A$6:$E$319,5,FALSE)</f>
        <v>0</v>
      </c>
      <c r="M246" s="95">
        <f t="shared" si="52"/>
        <v>0</v>
      </c>
      <c r="N246" s="97">
        <f t="shared" si="53"/>
        <v>0</v>
      </c>
      <c r="O246" s="97">
        <f t="shared" si="54"/>
        <v>0</v>
      </c>
      <c r="P246" s="97">
        <f t="shared" si="55"/>
        <v>0</v>
      </c>
    </row>
    <row r="247" spans="1:16">
      <c r="A247" s="85" t="s">
        <v>525</v>
      </c>
      <c r="B247" s="188" t="s">
        <v>287</v>
      </c>
      <c r="C247" s="188"/>
      <c r="D247" s="188"/>
      <c r="E247" s="188"/>
      <c r="F247" s="188"/>
      <c r="G247" s="188"/>
      <c r="H247" s="188"/>
      <c r="I247" s="86">
        <v>2605.88</v>
      </c>
      <c r="J247" s="93">
        <v>3318.73</v>
      </c>
      <c r="K247" s="95"/>
      <c r="L247" s="96"/>
      <c r="M247" s="95"/>
      <c r="N247" s="123">
        <f>SUM(N248:N250)</f>
        <v>0</v>
      </c>
      <c r="O247" s="123">
        <f t="shared" ref="O247:P247" si="66">SUM(O248:O250)</f>
        <v>0</v>
      </c>
      <c r="P247" s="123">
        <f t="shared" si="66"/>
        <v>0</v>
      </c>
    </row>
    <row r="248" spans="1:16" ht="51">
      <c r="A248" s="87" t="s">
        <v>526</v>
      </c>
      <c r="B248" s="88" t="s">
        <v>101</v>
      </c>
      <c r="C248" s="89" t="s">
        <v>102</v>
      </c>
      <c r="D248" s="88" t="s">
        <v>20</v>
      </c>
      <c r="E248" s="88" t="s">
        <v>21</v>
      </c>
      <c r="F248" s="90">
        <v>23.01</v>
      </c>
      <c r="G248" s="91">
        <v>32.4</v>
      </c>
      <c r="H248" s="91">
        <v>41.26</v>
      </c>
      <c r="I248" s="91">
        <v>745.52</v>
      </c>
      <c r="J248" s="94">
        <v>949.39</v>
      </c>
      <c r="K248" s="95">
        <v>0</v>
      </c>
      <c r="L248" s="96">
        <f>VLOOKUP(A248,'MEMÓRIA 01'!$A$6:$E$319,5,FALSE)</f>
        <v>0</v>
      </c>
      <c r="M248" s="95">
        <f t="shared" si="52"/>
        <v>0</v>
      </c>
      <c r="N248" s="97">
        <f t="shared" si="53"/>
        <v>0</v>
      </c>
      <c r="O248" s="97">
        <f t="shared" si="54"/>
        <v>0</v>
      </c>
      <c r="P248" s="97">
        <f t="shared" si="55"/>
        <v>0</v>
      </c>
    </row>
    <row r="249" spans="1:16" ht="51">
      <c r="A249" s="87" t="s">
        <v>527</v>
      </c>
      <c r="B249" s="88" t="s">
        <v>290</v>
      </c>
      <c r="C249" s="89" t="s">
        <v>291</v>
      </c>
      <c r="D249" s="88" t="s">
        <v>20</v>
      </c>
      <c r="E249" s="88" t="s">
        <v>21</v>
      </c>
      <c r="F249" s="90">
        <v>23.01</v>
      </c>
      <c r="G249" s="91">
        <v>24.3</v>
      </c>
      <c r="H249" s="91">
        <v>30.95</v>
      </c>
      <c r="I249" s="91">
        <v>559.14</v>
      </c>
      <c r="J249" s="94">
        <v>712.16</v>
      </c>
      <c r="K249" s="95">
        <v>0</v>
      </c>
      <c r="L249" s="96">
        <f>VLOOKUP(A249,'MEMÓRIA 01'!$A$6:$E$319,5,FALSE)</f>
        <v>0</v>
      </c>
      <c r="M249" s="95">
        <f t="shared" si="52"/>
        <v>0</v>
      </c>
      <c r="N249" s="97">
        <f t="shared" si="53"/>
        <v>0</v>
      </c>
      <c r="O249" s="97">
        <f t="shared" si="54"/>
        <v>0</v>
      </c>
      <c r="P249" s="97">
        <f t="shared" si="55"/>
        <v>0</v>
      </c>
    </row>
    <row r="250" spans="1:16" ht="63.75">
      <c r="A250" s="87" t="s">
        <v>528</v>
      </c>
      <c r="B250" s="88" t="s">
        <v>293</v>
      </c>
      <c r="C250" s="89" t="s">
        <v>294</v>
      </c>
      <c r="D250" s="88" t="s">
        <v>20</v>
      </c>
      <c r="E250" s="88" t="s">
        <v>21</v>
      </c>
      <c r="F250" s="90">
        <v>23.01</v>
      </c>
      <c r="G250" s="91">
        <v>56.55</v>
      </c>
      <c r="H250" s="91">
        <v>72.02</v>
      </c>
      <c r="I250" s="91">
        <v>1301.22</v>
      </c>
      <c r="J250" s="94">
        <v>1657.18</v>
      </c>
      <c r="K250" s="95">
        <v>0</v>
      </c>
      <c r="L250" s="96">
        <f>VLOOKUP(A250,'MEMÓRIA 01'!$A$6:$E$319,5,FALSE)</f>
        <v>0</v>
      </c>
      <c r="M250" s="95">
        <f t="shared" si="52"/>
        <v>0</v>
      </c>
      <c r="N250" s="97">
        <f t="shared" si="53"/>
        <v>0</v>
      </c>
      <c r="O250" s="97">
        <f t="shared" si="54"/>
        <v>0</v>
      </c>
      <c r="P250" s="97">
        <f t="shared" si="55"/>
        <v>0</v>
      </c>
    </row>
    <row r="251" spans="1:16">
      <c r="A251" s="85" t="s">
        <v>529</v>
      </c>
      <c r="B251" s="188" t="s">
        <v>296</v>
      </c>
      <c r="C251" s="188"/>
      <c r="D251" s="188"/>
      <c r="E251" s="188"/>
      <c r="F251" s="188"/>
      <c r="G251" s="188"/>
      <c r="H251" s="188"/>
      <c r="I251" s="86">
        <v>4967.17</v>
      </c>
      <c r="J251" s="93">
        <v>6325.69</v>
      </c>
      <c r="K251" s="121"/>
      <c r="L251" s="130"/>
      <c r="M251" s="121"/>
      <c r="N251" s="123">
        <f>SUM(N252:N254)</f>
        <v>0</v>
      </c>
      <c r="O251" s="123">
        <f t="shared" ref="O251:P251" si="67">SUM(O252:O254)</f>
        <v>0</v>
      </c>
      <c r="P251" s="123">
        <f t="shared" si="67"/>
        <v>0</v>
      </c>
    </row>
    <row r="252" spans="1:16" ht="63.75">
      <c r="A252" s="87" t="s">
        <v>530</v>
      </c>
      <c r="B252" s="88" t="s">
        <v>462</v>
      </c>
      <c r="C252" s="89" t="s">
        <v>463</v>
      </c>
      <c r="D252" s="88" t="s">
        <v>15</v>
      </c>
      <c r="E252" s="88" t="s">
        <v>16</v>
      </c>
      <c r="F252" s="90">
        <v>1.68</v>
      </c>
      <c r="G252" s="91">
        <v>539.1</v>
      </c>
      <c r="H252" s="91">
        <v>686.54</v>
      </c>
      <c r="I252" s="91">
        <v>905.69</v>
      </c>
      <c r="J252" s="94">
        <v>1153.3900000000001</v>
      </c>
      <c r="K252" s="95">
        <v>0</v>
      </c>
      <c r="L252" s="96">
        <f>VLOOKUP(A252,'MEMÓRIA 01'!$A$6:$E$319,5,FALSE)</f>
        <v>0</v>
      </c>
      <c r="M252" s="95">
        <f t="shared" si="52"/>
        <v>0</v>
      </c>
      <c r="N252" s="97">
        <f t="shared" si="53"/>
        <v>0</v>
      </c>
      <c r="O252" s="97">
        <f t="shared" si="54"/>
        <v>0</v>
      </c>
      <c r="P252" s="97">
        <f t="shared" si="55"/>
        <v>0</v>
      </c>
    </row>
    <row r="253" spans="1:16" ht="127.5">
      <c r="A253" s="87" t="s">
        <v>531</v>
      </c>
      <c r="B253" s="88" t="s">
        <v>532</v>
      </c>
      <c r="C253" s="89" t="s">
        <v>533</v>
      </c>
      <c r="D253" s="88" t="s">
        <v>20</v>
      </c>
      <c r="E253" s="88" t="s">
        <v>21</v>
      </c>
      <c r="F253" s="90">
        <v>1.17</v>
      </c>
      <c r="G253" s="91">
        <v>337.5</v>
      </c>
      <c r="H253" s="91">
        <v>429.81</v>
      </c>
      <c r="I253" s="91">
        <v>394.88</v>
      </c>
      <c r="J253" s="94">
        <v>502.88</v>
      </c>
      <c r="K253" s="95">
        <v>0</v>
      </c>
      <c r="L253" s="96">
        <f>VLOOKUP(A253,'MEMÓRIA 01'!$A$6:$E$319,5,FALSE)</f>
        <v>0</v>
      </c>
      <c r="M253" s="95">
        <f t="shared" si="52"/>
        <v>0</v>
      </c>
      <c r="N253" s="97">
        <f t="shared" si="53"/>
        <v>0</v>
      </c>
      <c r="O253" s="97">
        <f t="shared" si="54"/>
        <v>0</v>
      </c>
      <c r="P253" s="97">
        <f t="shared" si="55"/>
        <v>0</v>
      </c>
    </row>
    <row r="254" spans="1:16" ht="51">
      <c r="A254" s="87" t="s">
        <v>534</v>
      </c>
      <c r="B254" s="88" t="s">
        <v>535</v>
      </c>
      <c r="C254" s="89" t="s">
        <v>536</v>
      </c>
      <c r="D254" s="88" t="s">
        <v>20</v>
      </c>
      <c r="E254" s="88" t="s">
        <v>33</v>
      </c>
      <c r="F254" s="90">
        <v>1</v>
      </c>
      <c r="G254" s="91">
        <v>3666.6</v>
      </c>
      <c r="H254" s="91">
        <v>4669.42</v>
      </c>
      <c r="I254" s="91">
        <v>3666.6</v>
      </c>
      <c r="J254" s="94">
        <v>4669.42</v>
      </c>
      <c r="K254" s="95">
        <v>0</v>
      </c>
      <c r="L254" s="96">
        <f>VLOOKUP(A254,'MEMÓRIA 01'!$A$6:$E$319,5,FALSE)</f>
        <v>0</v>
      </c>
      <c r="M254" s="95">
        <f t="shared" si="52"/>
        <v>0</v>
      </c>
      <c r="N254" s="97">
        <f t="shared" si="53"/>
        <v>0</v>
      </c>
      <c r="O254" s="97">
        <f t="shared" si="54"/>
        <v>0</v>
      </c>
      <c r="P254" s="97">
        <f t="shared" si="55"/>
        <v>0</v>
      </c>
    </row>
    <row r="255" spans="1:16">
      <c r="A255" s="85" t="s">
        <v>537</v>
      </c>
      <c r="B255" s="188" t="s">
        <v>340</v>
      </c>
      <c r="C255" s="188"/>
      <c r="D255" s="188"/>
      <c r="E255" s="188"/>
      <c r="F255" s="188"/>
      <c r="G255" s="188"/>
      <c r="H255" s="188"/>
      <c r="I255" s="86">
        <v>1880.31</v>
      </c>
      <c r="J255" s="93">
        <v>2394.5</v>
      </c>
      <c r="K255" s="121"/>
      <c r="L255" s="130"/>
      <c r="M255" s="121"/>
      <c r="N255" s="123">
        <f>SUM(N256:N260)</f>
        <v>0</v>
      </c>
      <c r="O255" s="123">
        <f t="shared" ref="O255:P255" si="68">SUM(O256:O260)</f>
        <v>0</v>
      </c>
      <c r="P255" s="123">
        <f t="shared" si="68"/>
        <v>0</v>
      </c>
    </row>
    <row r="256" spans="1:16" ht="25.5">
      <c r="A256" s="87" t="s">
        <v>538</v>
      </c>
      <c r="B256" s="88" t="s">
        <v>351</v>
      </c>
      <c r="C256" s="89" t="s">
        <v>352</v>
      </c>
      <c r="D256" s="88" t="s">
        <v>20</v>
      </c>
      <c r="E256" s="88" t="s">
        <v>21</v>
      </c>
      <c r="F256" s="90">
        <v>12.84</v>
      </c>
      <c r="G256" s="91">
        <v>39.08</v>
      </c>
      <c r="H256" s="91">
        <v>49.77</v>
      </c>
      <c r="I256" s="91">
        <v>501.79</v>
      </c>
      <c r="J256" s="94">
        <v>639.04999999999995</v>
      </c>
      <c r="K256" s="95">
        <v>0</v>
      </c>
      <c r="L256" s="96">
        <f>VLOOKUP(A256,'MEMÓRIA 01'!$A$6:$E$319,5,FALSE)</f>
        <v>0</v>
      </c>
      <c r="M256" s="95">
        <f t="shared" si="52"/>
        <v>0</v>
      </c>
      <c r="N256" s="97">
        <f t="shared" si="53"/>
        <v>0</v>
      </c>
      <c r="O256" s="97">
        <f t="shared" si="54"/>
        <v>0</v>
      </c>
      <c r="P256" s="97">
        <f t="shared" si="55"/>
        <v>0</v>
      </c>
    </row>
    <row r="257" spans="1:16" ht="63.75">
      <c r="A257" s="87" t="s">
        <v>539</v>
      </c>
      <c r="B257" s="88" t="s">
        <v>342</v>
      </c>
      <c r="C257" s="89" t="s">
        <v>343</v>
      </c>
      <c r="D257" s="88" t="s">
        <v>20</v>
      </c>
      <c r="E257" s="88" t="s">
        <v>21</v>
      </c>
      <c r="F257" s="90">
        <v>11.33</v>
      </c>
      <c r="G257" s="91">
        <v>16.649999999999999</v>
      </c>
      <c r="H257" s="91">
        <v>21.2</v>
      </c>
      <c r="I257" s="91">
        <v>188.64</v>
      </c>
      <c r="J257" s="94">
        <v>240.2</v>
      </c>
      <c r="K257" s="95">
        <v>0</v>
      </c>
      <c r="L257" s="96">
        <f>VLOOKUP(A257,'MEMÓRIA 01'!$A$6:$E$319,5,FALSE)</f>
        <v>0</v>
      </c>
      <c r="M257" s="95">
        <f t="shared" si="52"/>
        <v>0</v>
      </c>
      <c r="N257" s="97">
        <f t="shared" si="53"/>
        <v>0</v>
      </c>
      <c r="O257" s="97">
        <f t="shared" si="54"/>
        <v>0</v>
      </c>
      <c r="P257" s="97">
        <f t="shared" si="55"/>
        <v>0</v>
      </c>
    </row>
    <row r="258" spans="1:16" ht="76.5">
      <c r="A258" s="87" t="s">
        <v>540</v>
      </c>
      <c r="B258" s="88" t="s">
        <v>345</v>
      </c>
      <c r="C258" s="89" t="s">
        <v>346</v>
      </c>
      <c r="D258" s="88" t="s">
        <v>20</v>
      </c>
      <c r="E258" s="88" t="s">
        <v>21</v>
      </c>
      <c r="F258" s="90">
        <v>11.33</v>
      </c>
      <c r="G258" s="91">
        <v>56.82</v>
      </c>
      <c r="H258" s="91">
        <v>72.36</v>
      </c>
      <c r="I258" s="91">
        <v>643.77</v>
      </c>
      <c r="J258" s="94">
        <v>819.84</v>
      </c>
      <c r="K258" s="95">
        <v>0</v>
      </c>
      <c r="L258" s="96">
        <f>VLOOKUP(A258,'MEMÓRIA 01'!$A$6:$E$319,5,FALSE)</f>
        <v>0</v>
      </c>
      <c r="M258" s="95">
        <f t="shared" si="52"/>
        <v>0</v>
      </c>
      <c r="N258" s="97">
        <f t="shared" si="53"/>
        <v>0</v>
      </c>
      <c r="O258" s="97">
        <f t="shared" si="54"/>
        <v>0</v>
      </c>
      <c r="P258" s="97">
        <f t="shared" si="55"/>
        <v>0</v>
      </c>
    </row>
    <row r="259" spans="1:16" ht="38.25">
      <c r="A259" s="87" t="s">
        <v>541</v>
      </c>
      <c r="B259" s="88" t="s">
        <v>348</v>
      </c>
      <c r="C259" s="89" t="s">
        <v>349</v>
      </c>
      <c r="D259" s="88" t="s">
        <v>20</v>
      </c>
      <c r="E259" s="88" t="s">
        <v>25</v>
      </c>
      <c r="F259" s="90">
        <v>11.7</v>
      </c>
      <c r="G259" s="91">
        <v>35.909999999999997</v>
      </c>
      <c r="H259" s="91">
        <v>45.73</v>
      </c>
      <c r="I259" s="91">
        <v>420.15</v>
      </c>
      <c r="J259" s="94">
        <v>535.04</v>
      </c>
      <c r="K259" s="95">
        <v>0</v>
      </c>
      <c r="L259" s="96">
        <f>VLOOKUP(A259,'MEMÓRIA 01'!$A$6:$E$319,5,FALSE)</f>
        <v>0</v>
      </c>
      <c r="M259" s="95">
        <f t="shared" si="52"/>
        <v>0</v>
      </c>
      <c r="N259" s="97">
        <f t="shared" si="53"/>
        <v>0</v>
      </c>
      <c r="O259" s="97">
        <f t="shared" si="54"/>
        <v>0</v>
      </c>
      <c r="P259" s="97">
        <f t="shared" si="55"/>
        <v>0</v>
      </c>
    </row>
    <row r="260" spans="1:16" ht="38.25">
      <c r="A260" s="87" t="s">
        <v>542</v>
      </c>
      <c r="B260" s="88" t="s">
        <v>354</v>
      </c>
      <c r="C260" s="89" t="s">
        <v>355</v>
      </c>
      <c r="D260" s="88" t="s">
        <v>20</v>
      </c>
      <c r="E260" s="88" t="s">
        <v>21</v>
      </c>
      <c r="F260" s="90">
        <v>12.84</v>
      </c>
      <c r="G260" s="91">
        <v>9.81</v>
      </c>
      <c r="H260" s="91">
        <v>12.49</v>
      </c>
      <c r="I260" s="91">
        <v>125.96</v>
      </c>
      <c r="J260" s="94">
        <v>160.37</v>
      </c>
      <c r="K260" s="95">
        <v>0</v>
      </c>
      <c r="L260" s="96">
        <f>VLOOKUP(A260,'MEMÓRIA 01'!$A$6:$E$319,5,FALSE)</f>
        <v>0</v>
      </c>
      <c r="M260" s="95">
        <f t="shared" si="52"/>
        <v>0</v>
      </c>
      <c r="N260" s="97">
        <f t="shared" si="53"/>
        <v>0</v>
      </c>
      <c r="O260" s="97">
        <f t="shared" si="54"/>
        <v>0</v>
      </c>
      <c r="P260" s="97">
        <f t="shared" si="55"/>
        <v>0</v>
      </c>
    </row>
    <row r="261" spans="1:16" s="109" customFormat="1">
      <c r="A261" s="106" t="s">
        <v>543</v>
      </c>
      <c r="B261" s="172" t="s">
        <v>544</v>
      </c>
      <c r="C261" s="172"/>
      <c r="D261" s="172"/>
      <c r="E261" s="172"/>
      <c r="F261" s="172"/>
      <c r="G261" s="172"/>
      <c r="H261" s="172"/>
      <c r="I261" s="107">
        <v>286943.40999999997</v>
      </c>
      <c r="J261" s="108">
        <v>365429.43</v>
      </c>
      <c r="K261" s="125"/>
      <c r="L261" s="126"/>
      <c r="M261" s="125"/>
      <c r="N261" s="100">
        <f>N262+N263+N264+N265+N266+N267+N268+N277+N285+N292</f>
        <v>0</v>
      </c>
      <c r="O261" s="100">
        <f t="shared" ref="O261:P261" si="69">O262+O263+O264+O265+O266+O267+O268+O277+O285+O292</f>
        <v>0</v>
      </c>
      <c r="P261" s="100">
        <f t="shared" si="69"/>
        <v>0</v>
      </c>
    </row>
    <row r="262" spans="1:16" ht="63.75">
      <c r="A262" s="87" t="s">
        <v>545</v>
      </c>
      <c r="B262" s="88" t="s">
        <v>546</v>
      </c>
      <c r="C262" s="89" t="s">
        <v>547</v>
      </c>
      <c r="D262" s="88" t="s">
        <v>20</v>
      </c>
      <c r="E262" s="88" t="s">
        <v>33</v>
      </c>
      <c r="F262" s="90">
        <v>3</v>
      </c>
      <c r="G262" s="91">
        <v>2200</v>
      </c>
      <c r="H262" s="91">
        <v>2801.7</v>
      </c>
      <c r="I262" s="91">
        <v>6600</v>
      </c>
      <c r="J262" s="94">
        <v>8405.1</v>
      </c>
      <c r="K262" s="95">
        <v>0</v>
      </c>
      <c r="L262" s="96">
        <f>VLOOKUP(A262,'MEMÓRIA 01'!$A$6:$E$319,5,FALSE)</f>
        <v>0</v>
      </c>
      <c r="M262" s="95">
        <f t="shared" si="52"/>
        <v>0</v>
      </c>
      <c r="N262" s="97">
        <f t="shared" si="53"/>
        <v>0</v>
      </c>
      <c r="O262" s="97">
        <f t="shared" si="54"/>
        <v>0</v>
      </c>
      <c r="P262" s="97">
        <f t="shared" si="55"/>
        <v>0</v>
      </c>
    </row>
    <row r="263" spans="1:16" ht="25.5">
      <c r="A263" s="87" t="s">
        <v>548</v>
      </c>
      <c r="B263" s="88" t="s">
        <v>549</v>
      </c>
      <c r="C263" s="89" t="s">
        <v>550</v>
      </c>
      <c r="D263" s="88" t="s">
        <v>15</v>
      </c>
      <c r="E263" s="88" t="s">
        <v>52</v>
      </c>
      <c r="F263" s="90">
        <v>20</v>
      </c>
      <c r="G263" s="91">
        <v>61.2</v>
      </c>
      <c r="H263" s="91">
        <v>77.94</v>
      </c>
      <c r="I263" s="91">
        <v>1224</v>
      </c>
      <c r="J263" s="94">
        <v>1558.8</v>
      </c>
      <c r="K263" s="95">
        <v>0</v>
      </c>
      <c r="L263" s="96">
        <f>VLOOKUP(A263,'MEMÓRIA 01'!$A$6:$E$319,5,FALSE)</f>
        <v>0</v>
      </c>
      <c r="M263" s="95">
        <f t="shared" si="52"/>
        <v>0</v>
      </c>
      <c r="N263" s="97">
        <f t="shared" si="53"/>
        <v>0</v>
      </c>
      <c r="O263" s="97">
        <f t="shared" si="54"/>
        <v>0</v>
      </c>
      <c r="P263" s="97">
        <f t="shared" si="55"/>
        <v>0</v>
      </c>
    </row>
    <row r="264" spans="1:16" ht="76.5">
      <c r="A264" s="87" t="s">
        <v>551</v>
      </c>
      <c r="B264" s="88" t="s">
        <v>552</v>
      </c>
      <c r="C264" s="89" t="s">
        <v>553</v>
      </c>
      <c r="D264" s="88" t="s">
        <v>20</v>
      </c>
      <c r="E264" s="88" t="s">
        <v>33</v>
      </c>
      <c r="F264" s="90">
        <v>1</v>
      </c>
      <c r="G264" s="91">
        <v>517.5</v>
      </c>
      <c r="H264" s="91">
        <v>659.04</v>
      </c>
      <c r="I264" s="91">
        <v>517.5</v>
      </c>
      <c r="J264" s="94">
        <v>659.04</v>
      </c>
      <c r="K264" s="95">
        <v>0</v>
      </c>
      <c r="L264" s="96">
        <f>VLOOKUP(A264,'MEMÓRIA 01'!$A$6:$E$319,5,FALSE)</f>
        <v>0</v>
      </c>
      <c r="M264" s="95">
        <f t="shared" si="52"/>
        <v>0</v>
      </c>
      <c r="N264" s="97">
        <f t="shared" si="53"/>
        <v>0</v>
      </c>
      <c r="O264" s="97">
        <f t="shared" si="54"/>
        <v>0</v>
      </c>
      <c r="P264" s="97">
        <f t="shared" si="55"/>
        <v>0</v>
      </c>
    </row>
    <row r="265" spans="1:16" ht="25.5">
      <c r="A265" s="87" t="s">
        <v>554</v>
      </c>
      <c r="B265" s="88" t="s">
        <v>555</v>
      </c>
      <c r="C265" s="89" t="s">
        <v>556</v>
      </c>
      <c r="D265" s="88" t="s">
        <v>15</v>
      </c>
      <c r="E265" s="88" t="s">
        <v>52</v>
      </c>
      <c r="F265" s="90">
        <v>1</v>
      </c>
      <c r="G265" s="91">
        <v>1540</v>
      </c>
      <c r="H265" s="91">
        <v>1961.19</v>
      </c>
      <c r="I265" s="91">
        <v>1540</v>
      </c>
      <c r="J265" s="94">
        <v>1961.19</v>
      </c>
      <c r="K265" s="95">
        <v>0</v>
      </c>
      <c r="L265" s="96">
        <f>VLOOKUP(A265,'MEMÓRIA 01'!$A$6:$E$319,5,FALSE)</f>
        <v>0</v>
      </c>
      <c r="M265" s="95">
        <f t="shared" si="52"/>
        <v>0</v>
      </c>
      <c r="N265" s="97">
        <f t="shared" si="53"/>
        <v>0</v>
      </c>
      <c r="O265" s="97">
        <f t="shared" si="54"/>
        <v>0</v>
      </c>
      <c r="P265" s="97">
        <f t="shared" si="55"/>
        <v>0</v>
      </c>
    </row>
    <row r="266" spans="1:16" ht="38.25">
      <c r="A266" s="87" t="s">
        <v>557</v>
      </c>
      <c r="B266" s="88" t="s">
        <v>558</v>
      </c>
      <c r="C266" s="89" t="s">
        <v>559</v>
      </c>
      <c r="D266" s="88" t="s">
        <v>15</v>
      </c>
      <c r="E266" s="88" t="s">
        <v>52</v>
      </c>
      <c r="F266" s="90">
        <v>18</v>
      </c>
      <c r="G266" s="91">
        <v>9000</v>
      </c>
      <c r="H266" s="91">
        <v>11461.5</v>
      </c>
      <c r="I266" s="91">
        <v>162000</v>
      </c>
      <c r="J266" s="94">
        <v>206307</v>
      </c>
      <c r="K266" s="95">
        <v>0</v>
      </c>
      <c r="L266" s="96">
        <f>VLOOKUP(A266,'MEMÓRIA 01'!$A$6:$E$319,5,FALSE)</f>
        <v>0</v>
      </c>
      <c r="M266" s="95">
        <f t="shared" si="52"/>
        <v>0</v>
      </c>
      <c r="N266" s="97">
        <f t="shared" si="53"/>
        <v>0</v>
      </c>
      <c r="O266" s="97">
        <f t="shared" si="54"/>
        <v>0</v>
      </c>
      <c r="P266" s="97">
        <f t="shared" si="55"/>
        <v>0</v>
      </c>
    </row>
    <row r="267" spans="1:16" ht="25.5">
      <c r="A267" s="87" t="s">
        <v>560</v>
      </c>
      <c r="B267" s="88" t="s">
        <v>561</v>
      </c>
      <c r="C267" s="89" t="s">
        <v>562</v>
      </c>
      <c r="D267" s="88"/>
      <c r="E267" s="88" t="s">
        <v>4</v>
      </c>
      <c r="F267" s="90">
        <v>12</v>
      </c>
      <c r="G267" s="91">
        <v>5000</v>
      </c>
      <c r="H267" s="91">
        <v>6367.5</v>
      </c>
      <c r="I267" s="91">
        <v>60000</v>
      </c>
      <c r="J267" s="94">
        <v>76410</v>
      </c>
      <c r="K267" s="95">
        <v>0</v>
      </c>
      <c r="L267" s="96">
        <f>VLOOKUP(A267,'MEMÓRIA 01'!$A$6:$E$319,5,FALSE)</f>
        <v>0</v>
      </c>
      <c r="M267" s="95">
        <f t="shared" si="52"/>
        <v>0</v>
      </c>
      <c r="N267" s="97">
        <f t="shared" si="53"/>
        <v>0</v>
      </c>
      <c r="O267" s="97">
        <f t="shared" si="54"/>
        <v>0</v>
      </c>
      <c r="P267" s="97">
        <f t="shared" si="55"/>
        <v>0</v>
      </c>
    </row>
    <row r="268" spans="1:16">
      <c r="A268" s="85" t="s">
        <v>563</v>
      </c>
      <c r="B268" s="188" t="s">
        <v>496</v>
      </c>
      <c r="C268" s="188"/>
      <c r="D268" s="188"/>
      <c r="E268" s="188"/>
      <c r="F268" s="188"/>
      <c r="G268" s="188"/>
      <c r="H268" s="188"/>
      <c r="I268" s="86">
        <v>2464.69</v>
      </c>
      <c r="J268" s="93">
        <v>3138.67</v>
      </c>
      <c r="K268" s="121"/>
      <c r="L268" s="130"/>
      <c r="M268" s="121"/>
      <c r="N268" s="123">
        <f>SUM(N269:N276)</f>
        <v>0</v>
      </c>
      <c r="O268" s="123">
        <f t="shared" ref="O268:P268" si="70">SUM(O269:O276)</f>
        <v>0</v>
      </c>
      <c r="P268" s="123">
        <f t="shared" si="70"/>
        <v>0</v>
      </c>
    </row>
    <row r="269" spans="1:16" ht="51">
      <c r="A269" s="87" t="s">
        <v>564</v>
      </c>
      <c r="B269" s="88" t="s">
        <v>565</v>
      </c>
      <c r="C269" s="89" t="s">
        <v>566</v>
      </c>
      <c r="D269" s="88" t="s">
        <v>20</v>
      </c>
      <c r="E269" s="88" t="s">
        <v>25</v>
      </c>
      <c r="F269" s="90">
        <v>93.61</v>
      </c>
      <c r="G269" s="91">
        <v>2.7</v>
      </c>
      <c r="H269" s="91">
        <v>3.44</v>
      </c>
      <c r="I269" s="91">
        <v>252.75</v>
      </c>
      <c r="J269" s="94">
        <v>322.02</v>
      </c>
      <c r="K269" s="95">
        <v>0</v>
      </c>
      <c r="L269" s="96">
        <f>VLOOKUP(A269,'MEMÓRIA 01'!$A$6:$E$319,5,FALSE)</f>
        <v>0</v>
      </c>
      <c r="M269" s="95">
        <f t="shared" si="52"/>
        <v>0</v>
      </c>
      <c r="N269" s="97">
        <f t="shared" si="53"/>
        <v>0</v>
      </c>
      <c r="O269" s="97">
        <f t="shared" si="54"/>
        <v>0</v>
      </c>
      <c r="P269" s="97">
        <f t="shared" si="55"/>
        <v>0</v>
      </c>
    </row>
    <row r="270" spans="1:16" ht="51">
      <c r="A270" s="87" t="s">
        <v>567</v>
      </c>
      <c r="B270" s="88" t="s">
        <v>568</v>
      </c>
      <c r="C270" s="89" t="s">
        <v>569</v>
      </c>
      <c r="D270" s="88" t="s">
        <v>20</v>
      </c>
      <c r="E270" s="88" t="s">
        <v>25</v>
      </c>
      <c r="F270" s="90">
        <v>67.59</v>
      </c>
      <c r="G270" s="91">
        <v>4.1399999999999997</v>
      </c>
      <c r="H270" s="91">
        <v>5.27</v>
      </c>
      <c r="I270" s="91">
        <v>279.82</v>
      </c>
      <c r="J270" s="94">
        <v>356.2</v>
      </c>
      <c r="K270" s="95">
        <v>0</v>
      </c>
      <c r="L270" s="96">
        <f>VLOOKUP(A270,'MEMÓRIA 01'!$A$6:$E$319,5,FALSE)</f>
        <v>0</v>
      </c>
      <c r="M270" s="95">
        <f t="shared" ref="M270:M317" si="71">K270+L270</f>
        <v>0</v>
      </c>
      <c r="N270" s="97">
        <f t="shared" ref="N270:N317" si="72">ROUND(K270*H270,2)</f>
        <v>0</v>
      </c>
      <c r="O270" s="97">
        <f t="shared" ref="O270:O317" si="73">ROUND(L270*H270,2)</f>
        <v>0</v>
      </c>
      <c r="P270" s="97">
        <f t="shared" ref="P270:P317" si="74">ROUND(M270*H270,2)</f>
        <v>0</v>
      </c>
    </row>
    <row r="271" spans="1:16" ht="63.75">
      <c r="A271" s="87" t="s">
        <v>570</v>
      </c>
      <c r="B271" s="88" t="s">
        <v>571</v>
      </c>
      <c r="C271" s="89" t="s">
        <v>572</v>
      </c>
      <c r="D271" s="88" t="s">
        <v>20</v>
      </c>
      <c r="E271" s="88" t="s">
        <v>25</v>
      </c>
      <c r="F271" s="90">
        <v>32.229999999999997</v>
      </c>
      <c r="G271" s="91">
        <v>16.649999999999999</v>
      </c>
      <c r="H271" s="91">
        <v>21.2</v>
      </c>
      <c r="I271" s="91">
        <v>536.63</v>
      </c>
      <c r="J271" s="94">
        <v>683.28</v>
      </c>
      <c r="K271" s="95">
        <v>0</v>
      </c>
      <c r="L271" s="96">
        <f>VLOOKUP(A271,'MEMÓRIA 01'!$A$6:$E$319,5,FALSE)</f>
        <v>0</v>
      </c>
      <c r="M271" s="95">
        <f t="shared" si="71"/>
        <v>0</v>
      </c>
      <c r="N271" s="97">
        <f t="shared" si="72"/>
        <v>0</v>
      </c>
      <c r="O271" s="97">
        <f t="shared" si="73"/>
        <v>0</v>
      </c>
      <c r="P271" s="97">
        <f t="shared" si="74"/>
        <v>0</v>
      </c>
    </row>
    <row r="272" spans="1:16" ht="51">
      <c r="A272" s="87" t="s">
        <v>573</v>
      </c>
      <c r="B272" s="88" t="s">
        <v>574</v>
      </c>
      <c r="C272" s="89" t="s">
        <v>575</v>
      </c>
      <c r="D272" s="88" t="s">
        <v>20</v>
      </c>
      <c r="E272" s="88" t="s">
        <v>33</v>
      </c>
      <c r="F272" s="90">
        <v>2</v>
      </c>
      <c r="G272" s="91">
        <v>20</v>
      </c>
      <c r="H272" s="91">
        <v>25.47</v>
      </c>
      <c r="I272" s="91">
        <v>40</v>
      </c>
      <c r="J272" s="94">
        <v>50.94</v>
      </c>
      <c r="K272" s="95">
        <v>0</v>
      </c>
      <c r="L272" s="96">
        <f>VLOOKUP(A272,'MEMÓRIA 01'!$A$6:$E$319,5,FALSE)</f>
        <v>0</v>
      </c>
      <c r="M272" s="95">
        <f t="shared" si="71"/>
        <v>0</v>
      </c>
      <c r="N272" s="97">
        <f t="shared" si="72"/>
        <v>0</v>
      </c>
      <c r="O272" s="97">
        <f t="shared" si="73"/>
        <v>0</v>
      </c>
      <c r="P272" s="97">
        <f t="shared" si="74"/>
        <v>0</v>
      </c>
    </row>
    <row r="273" spans="1:16" ht="51">
      <c r="A273" s="87" t="s">
        <v>576</v>
      </c>
      <c r="B273" s="88" t="s">
        <v>577</v>
      </c>
      <c r="C273" s="89" t="s">
        <v>578</v>
      </c>
      <c r="D273" s="88" t="s">
        <v>20</v>
      </c>
      <c r="E273" s="88" t="s">
        <v>33</v>
      </c>
      <c r="F273" s="90">
        <v>2</v>
      </c>
      <c r="G273" s="91">
        <v>42.84</v>
      </c>
      <c r="H273" s="91">
        <v>54.56</v>
      </c>
      <c r="I273" s="91">
        <v>85.68</v>
      </c>
      <c r="J273" s="94">
        <v>109.12</v>
      </c>
      <c r="K273" s="95">
        <v>0</v>
      </c>
      <c r="L273" s="96">
        <f>VLOOKUP(A273,'MEMÓRIA 01'!$A$6:$E$319,5,FALSE)</f>
        <v>0</v>
      </c>
      <c r="M273" s="95">
        <f t="shared" si="71"/>
        <v>0</v>
      </c>
      <c r="N273" s="97">
        <f t="shared" si="72"/>
        <v>0</v>
      </c>
      <c r="O273" s="97">
        <f t="shared" si="73"/>
        <v>0</v>
      </c>
      <c r="P273" s="97">
        <f t="shared" si="74"/>
        <v>0</v>
      </c>
    </row>
    <row r="274" spans="1:16" ht="51">
      <c r="A274" s="87" t="s">
        <v>579</v>
      </c>
      <c r="B274" s="88" t="s">
        <v>580</v>
      </c>
      <c r="C274" s="89" t="s">
        <v>581</v>
      </c>
      <c r="D274" s="88" t="s">
        <v>20</v>
      </c>
      <c r="E274" s="88" t="s">
        <v>33</v>
      </c>
      <c r="F274" s="90">
        <v>1</v>
      </c>
      <c r="G274" s="91">
        <v>37.799999999999997</v>
      </c>
      <c r="H274" s="91">
        <v>48.14</v>
      </c>
      <c r="I274" s="91">
        <v>37.799999999999997</v>
      </c>
      <c r="J274" s="94">
        <v>48.14</v>
      </c>
      <c r="K274" s="95">
        <v>0</v>
      </c>
      <c r="L274" s="96">
        <f>VLOOKUP(A274,'MEMÓRIA 01'!$A$6:$E$319,5,FALSE)</f>
        <v>0</v>
      </c>
      <c r="M274" s="95">
        <f t="shared" si="71"/>
        <v>0</v>
      </c>
      <c r="N274" s="97">
        <f t="shared" si="72"/>
        <v>0</v>
      </c>
      <c r="O274" s="97">
        <f t="shared" si="73"/>
        <v>0</v>
      </c>
      <c r="P274" s="97">
        <f t="shared" si="74"/>
        <v>0</v>
      </c>
    </row>
    <row r="275" spans="1:16" ht="38.25">
      <c r="A275" s="87" t="s">
        <v>582</v>
      </c>
      <c r="B275" s="88" t="s">
        <v>583</v>
      </c>
      <c r="C275" s="89" t="s">
        <v>584</v>
      </c>
      <c r="D275" s="88" t="s">
        <v>20</v>
      </c>
      <c r="E275" s="88" t="s">
        <v>33</v>
      </c>
      <c r="F275" s="90">
        <v>1</v>
      </c>
      <c r="G275" s="91">
        <v>88.2</v>
      </c>
      <c r="H275" s="91">
        <v>112.32</v>
      </c>
      <c r="I275" s="91">
        <v>88.2</v>
      </c>
      <c r="J275" s="94">
        <v>112.32</v>
      </c>
      <c r="K275" s="95">
        <v>0</v>
      </c>
      <c r="L275" s="96">
        <f>VLOOKUP(A275,'MEMÓRIA 01'!$A$6:$E$319,5,FALSE)</f>
        <v>0</v>
      </c>
      <c r="M275" s="95">
        <f t="shared" si="71"/>
        <v>0</v>
      </c>
      <c r="N275" s="97">
        <f t="shared" si="72"/>
        <v>0</v>
      </c>
      <c r="O275" s="97">
        <f t="shared" si="73"/>
        <v>0</v>
      </c>
      <c r="P275" s="97">
        <f t="shared" si="74"/>
        <v>0</v>
      </c>
    </row>
    <row r="276" spans="1:16" ht="25.5">
      <c r="A276" s="87" t="s">
        <v>585</v>
      </c>
      <c r="B276" s="88" t="s">
        <v>586</v>
      </c>
      <c r="C276" s="89" t="s">
        <v>587</v>
      </c>
      <c r="D276" s="88" t="s">
        <v>1761</v>
      </c>
      <c r="E276" s="88" t="s">
        <v>4</v>
      </c>
      <c r="F276" s="90">
        <v>3</v>
      </c>
      <c r="G276" s="91">
        <v>381.27</v>
      </c>
      <c r="H276" s="91">
        <v>485.55</v>
      </c>
      <c r="I276" s="91">
        <v>1143.81</v>
      </c>
      <c r="J276" s="94">
        <v>1456.65</v>
      </c>
      <c r="K276" s="95">
        <v>0</v>
      </c>
      <c r="L276" s="96">
        <f>VLOOKUP(A276,'MEMÓRIA 01'!$A$6:$E$319,5,FALSE)</f>
        <v>0</v>
      </c>
      <c r="M276" s="95">
        <f t="shared" si="71"/>
        <v>0</v>
      </c>
      <c r="N276" s="97">
        <f t="shared" si="72"/>
        <v>0</v>
      </c>
      <c r="O276" s="97">
        <f t="shared" si="73"/>
        <v>0</v>
      </c>
      <c r="P276" s="97">
        <f t="shared" si="74"/>
        <v>0</v>
      </c>
    </row>
    <row r="277" spans="1:16" s="124" customFormat="1">
      <c r="A277" s="117" t="s">
        <v>588</v>
      </c>
      <c r="B277" s="189" t="s">
        <v>589</v>
      </c>
      <c r="C277" s="189"/>
      <c r="D277" s="189"/>
      <c r="E277" s="189"/>
      <c r="F277" s="189"/>
      <c r="G277" s="189"/>
      <c r="H277" s="189"/>
      <c r="I277" s="118">
        <v>1956.27</v>
      </c>
      <c r="J277" s="119">
        <v>2490.6999999999998</v>
      </c>
      <c r="K277" s="121"/>
      <c r="L277" s="122"/>
      <c r="M277" s="121"/>
      <c r="N277" s="123">
        <f>SUM(N278:N284)</f>
        <v>0</v>
      </c>
      <c r="O277" s="123">
        <f t="shared" ref="O277:P277" si="75">SUM(O278:O284)</f>
        <v>0</v>
      </c>
      <c r="P277" s="123">
        <f t="shared" si="75"/>
        <v>0</v>
      </c>
    </row>
    <row r="278" spans="1:16" ht="51">
      <c r="A278" s="87" t="s">
        <v>590</v>
      </c>
      <c r="B278" s="88" t="s">
        <v>565</v>
      </c>
      <c r="C278" s="89" t="s">
        <v>566</v>
      </c>
      <c r="D278" s="88" t="s">
        <v>20</v>
      </c>
      <c r="E278" s="88" t="s">
        <v>25</v>
      </c>
      <c r="F278" s="90">
        <v>90.86</v>
      </c>
      <c r="G278" s="91">
        <v>2.82</v>
      </c>
      <c r="H278" s="91">
        <v>3.59</v>
      </c>
      <c r="I278" s="91">
        <v>256.23</v>
      </c>
      <c r="J278" s="94">
        <v>326.19</v>
      </c>
      <c r="K278" s="95">
        <v>0</v>
      </c>
      <c r="L278" s="96">
        <f>VLOOKUP(A278,'MEMÓRIA 01'!$A$6:$E$319,5,FALSE)</f>
        <v>0</v>
      </c>
      <c r="M278" s="95">
        <f t="shared" si="71"/>
        <v>0</v>
      </c>
      <c r="N278" s="97">
        <f t="shared" si="72"/>
        <v>0</v>
      </c>
      <c r="O278" s="97">
        <f t="shared" si="73"/>
        <v>0</v>
      </c>
      <c r="P278" s="97">
        <f t="shared" si="74"/>
        <v>0</v>
      </c>
    </row>
    <row r="279" spans="1:16" ht="51">
      <c r="A279" s="87" t="s">
        <v>591</v>
      </c>
      <c r="B279" s="88" t="s">
        <v>568</v>
      </c>
      <c r="C279" s="89" t="s">
        <v>569</v>
      </c>
      <c r="D279" s="88" t="s">
        <v>20</v>
      </c>
      <c r="E279" s="88" t="s">
        <v>25</v>
      </c>
      <c r="F279" s="90">
        <v>125.64</v>
      </c>
      <c r="G279" s="91">
        <v>4.1399999999999997</v>
      </c>
      <c r="H279" s="91">
        <v>5.27</v>
      </c>
      <c r="I279" s="91">
        <v>520.15</v>
      </c>
      <c r="J279" s="94">
        <v>662.12</v>
      </c>
      <c r="K279" s="95">
        <v>0</v>
      </c>
      <c r="L279" s="96">
        <f>VLOOKUP(A279,'MEMÓRIA 01'!$A$6:$E$319,5,FALSE)</f>
        <v>0</v>
      </c>
      <c r="M279" s="95">
        <f t="shared" si="71"/>
        <v>0</v>
      </c>
      <c r="N279" s="97">
        <f t="shared" si="72"/>
        <v>0</v>
      </c>
      <c r="O279" s="97">
        <f t="shared" si="73"/>
        <v>0</v>
      </c>
      <c r="P279" s="97">
        <f t="shared" si="74"/>
        <v>0</v>
      </c>
    </row>
    <row r="280" spans="1:16" ht="63.75">
      <c r="A280" s="87" t="s">
        <v>592</v>
      </c>
      <c r="B280" s="88" t="s">
        <v>571</v>
      </c>
      <c r="C280" s="89" t="s">
        <v>572</v>
      </c>
      <c r="D280" s="88" t="s">
        <v>20</v>
      </c>
      <c r="E280" s="88" t="s">
        <v>25</v>
      </c>
      <c r="F280" s="90">
        <v>54.85</v>
      </c>
      <c r="G280" s="91">
        <v>16.649999999999999</v>
      </c>
      <c r="H280" s="91">
        <v>21.2</v>
      </c>
      <c r="I280" s="91">
        <v>913.25</v>
      </c>
      <c r="J280" s="94">
        <v>1162.82</v>
      </c>
      <c r="K280" s="95">
        <v>0</v>
      </c>
      <c r="L280" s="96">
        <f>VLOOKUP(A280,'MEMÓRIA 01'!$A$6:$E$319,5,FALSE)</f>
        <v>0</v>
      </c>
      <c r="M280" s="95">
        <f t="shared" si="71"/>
        <v>0</v>
      </c>
      <c r="N280" s="97">
        <f t="shared" si="72"/>
        <v>0</v>
      </c>
      <c r="O280" s="97">
        <f t="shared" si="73"/>
        <v>0</v>
      </c>
      <c r="P280" s="97">
        <f t="shared" si="74"/>
        <v>0</v>
      </c>
    </row>
    <row r="281" spans="1:16" ht="51">
      <c r="A281" s="87" t="s">
        <v>593</v>
      </c>
      <c r="B281" s="88" t="s">
        <v>574</v>
      </c>
      <c r="C281" s="89" t="s">
        <v>575</v>
      </c>
      <c r="D281" s="88" t="s">
        <v>20</v>
      </c>
      <c r="E281" s="88" t="s">
        <v>33</v>
      </c>
      <c r="F281" s="90">
        <v>2</v>
      </c>
      <c r="G281" s="91">
        <v>20</v>
      </c>
      <c r="H281" s="91">
        <v>25.47</v>
      </c>
      <c r="I281" s="91">
        <v>40</v>
      </c>
      <c r="J281" s="94">
        <v>50.94</v>
      </c>
      <c r="K281" s="95">
        <v>0</v>
      </c>
      <c r="L281" s="96">
        <f>VLOOKUP(A281,'MEMÓRIA 01'!$A$6:$E$319,5,FALSE)</f>
        <v>0</v>
      </c>
      <c r="M281" s="95">
        <f t="shared" si="71"/>
        <v>0</v>
      </c>
      <c r="N281" s="97">
        <f t="shared" si="72"/>
        <v>0</v>
      </c>
      <c r="O281" s="97">
        <f t="shared" si="73"/>
        <v>0</v>
      </c>
      <c r="P281" s="97">
        <f t="shared" si="74"/>
        <v>0</v>
      </c>
    </row>
    <row r="282" spans="1:16" ht="51">
      <c r="A282" s="87" t="s">
        <v>594</v>
      </c>
      <c r="B282" s="88" t="s">
        <v>574</v>
      </c>
      <c r="C282" s="89" t="s">
        <v>575</v>
      </c>
      <c r="D282" s="88" t="s">
        <v>20</v>
      </c>
      <c r="E282" s="88" t="s">
        <v>33</v>
      </c>
      <c r="F282" s="90">
        <v>2</v>
      </c>
      <c r="G282" s="91">
        <v>20</v>
      </c>
      <c r="H282" s="91">
        <v>25.47</v>
      </c>
      <c r="I282" s="91">
        <v>40</v>
      </c>
      <c r="J282" s="94">
        <v>50.94</v>
      </c>
      <c r="K282" s="95">
        <v>0</v>
      </c>
      <c r="L282" s="96">
        <f>VLOOKUP(A282,'MEMÓRIA 01'!$A$6:$E$319,5,FALSE)</f>
        <v>0</v>
      </c>
      <c r="M282" s="95">
        <f t="shared" si="71"/>
        <v>0</v>
      </c>
      <c r="N282" s="97">
        <f t="shared" si="72"/>
        <v>0</v>
      </c>
      <c r="O282" s="97">
        <f t="shared" si="73"/>
        <v>0</v>
      </c>
      <c r="P282" s="97">
        <f t="shared" si="74"/>
        <v>0</v>
      </c>
    </row>
    <row r="283" spans="1:16" ht="51">
      <c r="A283" s="87" t="s">
        <v>595</v>
      </c>
      <c r="B283" s="88" t="s">
        <v>596</v>
      </c>
      <c r="C283" s="89" t="s">
        <v>597</v>
      </c>
      <c r="D283" s="88" t="s">
        <v>20</v>
      </c>
      <c r="E283" s="88" t="s">
        <v>33</v>
      </c>
      <c r="F283" s="90">
        <v>2</v>
      </c>
      <c r="G283" s="91">
        <v>49.14</v>
      </c>
      <c r="H283" s="91">
        <v>62.58</v>
      </c>
      <c r="I283" s="91">
        <v>98.28</v>
      </c>
      <c r="J283" s="94">
        <v>125.16</v>
      </c>
      <c r="K283" s="95">
        <v>0</v>
      </c>
      <c r="L283" s="96">
        <f>VLOOKUP(A283,'MEMÓRIA 01'!$A$6:$E$319,5,FALSE)</f>
        <v>0</v>
      </c>
      <c r="M283" s="95">
        <f t="shared" si="71"/>
        <v>0</v>
      </c>
      <c r="N283" s="97">
        <f t="shared" si="72"/>
        <v>0</v>
      </c>
      <c r="O283" s="97">
        <f t="shared" si="73"/>
        <v>0</v>
      </c>
      <c r="P283" s="97">
        <f t="shared" si="74"/>
        <v>0</v>
      </c>
    </row>
    <row r="284" spans="1:16" ht="38.25">
      <c r="A284" s="87" t="s">
        <v>598</v>
      </c>
      <c r="B284" s="88" t="s">
        <v>583</v>
      </c>
      <c r="C284" s="89" t="s">
        <v>584</v>
      </c>
      <c r="D284" s="88" t="s">
        <v>20</v>
      </c>
      <c r="E284" s="88" t="s">
        <v>33</v>
      </c>
      <c r="F284" s="90">
        <v>1</v>
      </c>
      <c r="G284" s="91">
        <v>88.36</v>
      </c>
      <c r="H284" s="91">
        <v>112.53</v>
      </c>
      <c r="I284" s="91">
        <v>88.36</v>
      </c>
      <c r="J284" s="94">
        <v>112.53</v>
      </c>
      <c r="K284" s="95">
        <v>0</v>
      </c>
      <c r="L284" s="96">
        <f>VLOOKUP(A284,'MEMÓRIA 01'!$A$6:$E$319,5,FALSE)</f>
        <v>0</v>
      </c>
      <c r="M284" s="95">
        <f t="shared" si="71"/>
        <v>0</v>
      </c>
      <c r="N284" s="97">
        <f t="shared" si="72"/>
        <v>0</v>
      </c>
      <c r="O284" s="97">
        <f t="shared" si="73"/>
        <v>0</v>
      </c>
      <c r="P284" s="97">
        <f t="shared" si="74"/>
        <v>0</v>
      </c>
    </row>
    <row r="285" spans="1:16">
      <c r="A285" s="117" t="s">
        <v>599</v>
      </c>
      <c r="B285" s="189" t="s">
        <v>600</v>
      </c>
      <c r="C285" s="189"/>
      <c r="D285" s="189"/>
      <c r="E285" s="189"/>
      <c r="F285" s="189"/>
      <c r="G285" s="189"/>
      <c r="H285" s="189"/>
      <c r="I285" s="118">
        <v>3428.99</v>
      </c>
      <c r="J285" s="119">
        <v>4367.24</v>
      </c>
      <c r="K285" s="95"/>
      <c r="L285" s="120"/>
      <c r="M285" s="95"/>
      <c r="N285" s="123">
        <f>SUM(N286:N291)</f>
        <v>0</v>
      </c>
      <c r="O285" s="123">
        <f t="shared" ref="O285:P285" si="76">SUM(O286:O291)</f>
        <v>0</v>
      </c>
      <c r="P285" s="123">
        <f t="shared" si="76"/>
        <v>0</v>
      </c>
    </row>
    <row r="286" spans="1:16" ht="51">
      <c r="A286" s="87" t="s">
        <v>601</v>
      </c>
      <c r="B286" s="88" t="s">
        <v>565</v>
      </c>
      <c r="C286" s="89" t="s">
        <v>566</v>
      </c>
      <c r="D286" s="88" t="s">
        <v>20</v>
      </c>
      <c r="E286" s="88" t="s">
        <v>25</v>
      </c>
      <c r="F286" s="90">
        <v>274.24</v>
      </c>
      <c r="G286" s="91">
        <v>2.7</v>
      </c>
      <c r="H286" s="91">
        <v>3.44</v>
      </c>
      <c r="I286" s="91">
        <v>740.45</v>
      </c>
      <c r="J286" s="94">
        <v>943.39</v>
      </c>
      <c r="K286" s="95">
        <v>0</v>
      </c>
      <c r="L286" s="96">
        <f>VLOOKUP(A286,'MEMÓRIA 01'!$A$6:$E$319,5,FALSE)</f>
        <v>0</v>
      </c>
      <c r="M286" s="95">
        <f t="shared" si="71"/>
        <v>0</v>
      </c>
      <c r="N286" s="97">
        <f t="shared" si="72"/>
        <v>0</v>
      </c>
      <c r="O286" s="97">
        <f t="shared" si="73"/>
        <v>0</v>
      </c>
      <c r="P286" s="97">
        <f t="shared" si="74"/>
        <v>0</v>
      </c>
    </row>
    <row r="287" spans="1:16" ht="51">
      <c r="A287" s="87" t="s">
        <v>602</v>
      </c>
      <c r="B287" s="88" t="s">
        <v>568</v>
      </c>
      <c r="C287" s="89" t="s">
        <v>569</v>
      </c>
      <c r="D287" s="88" t="s">
        <v>20</v>
      </c>
      <c r="E287" s="88" t="s">
        <v>25</v>
      </c>
      <c r="F287" s="90">
        <v>124.53</v>
      </c>
      <c r="G287" s="91">
        <v>4.1399999999999997</v>
      </c>
      <c r="H287" s="91">
        <v>5.27</v>
      </c>
      <c r="I287" s="91">
        <v>515.54999999999995</v>
      </c>
      <c r="J287" s="94">
        <v>656.27</v>
      </c>
      <c r="K287" s="95">
        <v>0</v>
      </c>
      <c r="L287" s="96">
        <f>VLOOKUP(A287,'MEMÓRIA 01'!$A$6:$E$319,5,FALSE)</f>
        <v>0</v>
      </c>
      <c r="M287" s="95">
        <f t="shared" si="71"/>
        <v>0</v>
      </c>
      <c r="N287" s="97">
        <f t="shared" si="72"/>
        <v>0</v>
      </c>
      <c r="O287" s="97">
        <f t="shared" si="73"/>
        <v>0</v>
      </c>
      <c r="P287" s="97">
        <f t="shared" si="74"/>
        <v>0</v>
      </c>
    </row>
    <row r="288" spans="1:16" ht="63.75">
      <c r="A288" s="87" t="s">
        <v>603</v>
      </c>
      <c r="B288" s="88" t="s">
        <v>571</v>
      </c>
      <c r="C288" s="89" t="s">
        <v>572</v>
      </c>
      <c r="D288" s="88" t="s">
        <v>20</v>
      </c>
      <c r="E288" s="88" t="s">
        <v>25</v>
      </c>
      <c r="F288" s="90">
        <v>119.55</v>
      </c>
      <c r="G288" s="91">
        <v>16.920000000000002</v>
      </c>
      <c r="H288" s="91">
        <v>21.55</v>
      </c>
      <c r="I288" s="91">
        <v>2022.79</v>
      </c>
      <c r="J288" s="94">
        <v>2576.3000000000002</v>
      </c>
      <c r="K288" s="95">
        <v>0</v>
      </c>
      <c r="L288" s="96">
        <f>VLOOKUP(A288,'MEMÓRIA 01'!$A$6:$E$319,5,FALSE)</f>
        <v>0</v>
      </c>
      <c r="M288" s="95">
        <f t="shared" si="71"/>
        <v>0</v>
      </c>
      <c r="N288" s="97">
        <f t="shared" si="72"/>
        <v>0</v>
      </c>
      <c r="O288" s="97">
        <f t="shared" si="73"/>
        <v>0</v>
      </c>
      <c r="P288" s="97">
        <f t="shared" si="74"/>
        <v>0</v>
      </c>
    </row>
    <row r="289" spans="1:16" ht="51">
      <c r="A289" s="87" t="s">
        <v>604</v>
      </c>
      <c r="B289" s="88" t="s">
        <v>574</v>
      </c>
      <c r="C289" s="89" t="s">
        <v>575</v>
      </c>
      <c r="D289" s="88" t="s">
        <v>20</v>
      </c>
      <c r="E289" s="88" t="s">
        <v>33</v>
      </c>
      <c r="F289" s="90">
        <v>2</v>
      </c>
      <c r="G289" s="91">
        <v>20</v>
      </c>
      <c r="H289" s="91">
        <v>25.47</v>
      </c>
      <c r="I289" s="91">
        <v>40</v>
      </c>
      <c r="J289" s="94">
        <v>50.94</v>
      </c>
      <c r="K289" s="95">
        <v>0</v>
      </c>
      <c r="L289" s="96">
        <f>VLOOKUP(A289,'MEMÓRIA 01'!$A$6:$E$319,5,FALSE)</f>
        <v>0</v>
      </c>
      <c r="M289" s="95">
        <f t="shared" si="71"/>
        <v>0</v>
      </c>
      <c r="N289" s="97">
        <f t="shared" si="72"/>
        <v>0</v>
      </c>
      <c r="O289" s="97">
        <f t="shared" si="73"/>
        <v>0</v>
      </c>
      <c r="P289" s="97">
        <f t="shared" si="74"/>
        <v>0</v>
      </c>
    </row>
    <row r="290" spans="1:16" ht="51">
      <c r="A290" s="87" t="s">
        <v>605</v>
      </c>
      <c r="B290" s="88" t="s">
        <v>577</v>
      </c>
      <c r="C290" s="89" t="s">
        <v>578</v>
      </c>
      <c r="D290" s="88" t="s">
        <v>20</v>
      </c>
      <c r="E290" s="88" t="s">
        <v>33</v>
      </c>
      <c r="F290" s="90">
        <v>2</v>
      </c>
      <c r="G290" s="91">
        <v>42.84</v>
      </c>
      <c r="H290" s="91">
        <v>54.56</v>
      </c>
      <c r="I290" s="91">
        <v>85.68</v>
      </c>
      <c r="J290" s="94">
        <v>109.12</v>
      </c>
      <c r="K290" s="95">
        <v>0</v>
      </c>
      <c r="L290" s="96">
        <f>VLOOKUP(A290,'MEMÓRIA 01'!$A$6:$E$319,5,FALSE)</f>
        <v>0</v>
      </c>
      <c r="M290" s="95">
        <f t="shared" si="71"/>
        <v>0</v>
      </c>
      <c r="N290" s="97">
        <f t="shared" si="72"/>
        <v>0</v>
      </c>
      <c r="O290" s="97">
        <f t="shared" si="73"/>
        <v>0</v>
      </c>
      <c r="P290" s="97">
        <f t="shared" si="74"/>
        <v>0</v>
      </c>
    </row>
    <row r="291" spans="1:16" ht="38.25">
      <c r="A291" s="87" t="s">
        <v>606</v>
      </c>
      <c r="B291" s="88" t="s">
        <v>607</v>
      </c>
      <c r="C291" s="89" t="s">
        <v>608</v>
      </c>
      <c r="D291" s="88" t="s">
        <v>20</v>
      </c>
      <c r="E291" s="88" t="s">
        <v>33</v>
      </c>
      <c r="F291" s="90">
        <v>2</v>
      </c>
      <c r="G291" s="91">
        <v>12.26</v>
      </c>
      <c r="H291" s="91">
        <v>15.61</v>
      </c>
      <c r="I291" s="91">
        <v>24.52</v>
      </c>
      <c r="J291" s="94">
        <v>31.22</v>
      </c>
      <c r="K291" s="95">
        <v>0</v>
      </c>
      <c r="L291" s="96">
        <f>VLOOKUP(A291,'MEMÓRIA 01'!$A$6:$E$319,5,FALSE)</f>
        <v>0</v>
      </c>
      <c r="M291" s="95">
        <f t="shared" si="71"/>
        <v>0</v>
      </c>
      <c r="N291" s="97">
        <f t="shared" si="72"/>
        <v>0</v>
      </c>
      <c r="O291" s="97">
        <f t="shared" si="73"/>
        <v>0</v>
      </c>
      <c r="P291" s="97">
        <f t="shared" si="74"/>
        <v>0</v>
      </c>
    </row>
    <row r="292" spans="1:16">
      <c r="A292" s="117" t="s">
        <v>609</v>
      </c>
      <c r="B292" s="189" t="s">
        <v>172</v>
      </c>
      <c r="C292" s="189"/>
      <c r="D292" s="189"/>
      <c r="E292" s="189"/>
      <c r="F292" s="189"/>
      <c r="G292" s="189"/>
      <c r="H292" s="189"/>
      <c r="I292" s="118">
        <v>47211.96</v>
      </c>
      <c r="J292" s="119">
        <v>60131.69</v>
      </c>
      <c r="K292" s="121"/>
      <c r="L292" s="122"/>
      <c r="M292" s="121"/>
      <c r="N292" s="123">
        <f>SUM(N293:N299)</f>
        <v>0</v>
      </c>
      <c r="O292" s="123">
        <f t="shared" ref="O292:P292" si="77">SUM(O293:O299)</f>
        <v>0</v>
      </c>
      <c r="P292" s="123">
        <f t="shared" si="77"/>
        <v>0</v>
      </c>
    </row>
    <row r="293" spans="1:16" ht="63.75">
      <c r="A293" s="87" t="s">
        <v>610</v>
      </c>
      <c r="B293" s="88" t="s">
        <v>611</v>
      </c>
      <c r="C293" s="89" t="s">
        <v>612</v>
      </c>
      <c r="D293" s="88" t="s">
        <v>20</v>
      </c>
      <c r="E293" s="88" t="s">
        <v>33</v>
      </c>
      <c r="F293" s="90">
        <v>8</v>
      </c>
      <c r="G293" s="91">
        <v>406.94</v>
      </c>
      <c r="H293" s="91">
        <v>518.24</v>
      </c>
      <c r="I293" s="91">
        <v>3255.52</v>
      </c>
      <c r="J293" s="94">
        <v>4145.92</v>
      </c>
      <c r="K293" s="95">
        <v>0</v>
      </c>
      <c r="L293" s="96">
        <f>VLOOKUP(A293,'MEMÓRIA 01'!$A$6:$E$319,5,FALSE)</f>
        <v>0</v>
      </c>
      <c r="M293" s="95">
        <f t="shared" si="71"/>
        <v>0</v>
      </c>
      <c r="N293" s="97">
        <f t="shared" si="72"/>
        <v>0</v>
      </c>
      <c r="O293" s="97">
        <f t="shared" si="73"/>
        <v>0</v>
      </c>
      <c r="P293" s="97">
        <f t="shared" si="74"/>
        <v>0</v>
      </c>
    </row>
    <row r="294" spans="1:16" ht="51">
      <c r="A294" s="87" t="s">
        <v>613</v>
      </c>
      <c r="B294" s="88" t="s">
        <v>614</v>
      </c>
      <c r="C294" s="89" t="s">
        <v>615</v>
      </c>
      <c r="D294" s="88" t="s">
        <v>20</v>
      </c>
      <c r="E294" s="88" t="s">
        <v>25</v>
      </c>
      <c r="F294" s="90">
        <v>1246.3800000000001</v>
      </c>
      <c r="G294" s="91">
        <v>22</v>
      </c>
      <c r="H294" s="91">
        <v>28.02</v>
      </c>
      <c r="I294" s="91">
        <v>27420.36</v>
      </c>
      <c r="J294" s="94">
        <v>34923.57</v>
      </c>
      <c r="K294" s="95">
        <v>0</v>
      </c>
      <c r="L294" s="96">
        <f>VLOOKUP(A294,'MEMÓRIA 01'!$A$6:$E$319,5,FALSE)</f>
        <v>0</v>
      </c>
      <c r="M294" s="95">
        <f t="shared" si="71"/>
        <v>0</v>
      </c>
      <c r="N294" s="97">
        <f t="shared" si="72"/>
        <v>0</v>
      </c>
      <c r="O294" s="97">
        <f t="shared" si="73"/>
        <v>0</v>
      </c>
      <c r="P294" s="97">
        <f t="shared" si="74"/>
        <v>0</v>
      </c>
    </row>
    <row r="295" spans="1:16" ht="51">
      <c r="A295" s="87" t="s">
        <v>616</v>
      </c>
      <c r="B295" s="88" t="s">
        <v>617</v>
      </c>
      <c r="C295" s="89" t="s">
        <v>618</v>
      </c>
      <c r="D295" s="88" t="s">
        <v>20</v>
      </c>
      <c r="E295" s="88" t="s">
        <v>25</v>
      </c>
      <c r="F295" s="90">
        <v>786.12</v>
      </c>
      <c r="G295" s="91">
        <v>6.93</v>
      </c>
      <c r="H295" s="91">
        <v>8.83</v>
      </c>
      <c r="I295" s="91">
        <v>5447.81</v>
      </c>
      <c r="J295" s="94">
        <v>6941.44</v>
      </c>
      <c r="K295" s="95">
        <v>0</v>
      </c>
      <c r="L295" s="96">
        <f>VLOOKUP(A295,'MEMÓRIA 01'!$A$6:$E$319,5,FALSE)</f>
        <v>0</v>
      </c>
      <c r="M295" s="95">
        <f t="shared" si="71"/>
        <v>0</v>
      </c>
      <c r="N295" s="97">
        <f t="shared" si="72"/>
        <v>0</v>
      </c>
      <c r="O295" s="97">
        <f t="shared" si="73"/>
        <v>0</v>
      </c>
      <c r="P295" s="97">
        <f t="shared" si="74"/>
        <v>0</v>
      </c>
    </row>
    <row r="296" spans="1:16" ht="63.75">
      <c r="A296" s="87" t="s">
        <v>619</v>
      </c>
      <c r="B296" s="88" t="s">
        <v>620</v>
      </c>
      <c r="C296" s="89" t="s">
        <v>621</v>
      </c>
      <c r="D296" s="88" t="s">
        <v>20</v>
      </c>
      <c r="E296" s="88" t="s">
        <v>25</v>
      </c>
      <c r="F296" s="90">
        <v>348.97</v>
      </c>
      <c r="G296" s="91">
        <v>23</v>
      </c>
      <c r="H296" s="91">
        <v>29.29</v>
      </c>
      <c r="I296" s="91">
        <v>8026.31</v>
      </c>
      <c r="J296" s="94">
        <v>10221.33</v>
      </c>
      <c r="K296" s="95">
        <v>0</v>
      </c>
      <c r="L296" s="96">
        <f>VLOOKUP(A296,'MEMÓRIA 01'!$A$6:$E$319,5,FALSE)</f>
        <v>0</v>
      </c>
      <c r="M296" s="95">
        <f t="shared" si="71"/>
        <v>0</v>
      </c>
      <c r="N296" s="97">
        <f t="shared" si="72"/>
        <v>0</v>
      </c>
      <c r="O296" s="97">
        <f t="shared" si="73"/>
        <v>0</v>
      </c>
      <c r="P296" s="97">
        <f t="shared" si="74"/>
        <v>0</v>
      </c>
    </row>
    <row r="297" spans="1:16" ht="51">
      <c r="A297" s="87" t="s">
        <v>622</v>
      </c>
      <c r="B297" s="88" t="s">
        <v>623</v>
      </c>
      <c r="C297" s="89" t="s">
        <v>624</v>
      </c>
      <c r="D297" s="88" t="s">
        <v>20</v>
      </c>
      <c r="E297" s="88" t="s">
        <v>25</v>
      </c>
      <c r="F297" s="90">
        <v>10.54</v>
      </c>
      <c r="G297" s="91">
        <v>13.41</v>
      </c>
      <c r="H297" s="91">
        <v>17.079999999999998</v>
      </c>
      <c r="I297" s="91">
        <v>141.34</v>
      </c>
      <c r="J297" s="94">
        <v>180.02</v>
      </c>
      <c r="K297" s="95">
        <v>0</v>
      </c>
      <c r="L297" s="96">
        <f>VLOOKUP(A297,'MEMÓRIA 01'!$A$6:$E$319,5,FALSE)</f>
        <v>0</v>
      </c>
      <c r="M297" s="95">
        <f t="shared" si="71"/>
        <v>0</v>
      </c>
      <c r="N297" s="97">
        <f t="shared" si="72"/>
        <v>0</v>
      </c>
      <c r="O297" s="97">
        <f t="shared" si="73"/>
        <v>0</v>
      </c>
      <c r="P297" s="97">
        <f t="shared" si="74"/>
        <v>0</v>
      </c>
    </row>
    <row r="298" spans="1:16" ht="63.75">
      <c r="A298" s="87" t="s">
        <v>625</v>
      </c>
      <c r="B298" s="88" t="s">
        <v>626</v>
      </c>
      <c r="C298" s="89" t="s">
        <v>627</v>
      </c>
      <c r="D298" s="88" t="s">
        <v>20</v>
      </c>
      <c r="E298" s="88" t="s">
        <v>25</v>
      </c>
      <c r="F298" s="90">
        <v>10.09</v>
      </c>
      <c r="G298" s="91">
        <v>43.52</v>
      </c>
      <c r="H298" s="91">
        <v>55.42</v>
      </c>
      <c r="I298" s="91">
        <v>439.12</v>
      </c>
      <c r="J298" s="94">
        <v>559.19000000000005</v>
      </c>
      <c r="K298" s="95">
        <v>0</v>
      </c>
      <c r="L298" s="96">
        <f>VLOOKUP(A298,'MEMÓRIA 01'!$A$6:$E$319,5,FALSE)</f>
        <v>0</v>
      </c>
      <c r="M298" s="95">
        <f t="shared" si="71"/>
        <v>0</v>
      </c>
      <c r="N298" s="97">
        <f t="shared" si="72"/>
        <v>0</v>
      </c>
      <c r="O298" s="97">
        <f t="shared" si="73"/>
        <v>0</v>
      </c>
      <c r="P298" s="97">
        <f t="shared" si="74"/>
        <v>0</v>
      </c>
    </row>
    <row r="299" spans="1:16" ht="63.75">
      <c r="A299" s="87" t="s">
        <v>628</v>
      </c>
      <c r="B299" s="88" t="s">
        <v>629</v>
      </c>
      <c r="C299" s="89" t="s">
        <v>630</v>
      </c>
      <c r="D299" s="88" t="s">
        <v>20</v>
      </c>
      <c r="E299" s="88" t="s">
        <v>33</v>
      </c>
      <c r="F299" s="90">
        <v>14</v>
      </c>
      <c r="G299" s="91">
        <v>177.25</v>
      </c>
      <c r="H299" s="91">
        <v>225.73</v>
      </c>
      <c r="I299" s="91">
        <v>2481.5</v>
      </c>
      <c r="J299" s="94">
        <v>3160.22</v>
      </c>
      <c r="K299" s="95">
        <v>0</v>
      </c>
      <c r="L299" s="96">
        <f>VLOOKUP(A299,'MEMÓRIA 01'!$A$6:$E$319,5,FALSE)</f>
        <v>0</v>
      </c>
      <c r="M299" s="95">
        <f t="shared" si="71"/>
        <v>0</v>
      </c>
      <c r="N299" s="97">
        <f t="shared" si="72"/>
        <v>0</v>
      </c>
      <c r="O299" s="97">
        <f t="shared" si="73"/>
        <v>0</v>
      </c>
      <c r="P299" s="97">
        <f t="shared" si="74"/>
        <v>0</v>
      </c>
    </row>
    <row r="300" spans="1:16" s="109" customFormat="1">
      <c r="A300" s="106" t="s">
        <v>631</v>
      </c>
      <c r="B300" s="172" t="s">
        <v>632</v>
      </c>
      <c r="C300" s="172"/>
      <c r="D300" s="172"/>
      <c r="E300" s="172"/>
      <c r="F300" s="172"/>
      <c r="G300" s="172"/>
      <c r="H300" s="172"/>
      <c r="I300" s="107">
        <v>38912.019999999997</v>
      </c>
      <c r="J300" s="108">
        <v>49555.34</v>
      </c>
      <c r="K300" s="125"/>
      <c r="L300" s="126"/>
      <c r="M300" s="125"/>
      <c r="N300" s="100">
        <f>SUM(N301:N307)</f>
        <v>0</v>
      </c>
      <c r="O300" s="100">
        <f t="shared" ref="O300:P300" si="78">SUM(O301:O307)</f>
        <v>0</v>
      </c>
      <c r="P300" s="100">
        <f t="shared" si="78"/>
        <v>0</v>
      </c>
    </row>
    <row r="301" spans="1:16" ht="51">
      <c r="A301" s="87" t="s">
        <v>633</v>
      </c>
      <c r="B301" s="88" t="s">
        <v>634</v>
      </c>
      <c r="C301" s="89" t="s">
        <v>635</v>
      </c>
      <c r="D301" s="88" t="s">
        <v>20</v>
      </c>
      <c r="E301" s="88" t="s">
        <v>33</v>
      </c>
      <c r="F301" s="90">
        <v>3</v>
      </c>
      <c r="G301" s="91">
        <v>828.9</v>
      </c>
      <c r="H301" s="91">
        <v>1055.5999999999999</v>
      </c>
      <c r="I301" s="91">
        <v>2486.6999999999998</v>
      </c>
      <c r="J301" s="94">
        <v>3166.8</v>
      </c>
      <c r="K301" s="95">
        <v>0</v>
      </c>
      <c r="L301" s="96">
        <f>VLOOKUP(A301,'MEMÓRIA 01'!$A$6:$E$319,5,FALSE)</f>
        <v>0</v>
      </c>
      <c r="M301" s="95">
        <f t="shared" si="71"/>
        <v>0</v>
      </c>
      <c r="N301" s="97">
        <f t="shared" si="72"/>
        <v>0</v>
      </c>
      <c r="O301" s="97">
        <f t="shared" si="73"/>
        <v>0</v>
      </c>
      <c r="P301" s="97">
        <f t="shared" si="74"/>
        <v>0</v>
      </c>
    </row>
    <row r="302" spans="1:16" ht="51">
      <c r="A302" s="87" t="s">
        <v>636</v>
      </c>
      <c r="B302" s="88" t="s">
        <v>637</v>
      </c>
      <c r="C302" s="89" t="s">
        <v>638</v>
      </c>
      <c r="D302" s="88" t="s">
        <v>20</v>
      </c>
      <c r="E302" s="88" t="s">
        <v>33</v>
      </c>
      <c r="F302" s="90">
        <v>6</v>
      </c>
      <c r="G302" s="91">
        <v>14.4</v>
      </c>
      <c r="H302" s="91">
        <v>18.34</v>
      </c>
      <c r="I302" s="91">
        <v>86.4</v>
      </c>
      <c r="J302" s="94">
        <v>110.04</v>
      </c>
      <c r="K302" s="95">
        <v>0</v>
      </c>
      <c r="L302" s="96">
        <f>VLOOKUP(A302,'MEMÓRIA 01'!$A$6:$E$319,5,FALSE)</f>
        <v>0</v>
      </c>
      <c r="M302" s="95">
        <f t="shared" si="71"/>
        <v>0</v>
      </c>
      <c r="N302" s="97">
        <f t="shared" si="72"/>
        <v>0</v>
      </c>
      <c r="O302" s="97">
        <f t="shared" si="73"/>
        <v>0</v>
      </c>
      <c r="P302" s="97">
        <f t="shared" si="74"/>
        <v>0</v>
      </c>
    </row>
    <row r="303" spans="1:16" ht="25.5">
      <c r="A303" s="87" t="s">
        <v>639</v>
      </c>
      <c r="B303" s="88" t="s">
        <v>640</v>
      </c>
      <c r="C303" s="89" t="s">
        <v>641</v>
      </c>
      <c r="D303" s="88" t="s">
        <v>15</v>
      </c>
      <c r="E303" s="88" t="s">
        <v>52</v>
      </c>
      <c r="F303" s="90">
        <v>3</v>
      </c>
      <c r="G303" s="91">
        <v>14.4</v>
      </c>
      <c r="H303" s="91">
        <v>18.34</v>
      </c>
      <c r="I303" s="91">
        <v>43.2</v>
      </c>
      <c r="J303" s="94">
        <v>55.02</v>
      </c>
      <c r="K303" s="95">
        <v>0</v>
      </c>
      <c r="L303" s="96">
        <f>VLOOKUP(A303,'MEMÓRIA 01'!$A$6:$E$319,5,FALSE)</f>
        <v>0</v>
      </c>
      <c r="M303" s="95">
        <f t="shared" si="71"/>
        <v>0</v>
      </c>
      <c r="N303" s="97">
        <f t="shared" si="72"/>
        <v>0</v>
      </c>
      <c r="O303" s="97">
        <f t="shared" si="73"/>
        <v>0</v>
      </c>
      <c r="P303" s="97">
        <f t="shared" si="74"/>
        <v>0</v>
      </c>
    </row>
    <row r="304" spans="1:16" ht="25.5">
      <c r="A304" s="87" t="s">
        <v>642</v>
      </c>
      <c r="B304" s="88" t="s">
        <v>643</v>
      </c>
      <c r="C304" s="89" t="s">
        <v>644</v>
      </c>
      <c r="D304" s="88" t="s">
        <v>1761</v>
      </c>
      <c r="E304" s="88" t="s">
        <v>33</v>
      </c>
      <c r="F304" s="90">
        <v>3</v>
      </c>
      <c r="G304" s="91">
        <v>4.74</v>
      </c>
      <c r="H304" s="91">
        <v>6.04</v>
      </c>
      <c r="I304" s="91">
        <v>14.22</v>
      </c>
      <c r="J304" s="94">
        <v>18.12</v>
      </c>
      <c r="K304" s="95">
        <v>0</v>
      </c>
      <c r="L304" s="96">
        <f>VLOOKUP(A304,'MEMÓRIA 01'!$A$6:$E$319,5,FALSE)</f>
        <v>0</v>
      </c>
      <c r="M304" s="95">
        <f t="shared" si="71"/>
        <v>0</v>
      </c>
      <c r="N304" s="97">
        <f t="shared" si="72"/>
        <v>0</v>
      </c>
      <c r="O304" s="97">
        <f t="shared" si="73"/>
        <v>0</v>
      </c>
      <c r="P304" s="97">
        <f t="shared" si="74"/>
        <v>0</v>
      </c>
    </row>
    <row r="305" spans="1:16" ht="63.75">
      <c r="A305" s="87" t="s">
        <v>645</v>
      </c>
      <c r="B305" s="88" t="s">
        <v>646</v>
      </c>
      <c r="C305" s="89" t="s">
        <v>647</v>
      </c>
      <c r="D305" s="88" t="s">
        <v>15</v>
      </c>
      <c r="E305" s="88" t="s">
        <v>52</v>
      </c>
      <c r="F305" s="90">
        <v>36</v>
      </c>
      <c r="G305" s="91">
        <v>20.7</v>
      </c>
      <c r="H305" s="91">
        <v>26.36</v>
      </c>
      <c r="I305" s="91">
        <v>745.2</v>
      </c>
      <c r="J305" s="94">
        <v>948.96</v>
      </c>
      <c r="K305" s="95">
        <v>0</v>
      </c>
      <c r="L305" s="96">
        <f>VLOOKUP(A305,'MEMÓRIA 01'!$A$6:$E$319,5,FALSE)</f>
        <v>0</v>
      </c>
      <c r="M305" s="95">
        <f t="shared" si="71"/>
        <v>0</v>
      </c>
      <c r="N305" s="97">
        <f t="shared" si="72"/>
        <v>0</v>
      </c>
      <c r="O305" s="97">
        <f t="shared" si="73"/>
        <v>0</v>
      </c>
      <c r="P305" s="97">
        <f t="shared" si="74"/>
        <v>0</v>
      </c>
    </row>
    <row r="306" spans="1:16" ht="63.75">
      <c r="A306" s="87" t="s">
        <v>648</v>
      </c>
      <c r="B306" s="88" t="s">
        <v>646</v>
      </c>
      <c r="C306" s="89" t="s">
        <v>649</v>
      </c>
      <c r="D306" s="88" t="s">
        <v>15</v>
      </c>
      <c r="E306" s="88" t="s">
        <v>52</v>
      </c>
      <c r="F306" s="90">
        <v>6</v>
      </c>
      <c r="G306" s="91">
        <v>20.7</v>
      </c>
      <c r="H306" s="91">
        <v>26.36</v>
      </c>
      <c r="I306" s="91">
        <v>124.2</v>
      </c>
      <c r="J306" s="94">
        <v>158.16</v>
      </c>
      <c r="K306" s="95">
        <v>0</v>
      </c>
      <c r="L306" s="96">
        <f>VLOOKUP(A306,'MEMÓRIA 01'!$A$6:$E$319,5,FALSE)</f>
        <v>0</v>
      </c>
      <c r="M306" s="95">
        <f t="shared" si="71"/>
        <v>0</v>
      </c>
      <c r="N306" s="97">
        <f t="shared" si="72"/>
        <v>0</v>
      </c>
      <c r="O306" s="97">
        <f t="shared" si="73"/>
        <v>0</v>
      </c>
      <c r="P306" s="97">
        <f t="shared" si="74"/>
        <v>0</v>
      </c>
    </row>
    <row r="307" spans="1:16">
      <c r="A307" s="117" t="s">
        <v>650</v>
      </c>
      <c r="B307" s="189" t="s">
        <v>651</v>
      </c>
      <c r="C307" s="189"/>
      <c r="D307" s="189"/>
      <c r="E307" s="189"/>
      <c r="F307" s="189"/>
      <c r="G307" s="189"/>
      <c r="H307" s="189"/>
      <c r="I307" s="118">
        <v>35412.1</v>
      </c>
      <c r="J307" s="119">
        <v>45098.239999999998</v>
      </c>
      <c r="K307" s="121"/>
      <c r="L307" s="122"/>
      <c r="M307" s="121"/>
      <c r="N307" s="123">
        <f>SUM(N308:N317)</f>
        <v>0</v>
      </c>
      <c r="O307" s="123">
        <f t="shared" ref="O307:P307" si="79">SUM(O308:O317)</f>
        <v>0</v>
      </c>
      <c r="P307" s="123">
        <f t="shared" si="79"/>
        <v>0</v>
      </c>
    </row>
    <row r="308" spans="1:16" ht="51">
      <c r="A308" s="87" t="s">
        <v>652</v>
      </c>
      <c r="B308" s="88" t="s">
        <v>653</v>
      </c>
      <c r="C308" s="89" t="s">
        <v>654</v>
      </c>
      <c r="D308" s="88" t="s">
        <v>15</v>
      </c>
      <c r="E308" s="88" t="s">
        <v>52</v>
      </c>
      <c r="F308" s="90">
        <v>4</v>
      </c>
      <c r="G308" s="91">
        <v>700</v>
      </c>
      <c r="H308" s="91">
        <v>891.45</v>
      </c>
      <c r="I308" s="91">
        <v>2800</v>
      </c>
      <c r="J308" s="94">
        <v>3565.8</v>
      </c>
      <c r="K308" s="95">
        <v>0</v>
      </c>
      <c r="L308" s="96">
        <f>VLOOKUP(A308,'MEMÓRIA 01'!$A$6:$E$319,5,FALSE)</f>
        <v>0</v>
      </c>
      <c r="M308" s="95">
        <f t="shared" si="71"/>
        <v>0</v>
      </c>
      <c r="N308" s="97">
        <f t="shared" si="72"/>
        <v>0</v>
      </c>
      <c r="O308" s="97">
        <f t="shared" si="73"/>
        <v>0</v>
      </c>
      <c r="P308" s="97">
        <f t="shared" si="74"/>
        <v>0</v>
      </c>
    </row>
    <row r="309" spans="1:16" ht="25.5">
      <c r="A309" s="87" t="s">
        <v>655</v>
      </c>
      <c r="B309" s="88" t="s">
        <v>656</v>
      </c>
      <c r="C309" s="89" t="s">
        <v>657</v>
      </c>
      <c r="D309" s="88" t="s">
        <v>15</v>
      </c>
      <c r="E309" s="88" t="s">
        <v>52</v>
      </c>
      <c r="F309" s="90">
        <v>1</v>
      </c>
      <c r="G309" s="91">
        <v>26.1</v>
      </c>
      <c r="H309" s="91">
        <v>33.24</v>
      </c>
      <c r="I309" s="91">
        <v>26.1</v>
      </c>
      <c r="J309" s="94">
        <v>33.24</v>
      </c>
      <c r="K309" s="95">
        <v>0</v>
      </c>
      <c r="L309" s="96">
        <f>VLOOKUP(A309,'MEMÓRIA 01'!$A$6:$E$319,5,FALSE)</f>
        <v>0</v>
      </c>
      <c r="M309" s="95">
        <f t="shared" si="71"/>
        <v>0</v>
      </c>
      <c r="N309" s="97">
        <f t="shared" si="72"/>
        <v>0</v>
      </c>
      <c r="O309" s="97">
        <f t="shared" si="73"/>
        <v>0</v>
      </c>
      <c r="P309" s="97">
        <f t="shared" si="74"/>
        <v>0</v>
      </c>
    </row>
    <row r="310" spans="1:16" ht="25.5">
      <c r="A310" s="87" t="s">
        <v>658</v>
      </c>
      <c r="B310" s="88" t="s">
        <v>659</v>
      </c>
      <c r="C310" s="89" t="s">
        <v>660</v>
      </c>
      <c r="D310" s="88" t="s">
        <v>1761</v>
      </c>
      <c r="E310" s="88" t="s">
        <v>33</v>
      </c>
      <c r="F310" s="90">
        <v>20</v>
      </c>
      <c r="G310" s="91">
        <v>400</v>
      </c>
      <c r="H310" s="91">
        <v>509.4</v>
      </c>
      <c r="I310" s="91">
        <v>8000</v>
      </c>
      <c r="J310" s="94">
        <v>10188</v>
      </c>
      <c r="K310" s="95">
        <v>0</v>
      </c>
      <c r="L310" s="96">
        <f>VLOOKUP(A310,'MEMÓRIA 01'!$A$6:$E$319,5,FALSE)</f>
        <v>0</v>
      </c>
      <c r="M310" s="95">
        <f t="shared" si="71"/>
        <v>0</v>
      </c>
      <c r="N310" s="97">
        <f t="shared" si="72"/>
        <v>0</v>
      </c>
      <c r="O310" s="97">
        <f t="shared" si="73"/>
        <v>0</v>
      </c>
      <c r="P310" s="97">
        <f t="shared" si="74"/>
        <v>0</v>
      </c>
    </row>
    <row r="311" spans="1:16" ht="38.25">
      <c r="A311" s="87" t="s">
        <v>661</v>
      </c>
      <c r="B311" s="88" t="s">
        <v>583</v>
      </c>
      <c r="C311" s="89" t="s">
        <v>584</v>
      </c>
      <c r="D311" s="88" t="s">
        <v>20</v>
      </c>
      <c r="E311" s="88" t="s">
        <v>33</v>
      </c>
      <c r="F311" s="90">
        <v>20</v>
      </c>
      <c r="G311" s="91">
        <v>88.2</v>
      </c>
      <c r="H311" s="91">
        <v>112.32</v>
      </c>
      <c r="I311" s="91">
        <v>1764</v>
      </c>
      <c r="J311" s="94">
        <v>2246.4</v>
      </c>
      <c r="K311" s="95">
        <v>0</v>
      </c>
      <c r="L311" s="96">
        <f>VLOOKUP(A311,'MEMÓRIA 01'!$A$6:$E$319,5,FALSE)</f>
        <v>0</v>
      </c>
      <c r="M311" s="95">
        <f t="shared" si="71"/>
        <v>0</v>
      </c>
      <c r="N311" s="97">
        <f t="shared" si="72"/>
        <v>0</v>
      </c>
      <c r="O311" s="97">
        <f t="shared" si="73"/>
        <v>0</v>
      </c>
      <c r="P311" s="97">
        <f t="shared" si="74"/>
        <v>0</v>
      </c>
    </row>
    <row r="312" spans="1:16" ht="38.25">
      <c r="A312" s="87" t="s">
        <v>662</v>
      </c>
      <c r="B312" s="88" t="s">
        <v>663</v>
      </c>
      <c r="C312" s="89" t="s">
        <v>664</v>
      </c>
      <c r="D312" s="88" t="s">
        <v>20</v>
      </c>
      <c r="E312" s="88" t="s">
        <v>25</v>
      </c>
      <c r="F312" s="90">
        <v>220</v>
      </c>
      <c r="G312" s="91">
        <v>50</v>
      </c>
      <c r="H312" s="91">
        <v>63.68</v>
      </c>
      <c r="I312" s="91">
        <v>11000</v>
      </c>
      <c r="J312" s="94">
        <v>14009.6</v>
      </c>
      <c r="K312" s="95">
        <v>0</v>
      </c>
      <c r="L312" s="96">
        <f>VLOOKUP(A312,'MEMÓRIA 01'!$A$6:$E$319,5,FALSE)</f>
        <v>0</v>
      </c>
      <c r="M312" s="95">
        <f t="shared" si="71"/>
        <v>0</v>
      </c>
      <c r="N312" s="97">
        <f t="shared" si="72"/>
        <v>0</v>
      </c>
      <c r="O312" s="97">
        <f t="shared" si="73"/>
        <v>0</v>
      </c>
      <c r="P312" s="97">
        <f t="shared" si="74"/>
        <v>0</v>
      </c>
    </row>
    <row r="313" spans="1:16" ht="25.5">
      <c r="A313" s="87" t="s">
        <v>665</v>
      </c>
      <c r="B313" s="88" t="s">
        <v>666</v>
      </c>
      <c r="C313" s="89" t="s">
        <v>667</v>
      </c>
      <c r="D313" s="88" t="s">
        <v>15</v>
      </c>
      <c r="E313" s="88" t="s">
        <v>45</v>
      </c>
      <c r="F313" s="90">
        <v>60</v>
      </c>
      <c r="G313" s="91">
        <v>50.4</v>
      </c>
      <c r="H313" s="91">
        <v>64.180000000000007</v>
      </c>
      <c r="I313" s="91">
        <v>3024</v>
      </c>
      <c r="J313" s="94">
        <v>3850.8</v>
      </c>
      <c r="K313" s="95">
        <v>0</v>
      </c>
      <c r="L313" s="96">
        <f>VLOOKUP(A313,'MEMÓRIA 01'!$A$6:$E$319,5,FALSE)</f>
        <v>0</v>
      </c>
      <c r="M313" s="95">
        <f t="shared" si="71"/>
        <v>0</v>
      </c>
      <c r="N313" s="97">
        <f t="shared" si="72"/>
        <v>0</v>
      </c>
      <c r="O313" s="97">
        <f t="shared" si="73"/>
        <v>0</v>
      </c>
      <c r="P313" s="97">
        <f t="shared" si="74"/>
        <v>0</v>
      </c>
    </row>
    <row r="314" spans="1:16">
      <c r="A314" s="87" t="s">
        <v>668</v>
      </c>
      <c r="B314" s="88" t="s">
        <v>669</v>
      </c>
      <c r="C314" s="89" t="s">
        <v>670</v>
      </c>
      <c r="D314" s="88" t="s">
        <v>15</v>
      </c>
      <c r="E314" s="88" t="s">
        <v>52</v>
      </c>
      <c r="F314" s="90">
        <v>20</v>
      </c>
      <c r="G314" s="91">
        <v>150.30000000000001</v>
      </c>
      <c r="H314" s="91">
        <v>191.41</v>
      </c>
      <c r="I314" s="91">
        <v>3006</v>
      </c>
      <c r="J314" s="94">
        <v>3828.2</v>
      </c>
      <c r="K314" s="95">
        <v>0</v>
      </c>
      <c r="L314" s="96">
        <f>VLOOKUP(A314,'MEMÓRIA 01'!$A$6:$E$319,5,FALSE)</f>
        <v>0</v>
      </c>
      <c r="M314" s="95">
        <f t="shared" si="71"/>
        <v>0</v>
      </c>
      <c r="N314" s="97">
        <f t="shared" si="72"/>
        <v>0</v>
      </c>
      <c r="O314" s="97">
        <f t="shared" si="73"/>
        <v>0</v>
      </c>
      <c r="P314" s="97">
        <f t="shared" si="74"/>
        <v>0</v>
      </c>
    </row>
    <row r="315" spans="1:16" ht="51">
      <c r="A315" s="87" t="s">
        <v>671</v>
      </c>
      <c r="B315" s="88" t="s">
        <v>672</v>
      </c>
      <c r="C315" s="89" t="s">
        <v>673</v>
      </c>
      <c r="D315" s="88" t="s">
        <v>20</v>
      </c>
      <c r="E315" s="88" t="s">
        <v>33</v>
      </c>
      <c r="F315" s="90">
        <v>20</v>
      </c>
      <c r="G315" s="91">
        <v>250</v>
      </c>
      <c r="H315" s="91">
        <v>318.38</v>
      </c>
      <c r="I315" s="91">
        <v>5000</v>
      </c>
      <c r="J315" s="94">
        <v>6367.6</v>
      </c>
      <c r="K315" s="95">
        <v>0</v>
      </c>
      <c r="L315" s="96">
        <f>VLOOKUP(A315,'MEMÓRIA 01'!$A$6:$E$319,5,FALSE)</f>
        <v>0</v>
      </c>
      <c r="M315" s="95">
        <f t="shared" si="71"/>
        <v>0</v>
      </c>
      <c r="N315" s="97">
        <f t="shared" si="72"/>
        <v>0</v>
      </c>
      <c r="O315" s="97">
        <f t="shared" si="73"/>
        <v>0</v>
      </c>
      <c r="P315" s="97">
        <f t="shared" si="74"/>
        <v>0</v>
      </c>
    </row>
    <row r="316" spans="1:16" ht="63.75">
      <c r="A316" s="87" t="s">
        <v>674</v>
      </c>
      <c r="B316" s="88" t="s">
        <v>675</v>
      </c>
      <c r="C316" s="89" t="s">
        <v>676</v>
      </c>
      <c r="D316" s="88" t="s">
        <v>20</v>
      </c>
      <c r="E316" s="88" t="s">
        <v>33</v>
      </c>
      <c r="F316" s="90">
        <v>20</v>
      </c>
      <c r="G316" s="91">
        <v>14.85</v>
      </c>
      <c r="H316" s="91">
        <v>18.91</v>
      </c>
      <c r="I316" s="91">
        <v>297</v>
      </c>
      <c r="J316" s="94">
        <v>378.2</v>
      </c>
      <c r="K316" s="95">
        <v>0</v>
      </c>
      <c r="L316" s="96">
        <f>VLOOKUP(A316,'MEMÓRIA 01'!$A$6:$E$319,5,FALSE)</f>
        <v>0</v>
      </c>
      <c r="M316" s="95">
        <f t="shared" si="71"/>
        <v>0</v>
      </c>
      <c r="N316" s="97">
        <f t="shared" si="72"/>
        <v>0</v>
      </c>
      <c r="O316" s="97">
        <f t="shared" si="73"/>
        <v>0</v>
      </c>
      <c r="P316" s="97">
        <f t="shared" si="74"/>
        <v>0</v>
      </c>
    </row>
    <row r="317" spans="1:16" ht="76.5">
      <c r="A317" s="135" t="s">
        <v>677</v>
      </c>
      <c r="B317" s="136" t="s">
        <v>678</v>
      </c>
      <c r="C317" s="137" t="s">
        <v>679</v>
      </c>
      <c r="D317" s="136" t="s">
        <v>20</v>
      </c>
      <c r="E317" s="136" t="s">
        <v>33</v>
      </c>
      <c r="F317" s="138">
        <v>20</v>
      </c>
      <c r="G317" s="139">
        <v>24.75</v>
      </c>
      <c r="H317" s="139">
        <v>31.52</v>
      </c>
      <c r="I317" s="139">
        <v>495</v>
      </c>
      <c r="J317" s="140">
        <v>630.4</v>
      </c>
      <c r="K317" s="141">
        <v>0</v>
      </c>
      <c r="L317" s="142">
        <f>VLOOKUP(A317,'MEMÓRIA 01'!$A$6:$E$319,5,FALSE)</f>
        <v>0</v>
      </c>
      <c r="M317" s="141">
        <f t="shared" si="71"/>
        <v>0</v>
      </c>
      <c r="N317" s="97">
        <f t="shared" si="72"/>
        <v>0</v>
      </c>
      <c r="O317" s="97">
        <f t="shared" si="73"/>
        <v>0</v>
      </c>
      <c r="P317" s="97">
        <f t="shared" si="74"/>
        <v>0</v>
      </c>
    </row>
    <row r="318" spans="1:16">
      <c r="A318" s="190" t="s">
        <v>1787</v>
      </c>
      <c r="B318" s="191"/>
      <c r="C318" s="191"/>
      <c r="D318" s="191"/>
      <c r="E318" s="191"/>
      <c r="F318" s="191"/>
      <c r="G318" s="191"/>
      <c r="H318" s="191"/>
      <c r="I318" s="192"/>
      <c r="J318" s="143">
        <f>J12+J18+J34+J65+J78+J132+J145+J153+J165+J219+J221+J261+J300</f>
        <v>1570000.0000000002</v>
      </c>
      <c r="K318" s="143"/>
      <c r="L318" s="143"/>
      <c r="M318" s="143"/>
      <c r="N318" s="143">
        <f>N12+N18+N34+N65+N78+N132+N145+N153+N165+N219+N221+N261+N300</f>
        <v>0</v>
      </c>
      <c r="O318" s="143">
        <f t="shared" ref="O318:P318" si="80">O12+O18+O34+O65+O78+O132+O145+O153+O165+O219+O221+O261+O300</f>
        <v>168080.04</v>
      </c>
      <c r="P318" s="143">
        <f t="shared" si="80"/>
        <v>168080.04</v>
      </c>
    </row>
    <row r="323" spans="2:15">
      <c r="M323" s="103"/>
    </row>
    <row r="334" spans="2:15">
      <c r="B334" s="163" t="s">
        <v>1788</v>
      </c>
      <c r="C334" s="163"/>
      <c r="D334" s="163"/>
      <c r="E334" s="163" t="s">
        <v>1789</v>
      </c>
      <c r="F334" s="163"/>
      <c r="G334" s="163"/>
      <c r="H334" s="163"/>
      <c r="I334" s="163"/>
      <c r="J334" s="163"/>
      <c r="K334" s="163"/>
      <c r="L334" s="163" t="s">
        <v>1790</v>
      </c>
      <c r="M334" s="163"/>
      <c r="N334" s="163"/>
      <c r="O334" s="163"/>
    </row>
    <row r="335" spans="2:15">
      <c r="B335" s="163" t="s">
        <v>1791</v>
      </c>
      <c r="C335" s="163"/>
      <c r="D335" s="163"/>
      <c r="E335" s="163" t="s">
        <v>1792</v>
      </c>
      <c r="F335" s="163"/>
      <c r="G335" s="163"/>
      <c r="H335" s="163"/>
      <c r="I335" s="163"/>
      <c r="J335" s="163"/>
      <c r="K335" s="163"/>
      <c r="L335" s="163" t="s">
        <v>1793</v>
      </c>
      <c r="M335" s="163"/>
      <c r="N335" s="163"/>
      <c r="O335" s="163"/>
    </row>
  </sheetData>
  <mergeCells count="88">
    <mergeCell ref="B307:H307"/>
    <mergeCell ref="K10:M10"/>
    <mergeCell ref="N10:P10"/>
    <mergeCell ref="B261:H261"/>
    <mergeCell ref="B268:H268"/>
    <mergeCell ref="B277:H277"/>
    <mergeCell ref="B285:H285"/>
    <mergeCell ref="B292:H292"/>
    <mergeCell ref="B300:H300"/>
    <mergeCell ref="B238:H238"/>
    <mergeCell ref="B240:H240"/>
    <mergeCell ref="B245:H245"/>
    <mergeCell ref="B247:H247"/>
    <mergeCell ref="B251:H251"/>
    <mergeCell ref="B255:H255"/>
    <mergeCell ref="B219:H219"/>
    <mergeCell ref="B221:H221"/>
    <mergeCell ref="B222:H222"/>
    <mergeCell ref="B225:H225"/>
    <mergeCell ref="B226:H226"/>
    <mergeCell ref="B228:H228"/>
    <mergeCell ref="B213:H213"/>
    <mergeCell ref="B166:H166"/>
    <mergeCell ref="B169:H169"/>
    <mergeCell ref="B171:H171"/>
    <mergeCell ref="B172:H172"/>
    <mergeCell ref="B174:H174"/>
    <mergeCell ref="B185:H185"/>
    <mergeCell ref="B187:H187"/>
    <mergeCell ref="B192:H192"/>
    <mergeCell ref="B194:H194"/>
    <mergeCell ref="B198:H198"/>
    <mergeCell ref="B201:H201"/>
    <mergeCell ref="B165:H165"/>
    <mergeCell ref="B132:H132"/>
    <mergeCell ref="B133:H133"/>
    <mergeCell ref="B135:H135"/>
    <mergeCell ref="B137:H137"/>
    <mergeCell ref="B138:H138"/>
    <mergeCell ref="B140:H140"/>
    <mergeCell ref="B145:H145"/>
    <mergeCell ref="B146:H146"/>
    <mergeCell ref="B148:H148"/>
    <mergeCell ref="B150:H150"/>
    <mergeCell ref="B153:H153"/>
    <mergeCell ref="B18:H18"/>
    <mergeCell ref="B34:H34"/>
    <mergeCell ref="B42:H42"/>
    <mergeCell ref="B65:H65"/>
    <mergeCell ref="B126:H126"/>
    <mergeCell ref="B79:H79"/>
    <mergeCell ref="B82:H82"/>
    <mergeCell ref="B84:H84"/>
    <mergeCell ref="B85:H85"/>
    <mergeCell ref="B87:H87"/>
    <mergeCell ref="B97:H97"/>
    <mergeCell ref="B99:H99"/>
    <mergeCell ref="B104:H104"/>
    <mergeCell ref="B106:H106"/>
    <mergeCell ref="B110:H110"/>
    <mergeCell ref="B115:H115"/>
    <mergeCell ref="B5:I6"/>
    <mergeCell ref="K5:M5"/>
    <mergeCell ref="N5:O5"/>
    <mergeCell ref="K6:M6"/>
    <mergeCell ref="N6:O6"/>
    <mergeCell ref="M7:O7"/>
    <mergeCell ref="D7:F7"/>
    <mergeCell ref="G7:I7"/>
    <mergeCell ref="A9:P9"/>
    <mergeCell ref="A318:I318"/>
    <mergeCell ref="I10:J10"/>
    <mergeCell ref="J7:L7"/>
    <mergeCell ref="B78:H78"/>
    <mergeCell ref="A10:A11"/>
    <mergeCell ref="B10:B11"/>
    <mergeCell ref="C10:C11"/>
    <mergeCell ref="D10:D11"/>
    <mergeCell ref="E10:E11"/>
    <mergeCell ref="F10:F11"/>
    <mergeCell ref="G10:H10"/>
    <mergeCell ref="B12:H12"/>
    <mergeCell ref="E334:K334"/>
    <mergeCell ref="L334:O334"/>
    <mergeCell ref="E335:K335"/>
    <mergeCell ref="L335:O335"/>
    <mergeCell ref="B334:D334"/>
    <mergeCell ref="B335:D335"/>
  </mergeCells>
  <pageMargins left="0.511811024" right="0.511811024" top="0.78740157499999996" bottom="0.78740157499999996" header="0.31496062000000002" footer="0.31496062000000002"/>
  <pageSetup paperSize="9" scale="55" orientation="landscape" r:id="rId1"/>
  <rowBreaks count="2" manualBreakCount="2">
    <brk id="296" max="15" man="1"/>
    <brk id="312" max="15" man="1"/>
  </rowBreaks>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D3E1-07F0-46D6-A08D-AEF89C560785}">
  <dimension ref="A4:H321"/>
  <sheetViews>
    <sheetView view="pageBreakPreview" topLeftCell="A137" zoomScale="70" zoomScaleNormal="70" zoomScaleSheetLayoutView="70" workbookViewId="0">
      <selection activeCell="D145" sqref="D145"/>
    </sheetView>
  </sheetViews>
  <sheetFormatPr defaultRowHeight="15"/>
  <cols>
    <col min="1" max="1" width="9.28515625" style="80" bestFit="1" customWidth="1"/>
    <col min="2" max="2" width="59.28515625" style="80" customWidth="1"/>
    <col min="3" max="3" width="6.7109375" style="80" bestFit="1" customWidth="1"/>
    <col min="4" max="4" width="84.28515625" style="147" customWidth="1"/>
    <col min="5" max="5" width="12.42578125" style="159" customWidth="1"/>
    <col min="6" max="16384" width="9.140625" style="80"/>
  </cols>
  <sheetData>
    <row r="4" spans="1:5">
      <c r="A4" s="200" t="s">
        <v>1775</v>
      </c>
      <c r="B4" s="201"/>
      <c r="C4" s="201"/>
      <c r="D4" s="201"/>
      <c r="E4" s="202"/>
    </row>
    <row r="5" spans="1:5" ht="22.5" customHeight="1">
      <c r="A5" s="104" t="s">
        <v>0</v>
      </c>
      <c r="B5" s="114" t="s">
        <v>2</v>
      </c>
      <c r="C5" s="104" t="s">
        <v>4</v>
      </c>
      <c r="D5" s="104" t="s">
        <v>1774</v>
      </c>
      <c r="E5" s="151" t="s">
        <v>694</v>
      </c>
    </row>
    <row r="6" spans="1:5">
      <c r="A6" s="113" t="s">
        <v>10</v>
      </c>
      <c r="B6" s="111"/>
      <c r="C6" s="111"/>
      <c r="D6" s="102"/>
      <c r="E6" s="152"/>
    </row>
    <row r="7" spans="1:5" ht="25.5">
      <c r="A7" s="87" t="s">
        <v>12</v>
      </c>
      <c r="B7" s="89" t="s">
        <v>14</v>
      </c>
      <c r="C7" s="88" t="s">
        <v>16</v>
      </c>
      <c r="D7" s="148"/>
      <c r="E7" s="153"/>
    </row>
    <row r="8" spans="1:5" ht="38.25">
      <c r="A8" s="87" t="s">
        <v>17</v>
      </c>
      <c r="B8" s="89" t="s">
        <v>19</v>
      </c>
      <c r="C8" s="88" t="s">
        <v>21</v>
      </c>
      <c r="D8" s="148" t="s">
        <v>1794</v>
      </c>
      <c r="E8" s="153">
        <f>2*2</f>
        <v>4</v>
      </c>
    </row>
    <row r="9" spans="1:5" ht="38.25">
      <c r="A9" s="87" t="s">
        <v>22</v>
      </c>
      <c r="B9" s="89" t="s">
        <v>24</v>
      </c>
      <c r="C9" s="88" t="s">
        <v>25</v>
      </c>
      <c r="D9" s="148" t="s">
        <v>1795</v>
      </c>
      <c r="E9" s="153">
        <f>13.46*2+7.3*2+ 8.15*2 + 3.3 * 2</f>
        <v>64.42</v>
      </c>
    </row>
    <row r="10" spans="1:5">
      <c r="A10" s="87" t="s">
        <v>26</v>
      </c>
      <c r="B10" s="89" t="s">
        <v>28</v>
      </c>
      <c r="C10" s="88" t="s">
        <v>29</v>
      </c>
      <c r="D10" s="148"/>
      <c r="E10" s="153"/>
    </row>
    <row r="11" spans="1:5" ht="38.25">
      <c r="A11" s="87" t="s">
        <v>30</v>
      </c>
      <c r="B11" s="89" t="s">
        <v>32</v>
      </c>
      <c r="C11" s="88" t="s">
        <v>33</v>
      </c>
      <c r="D11" s="148"/>
      <c r="E11" s="153"/>
    </row>
    <row r="12" spans="1:5" ht="15.75">
      <c r="A12" s="85" t="s">
        <v>34</v>
      </c>
      <c r="B12" s="110"/>
      <c r="C12" s="110"/>
      <c r="D12" s="149"/>
      <c r="E12" s="154"/>
    </row>
    <row r="13" spans="1:5">
      <c r="A13" s="87" t="s">
        <v>36</v>
      </c>
      <c r="B13" s="89" t="s">
        <v>38</v>
      </c>
      <c r="C13" s="88" t="s">
        <v>33</v>
      </c>
      <c r="D13" s="148"/>
      <c r="E13" s="153"/>
    </row>
    <row r="14" spans="1:5" ht="51" customHeight="1">
      <c r="A14" s="87" t="s">
        <v>39</v>
      </c>
      <c r="B14" s="89" t="s">
        <v>41</v>
      </c>
      <c r="C14" s="88" t="s">
        <v>33</v>
      </c>
      <c r="D14" s="148"/>
      <c r="E14" s="153"/>
    </row>
    <row r="15" spans="1:5" ht="25.5">
      <c r="A15" s="87" t="s">
        <v>42</v>
      </c>
      <c r="B15" s="89" t="s">
        <v>44</v>
      </c>
      <c r="C15" s="88" t="s">
        <v>45</v>
      </c>
      <c r="D15" s="148"/>
      <c r="E15" s="153"/>
    </row>
    <row r="16" spans="1:5" ht="25.5">
      <c r="A16" s="87" t="s">
        <v>46</v>
      </c>
      <c r="B16" s="89" t="s">
        <v>48</v>
      </c>
      <c r="C16" s="88" t="s">
        <v>45</v>
      </c>
      <c r="D16" s="148"/>
      <c r="E16" s="153"/>
    </row>
    <row r="17" spans="1:7" ht="25.5">
      <c r="A17" s="87" t="s">
        <v>49</v>
      </c>
      <c r="B17" s="89" t="s">
        <v>51</v>
      </c>
      <c r="C17" s="88" t="s">
        <v>52</v>
      </c>
      <c r="D17" s="148"/>
      <c r="E17" s="153"/>
    </row>
    <row r="18" spans="1:7" ht="51" customHeight="1">
      <c r="A18" s="87" t="s">
        <v>53</v>
      </c>
      <c r="B18" s="89" t="s">
        <v>55</v>
      </c>
      <c r="C18" s="88" t="s">
        <v>33</v>
      </c>
      <c r="D18" s="148"/>
      <c r="E18" s="153"/>
    </row>
    <row r="19" spans="1:7" ht="25.5">
      <c r="A19" s="87" t="s">
        <v>56</v>
      </c>
      <c r="B19" s="89" t="s">
        <v>58</v>
      </c>
      <c r="C19" s="88" t="s">
        <v>52</v>
      </c>
      <c r="D19" s="148"/>
      <c r="E19" s="153"/>
    </row>
    <row r="20" spans="1:7">
      <c r="A20" s="87" t="s">
        <v>59</v>
      </c>
      <c r="B20" s="89" t="s">
        <v>61</v>
      </c>
      <c r="C20" s="88" t="s">
        <v>52</v>
      </c>
      <c r="D20" s="148"/>
      <c r="E20" s="153"/>
    </row>
    <row r="21" spans="1:7">
      <c r="A21" s="87" t="s">
        <v>62</v>
      </c>
      <c r="B21" s="89" t="s">
        <v>64</v>
      </c>
      <c r="C21" s="88" t="s">
        <v>52</v>
      </c>
      <c r="D21" s="148"/>
      <c r="E21" s="153"/>
    </row>
    <row r="22" spans="1:7" ht="25.5">
      <c r="A22" s="87" t="s">
        <v>65</v>
      </c>
      <c r="B22" s="89" t="s">
        <v>67</v>
      </c>
      <c r="C22" s="88" t="s">
        <v>52</v>
      </c>
      <c r="D22" s="148"/>
      <c r="E22" s="153"/>
    </row>
    <row r="23" spans="1:7" ht="38.25" customHeight="1">
      <c r="A23" s="87" t="s">
        <v>68</v>
      </c>
      <c r="B23" s="89" t="s">
        <v>70</v>
      </c>
      <c r="C23" s="88" t="s">
        <v>52</v>
      </c>
      <c r="D23" s="148"/>
      <c r="E23" s="153"/>
    </row>
    <row r="24" spans="1:7" ht="38.25" customHeight="1">
      <c r="A24" s="87" t="s">
        <v>71</v>
      </c>
      <c r="B24" s="89" t="s">
        <v>73</v>
      </c>
      <c r="C24" s="88" t="s">
        <v>52</v>
      </c>
      <c r="D24" s="148"/>
      <c r="E24" s="153"/>
    </row>
    <row r="25" spans="1:7" ht="25.5">
      <c r="A25" s="87" t="s">
        <v>74</v>
      </c>
      <c r="B25" s="89" t="s">
        <v>76</v>
      </c>
      <c r="C25" s="88" t="s">
        <v>52</v>
      </c>
      <c r="D25" s="148"/>
      <c r="E25" s="153"/>
    </row>
    <row r="26" spans="1:7" ht="38.25" customHeight="1">
      <c r="A26" s="87" t="s">
        <v>77</v>
      </c>
      <c r="B26" s="89" t="s">
        <v>79</v>
      </c>
      <c r="C26" s="88" t="s">
        <v>52</v>
      </c>
      <c r="D26" s="148"/>
      <c r="E26" s="153"/>
    </row>
    <row r="27" spans="1:7">
      <c r="A27" s="87" t="s">
        <v>80</v>
      </c>
      <c r="B27" s="89" t="s">
        <v>82</v>
      </c>
      <c r="C27" s="88" t="s">
        <v>25</v>
      </c>
      <c r="D27" s="148"/>
      <c r="E27" s="153"/>
    </row>
    <row r="28" spans="1:7" ht="15.75">
      <c r="A28" s="85" t="s">
        <v>83</v>
      </c>
      <c r="B28" s="110"/>
      <c r="C28" s="110"/>
      <c r="D28" s="149"/>
      <c r="E28" s="154"/>
    </row>
    <row r="29" spans="1:7" ht="63.75" customHeight="1">
      <c r="A29" s="87" t="s">
        <v>85</v>
      </c>
      <c r="B29" s="89" t="s">
        <v>87</v>
      </c>
      <c r="C29" s="88" t="s">
        <v>33</v>
      </c>
      <c r="D29" s="148" t="s">
        <v>1796</v>
      </c>
      <c r="E29" s="153">
        <v>1</v>
      </c>
    </row>
    <row r="30" spans="1:7" ht="76.5" customHeight="1">
      <c r="A30" s="87" t="s">
        <v>88</v>
      </c>
      <c r="B30" s="89" t="s">
        <v>90</v>
      </c>
      <c r="C30" s="88" t="s">
        <v>25</v>
      </c>
      <c r="D30" s="148" t="s">
        <v>1797</v>
      </c>
      <c r="E30" s="153">
        <v>99.45</v>
      </c>
      <c r="G30" s="80" t="s">
        <v>1799</v>
      </c>
    </row>
    <row r="31" spans="1:7" ht="76.5" customHeight="1">
      <c r="A31" s="87" t="s">
        <v>91</v>
      </c>
      <c r="B31" s="89" t="s">
        <v>93</v>
      </c>
      <c r="C31" s="88" t="s">
        <v>25</v>
      </c>
      <c r="D31" s="148" t="s">
        <v>1798</v>
      </c>
      <c r="E31" s="153">
        <v>157.84</v>
      </c>
    </row>
    <row r="32" spans="1:7" ht="38.25" customHeight="1">
      <c r="A32" s="87" t="s">
        <v>94</v>
      </c>
      <c r="B32" s="89" t="s">
        <v>96</v>
      </c>
      <c r="C32" s="88" t="s">
        <v>52</v>
      </c>
      <c r="D32" s="148" t="s">
        <v>1796</v>
      </c>
      <c r="E32" s="153">
        <v>1</v>
      </c>
    </row>
    <row r="33" spans="1:5" ht="76.5" customHeight="1">
      <c r="A33" s="87" t="s">
        <v>97</v>
      </c>
      <c r="B33" s="89" t="s">
        <v>99</v>
      </c>
      <c r="C33" s="88" t="s">
        <v>21</v>
      </c>
      <c r="D33" s="148"/>
      <c r="E33" s="153"/>
    </row>
    <row r="34" spans="1:5" ht="51" customHeight="1">
      <c r="A34" s="87" t="s">
        <v>100</v>
      </c>
      <c r="B34" s="89" t="s">
        <v>102</v>
      </c>
      <c r="C34" s="88" t="s">
        <v>21</v>
      </c>
      <c r="D34" s="148"/>
      <c r="E34" s="153"/>
    </row>
    <row r="35" spans="1:5">
      <c r="A35" s="87" t="s">
        <v>103</v>
      </c>
      <c r="B35" s="89" t="s">
        <v>105</v>
      </c>
      <c r="C35" s="88" t="s">
        <v>52</v>
      </c>
      <c r="D35" s="148"/>
      <c r="E35" s="153"/>
    </row>
    <row r="36" spans="1:5" ht="15.75">
      <c r="A36" s="85" t="s">
        <v>106</v>
      </c>
      <c r="B36" s="110"/>
      <c r="C36" s="110"/>
      <c r="D36" s="149"/>
      <c r="E36" s="154"/>
    </row>
    <row r="37" spans="1:5" ht="51" customHeight="1">
      <c r="A37" s="87" t="s">
        <v>108</v>
      </c>
      <c r="B37" s="89" t="s">
        <v>110</v>
      </c>
      <c r="C37" s="88" t="s">
        <v>52</v>
      </c>
      <c r="D37" s="148"/>
      <c r="E37" s="153"/>
    </row>
    <row r="38" spans="1:5" ht="25.5">
      <c r="A38" s="87" t="s">
        <v>111</v>
      </c>
      <c r="B38" s="89" t="s">
        <v>113</v>
      </c>
      <c r="C38" s="88" t="s">
        <v>52</v>
      </c>
      <c r="D38" s="148"/>
      <c r="E38" s="153"/>
    </row>
    <row r="39" spans="1:5" ht="63.75" customHeight="1">
      <c r="A39" s="87" t="s">
        <v>114</v>
      </c>
      <c r="B39" s="89" t="s">
        <v>116</v>
      </c>
      <c r="C39" s="88" t="s">
        <v>33</v>
      </c>
      <c r="D39" s="148"/>
      <c r="E39" s="153"/>
    </row>
    <row r="40" spans="1:5" ht="25.5" customHeight="1">
      <c r="A40" s="87" t="s">
        <v>117</v>
      </c>
      <c r="B40" s="89" t="s">
        <v>119</v>
      </c>
      <c r="C40" s="88" t="s">
        <v>33</v>
      </c>
      <c r="D40" s="148"/>
      <c r="E40" s="153"/>
    </row>
    <row r="41" spans="1:5" ht="38.25" customHeight="1">
      <c r="A41" s="87" t="s">
        <v>120</v>
      </c>
      <c r="B41" s="89" t="s">
        <v>122</v>
      </c>
      <c r="C41" s="88" t="s">
        <v>52</v>
      </c>
      <c r="D41" s="148"/>
      <c r="E41" s="153"/>
    </row>
    <row r="42" spans="1:5">
      <c r="A42" s="87" t="s">
        <v>123</v>
      </c>
      <c r="B42" s="89" t="s">
        <v>125</v>
      </c>
      <c r="C42" s="88" t="s">
        <v>33</v>
      </c>
      <c r="D42" s="148"/>
      <c r="E42" s="153"/>
    </row>
    <row r="43" spans="1:5">
      <c r="A43" s="87" t="s">
        <v>126</v>
      </c>
      <c r="B43" s="89" t="s">
        <v>128</v>
      </c>
      <c r="C43" s="88" t="s">
        <v>25</v>
      </c>
      <c r="D43" s="148"/>
      <c r="E43" s="153"/>
    </row>
    <row r="44" spans="1:5">
      <c r="A44" s="87" t="s">
        <v>129</v>
      </c>
      <c r="B44" s="89" t="s">
        <v>131</v>
      </c>
      <c r="C44" s="88" t="s">
        <v>33</v>
      </c>
      <c r="D44" s="148"/>
      <c r="E44" s="153"/>
    </row>
    <row r="45" spans="1:5">
      <c r="A45" s="87" t="s">
        <v>132</v>
      </c>
      <c r="B45" s="89" t="s">
        <v>61</v>
      </c>
      <c r="C45" s="88" t="s">
        <v>52</v>
      </c>
      <c r="D45" s="148"/>
      <c r="E45" s="153"/>
    </row>
    <row r="46" spans="1:5" ht="25.5" customHeight="1">
      <c r="A46" s="87" t="s">
        <v>133</v>
      </c>
      <c r="B46" s="89" t="s">
        <v>135</v>
      </c>
      <c r="C46" s="88" t="s">
        <v>33</v>
      </c>
      <c r="D46" s="148"/>
      <c r="E46" s="153"/>
    </row>
    <row r="47" spans="1:5" ht="63.75" customHeight="1">
      <c r="A47" s="87" t="s">
        <v>136</v>
      </c>
      <c r="B47" s="89" t="s">
        <v>138</v>
      </c>
      <c r="C47" s="88" t="s">
        <v>33</v>
      </c>
      <c r="D47" s="148"/>
      <c r="E47" s="153"/>
    </row>
    <row r="48" spans="1:5" ht="38.25" customHeight="1">
      <c r="A48" s="87" t="s">
        <v>139</v>
      </c>
      <c r="B48" s="89" t="s">
        <v>141</v>
      </c>
      <c r="C48" s="88" t="s">
        <v>52</v>
      </c>
      <c r="D48" s="148"/>
      <c r="E48" s="153"/>
    </row>
    <row r="49" spans="1:5" ht="38.25" customHeight="1">
      <c r="A49" s="87" t="s">
        <v>142</v>
      </c>
      <c r="B49" s="89" t="s">
        <v>144</v>
      </c>
      <c r="C49" s="88" t="s">
        <v>52</v>
      </c>
      <c r="D49" s="148"/>
      <c r="E49" s="153"/>
    </row>
    <row r="50" spans="1:5" ht="76.5" customHeight="1">
      <c r="A50" s="87" t="s">
        <v>145</v>
      </c>
      <c r="B50" s="89" t="s">
        <v>147</v>
      </c>
      <c r="C50" s="88" t="s">
        <v>33</v>
      </c>
      <c r="D50" s="148"/>
      <c r="E50" s="153"/>
    </row>
    <row r="51" spans="1:5" ht="38.25" customHeight="1">
      <c r="A51" s="87" t="s">
        <v>148</v>
      </c>
      <c r="B51" s="89" t="s">
        <v>150</v>
      </c>
      <c r="C51" s="88" t="s">
        <v>52</v>
      </c>
      <c r="D51" s="148"/>
      <c r="E51" s="153"/>
    </row>
    <row r="52" spans="1:5" ht="51" customHeight="1">
      <c r="A52" s="87" t="s">
        <v>151</v>
      </c>
      <c r="B52" s="89" t="s">
        <v>153</v>
      </c>
      <c r="C52" s="88" t="s">
        <v>33</v>
      </c>
      <c r="D52" s="148"/>
      <c r="E52" s="153"/>
    </row>
    <row r="53" spans="1:5" ht="63.75" customHeight="1">
      <c r="A53" s="87" t="s">
        <v>154</v>
      </c>
      <c r="B53" s="89" t="s">
        <v>156</v>
      </c>
      <c r="C53" s="88" t="s">
        <v>33</v>
      </c>
      <c r="D53" s="148"/>
      <c r="E53" s="153"/>
    </row>
    <row r="54" spans="1:5">
      <c r="A54" s="87" t="s">
        <v>157</v>
      </c>
      <c r="B54" s="89" t="s">
        <v>159</v>
      </c>
      <c r="C54" s="88" t="s">
        <v>52</v>
      </c>
      <c r="D54" s="148"/>
      <c r="E54" s="153"/>
    </row>
    <row r="55" spans="1:5" ht="38.25">
      <c r="A55" s="87" t="s">
        <v>160</v>
      </c>
      <c r="B55" s="89" t="s">
        <v>162</v>
      </c>
      <c r="C55" s="88" t="s">
        <v>45</v>
      </c>
      <c r="D55" s="148"/>
      <c r="E55" s="153"/>
    </row>
    <row r="56" spans="1:5">
      <c r="A56" s="87" t="s">
        <v>163</v>
      </c>
      <c r="B56" s="89" t="s">
        <v>128</v>
      </c>
      <c r="C56" s="88" t="s">
        <v>25</v>
      </c>
      <c r="D56" s="148"/>
      <c r="E56" s="153"/>
    </row>
    <row r="57" spans="1:5">
      <c r="A57" s="87" t="s">
        <v>164</v>
      </c>
      <c r="B57" s="89" t="s">
        <v>166</v>
      </c>
      <c r="C57" s="88" t="s">
        <v>25</v>
      </c>
      <c r="D57" s="148"/>
      <c r="E57" s="153"/>
    </row>
    <row r="58" spans="1:5" ht="25.5" customHeight="1">
      <c r="A58" s="87" t="s">
        <v>167</v>
      </c>
      <c r="B58" s="89" t="s">
        <v>169</v>
      </c>
      <c r="C58" s="88" t="s">
        <v>170</v>
      </c>
      <c r="D58" s="148"/>
      <c r="E58" s="153"/>
    </row>
    <row r="59" spans="1:5" ht="15.75">
      <c r="A59" s="85" t="s">
        <v>171</v>
      </c>
      <c r="B59" s="110"/>
      <c r="C59" s="110"/>
      <c r="D59" s="149"/>
      <c r="E59" s="154"/>
    </row>
    <row r="60" spans="1:5" ht="38.25" customHeight="1">
      <c r="A60" s="87" t="s">
        <v>173</v>
      </c>
      <c r="B60" s="89" t="s">
        <v>175</v>
      </c>
      <c r="C60" s="88" t="s">
        <v>21</v>
      </c>
      <c r="D60" s="148"/>
      <c r="E60" s="153"/>
    </row>
    <row r="61" spans="1:5" ht="25.5" customHeight="1">
      <c r="A61" s="87" t="s">
        <v>176</v>
      </c>
      <c r="B61" s="89" t="s">
        <v>178</v>
      </c>
      <c r="C61" s="88" t="s">
        <v>16</v>
      </c>
      <c r="D61" s="148"/>
      <c r="E61" s="153"/>
    </row>
    <row r="62" spans="1:5" ht="25.5">
      <c r="A62" s="87" t="s">
        <v>179</v>
      </c>
      <c r="B62" s="89" t="s">
        <v>181</v>
      </c>
      <c r="C62" s="88" t="s">
        <v>21</v>
      </c>
      <c r="D62" s="148"/>
      <c r="E62" s="153"/>
    </row>
    <row r="63" spans="1:5">
      <c r="A63" s="87" t="s">
        <v>182</v>
      </c>
      <c r="B63" s="89" t="s">
        <v>184</v>
      </c>
      <c r="C63" s="88" t="s">
        <v>185</v>
      </c>
      <c r="D63" s="148"/>
      <c r="E63" s="153"/>
    </row>
    <row r="64" spans="1:5" ht="25.5">
      <c r="A64" s="87" t="s">
        <v>186</v>
      </c>
      <c r="B64" s="89" t="s">
        <v>188</v>
      </c>
      <c r="C64" s="88" t="s">
        <v>21</v>
      </c>
      <c r="D64" s="148"/>
      <c r="E64" s="153"/>
    </row>
    <row r="65" spans="1:5" ht="25.5" customHeight="1">
      <c r="A65" s="87" t="s">
        <v>189</v>
      </c>
      <c r="B65" s="89" t="s">
        <v>191</v>
      </c>
      <c r="C65" s="88" t="s">
        <v>21</v>
      </c>
      <c r="D65" s="148"/>
      <c r="E65" s="153"/>
    </row>
    <row r="66" spans="1:5" ht="38.25">
      <c r="A66" s="87" t="s">
        <v>192</v>
      </c>
      <c r="B66" s="89" t="s">
        <v>194</v>
      </c>
      <c r="C66" s="88" t="s">
        <v>52</v>
      </c>
      <c r="D66" s="148"/>
      <c r="E66" s="153"/>
    </row>
    <row r="67" spans="1:5" ht="25.5">
      <c r="A67" s="87" t="s">
        <v>195</v>
      </c>
      <c r="B67" s="89" t="s">
        <v>197</v>
      </c>
      <c r="C67" s="88" t="s">
        <v>45</v>
      </c>
      <c r="D67" s="148"/>
      <c r="E67" s="153"/>
    </row>
    <row r="68" spans="1:5" ht="38.25">
      <c r="A68" s="87" t="s">
        <v>198</v>
      </c>
      <c r="B68" s="89" t="s">
        <v>200</v>
      </c>
      <c r="C68" s="88" t="s">
        <v>45</v>
      </c>
      <c r="D68" s="148"/>
      <c r="E68" s="153"/>
    </row>
    <row r="69" spans="1:5" ht="51" customHeight="1">
      <c r="A69" s="87" t="s">
        <v>201</v>
      </c>
      <c r="B69" s="89" t="s">
        <v>203</v>
      </c>
      <c r="C69" s="88" t="s">
        <v>52</v>
      </c>
      <c r="D69" s="148"/>
      <c r="E69" s="153"/>
    </row>
    <row r="70" spans="1:5" ht="89.25" customHeight="1">
      <c r="A70" s="87" t="s">
        <v>204</v>
      </c>
      <c r="B70" s="89" t="s">
        <v>206</v>
      </c>
      <c r="C70" s="88" t="s">
        <v>52</v>
      </c>
      <c r="D70" s="148"/>
      <c r="E70" s="153"/>
    </row>
    <row r="71" spans="1:5">
      <c r="A71" s="87" t="s">
        <v>207</v>
      </c>
      <c r="B71" s="89" t="s">
        <v>209</v>
      </c>
      <c r="C71" s="88" t="s">
        <v>52</v>
      </c>
      <c r="D71" s="148"/>
      <c r="E71" s="153"/>
    </row>
    <row r="72" spans="1:5" ht="15.75">
      <c r="A72" s="85" t="s">
        <v>210</v>
      </c>
      <c r="B72" s="110"/>
      <c r="C72" s="110"/>
      <c r="D72" s="149"/>
      <c r="E72" s="154"/>
    </row>
    <row r="73" spans="1:5" ht="15.75">
      <c r="A73" s="85" t="s">
        <v>212</v>
      </c>
      <c r="B73" s="110"/>
      <c r="C73" s="110"/>
      <c r="D73" s="149"/>
      <c r="E73" s="154"/>
    </row>
    <row r="74" spans="1:5" ht="63.75" customHeight="1">
      <c r="A74" s="87" t="s">
        <v>214</v>
      </c>
      <c r="B74" s="89" t="s">
        <v>216</v>
      </c>
      <c r="C74" s="88" t="s">
        <v>170</v>
      </c>
      <c r="D74" s="148" t="s">
        <v>1800</v>
      </c>
      <c r="E74" s="153">
        <f>15.6</f>
        <v>15.6</v>
      </c>
    </row>
    <row r="75" spans="1:5" ht="25.5">
      <c r="A75" s="87" t="s">
        <v>217</v>
      </c>
      <c r="B75" s="89" t="s">
        <v>219</v>
      </c>
      <c r="C75" s="88" t="s">
        <v>170</v>
      </c>
      <c r="D75" s="148" t="s">
        <v>1802</v>
      </c>
      <c r="E75" s="153">
        <v>15.6</v>
      </c>
    </row>
    <row r="76" spans="1:5" ht="15.75">
      <c r="A76" s="85" t="s">
        <v>220</v>
      </c>
      <c r="B76" s="110"/>
      <c r="C76" s="110"/>
      <c r="D76" s="149"/>
      <c r="E76" s="154"/>
    </row>
    <row r="77" spans="1:5" ht="63.75" customHeight="1">
      <c r="A77" s="87" t="s">
        <v>222</v>
      </c>
      <c r="B77" s="89" t="s">
        <v>224</v>
      </c>
      <c r="C77" s="88" t="s">
        <v>21</v>
      </c>
      <c r="D77" s="148" t="s">
        <v>1803</v>
      </c>
      <c r="E77" s="153">
        <f>0.3*(6.45+3.85+6.45+6.45+2.6+6.8*2+6.7*3)</f>
        <v>17.849999999999998</v>
      </c>
    </row>
    <row r="78" spans="1:5" ht="15.75">
      <c r="A78" s="85" t="s">
        <v>225</v>
      </c>
      <c r="B78" s="110"/>
      <c r="C78" s="110"/>
      <c r="D78" s="149"/>
      <c r="E78" s="154"/>
    </row>
    <row r="79" spans="1:5" ht="15.75">
      <c r="A79" s="85" t="s">
        <v>227</v>
      </c>
      <c r="B79" s="110"/>
      <c r="C79" s="110"/>
      <c r="D79" s="149"/>
      <c r="E79" s="154"/>
    </row>
    <row r="80" spans="1:5" ht="51" customHeight="1">
      <c r="A80" s="87" t="s">
        <v>229</v>
      </c>
      <c r="B80" s="89" t="s">
        <v>231</v>
      </c>
      <c r="C80" s="88" t="s">
        <v>21</v>
      </c>
      <c r="D80" s="148" t="s">
        <v>1805</v>
      </c>
      <c r="E80" s="153">
        <v>39</v>
      </c>
    </row>
    <row r="81" spans="1:8" ht="15.75">
      <c r="A81" s="85" t="s">
        <v>232</v>
      </c>
      <c r="B81" s="110"/>
      <c r="C81" s="110"/>
      <c r="D81" s="149"/>
      <c r="E81" s="154"/>
    </row>
    <row r="82" spans="1:8" ht="51" customHeight="1">
      <c r="A82" s="87" t="s">
        <v>234</v>
      </c>
      <c r="B82" s="89" t="s">
        <v>236</v>
      </c>
      <c r="C82" s="88" t="s">
        <v>237</v>
      </c>
      <c r="D82" s="148" t="s">
        <v>1806</v>
      </c>
      <c r="E82" s="153">
        <f>52.73+22.55+75.36+49.73</f>
        <v>200.36999999999998</v>
      </c>
      <c r="G82" s="80">
        <f>(83.7+145.9)/1.1</f>
        <v>208.72727272727272</v>
      </c>
    </row>
    <row r="83" spans="1:8" ht="51" customHeight="1">
      <c r="A83" s="87" t="s">
        <v>238</v>
      </c>
      <c r="B83" s="89" t="s">
        <v>240</v>
      </c>
      <c r="C83" s="88" t="s">
        <v>237</v>
      </c>
      <c r="D83" s="148" t="s">
        <v>1808</v>
      </c>
      <c r="E83" s="153">
        <v>229.6</v>
      </c>
    </row>
    <row r="84" spans="1:8" ht="51" customHeight="1">
      <c r="A84" s="87" t="s">
        <v>241</v>
      </c>
      <c r="B84" s="89" t="s">
        <v>243</v>
      </c>
      <c r="C84" s="88" t="s">
        <v>170</v>
      </c>
      <c r="D84" s="148" t="s">
        <v>1810</v>
      </c>
      <c r="E84" s="153">
        <f>2.81+3.3+3.02</f>
        <v>9.129999999999999</v>
      </c>
    </row>
    <row r="85" spans="1:8" ht="76.5" customHeight="1">
      <c r="A85" s="87" t="s">
        <v>244</v>
      </c>
      <c r="B85" s="89" t="s">
        <v>246</v>
      </c>
      <c r="C85" s="88" t="s">
        <v>21</v>
      </c>
      <c r="D85" s="148" t="s">
        <v>1811</v>
      </c>
      <c r="E85" s="153">
        <f>63.31+28.51</f>
        <v>91.820000000000007</v>
      </c>
      <c r="H85" s="80">
        <f>23.23+40.08</f>
        <v>63.31</v>
      </c>
    </row>
    <row r="86" spans="1:8" ht="51" customHeight="1">
      <c r="A86" s="87" t="s">
        <v>247</v>
      </c>
      <c r="B86" s="89" t="s">
        <v>249</v>
      </c>
      <c r="C86" s="88" t="s">
        <v>237</v>
      </c>
      <c r="D86" s="148"/>
      <c r="E86" s="153"/>
    </row>
    <row r="87" spans="1:8" ht="51" customHeight="1">
      <c r="A87" s="87" t="s">
        <v>250</v>
      </c>
      <c r="B87" s="89" t="s">
        <v>252</v>
      </c>
      <c r="C87" s="88" t="s">
        <v>237</v>
      </c>
      <c r="D87" s="148"/>
      <c r="E87" s="153"/>
    </row>
    <row r="88" spans="1:8" ht="51" customHeight="1">
      <c r="A88" s="87" t="s">
        <v>253</v>
      </c>
      <c r="B88" s="89" t="s">
        <v>255</v>
      </c>
      <c r="C88" s="88" t="s">
        <v>237</v>
      </c>
      <c r="D88" s="148"/>
      <c r="E88" s="153"/>
    </row>
    <row r="89" spans="1:8" ht="51" customHeight="1">
      <c r="A89" s="87" t="s">
        <v>256</v>
      </c>
      <c r="B89" s="89" t="s">
        <v>258</v>
      </c>
      <c r="C89" s="88" t="s">
        <v>237</v>
      </c>
      <c r="D89" s="148" t="s">
        <v>1809</v>
      </c>
      <c r="E89" s="153">
        <v>263.60000000000002</v>
      </c>
      <c r="F89" s="80">
        <f>118.45+76.18+98.73</f>
        <v>293.36</v>
      </c>
    </row>
    <row r="90" spans="1:8" ht="51" customHeight="1">
      <c r="A90" s="87" t="s">
        <v>259</v>
      </c>
      <c r="B90" s="89" t="s">
        <v>261</v>
      </c>
      <c r="C90" s="88" t="s">
        <v>237</v>
      </c>
      <c r="D90" s="148" t="s">
        <v>1807</v>
      </c>
      <c r="E90" s="153">
        <v>28</v>
      </c>
    </row>
    <row r="91" spans="1:8" ht="15.75">
      <c r="A91" s="85" t="s">
        <v>262</v>
      </c>
      <c r="B91" s="110"/>
      <c r="C91" s="110"/>
      <c r="D91" s="149"/>
      <c r="E91" s="154"/>
    </row>
    <row r="92" spans="1:8" ht="63.75" customHeight="1">
      <c r="A92" s="87" t="s">
        <v>264</v>
      </c>
      <c r="B92" s="89" t="s">
        <v>266</v>
      </c>
      <c r="C92" s="88" t="s">
        <v>21</v>
      </c>
      <c r="D92" s="148" t="s">
        <v>1804</v>
      </c>
      <c r="E92" s="153">
        <f>(2.65*(6.45+3.85+4.39+6.45+2.6+6.8*2+6.7*2+4.67))- (0.48*0.7+0.55*1.55+1.98*0.55+0.93*2.16+0.95*2.16+0.55*1.79+0.55*1.55+0.49*0.7)</f>
        <v>138.31819999999999</v>
      </c>
    </row>
    <row r="93" spans="1:8" ht="15.75">
      <c r="A93" s="85" t="s">
        <v>267</v>
      </c>
      <c r="B93" s="110"/>
      <c r="C93" s="110"/>
      <c r="D93" s="149"/>
      <c r="E93" s="154"/>
    </row>
    <row r="94" spans="1:8" ht="63.75" customHeight="1">
      <c r="A94" s="87" t="s">
        <v>269</v>
      </c>
      <c r="B94" s="89" t="s">
        <v>271</v>
      </c>
      <c r="C94" s="88" t="s">
        <v>21</v>
      </c>
      <c r="D94" s="148"/>
      <c r="E94" s="153"/>
    </row>
    <row r="95" spans="1:8" ht="76.5" customHeight="1">
      <c r="A95" s="87" t="s">
        <v>272</v>
      </c>
      <c r="B95" s="89" t="s">
        <v>274</v>
      </c>
      <c r="C95" s="88" t="s">
        <v>21</v>
      </c>
      <c r="D95" s="148"/>
      <c r="E95" s="153"/>
    </row>
    <row r="96" spans="1:8" ht="63.75" customHeight="1">
      <c r="A96" s="87" t="s">
        <v>275</v>
      </c>
      <c r="B96" s="89" t="s">
        <v>277</v>
      </c>
      <c r="C96" s="88" t="s">
        <v>21</v>
      </c>
      <c r="D96" s="148"/>
      <c r="E96" s="153"/>
    </row>
    <row r="97" spans="1:5" ht="76.5" customHeight="1">
      <c r="A97" s="87" t="s">
        <v>278</v>
      </c>
      <c r="B97" s="89" t="s">
        <v>280</v>
      </c>
      <c r="C97" s="88" t="s">
        <v>21</v>
      </c>
      <c r="D97" s="148"/>
      <c r="E97" s="153"/>
    </row>
    <row r="98" spans="1:5" ht="15.75">
      <c r="A98" s="85" t="s">
        <v>281</v>
      </c>
      <c r="B98" s="110"/>
      <c r="C98" s="110"/>
      <c r="D98" s="149"/>
      <c r="E98" s="154"/>
    </row>
    <row r="99" spans="1:5" ht="38.25" customHeight="1">
      <c r="A99" s="87" t="s">
        <v>283</v>
      </c>
      <c r="B99" s="89" t="s">
        <v>285</v>
      </c>
      <c r="C99" s="88" t="s">
        <v>21</v>
      </c>
      <c r="D99" s="148"/>
      <c r="E99" s="153"/>
    </row>
    <row r="100" spans="1:5" ht="15.75">
      <c r="A100" s="85" t="s">
        <v>286</v>
      </c>
      <c r="B100" s="110"/>
      <c r="C100" s="110"/>
      <c r="D100" s="149"/>
      <c r="E100" s="154"/>
    </row>
    <row r="101" spans="1:5" ht="51" customHeight="1">
      <c r="A101" s="87" t="s">
        <v>288</v>
      </c>
      <c r="B101" s="89" t="s">
        <v>102</v>
      </c>
      <c r="C101" s="88" t="s">
        <v>21</v>
      </c>
      <c r="D101" s="148"/>
      <c r="E101" s="153"/>
    </row>
    <row r="102" spans="1:5" ht="51" customHeight="1">
      <c r="A102" s="87" t="s">
        <v>289</v>
      </c>
      <c r="B102" s="89" t="s">
        <v>291</v>
      </c>
      <c r="C102" s="88" t="s">
        <v>21</v>
      </c>
      <c r="D102" s="148"/>
      <c r="E102" s="153"/>
    </row>
    <row r="103" spans="1:5" ht="63.75" customHeight="1">
      <c r="A103" s="87" t="s">
        <v>292</v>
      </c>
      <c r="B103" s="89" t="s">
        <v>294</v>
      </c>
      <c r="C103" s="88" t="s">
        <v>21</v>
      </c>
      <c r="D103" s="148"/>
      <c r="E103" s="153"/>
    </row>
    <row r="104" spans="1:5" ht="15.75">
      <c r="A104" s="85" t="s">
        <v>295</v>
      </c>
      <c r="B104" s="110"/>
      <c r="C104" s="110"/>
      <c r="D104" s="149"/>
      <c r="E104" s="154"/>
    </row>
    <row r="105" spans="1:5" ht="63.75" customHeight="1">
      <c r="A105" s="87" t="s">
        <v>297</v>
      </c>
      <c r="B105" s="89" t="s">
        <v>299</v>
      </c>
      <c r="C105" s="88" t="s">
        <v>33</v>
      </c>
      <c r="D105" s="148"/>
      <c r="E105" s="153"/>
    </row>
    <row r="106" spans="1:5" ht="63.75" customHeight="1">
      <c r="A106" s="87" t="s">
        <v>300</v>
      </c>
      <c r="B106" s="89" t="s">
        <v>302</v>
      </c>
      <c r="C106" s="88" t="s">
        <v>33</v>
      </c>
      <c r="D106" s="148"/>
      <c r="E106" s="153"/>
    </row>
    <row r="107" spans="1:5" ht="63.75" customHeight="1">
      <c r="A107" s="87" t="s">
        <v>303</v>
      </c>
      <c r="B107" s="89" t="s">
        <v>305</v>
      </c>
      <c r="C107" s="88" t="s">
        <v>33</v>
      </c>
      <c r="D107" s="148"/>
      <c r="E107" s="153"/>
    </row>
    <row r="108" spans="1:5" ht="63.75" customHeight="1">
      <c r="A108" s="87" t="s">
        <v>306</v>
      </c>
      <c r="B108" s="89" t="s">
        <v>299</v>
      </c>
      <c r="C108" s="88" t="s">
        <v>33</v>
      </c>
      <c r="D108" s="148"/>
      <c r="E108" s="153"/>
    </row>
    <row r="109" spans="1:5" ht="15.75">
      <c r="A109" s="85" t="s">
        <v>307</v>
      </c>
      <c r="B109" s="110"/>
      <c r="C109" s="110"/>
      <c r="D109" s="149"/>
      <c r="E109" s="154"/>
    </row>
    <row r="110" spans="1:5" ht="38.25" customHeight="1">
      <c r="A110" s="87" t="s">
        <v>309</v>
      </c>
      <c r="B110" s="89" t="s">
        <v>311</v>
      </c>
      <c r="C110" s="88" t="s">
        <v>33</v>
      </c>
      <c r="D110" s="148"/>
      <c r="E110" s="153"/>
    </row>
    <row r="111" spans="1:5" ht="38.25" customHeight="1">
      <c r="A111" s="87" t="s">
        <v>312</v>
      </c>
      <c r="B111" s="89" t="s">
        <v>314</v>
      </c>
      <c r="C111" s="88" t="s">
        <v>33</v>
      </c>
      <c r="D111" s="148"/>
      <c r="E111" s="153"/>
    </row>
    <row r="112" spans="1:5" ht="51" customHeight="1">
      <c r="A112" s="87" t="s">
        <v>315</v>
      </c>
      <c r="B112" s="89" t="s">
        <v>317</v>
      </c>
      <c r="C112" s="88" t="s">
        <v>33</v>
      </c>
      <c r="D112" s="148"/>
      <c r="E112" s="153"/>
    </row>
    <row r="113" spans="1:5" ht="76.5" customHeight="1">
      <c r="A113" s="87" t="s">
        <v>318</v>
      </c>
      <c r="B113" s="89" t="s">
        <v>320</v>
      </c>
      <c r="C113" s="88" t="s">
        <v>33</v>
      </c>
      <c r="D113" s="148"/>
      <c r="E113" s="153"/>
    </row>
    <row r="114" spans="1:5" ht="89.25" customHeight="1">
      <c r="A114" s="87" t="s">
        <v>321</v>
      </c>
      <c r="B114" s="89" t="s">
        <v>323</v>
      </c>
      <c r="C114" s="88" t="s">
        <v>33</v>
      </c>
      <c r="D114" s="148"/>
      <c r="E114" s="153"/>
    </row>
    <row r="115" spans="1:5" ht="38.25" customHeight="1">
      <c r="A115" s="87" t="s">
        <v>324</v>
      </c>
      <c r="B115" s="89" t="s">
        <v>326</v>
      </c>
      <c r="C115" s="88" t="s">
        <v>33</v>
      </c>
      <c r="D115" s="148"/>
      <c r="E115" s="153"/>
    </row>
    <row r="116" spans="1:5" ht="38.25" customHeight="1">
      <c r="A116" s="87" t="s">
        <v>327</v>
      </c>
      <c r="B116" s="89" t="s">
        <v>329</v>
      </c>
      <c r="C116" s="88" t="s">
        <v>33</v>
      </c>
      <c r="D116" s="148"/>
      <c r="E116" s="153"/>
    </row>
    <row r="117" spans="1:5" ht="63.75" customHeight="1">
      <c r="A117" s="87" t="s">
        <v>330</v>
      </c>
      <c r="B117" s="89" t="s">
        <v>332</v>
      </c>
      <c r="C117" s="88" t="s">
        <v>33</v>
      </c>
      <c r="D117" s="148"/>
      <c r="E117" s="153"/>
    </row>
    <row r="118" spans="1:5" ht="25.5">
      <c r="A118" s="87" t="s">
        <v>333</v>
      </c>
      <c r="B118" s="89" t="s">
        <v>335</v>
      </c>
      <c r="C118" s="88" t="s">
        <v>33</v>
      </c>
      <c r="D118" s="148"/>
      <c r="E118" s="153"/>
    </row>
    <row r="119" spans="1:5" ht="25.5">
      <c r="A119" s="87" t="s">
        <v>336</v>
      </c>
      <c r="B119" s="89" t="s">
        <v>338</v>
      </c>
      <c r="C119" s="88" t="s">
        <v>21</v>
      </c>
      <c r="D119" s="148"/>
      <c r="E119" s="153"/>
    </row>
    <row r="120" spans="1:5" ht="15.75">
      <c r="A120" s="85" t="s">
        <v>339</v>
      </c>
      <c r="B120" s="110"/>
      <c r="C120" s="110"/>
      <c r="D120" s="149"/>
      <c r="E120" s="154"/>
    </row>
    <row r="121" spans="1:5" ht="63.75" customHeight="1">
      <c r="A121" s="87" t="s">
        <v>341</v>
      </c>
      <c r="B121" s="89" t="s">
        <v>343</v>
      </c>
      <c r="C121" s="88" t="s">
        <v>21</v>
      </c>
      <c r="D121" s="148"/>
      <c r="E121" s="153"/>
    </row>
    <row r="122" spans="1:5" ht="76.5" customHeight="1">
      <c r="A122" s="87" t="s">
        <v>344</v>
      </c>
      <c r="B122" s="89" t="s">
        <v>346</v>
      </c>
      <c r="C122" s="88" t="s">
        <v>21</v>
      </c>
      <c r="D122" s="148"/>
      <c r="E122" s="153"/>
    </row>
    <row r="123" spans="1:5" ht="38.25" customHeight="1">
      <c r="A123" s="87" t="s">
        <v>347</v>
      </c>
      <c r="B123" s="89" t="s">
        <v>349</v>
      </c>
      <c r="C123" s="88" t="s">
        <v>25</v>
      </c>
      <c r="D123" s="148"/>
      <c r="E123" s="153"/>
    </row>
    <row r="124" spans="1:5" ht="25.5">
      <c r="A124" s="87" t="s">
        <v>350</v>
      </c>
      <c r="B124" s="89" t="s">
        <v>352</v>
      </c>
      <c r="C124" s="88" t="s">
        <v>21</v>
      </c>
      <c r="D124" s="148"/>
      <c r="E124" s="153"/>
    </row>
    <row r="125" spans="1:5" ht="38.25" customHeight="1">
      <c r="A125" s="87" t="s">
        <v>353</v>
      </c>
      <c r="B125" s="89" t="s">
        <v>355</v>
      </c>
      <c r="C125" s="88" t="s">
        <v>21</v>
      </c>
      <c r="D125" s="148"/>
      <c r="E125" s="153"/>
    </row>
    <row r="126" spans="1:5" ht="15.75">
      <c r="A126" s="85" t="s">
        <v>356</v>
      </c>
      <c r="B126" s="110"/>
      <c r="C126" s="110"/>
      <c r="D126" s="149"/>
      <c r="E126" s="154"/>
    </row>
    <row r="127" spans="1:5" ht="15.75">
      <c r="A127" s="85" t="s">
        <v>358</v>
      </c>
      <c r="B127" s="110"/>
      <c r="C127" s="110"/>
      <c r="D127" s="149"/>
      <c r="E127" s="154"/>
    </row>
    <row r="128" spans="1:5" ht="63.75" customHeight="1">
      <c r="A128" s="87" t="s">
        <v>360</v>
      </c>
      <c r="B128" s="89" t="s">
        <v>216</v>
      </c>
      <c r="C128" s="88" t="s">
        <v>170</v>
      </c>
      <c r="D128" s="148"/>
      <c r="E128" s="153"/>
    </row>
    <row r="129" spans="1:5" ht="15.75">
      <c r="A129" s="85" t="s">
        <v>361</v>
      </c>
      <c r="B129" s="110"/>
      <c r="C129" s="110"/>
      <c r="D129" s="149"/>
      <c r="E129" s="154"/>
    </row>
    <row r="130" spans="1:5" ht="63.75" customHeight="1">
      <c r="A130" s="87" t="s">
        <v>362</v>
      </c>
      <c r="B130" s="89" t="s">
        <v>224</v>
      </c>
      <c r="C130" s="88" t="s">
        <v>21</v>
      </c>
      <c r="D130" s="148"/>
      <c r="E130" s="153"/>
    </row>
    <row r="131" spans="1:5" ht="15.75">
      <c r="A131" s="85" t="s">
        <v>363</v>
      </c>
      <c r="B131" s="110"/>
      <c r="C131" s="110"/>
      <c r="D131" s="149"/>
      <c r="E131" s="154"/>
    </row>
    <row r="132" spans="1:5" ht="15.75">
      <c r="A132" s="85" t="s">
        <v>364</v>
      </c>
      <c r="B132" s="110"/>
      <c r="C132" s="110"/>
      <c r="D132" s="149"/>
      <c r="E132" s="154"/>
    </row>
    <row r="133" spans="1:5" ht="89.25" customHeight="1">
      <c r="A133" s="87" t="s">
        <v>365</v>
      </c>
      <c r="B133" s="89" t="s">
        <v>367</v>
      </c>
      <c r="C133" s="88" t="s">
        <v>16</v>
      </c>
      <c r="D133" s="148"/>
      <c r="E133" s="153"/>
    </row>
    <row r="134" spans="1:5" ht="15.75">
      <c r="A134" s="85" t="s">
        <v>368</v>
      </c>
      <c r="B134" s="110"/>
      <c r="C134" s="110"/>
      <c r="D134" s="149"/>
      <c r="E134" s="154"/>
    </row>
    <row r="135" spans="1:5" ht="102" customHeight="1">
      <c r="A135" s="87" t="s">
        <v>369</v>
      </c>
      <c r="B135" s="89" t="s">
        <v>371</v>
      </c>
      <c r="C135" s="88" t="s">
        <v>21</v>
      </c>
      <c r="D135" s="148"/>
      <c r="E135" s="153"/>
    </row>
    <row r="136" spans="1:5" ht="51" customHeight="1">
      <c r="A136" s="87" t="s">
        <v>372</v>
      </c>
      <c r="B136" s="89" t="s">
        <v>1765</v>
      </c>
      <c r="C136" s="88" t="s">
        <v>16</v>
      </c>
      <c r="D136" s="148"/>
      <c r="E136" s="153"/>
    </row>
    <row r="137" spans="1:5" ht="63.75" customHeight="1">
      <c r="A137" s="87" t="s">
        <v>374</v>
      </c>
      <c r="B137" s="89" t="s">
        <v>376</v>
      </c>
      <c r="C137" s="88" t="s">
        <v>21</v>
      </c>
      <c r="D137" s="148"/>
      <c r="E137" s="153"/>
    </row>
    <row r="138" spans="1:5" ht="51" customHeight="1">
      <c r="A138" s="87" t="s">
        <v>377</v>
      </c>
      <c r="B138" s="89" t="s">
        <v>379</v>
      </c>
      <c r="C138" s="88" t="s">
        <v>25</v>
      </c>
      <c r="D138" s="148"/>
      <c r="E138" s="153"/>
    </row>
    <row r="139" spans="1:5" ht="15.75">
      <c r="A139" s="85" t="s">
        <v>380</v>
      </c>
      <c r="B139" s="110"/>
      <c r="C139" s="110"/>
      <c r="D139" s="149"/>
      <c r="E139" s="154"/>
    </row>
    <row r="140" spans="1:5" ht="15.75">
      <c r="A140" s="85" t="s">
        <v>382</v>
      </c>
      <c r="B140" s="110"/>
      <c r="C140" s="110"/>
      <c r="D140" s="149"/>
      <c r="E140" s="154"/>
    </row>
    <row r="141" spans="1:5" ht="63.75" customHeight="1">
      <c r="A141" s="87" t="s">
        <v>383</v>
      </c>
      <c r="B141" s="89" t="s">
        <v>216</v>
      </c>
      <c r="C141" s="88" t="s">
        <v>170</v>
      </c>
      <c r="D141" s="148" t="s">
        <v>1801</v>
      </c>
      <c r="E141" s="153">
        <v>28.14</v>
      </c>
    </row>
    <row r="142" spans="1:5" ht="15.75">
      <c r="A142" s="85" t="s">
        <v>384</v>
      </c>
      <c r="B142" s="110"/>
      <c r="C142" s="110"/>
      <c r="D142" s="149"/>
      <c r="E142" s="154"/>
    </row>
    <row r="143" spans="1:5" ht="63.75" customHeight="1">
      <c r="A143" s="87" t="s">
        <v>385</v>
      </c>
      <c r="B143" s="89" t="s">
        <v>224</v>
      </c>
      <c r="C143" s="88" t="s">
        <v>21</v>
      </c>
      <c r="D143" s="148"/>
      <c r="E143" s="153"/>
    </row>
    <row r="144" spans="1:5" ht="15.75">
      <c r="A144" s="85" t="s">
        <v>386</v>
      </c>
      <c r="B144" s="110"/>
      <c r="C144" s="110"/>
      <c r="D144" s="149"/>
      <c r="E144" s="154"/>
    </row>
    <row r="145" spans="1:5" ht="89.25" customHeight="1">
      <c r="A145" s="87" t="s">
        <v>387</v>
      </c>
      <c r="B145" s="89" t="s">
        <v>367</v>
      </c>
      <c r="C145" s="88" t="s">
        <v>16</v>
      </c>
      <c r="D145" s="148" t="s">
        <v>1812</v>
      </c>
      <c r="E145" s="153">
        <f>2*(7.03+53.8+6.48+55.1)</f>
        <v>244.82</v>
      </c>
    </row>
    <row r="146" spans="1:5" ht="25.5">
      <c r="A146" s="87" t="s">
        <v>388</v>
      </c>
      <c r="B146" s="89" t="s">
        <v>390</v>
      </c>
      <c r="C146" s="88" t="s">
        <v>16</v>
      </c>
      <c r="D146" s="148"/>
      <c r="E146" s="153"/>
    </row>
    <row r="147" spans="1:5" ht="15.75">
      <c r="A147" s="85" t="s">
        <v>391</v>
      </c>
      <c r="B147" s="110"/>
      <c r="C147" s="110"/>
      <c r="D147" s="149"/>
      <c r="E147" s="154"/>
    </row>
    <row r="148" spans="1:5" ht="63.75" customHeight="1">
      <c r="A148" s="87" t="s">
        <v>393</v>
      </c>
      <c r="B148" s="89" t="s">
        <v>395</v>
      </c>
      <c r="C148" s="88" t="s">
        <v>45</v>
      </c>
      <c r="D148" s="148"/>
      <c r="E148" s="153"/>
    </row>
    <row r="149" spans="1:5" ht="25.5" customHeight="1">
      <c r="A149" s="87" t="s">
        <v>396</v>
      </c>
      <c r="B149" s="89" t="s">
        <v>169</v>
      </c>
      <c r="C149" s="88" t="s">
        <v>170</v>
      </c>
      <c r="D149" s="148"/>
      <c r="E149" s="153"/>
    </row>
    <row r="150" spans="1:5" ht="51" customHeight="1">
      <c r="A150" s="87" t="s">
        <v>397</v>
      </c>
      <c r="B150" s="89" t="s">
        <v>399</v>
      </c>
      <c r="C150" s="88" t="s">
        <v>170</v>
      </c>
      <c r="D150" s="148"/>
      <c r="E150" s="153"/>
    </row>
    <row r="151" spans="1:5" ht="63.75" customHeight="1">
      <c r="A151" s="87" t="s">
        <v>400</v>
      </c>
      <c r="B151" s="89" t="s">
        <v>402</v>
      </c>
      <c r="C151" s="88" t="s">
        <v>170</v>
      </c>
      <c r="D151" s="148"/>
      <c r="E151" s="153"/>
    </row>
    <row r="152" spans="1:5" ht="63.75" customHeight="1">
      <c r="A152" s="87" t="s">
        <v>403</v>
      </c>
      <c r="B152" s="89" t="s">
        <v>224</v>
      </c>
      <c r="C152" s="88" t="s">
        <v>21</v>
      </c>
      <c r="D152" s="148"/>
      <c r="E152" s="153"/>
    </row>
    <row r="153" spans="1:5" ht="51" customHeight="1">
      <c r="A153" s="87" t="s">
        <v>404</v>
      </c>
      <c r="B153" s="89" t="s">
        <v>406</v>
      </c>
      <c r="C153" s="88" t="s">
        <v>16</v>
      </c>
      <c r="D153" s="148"/>
      <c r="E153" s="153"/>
    </row>
    <row r="154" spans="1:5" ht="51" customHeight="1">
      <c r="A154" s="87" t="s">
        <v>407</v>
      </c>
      <c r="B154" s="89" t="s">
        <v>240</v>
      </c>
      <c r="C154" s="88" t="s">
        <v>237</v>
      </c>
      <c r="D154" s="148"/>
      <c r="E154" s="153"/>
    </row>
    <row r="155" spans="1:5" ht="63.75" customHeight="1">
      <c r="A155" s="87" t="s">
        <v>408</v>
      </c>
      <c r="B155" s="89" t="s">
        <v>410</v>
      </c>
      <c r="C155" s="88" t="s">
        <v>21</v>
      </c>
      <c r="D155" s="148"/>
      <c r="E155" s="153"/>
    </row>
    <row r="156" spans="1:5" ht="76.5" customHeight="1">
      <c r="A156" s="87" t="s">
        <v>411</v>
      </c>
      <c r="B156" s="89" t="s">
        <v>413</v>
      </c>
      <c r="C156" s="88" t="s">
        <v>21</v>
      </c>
      <c r="D156" s="148"/>
      <c r="E156" s="153"/>
    </row>
    <row r="157" spans="1:5" ht="38.25" customHeight="1">
      <c r="A157" s="87" t="s">
        <v>414</v>
      </c>
      <c r="B157" s="89" t="s">
        <v>416</v>
      </c>
      <c r="C157" s="88" t="s">
        <v>16</v>
      </c>
      <c r="D157" s="148"/>
      <c r="E157" s="153"/>
    </row>
    <row r="158" spans="1:5" ht="25.5">
      <c r="A158" s="87" t="s">
        <v>417</v>
      </c>
      <c r="B158" s="89" t="s">
        <v>419</v>
      </c>
      <c r="C158" s="88" t="s">
        <v>21</v>
      </c>
      <c r="D158" s="148"/>
      <c r="E158" s="153"/>
    </row>
    <row r="159" spans="1:5" ht="15.75">
      <c r="A159" s="85" t="s">
        <v>420</v>
      </c>
      <c r="B159" s="110"/>
      <c r="C159" s="110"/>
      <c r="D159" s="149"/>
      <c r="E159" s="154"/>
    </row>
    <row r="160" spans="1:5" ht="15.75">
      <c r="A160" s="85" t="s">
        <v>422</v>
      </c>
      <c r="B160" s="110"/>
      <c r="C160" s="110"/>
      <c r="D160" s="149"/>
      <c r="E160" s="154"/>
    </row>
    <row r="161" spans="1:5" ht="63.75" customHeight="1">
      <c r="A161" s="87" t="s">
        <v>423</v>
      </c>
      <c r="B161" s="89" t="s">
        <v>216</v>
      </c>
      <c r="C161" s="88" t="s">
        <v>170</v>
      </c>
      <c r="D161" s="148" t="s">
        <v>1813</v>
      </c>
      <c r="E161" s="153">
        <f>(1*1.76*3+1*1.7*3)*2.5</f>
        <v>25.949999999999996</v>
      </c>
    </row>
    <row r="162" spans="1:5" ht="25.5">
      <c r="A162" s="87" t="s">
        <v>424</v>
      </c>
      <c r="B162" s="89" t="s">
        <v>219</v>
      </c>
      <c r="C162" s="88" t="s">
        <v>170</v>
      </c>
      <c r="D162" s="148"/>
      <c r="E162" s="153"/>
    </row>
    <row r="163" spans="1:5" ht="15.75">
      <c r="A163" s="85" t="s">
        <v>425</v>
      </c>
      <c r="B163" s="110"/>
      <c r="C163" s="110"/>
      <c r="D163" s="149"/>
      <c r="E163" s="154"/>
    </row>
    <row r="164" spans="1:5" ht="63.75" customHeight="1">
      <c r="A164" s="87" t="s">
        <v>426</v>
      </c>
      <c r="B164" s="89" t="s">
        <v>224</v>
      </c>
      <c r="C164" s="88" t="s">
        <v>21</v>
      </c>
      <c r="D164" s="148"/>
      <c r="E164" s="153"/>
    </row>
    <row r="165" spans="1:5" ht="15.75">
      <c r="A165" s="85" t="s">
        <v>427</v>
      </c>
      <c r="B165" s="110"/>
      <c r="C165" s="110"/>
      <c r="D165" s="149"/>
      <c r="E165" s="154"/>
    </row>
    <row r="166" spans="1:5" ht="15.75">
      <c r="A166" s="85" t="s">
        <v>428</v>
      </c>
      <c r="B166" s="110"/>
      <c r="C166" s="110"/>
      <c r="D166" s="149"/>
      <c r="E166" s="154"/>
    </row>
    <row r="167" spans="1:5" ht="51" customHeight="1">
      <c r="A167" s="87" t="s">
        <v>429</v>
      </c>
      <c r="B167" s="89" t="s">
        <v>231</v>
      </c>
      <c r="C167" s="88" t="s">
        <v>21</v>
      </c>
      <c r="D167" s="148"/>
      <c r="E167" s="153"/>
    </row>
    <row r="168" spans="1:5" ht="15.75">
      <c r="A168" s="85" t="s">
        <v>430</v>
      </c>
      <c r="B168" s="110"/>
      <c r="C168" s="110"/>
      <c r="D168" s="149"/>
      <c r="E168" s="154"/>
    </row>
    <row r="169" spans="1:5" ht="51" customHeight="1">
      <c r="A169" s="87" t="s">
        <v>431</v>
      </c>
      <c r="B169" s="89" t="s">
        <v>236</v>
      </c>
      <c r="C169" s="88" t="s">
        <v>237</v>
      </c>
      <c r="D169" s="148"/>
      <c r="E169" s="153"/>
    </row>
    <row r="170" spans="1:5" ht="51" customHeight="1">
      <c r="A170" s="87" t="s">
        <v>432</v>
      </c>
      <c r="B170" s="89" t="s">
        <v>240</v>
      </c>
      <c r="C170" s="88" t="s">
        <v>237</v>
      </c>
      <c r="D170" s="148"/>
      <c r="E170" s="153"/>
    </row>
    <row r="171" spans="1:5" ht="51" customHeight="1">
      <c r="A171" s="87" t="s">
        <v>433</v>
      </c>
      <c r="B171" s="89" t="s">
        <v>243</v>
      </c>
      <c r="C171" s="88" t="s">
        <v>170</v>
      </c>
      <c r="D171" s="148"/>
      <c r="E171" s="153"/>
    </row>
    <row r="172" spans="1:5" ht="76.5" customHeight="1">
      <c r="A172" s="87" t="s">
        <v>434</v>
      </c>
      <c r="B172" s="89" t="s">
        <v>246</v>
      </c>
      <c r="C172" s="88" t="s">
        <v>21</v>
      </c>
      <c r="D172" s="148"/>
      <c r="E172" s="153"/>
    </row>
    <row r="173" spans="1:5" ht="51" customHeight="1">
      <c r="A173" s="87" t="s">
        <v>435</v>
      </c>
      <c r="B173" s="89" t="s">
        <v>249</v>
      </c>
      <c r="C173" s="88" t="s">
        <v>237</v>
      </c>
      <c r="D173" s="148"/>
      <c r="E173" s="153"/>
    </row>
    <row r="174" spans="1:5" ht="63.75" customHeight="1">
      <c r="A174" s="87" t="s">
        <v>436</v>
      </c>
      <c r="B174" s="89" t="s">
        <v>438</v>
      </c>
      <c r="C174" s="88" t="s">
        <v>237</v>
      </c>
      <c r="D174" s="148"/>
      <c r="E174" s="153"/>
    </row>
    <row r="175" spans="1:5" ht="51" customHeight="1">
      <c r="A175" s="87" t="s">
        <v>439</v>
      </c>
      <c r="B175" s="89" t="s">
        <v>261</v>
      </c>
      <c r="C175" s="88" t="s">
        <v>237</v>
      </c>
      <c r="D175" s="148"/>
      <c r="E175" s="153"/>
    </row>
    <row r="176" spans="1:5" ht="51" customHeight="1">
      <c r="A176" s="87" t="s">
        <v>440</v>
      </c>
      <c r="B176" s="89" t="s">
        <v>255</v>
      </c>
      <c r="C176" s="88" t="s">
        <v>237</v>
      </c>
      <c r="D176" s="148"/>
      <c r="E176" s="153"/>
    </row>
    <row r="177" spans="1:5" ht="51" customHeight="1">
      <c r="A177" s="87" t="s">
        <v>441</v>
      </c>
      <c r="B177" s="89" t="s">
        <v>252</v>
      </c>
      <c r="C177" s="88" t="s">
        <v>237</v>
      </c>
      <c r="D177" s="148"/>
      <c r="E177" s="153"/>
    </row>
    <row r="178" spans="1:5" ht="63.75" customHeight="1">
      <c r="A178" s="87" t="s">
        <v>442</v>
      </c>
      <c r="B178" s="89" t="s">
        <v>444</v>
      </c>
      <c r="C178" s="88" t="s">
        <v>21</v>
      </c>
      <c r="D178" s="148"/>
      <c r="E178" s="153"/>
    </row>
    <row r="179" spans="1:5" ht="15.75">
      <c r="A179" s="85" t="s">
        <v>445</v>
      </c>
      <c r="B179" s="110"/>
      <c r="C179" s="110"/>
      <c r="D179" s="149"/>
      <c r="E179" s="154"/>
    </row>
    <row r="180" spans="1:5" ht="63.75" customHeight="1">
      <c r="A180" s="87" t="s">
        <v>446</v>
      </c>
      <c r="B180" s="89" t="s">
        <v>266</v>
      </c>
      <c r="C180" s="88" t="s">
        <v>21</v>
      </c>
      <c r="D180" s="148"/>
      <c r="E180" s="153"/>
    </row>
    <row r="181" spans="1:5" ht="15.75">
      <c r="A181" s="85" t="s">
        <v>447</v>
      </c>
      <c r="B181" s="110"/>
      <c r="C181" s="110"/>
      <c r="D181" s="149"/>
      <c r="E181" s="154"/>
    </row>
    <row r="182" spans="1:5" ht="63.75" customHeight="1">
      <c r="A182" s="87" t="s">
        <v>448</v>
      </c>
      <c r="B182" s="89" t="s">
        <v>271</v>
      </c>
      <c r="C182" s="88" t="s">
        <v>21</v>
      </c>
      <c r="D182" s="148"/>
      <c r="E182" s="153"/>
    </row>
    <row r="183" spans="1:5" ht="76.5" customHeight="1">
      <c r="A183" s="87" t="s">
        <v>449</v>
      </c>
      <c r="B183" s="89" t="s">
        <v>274</v>
      </c>
      <c r="C183" s="88" t="s">
        <v>21</v>
      </c>
      <c r="D183" s="148"/>
      <c r="E183" s="153"/>
    </row>
    <row r="184" spans="1:5" ht="63.75" customHeight="1">
      <c r="A184" s="87" t="s">
        <v>450</v>
      </c>
      <c r="B184" s="89" t="s">
        <v>277</v>
      </c>
      <c r="C184" s="88" t="s">
        <v>21</v>
      </c>
      <c r="D184" s="148"/>
      <c r="E184" s="153"/>
    </row>
    <row r="185" spans="1:5" ht="76.5" customHeight="1">
      <c r="A185" s="87" t="s">
        <v>451</v>
      </c>
      <c r="B185" s="89" t="s">
        <v>453</v>
      </c>
      <c r="C185" s="88" t="s">
        <v>21</v>
      </c>
      <c r="D185" s="148"/>
      <c r="E185" s="153"/>
    </row>
    <row r="186" spans="1:5" ht="15.75">
      <c r="A186" s="85" t="s">
        <v>454</v>
      </c>
      <c r="B186" s="110"/>
      <c r="C186" s="110"/>
      <c r="D186" s="149"/>
      <c r="E186" s="154"/>
    </row>
    <row r="187" spans="1:5" ht="38.25" customHeight="1">
      <c r="A187" s="87" t="s">
        <v>455</v>
      </c>
      <c r="B187" s="89" t="s">
        <v>285</v>
      </c>
      <c r="C187" s="88" t="s">
        <v>21</v>
      </c>
      <c r="D187" s="148"/>
      <c r="E187" s="153"/>
    </row>
    <row r="188" spans="1:5" ht="15.75">
      <c r="A188" s="85" t="s">
        <v>456</v>
      </c>
      <c r="B188" s="110"/>
      <c r="C188" s="110"/>
      <c r="D188" s="149"/>
      <c r="E188" s="154"/>
    </row>
    <row r="189" spans="1:5" ht="51" customHeight="1">
      <c r="A189" s="87" t="s">
        <v>457</v>
      </c>
      <c r="B189" s="89" t="s">
        <v>102</v>
      </c>
      <c r="C189" s="88" t="s">
        <v>21</v>
      </c>
      <c r="D189" s="148"/>
      <c r="E189" s="153"/>
    </row>
    <row r="190" spans="1:5" ht="51" customHeight="1">
      <c r="A190" s="87" t="s">
        <v>458</v>
      </c>
      <c r="B190" s="89" t="s">
        <v>291</v>
      </c>
      <c r="C190" s="88" t="s">
        <v>21</v>
      </c>
      <c r="D190" s="148"/>
      <c r="E190" s="153"/>
    </row>
    <row r="191" spans="1:5" ht="63.75" customHeight="1">
      <c r="A191" s="87" t="s">
        <v>459</v>
      </c>
      <c r="B191" s="89" t="s">
        <v>294</v>
      </c>
      <c r="C191" s="88" t="s">
        <v>21</v>
      </c>
      <c r="D191" s="148"/>
      <c r="E191" s="153"/>
    </row>
    <row r="192" spans="1:5" ht="15.75">
      <c r="A192" s="85" t="s">
        <v>460</v>
      </c>
      <c r="B192" s="110"/>
      <c r="C192" s="110"/>
      <c r="D192" s="149"/>
      <c r="E192" s="154"/>
    </row>
    <row r="193" spans="1:5" ht="63.75" customHeight="1">
      <c r="A193" s="87" t="s">
        <v>461</v>
      </c>
      <c r="B193" s="89" t="s">
        <v>463</v>
      </c>
      <c r="C193" s="88" t="s">
        <v>16</v>
      </c>
      <c r="D193" s="148"/>
      <c r="E193" s="153"/>
    </row>
    <row r="194" spans="1:5" ht="38.25" customHeight="1">
      <c r="A194" s="87" t="s">
        <v>464</v>
      </c>
      <c r="B194" s="89" t="s">
        <v>466</v>
      </c>
      <c r="C194" s="88" t="s">
        <v>16</v>
      </c>
      <c r="D194" s="148"/>
      <c r="E194" s="153"/>
    </row>
    <row r="195" spans="1:5" ht="15.75">
      <c r="A195" s="85" t="s">
        <v>467</v>
      </c>
      <c r="B195" s="110"/>
      <c r="C195" s="110"/>
      <c r="D195" s="149"/>
      <c r="E195" s="154"/>
    </row>
    <row r="196" spans="1:5" ht="38.25" customHeight="1">
      <c r="A196" s="87" t="s">
        <v>468</v>
      </c>
      <c r="B196" s="89" t="s">
        <v>314</v>
      </c>
      <c r="C196" s="88" t="s">
        <v>33</v>
      </c>
      <c r="D196" s="148"/>
      <c r="E196" s="153"/>
    </row>
    <row r="197" spans="1:5" ht="38.25" customHeight="1">
      <c r="A197" s="87" t="s">
        <v>469</v>
      </c>
      <c r="B197" s="89" t="s">
        <v>326</v>
      </c>
      <c r="C197" s="88" t="s">
        <v>33</v>
      </c>
      <c r="D197" s="148"/>
      <c r="E197" s="153"/>
    </row>
    <row r="198" spans="1:5" ht="51" customHeight="1">
      <c r="A198" s="87" t="s">
        <v>470</v>
      </c>
      <c r="B198" s="89" t="s">
        <v>317</v>
      </c>
      <c r="C198" s="88" t="s">
        <v>33</v>
      </c>
      <c r="D198" s="148"/>
      <c r="E198" s="153"/>
    </row>
    <row r="199" spans="1:5" ht="76.5" customHeight="1">
      <c r="A199" s="87" t="s">
        <v>471</v>
      </c>
      <c r="B199" s="89" t="s">
        <v>320</v>
      </c>
      <c r="C199" s="88" t="s">
        <v>33</v>
      </c>
      <c r="D199" s="148"/>
      <c r="E199" s="153"/>
    </row>
    <row r="200" spans="1:5" ht="89.25" customHeight="1">
      <c r="A200" s="87" t="s">
        <v>472</v>
      </c>
      <c r="B200" s="89" t="s">
        <v>323</v>
      </c>
      <c r="C200" s="88" t="s">
        <v>33</v>
      </c>
      <c r="D200" s="148"/>
      <c r="E200" s="153"/>
    </row>
    <row r="201" spans="1:5" ht="38.25" customHeight="1">
      <c r="A201" s="87" t="s">
        <v>473</v>
      </c>
      <c r="B201" s="89" t="s">
        <v>326</v>
      </c>
      <c r="C201" s="88" t="s">
        <v>33</v>
      </c>
      <c r="D201" s="148"/>
      <c r="E201" s="153"/>
    </row>
    <row r="202" spans="1:5" ht="38.25" customHeight="1">
      <c r="A202" s="87" t="s">
        <v>474</v>
      </c>
      <c r="B202" s="89" t="s">
        <v>476</v>
      </c>
      <c r="C202" s="88" t="s">
        <v>33</v>
      </c>
      <c r="D202" s="148"/>
      <c r="E202" s="153"/>
    </row>
    <row r="203" spans="1:5" ht="63.75" customHeight="1">
      <c r="A203" s="87" t="s">
        <v>477</v>
      </c>
      <c r="B203" s="89" t="s">
        <v>332</v>
      </c>
      <c r="C203" s="88" t="s">
        <v>33</v>
      </c>
      <c r="D203" s="148"/>
      <c r="E203" s="153"/>
    </row>
    <row r="204" spans="1:5" ht="25.5">
      <c r="A204" s="87" t="s">
        <v>478</v>
      </c>
      <c r="B204" s="89" t="s">
        <v>335</v>
      </c>
      <c r="C204" s="88" t="s">
        <v>33</v>
      </c>
      <c r="D204" s="148"/>
      <c r="E204" s="153"/>
    </row>
    <row r="205" spans="1:5" ht="25.5">
      <c r="A205" s="87" t="s">
        <v>479</v>
      </c>
      <c r="B205" s="89" t="s">
        <v>338</v>
      </c>
      <c r="C205" s="88" t="s">
        <v>21</v>
      </c>
      <c r="D205" s="148"/>
      <c r="E205" s="153"/>
    </row>
    <row r="206" spans="1:5" ht="51" customHeight="1">
      <c r="A206" s="87" t="s">
        <v>480</v>
      </c>
      <c r="B206" s="89" t="s">
        <v>482</v>
      </c>
      <c r="C206" s="88" t="s">
        <v>33</v>
      </c>
      <c r="D206" s="148"/>
      <c r="E206" s="153"/>
    </row>
    <row r="207" spans="1:5" ht="15.75">
      <c r="A207" s="85" t="s">
        <v>483</v>
      </c>
      <c r="B207" s="110"/>
      <c r="C207" s="110"/>
      <c r="D207" s="149"/>
      <c r="E207" s="154"/>
    </row>
    <row r="208" spans="1:5" ht="25.5">
      <c r="A208" s="87" t="s">
        <v>484</v>
      </c>
      <c r="B208" s="89" t="s">
        <v>352</v>
      </c>
      <c r="C208" s="88" t="s">
        <v>21</v>
      </c>
      <c r="D208" s="148"/>
      <c r="E208" s="153"/>
    </row>
    <row r="209" spans="1:5" ht="63.75" customHeight="1">
      <c r="A209" s="87" t="s">
        <v>485</v>
      </c>
      <c r="B209" s="89" t="s">
        <v>343</v>
      </c>
      <c r="C209" s="88" t="s">
        <v>21</v>
      </c>
      <c r="D209" s="148"/>
      <c r="E209" s="153"/>
    </row>
    <row r="210" spans="1:5" ht="76.5" customHeight="1">
      <c r="A210" s="87" t="s">
        <v>486</v>
      </c>
      <c r="B210" s="89" t="s">
        <v>346</v>
      </c>
      <c r="C210" s="88" t="s">
        <v>21</v>
      </c>
      <c r="D210" s="148"/>
      <c r="E210" s="153"/>
    </row>
    <row r="211" spans="1:5" ht="38.25" customHeight="1">
      <c r="A211" s="87" t="s">
        <v>487</v>
      </c>
      <c r="B211" s="89" t="s">
        <v>488</v>
      </c>
      <c r="C211" s="88" t="s">
        <v>25</v>
      </c>
      <c r="D211" s="148"/>
      <c r="E211" s="153"/>
    </row>
    <row r="212" spans="1:5" ht="38.25" customHeight="1">
      <c r="A212" s="87" t="s">
        <v>489</v>
      </c>
      <c r="B212" s="89" t="s">
        <v>355</v>
      </c>
      <c r="C212" s="88" t="s">
        <v>21</v>
      </c>
      <c r="D212" s="148"/>
      <c r="E212" s="153"/>
    </row>
    <row r="213" spans="1:5" ht="15.75">
      <c r="A213" s="85" t="s">
        <v>490</v>
      </c>
      <c r="B213" s="110"/>
      <c r="C213" s="110"/>
      <c r="D213" s="149"/>
      <c r="E213" s="154"/>
    </row>
    <row r="214" spans="1:5" ht="51" customHeight="1">
      <c r="A214" s="87" t="s">
        <v>492</v>
      </c>
      <c r="B214" s="89" t="s">
        <v>494</v>
      </c>
      <c r="C214" s="88" t="s">
        <v>21</v>
      </c>
      <c r="D214" s="148"/>
      <c r="E214" s="153"/>
    </row>
    <row r="215" spans="1:5" ht="15.75">
      <c r="A215" s="85" t="s">
        <v>495</v>
      </c>
      <c r="B215" s="110"/>
      <c r="C215" s="110"/>
      <c r="D215" s="149"/>
      <c r="E215" s="154"/>
    </row>
    <row r="216" spans="1:5" ht="15.75">
      <c r="A216" s="85" t="s">
        <v>497</v>
      </c>
      <c r="B216" s="110"/>
      <c r="C216" s="110"/>
      <c r="D216" s="149"/>
      <c r="E216" s="154"/>
    </row>
    <row r="217" spans="1:5" ht="63.75" customHeight="1">
      <c r="A217" s="87" t="s">
        <v>498</v>
      </c>
      <c r="B217" s="89" t="s">
        <v>216</v>
      </c>
      <c r="C217" s="88" t="s">
        <v>170</v>
      </c>
      <c r="D217" s="148"/>
      <c r="E217" s="153"/>
    </row>
    <row r="218" spans="1:5" ht="25.5">
      <c r="A218" s="87" t="s">
        <v>499</v>
      </c>
      <c r="B218" s="89" t="s">
        <v>219</v>
      </c>
      <c r="C218" s="88" t="s">
        <v>170</v>
      </c>
      <c r="D218" s="148"/>
      <c r="E218" s="153"/>
    </row>
    <row r="219" spans="1:5" ht="15.75">
      <c r="A219" s="85" t="s">
        <v>500</v>
      </c>
      <c r="B219" s="110"/>
      <c r="C219" s="110"/>
      <c r="D219" s="149"/>
      <c r="E219" s="154"/>
    </row>
    <row r="220" spans="1:5" ht="15.75">
      <c r="A220" s="85" t="s">
        <v>502</v>
      </c>
      <c r="B220" s="110"/>
      <c r="C220" s="110"/>
      <c r="D220" s="149"/>
      <c r="E220" s="154"/>
    </row>
    <row r="221" spans="1:5" ht="51" customHeight="1">
      <c r="A221" s="87" t="s">
        <v>503</v>
      </c>
      <c r="B221" s="89" t="s">
        <v>231</v>
      </c>
      <c r="C221" s="88" t="s">
        <v>21</v>
      </c>
      <c r="D221" s="148"/>
      <c r="E221" s="153"/>
    </row>
    <row r="222" spans="1:5" ht="15.75">
      <c r="A222" s="85" t="s">
        <v>504</v>
      </c>
      <c r="B222" s="110"/>
      <c r="C222" s="110"/>
      <c r="D222" s="149"/>
      <c r="E222" s="154"/>
    </row>
    <row r="223" spans="1:5" ht="51" customHeight="1">
      <c r="A223" s="87" t="s">
        <v>505</v>
      </c>
      <c r="B223" s="89" t="s">
        <v>236</v>
      </c>
      <c r="C223" s="88" t="s">
        <v>237</v>
      </c>
      <c r="D223" s="148"/>
      <c r="E223" s="153"/>
    </row>
    <row r="224" spans="1:5" ht="51" customHeight="1">
      <c r="A224" s="87" t="s">
        <v>506</v>
      </c>
      <c r="B224" s="89" t="s">
        <v>240</v>
      </c>
      <c r="C224" s="88" t="s">
        <v>237</v>
      </c>
      <c r="D224" s="148"/>
      <c r="E224" s="153"/>
    </row>
    <row r="225" spans="1:5" ht="51" customHeight="1">
      <c r="A225" s="87" t="s">
        <v>507</v>
      </c>
      <c r="B225" s="89" t="s">
        <v>243</v>
      </c>
      <c r="C225" s="88" t="s">
        <v>170</v>
      </c>
      <c r="D225" s="148"/>
      <c r="E225" s="153"/>
    </row>
    <row r="226" spans="1:5" ht="76.5" customHeight="1">
      <c r="A226" s="87" t="s">
        <v>508</v>
      </c>
      <c r="B226" s="89" t="s">
        <v>246</v>
      </c>
      <c r="C226" s="88" t="s">
        <v>21</v>
      </c>
      <c r="D226" s="148"/>
      <c r="E226" s="153"/>
    </row>
    <row r="227" spans="1:5" ht="51" customHeight="1">
      <c r="A227" s="87" t="s">
        <v>509</v>
      </c>
      <c r="B227" s="89" t="s">
        <v>249</v>
      </c>
      <c r="C227" s="88" t="s">
        <v>237</v>
      </c>
      <c r="D227" s="148"/>
      <c r="E227" s="153"/>
    </row>
    <row r="228" spans="1:5" ht="63.75" customHeight="1">
      <c r="A228" s="87" t="s">
        <v>510</v>
      </c>
      <c r="B228" s="89" t="s">
        <v>438</v>
      </c>
      <c r="C228" s="88" t="s">
        <v>237</v>
      </c>
      <c r="D228" s="148"/>
      <c r="E228" s="153"/>
    </row>
    <row r="229" spans="1:5" ht="51" customHeight="1">
      <c r="A229" s="87" t="s">
        <v>511</v>
      </c>
      <c r="B229" s="89" t="s">
        <v>255</v>
      </c>
      <c r="C229" s="88" t="s">
        <v>237</v>
      </c>
      <c r="D229" s="148"/>
      <c r="E229" s="153"/>
    </row>
    <row r="230" spans="1:5" ht="63.75" customHeight="1">
      <c r="A230" s="87" t="s">
        <v>512</v>
      </c>
      <c r="B230" s="89" t="s">
        <v>444</v>
      </c>
      <c r="C230" s="88" t="s">
        <v>21</v>
      </c>
      <c r="D230" s="148"/>
      <c r="E230" s="153"/>
    </row>
    <row r="231" spans="1:5" ht="51" customHeight="1">
      <c r="A231" s="87" t="s">
        <v>513</v>
      </c>
      <c r="B231" s="89" t="s">
        <v>252</v>
      </c>
      <c r="C231" s="88" t="s">
        <v>237</v>
      </c>
      <c r="D231" s="148"/>
      <c r="E231" s="153"/>
    </row>
    <row r="232" spans="1:5" ht="15.75">
      <c r="A232" s="85" t="s">
        <v>514</v>
      </c>
      <c r="B232" s="110"/>
      <c r="C232" s="110"/>
      <c r="D232" s="149"/>
      <c r="E232" s="154"/>
    </row>
    <row r="233" spans="1:5" ht="63.75" customHeight="1">
      <c r="A233" s="87" t="s">
        <v>515</v>
      </c>
      <c r="B233" s="89" t="s">
        <v>266</v>
      </c>
      <c r="C233" s="88" t="s">
        <v>21</v>
      </c>
      <c r="D233" s="148"/>
      <c r="E233" s="153"/>
    </row>
    <row r="234" spans="1:5" ht="15.75">
      <c r="A234" s="85" t="s">
        <v>516</v>
      </c>
      <c r="B234" s="110"/>
      <c r="C234" s="110"/>
      <c r="D234" s="149"/>
      <c r="E234" s="154"/>
    </row>
    <row r="235" spans="1:5" ht="63.75" customHeight="1">
      <c r="A235" s="87" t="s">
        <v>517</v>
      </c>
      <c r="B235" s="89" t="s">
        <v>271</v>
      </c>
      <c r="C235" s="88" t="s">
        <v>21</v>
      </c>
      <c r="D235" s="148"/>
      <c r="E235" s="153"/>
    </row>
    <row r="236" spans="1:5" ht="76.5" customHeight="1">
      <c r="A236" s="87" t="s">
        <v>518</v>
      </c>
      <c r="B236" s="89" t="s">
        <v>274</v>
      </c>
      <c r="C236" s="88" t="s">
        <v>21</v>
      </c>
      <c r="D236" s="148"/>
      <c r="E236" s="153"/>
    </row>
    <row r="237" spans="1:5" ht="76.5" customHeight="1">
      <c r="A237" s="87" t="s">
        <v>519</v>
      </c>
      <c r="B237" s="89" t="s">
        <v>521</v>
      </c>
      <c r="C237" s="88" t="s">
        <v>21</v>
      </c>
      <c r="D237" s="148"/>
      <c r="E237" s="153"/>
    </row>
    <row r="238" spans="1:5" ht="25.5" customHeight="1">
      <c r="A238" s="87" t="s">
        <v>522</v>
      </c>
      <c r="B238" s="89" t="s">
        <v>191</v>
      </c>
      <c r="C238" s="88" t="s">
        <v>21</v>
      </c>
      <c r="D238" s="148"/>
      <c r="E238" s="153"/>
    </row>
    <row r="239" spans="1:5" ht="15.75">
      <c r="A239" s="85" t="s">
        <v>523</v>
      </c>
      <c r="B239" s="110"/>
      <c r="C239" s="110"/>
      <c r="D239" s="149"/>
      <c r="E239" s="154"/>
    </row>
    <row r="240" spans="1:5" ht="38.25" customHeight="1">
      <c r="A240" s="87" t="s">
        <v>524</v>
      </c>
      <c r="B240" s="89" t="s">
        <v>285</v>
      </c>
      <c r="C240" s="88" t="s">
        <v>21</v>
      </c>
      <c r="D240" s="148"/>
      <c r="E240" s="153"/>
    </row>
    <row r="241" spans="1:5" ht="15.75">
      <c r="A241" s="85" t="s">
        <v>525</v>
      </c>
      <c r="B241" s="110"/>
      <c r="C241" s="110"/>
      <c r="D241" s="149"/>
      <c r="E241" s="154"/>
    </row>
    <row r="242" spans="1:5" ht="51" customHeight="1">
      <c r="A242" s="87" t="s">
        <v>526</v>
      </c>
      <c r="B242" s="89" t="s">
        <v>102</v>
      </c>
      <c r="C242" s="88" t="s">
        <v>21</v>
      </c>
      <c r="D242" s="148"/>
      <c r="E242" s="153"/>
    </row>
    <row r="243" spans="1:5" ht="51" customHeight="1">
      <c r="A243" s="87" t="s">
        <v>527</v>
      </c>
      <c r="B243" s="89" t="s">
        <v>291</v>
      </c>
      <c r="C243" s="88" t="s">
        <v>21</v>
      </c>
      <c r="D243" s="148"/>
      <c r="E243" s="153"/>
    </row>
    <row r="244" spans="1:5" ht="63.75" customHeight="1">
      <c r="A244" s="87" t="s">
        <v>528</v>
      </c>
      <c r="B244" s="89" t="s">
        <v>294</v>
      </c>
      <c r="C244" s="88" t="s">
        <v>21</v>
      </c>
      <c r="D244" s="148"/>
      <c r="E244" s="153"/>
    </row>
    <row r="245" spans="1:5" ht="15.75">
      <c r="A245" s="85" t="s">
        <v>529</v>
      </c>
      <c r="B245" s="110"/>
      <c r="C245" s="110"/>
      <c r="D245" s="149"/>
      <c r="E245" s="154"/>
    </row>
    <row r="246" spans="1:5" ht="63.75" customHeight="1">
      <c r="A246" s="87" t="s">
        <v>530</v>
      </c>
      <c r="B246" s="89" t="s">
        <v>463</v>
      </c>
      <c r="C246" s="88" t="s">
        <v>16</v>
      </c>
      <c r="D246" s="148"/>
      <c r="E246" s="153"/>
    </row>
    <row r="247" spans="1:5" ht="127.5" customHeight="1">
      <c r="A247" s="87" t="s">
        <v>531</v>
      </c>
      <c r="B247" s="89" t="s">
        <v>533</v>
      </c>
      <c r="C247" s="88" t="s">
        <v>21</v>
      </c>
      <c r="D247" s="148"/>
      <c r="E247" s="153"/>
    </row>
    <row r="248" spans="1:5" ht="51" customHeight="1">
      <c r="A248" s="87" t="s">
        <v>534</v>
      </c>
      <c r="B248" s="89" t="s">
        <v>536</v>
      </c>
      <c r="C248" s="88" t="s">
        <v>33</v>
      </c>
      <c r="D248" s="148"/>
      <c r="E248" s="153"/>
    </row>
    <row r="249" spans="1:5" ht="15.75">
      <c r="A249" s="85" t="s">
        <v>537</v>
      </c>
      <c r="B249" s="110"/>
      <c r="C249" s="110"/>
      <c r="D249" s="149"/>
      <c r="E249" s="154"/>
    </row>
    <row r="250" spans="1:5" ht="25.5">
      <c r="A250" s="87" t="s">
        <v>538</v>
      </c>
      <c r="B250" s="89" t="s">
        <v>352</v>
      </c>
      <c r="C250" s="88" t="s">
        <v>21</v>
      </c>
      <c r="D250" s="148"/>
      <c r="E250" s="153"/>
    </row>
    <row r="251" spans="1:5" ht="63.75" customHeight="1">
      <c r="A251" s="87" t="s">
        <v>539</v>
      </c>
      <c r="B251" s="89" t="s">
        <v>343</v>
      </c>
      <c r="C251" s="88" t="s">
        <v>21</v>
      </c>
      <c r="D251" s="148"/>
      <c r="E251" s="153"/>
    </row>
    <row r="252" spans="1:5" ht="76.5" customHeight="1">
      <c r="A252" s="87" t="s">
        <v>540</v>
      </c>
      <c r="B252" s="89" t="s">
        <v>346</v>
      </c>
      <c r="C252" s="88" t="s">
        <v>21</v>
      </c>
      <c r="D252" s="148"/>
      <c r="E252" s="153"/>
    </row>
    <row r="253" spans="1:5" ht="38.25" customHeight="1">
      <c r="A253" s="87" t="s">
        <v>541</v>
      </c>
      <c r="B253" s="89" t="s">
        <v>349</v>
      </c>
      <c r="C253" s="88" t="s">
        <v>25</v>
      </c>
      <c r="D253" s="148"/>
      <c r="E253" s="153"/>
    </row>
    <row r="254" spans="1:5" ht="38.25" customHeight="1">
      <c r="A254" s="87" t="s">
        <v>542</v>
      </c>
      <c r="B254" s="89" t="s">
        <v>355</v>
      </c>
      <c r="C254" s="88" t="s">
        <v>21</v>
      </c>
      <c r="D254" s="148"/>
      <c r="E254" s="153"/>
    </row>
    <row r="255" spans="1:5" ht="15.75">
      <c r="A255" s="85" t="s">
        <v>543</v>
      </c>
      <c r="B255" s="110"/>
      <c r="C255" s="110"/>
      <c r="D255" s="149"/>
      <c r="E255" s="154"/>
    </row>
    <row r="256" spans="1:5" ht="63.75" customHeight="1">
      <c r="A256" s="87" t="s">
        <v>545</v>
      </c>
      <c r="B256" s="89" t="s">
        <v>547</v>
      </c>
      <c r="C256" s="88" t="s">
        <v>33</v>
      </c>
      <c r="D256" s="148"/>
      <c r="E256" s="153"/>
    </row>
    <row r="257" spans="1:5" ht="25.5">
      <c r="A257" s="87" t="s">
        <v>548</v>
      </c>
      <c r="B257" s="89" t="s">
        <v>550</v>
      </c>
      <c r="C257" s="88" t="s">
        <v>52</v>
      </c>
      <c r="D257" s="148"/>
      <c r="E257" s="153"/>
    </row>
    <row r="258" spans="1:5" ht="76.5" customHeight="1">
      <c r="A258" s="87" t="s">
        <v>551</v>
      </c>
      <c r="B258" s="89" t="s">
        <v>553</v>
      </c>
      <c r="C258" s="88" t="s">
        <v>33</v>
      </c>
      <c r="D258" s="148"/>
      <c r="E258" s="153"/>
    </row>
    <row r="259" spans="1:5" ht="25.5" customHeight="1">
      <c r="A259" s="87" t="s">
        <v>554</v>
      </c>
      <c r="B259" s="89" t="s">
        <v>556</v>
      </c>
      <c r="C259" s="88" t="s">
        <v>52</v>
      </c>
      <c r="D259" s="148"/>
      <c r="E259" s="153"/>
    </row>
    <row r="260" spans="1:5" ht="38.25">
      <c r="A260" s="87" t="s">
        <v>557</v>
      </c>
      <c r="B260" s="89" t="s">
        <v>559</v>
      </c>
      <c r="C260" s="88" t="s">
        <v>52</v>
      </c>
      <c r="D260" s="148"/>
      <c r="E260" s="153"/>
    </row>
    <row r="261" spans="1:5" ht="25.5" customHeight="1">
      <c r="A261" s="87" t="s">
        <v>560</v>
      </c>
      <c r="B261" s="89" t="s">
        <v>562</v>
      </c>
      <c r="C261" s="88" t="s">
        <v>4</v>
      </c>
      <c r="D261" s="148"/>
      <c r="E261" s="153"/>
    </row>
    <row r="262" spans="1:5" ht="15.75">
      <c r="A262" s="85" t="s">
        <v>563</v>
      </c>
      <c r="B262" s="110"/>
      <c r="C262" s="110"/>
      <c r="D262" s="149"/>
      <c r="E262" s="154"/>
    </row>
    <row r="263" spans="1:5" ht="51" customHeight="1">
      <c r="A263" s="87" t="s">
        <v>564</v>
      </c>
      <c r="B263" s="89" t="s">
        <v>566</v>
      </c>
      <c r="C263" s="88" t="s">
        <v>25</v>
      </c>
      <c r="D263" s="148"/>
      <c r="E263" s="153"/>
    </row>
    <row r="264" spans="1:5" ht="51" customHeight="1">
      <c r="A264" s="87" t="s">
        <v>567</v>
      </c>
      <c r="B264" s="89" t="s">
        <v>569</v>
      </c>
      <c r="C264" s="88" t="s">
        <v>25</v>
      </c>
      <c r="D264" s="148"/>
      <c r="E264" s="153"/>
    </row>
    <row r="265" spans="1:5" ht="63.75" customHeight="1">
      <c r="A265" s="87" t="s">
        <v>570</v>
      </c>
      <c r="B265" s="89" t="s">
        <v>572</v>
      </c>
      <c r="C265" s="88" t="s">
        <v>25</v>
      </c>
      <c r="D265" s="148"/>
      <c r="E265" s="153"/>
    </row>
    <row r="266" spans="1:5" ht="51" customHeight="1">
      <c r="A266" s="87" t="s">
        <v>573</v>
      </c>
      <c r="B266" s="89" t="s">
        <v>575</v>
      </c>
      <c r="C266" s="88" t="s">
        <v>33</v>
      </c>
      <c r="D266" s="148"/>
      <c r="E266" s="153"/>
    </row>
    <row r="267" spans="1:5" ht="51" customHeight="1">
      <c r="A267" s="87" t="s">
        <v>576</v>
      </c>
      <c r="B267" s="89" t="s">
        <v>578</v>
      </c>
      <c r="C267" s="88" t="s">
        <v>33</v>
      </c>
      <c r="D267" s="148"/>
      <c r="E267" s="153"/>
    </row>
    <row r="268" spans="1:5" ht="51" customHeight="1">
      <c r="A268" s="87" t="s">
        <v>579</v>
      </c>
      <c r="B268" s="89" t="s">
        <v>581</v>
      </c>
      <c r="C268" s="88" t="s">
        <v>33</v>
      </c>
      <c r="D268" s="148"/>
      <c r="E268" s="153"/>
    </row>
    <row r="269" spans="1:5" ht="38.25" customHeight="1">
      <c r="A269" s="87" t="s">
        <v>582</v>
      </c>
      <c r="B269" s="89" t="s">
        <v>584</v>
      </c>
      <c r="C269" s="88" t="s">
        <v>33</v>
      </c>
      <c r="D269" s="148"/>
      <c r="E269" s="153"/>
    </row>
    <row r="270" spans="1:5" ht="25.5">
      <c r="A270" s="87" t="s">
        <v>585</v>
      </c>
      <c r="B270" s="89" t="s">
        <v>587</v>
      </c>
      <c r="C270" s="88" t="s">
        <v>4</v>
      </c>
      <c r="D270" s="148"/>
      <c r="E270" s="153"/>
    </row>
    <row r="271" spans="1:5" s="109" customFormat="1" ht="15.75">
      <c r="A271" s="106" t="s">
        <v>588</v>
      </c>
      <c r="B271" s="112"/>
      <c r="C271" s="112"/>
      <c r="D271" s="150"/>
      <c r="E271" s="155"/>
    </row>
    <row r="272" spans="1:5" ht="51" customHeight="1">
      <c r="A272" s="87" t="s">
        <v>590</v>
      </c>
      <c r="B272" s="89" t="s">
        <v>566</v>
      </c>
      <c r="C272" s="88" t="s">
        <v>25</v>
      </c>
      <c r="D272" s="148"/>
      <c r="E272" s="153"/>
    </row>
    <row r="273" spans="1:5" ht="51" customHeight="1">
      <c r="A273" s="87" t="s">
        <v>591</v>
      </c>
      <c r="B273" s="89" t="s">
        <v>569</v>
      </c>
      <c r="C273" s="88" t="s">
        <v>25</v>
      </c>
      <c r="D273" s="148"/>
      <c r="E273" s="153"/>
    </row>
    <row r="274" spans="1:5" ht="63.75" customHeight="1">
      <c r="A274" s="87" t="s">
        <v>592</v>
      </c>
      <c r="B274" s="89" t="s">
        <v>572</v>
      </c>
      <c r="C274" s="88" t="s">
        <v>25</v>
      </c>
      <c r="D274" s="148"/>
      <c r="E274" s="153"/>
    </row>
    <row r="275" spans="1:5" ht="51" customHeight="1">
      <c r="A275" s="87" t="s">
        <v>593</v>
      </c>
      <c r="B275" s="89" t="s">
        <v>575</v>
      </c>
      <c r="C275" s="88" t="s">
        <v>33</v>
      </c>
      <c r="D275" s="148"/>
      <c r="E275" s="153"/>
    </row>
    <row r="276" spans="1:5" ht="51" customHeight="1">
      <c r="A276" s="87" t="s">
        <v>594</v>
      </c>
      <c r="B276" s="89" t="s">
        <v>575</v>
      </c>
      <c r="C276" s="88" t="s">
        <v>33</v>
      </c>
      <c r="D276" s="148"/>
      <c r="E276" s="153"/>
    </row>
    <row r="277" spans="1:5" ht="51" customHeight="1">
      <c r="A277" s="87" t="s">
        <v>595</v>
      </c>
      <c r="B277" s="89" t="s">
        <v>597</v>
      </c>
      <c r="C277" s="88" t="s">
        <v>33</v>
      </c>
      <c r="D277" s="148"/>
      <c r="E277" s="153"/>
    </row>
    <row r="278" spans="1:5" ht="38.25" customHeight="1">
      <c r="A278" s="87" t="s">
        <v>598</v>
      </c>
      <c r="B278" s="89" t="s">
        <v>584</v>
      </c>
      <c r="C278" s="88" t="s">
        <v>33</v>
      </c>
      <c r="D278" s="148"/>
      <c r="E278" s="153"/>
    </row>
    <row r="279" spans="1:5" s="109" customFormat="1" ht="15.75">
      <c r="A279" s="106" t="s">
        <v>599</v>
      </c>
      <c r="B279" s="112"/>
      <c r="C279" s="112"/>
      <c r="D279" s="150"/>
      <c r="E279" s="155"/>
    </row>
    <row r="280" spans="1:5" ht="51" customHeight="1">
      <c r="A280" s="87" t="s">
        <v>601</v>
      </c>
      <c r="B280" s="89" t="s">
        <v>566</v>
      </c>
      <c r="C280" s="88" t="s">
        <v>25</v>
      </c>
      <c r="D280" s="148"/>
      <c r="E280" s="153"/>
    </row>
    <row r="281" spans="1:5" ht="51" customHeight="1">
      <c r="A281" s="87" t="s">
        <v>602</v>
      </c>
      <c r="B281" s="89" t="s">
        <v>569</v>
      </c>
      <c r="C281" s="88" t="s">
        <v>25</v>
      </c>
      <c r="D281" s="148"/>
      <c r="E281" s="153"/>
    </row>
    <row r="282" spans="1:5" ht="63.75" customHeight="1">
      <c r="A282" s="87" t="s">
        <v>603</v>
      </c>
      <c r="B282" s="89" t="s">
        <v>572</v>
      </c>
      <c r="C282" s="88" t="s">
        <v>25</v>
      </c>
      <c r="D282" s="148"/>
      <c r="E282" s="153"/>
    </row>
    <row r="283" spans="1:5" ht="51" customHeight="1">
      <c r="A283" s="87" t="s">
        <v>604</v>
      </c>
      <c r="B283" s="89" t="s">
        <v>575</v>
      </c>
      <c r="C283" s="88" t="s">
        <v>33</v>
      </c>
      <c r="D283" s="148"/>
      <c r="E283" s="153"/>
    </row>
    <row r="284" spans="1:5" ht="51" customHeight="1">
      <c r="A284" s="87" t="s">
        <v>605</v>
      </c>
      <c r="B284" s="89" t="s">
        <v>578</v>
      </c>
      <c r="C284" s="88" t="s">
        <v>33</v>
      </c>
      <c r="D284" s="148"/>
      <c r="E284" s="153"/>
    </row>
    <row r="285" spans="1:5" ht="38.25" customHeight="1">
      <c r="A285" s="87" t="s">
        <v>606</v>
      </c>
      <c r="B285" s="89" t="s">
        <v>608</v>
      </c>
      <c r="C285" s="88" t="s">
        <v>33</v>
      </c>
      <c r="D285" s="148"/>
      <c r="E285" s="153"/>
    </row>
    <row r="286" spans="1:5" s="109" customFormat="1" ht="15.75">
      <c r="A286" s="106" t="s">
        <v>609</v>
      </c>
      <c r="B286" s="112"/>
      <c r="C286" s="112"/>
      <c r="D286" s="150"/>
      <c r="E286" s="155"/>
    </row>
    <row r="287" spans="1:5" ht="63.75" customHeight="1">
      <c r="A287" s="87" t="s">
        <v>610</v>
      </c>
      <c r="B287" s="89" t="s">
        <v>612</v>
      </c>
      <c r="C287" s="88" t="s">
        <v>33</v>
      </c>
      <c r="D287" s="148"/>
      <c r="E287" s="153"/>
    </row>
    <row r="288" spans="1:5" ht="51" customHeight="1">
      <c r="A288" s="87" t="s">
        <v>613</v>
      </c>
      <c r="B288" s="89" t="s">
        <v>615</v>
      </c>
      <c r="C288" s="88" t="s">
        <v>25</v>
      </c>
      <c r="D288" s="148"/>
      <c r="E288" s="153"/>
    </row>
    <row r="289" spans="1:5" ht="51" customHeight="1">
      <c r="A289" s="87" t="s">
        <v>616</v>
      </c>
      <c r="B289" s="89" t="s">
        <v>618</v>
      </c>
      <c r="C289" s="88" t="s">
        <v>25</v>
      </c>
      <c r="D289" s="148"/>
      <c r="E289" s="153"/>
    </row>
    <row r="290" spans="1:5" ht="63.75" customHeight="1">
      <c r="A290" s="87" t="s">
        <v>619</v>
      </c>
      <c r="B290" s="89" t="s">
        <v>621</v>
      </c>
      <c r="C290" s="88" t="s">
        <v>25</v>
      </c>
      <c r="D290" s="148"/>
      <c r="E290" s="153"/>
    </row>
    <row r="291" spans="1:5" ht="51" customHeight="1">
      <c r="A291" s="87" t="s">
        <v>622</v>
      </c>
      <c r="B291" s="89" t="s">
        <v>624</v>
      </c>
      <c r="C291" s="88" t="s">
        <v>25</v>
      </c>
      <c r="D291" s="148"/>
      <c r="E291" s="153"/>
    </row>
    <row r="292" spans="1:5" ht="63.75" customHeight="1">
      <c r="A292" s="87" t="s">
        <v>625</v>
      </c>
      <c r="B292" s="89" t="s">
        <v>627</v>
      </c>
      <c r="C292" s="88" t="s">
        <v>25</v>
      </c>
      <c r="D292" s="148"/>
      <c r="E292" s="153"/>
    </row>
    <row r="293" spans="1:5" ht="63.75" customHeight="1">
      <c r="A293" s="87" t="s">
        <v>628</v>
      </c>
      <c r="B293" s="89" t="s">
        <v>630</v>
      </c>
      <c r="C293" s="88" t="s">
        <v>33</v>
      </c>
      <c r="D293" s="148"/>
      <c r="E293" s="153"/>
    </row>
    <row r="294" spans="1:5" s="109" customFormat="1" ht="15.75">
      <c r="A294" s="106" t="s">
        <v>631</v>
      </c>
      <c r="B294" s="112"/>
      <c r="C294" s="112"/>
      <c r="D294" s="150"/>
      <c r="E294" s="155"/>
    </row>
    <row r="295" spans="1:5" ht="51" customHeight="1">
      <c r="A295" s="87" t="s">
        <v>633</v>
      </c>
      <c r="B295" s="89" t="s">
        <v>635</v>
      </c>
      <c r="C295" s="88" t="s">
        <v>33</v>
      </c>
      <c r="D295" s="148"/>
      <c r="E295" s="153"/>
    </row>
    <row r="296" spans="1:5" ht="51" customHeight="1">
      <c r="A296" s="87" t="s">
        <v>636</v>
      </c>
      <c r="B296" s="89" t="s">
        <v>638</v>
      </c>
      <c r="C296" s="88" t="s">
        <v>33</v>
      </c>
      <c r="D296" s="148"/>
      <c r="E296" s="153"/>
    </row>
    <row r="297" spans="1:5" ht="25.5">
      <c r="A297" s="87" t="s">
        <v>639</v>
      </c>
      <c r="B297" s="89" t="s">
        <v>641</v>
      </c>
      <c r="C297" s="88" t="s">
        <v>52</v>
      </c>
      <c r="D297" s="148"/>
      <c r="E297" s="153"/>
    </row>
    <row r="298" spans="1:5" ht="25.5">
      <c r="A298" s="87" t="s">
        <v>642</v>
      </c>
      <c r="B298" s="89" t="s">
        <v>644</v>
      </c>
      <c r="C298" s="88" t="s">
        <v>33</v>
      </c>
      <c r="D298" s="148"/>
      <c r="E298" s="153"/>
    </row>
    <row r="299" spans="1:5" ht="63.75" customHeight="1">
      <c r="A299" s="87" t="s">
        <v>645</v>
      </c>
      <c r="B299" s="89" t="s">
        <v>647</v>
      </c>
      <c r="C299" s="88" t="s">
        <v>52</v>
      </c>
      <c r="D299" s="148"/>
      <c r="E299" s="153"/>
    </row>
    <row r="300" spans="1:5" ht="63.75" customHeight="1">
      <c r="A300" s="87" t="s">
        <v>648</v>
      </c>
      <c r="B300" s="89" t="s">
        <v>649</v>
      </c>
      <c r="C300" s="88" t="s">
        <v>52</v>
      </c>
      <c r="D300" s="148"/>
      <c r="E300" s="153"/>
    </row>
    <row r="301" spans="1:5" s="109" customFormat="1" ht="15.75">
      <c r="A301" s="106" t="s">
        <v>650</v>
      </c>
      <c r="B301" s="112"/>
      <c r="C301" s="112"/>
      <c r="D301" s="150"/>
      <c r="E301" s="155"/>
    </row>
    <row r="302" spans="1:5" ht="51" customHeight="1">
      <c r="A302" s="87" t="s">
        <v>652</v>
      </c>
      <c r="B302" s="89" t="s">
        <v>654</v>
      </c>
      <c r="C302" s="88" t="s">
        <v>52</v>
      </c>
      <c r="D302" s="148"/>
      <c r="E302" s="153"/>
    </row>
    <row r="303" spans="1:5" ht="25.5">
      <c r="A303" s="87" t="s">
        <v>655</v>
      </c>
      <c r="B303" s="89" t="s">
        <v>657</v>
      </c>
      <c r="C303" s="88" t="s">
        <v>52</v>
      </c>
      <c r="D303" s="148"/>
      <c r="E303" s="153"/>
    </row>
    <row r="304" spans="1:5" ht="25.5" customHeight="1">
      <c r="A304" s="87" t="s">
        <v>658</v>
      </c>
      <c r="B304" s="89" t="s">
        <v>660</v>
      </c>
      <c r="C304" s="88" t="s">
        <v>33</v>
      </c>
      <c r="D304" s="148"/>
      <c r="E304" s="153"/>
    </row>
    <row r="305" spans="1:5" ht="38.25" customHeight="1">
      <c r="A305" s="87" t="s">
        <v>661</v>
      </c>
      <c r="B305" s="89" t="s">
        <v>584</v>
      </c>
      <c r="C305" s="88" t="s">
        <v>33</v>
      </c>
      <c r="D305" s="148"/>
      <c r="E305" s="153"/>
    </row>
    <row r="306" spans="1:5" ht="38.25" customHeight="1">
      <c r="A306" s="87" t="s">
        <v>662</v>
      </c>
      <c r="B306" s="89" t="s">
        <v>664</v>
      </c>
      <c r="C306" s="88" t="s">
        <v>25</v>
      </c>
      <c r="D306" s="148"/>
      <c r="E306" s="153"/>
    </row>
    <row r="307" spans="1:5" ht="25.5">
      <c r="A307" s="87" t="s">
        <v>665</v>
      </c>
      <c r="B307" s="89" t="s">
        <v>667</v>
      </c>
      <c r="C307" s="88" t="s">
        <v>45</v>
      </c>
      <c r="D307" s="148"/>
      <c r="E307" s="153"/>
    </row>
    <row r="308" spans="1:5">
      <c r="A308" s="87" t="s">
        <v>668</v>
      </c>
      <c r="B308" s="89" t="s">
        <v>670</v>
      </c>
      <c r="C308" s="88" t="s">
        <v>52</v>
      </c>
      <c r="D308" s="148"/>
      <c r="E308" s="153"/>
    </row>
    <row r="309" spans="1:5" ht="51" customHeight="1">
      <c r="A309" s="87" t="s">
        <v>671</v>
      </c>
      <c r="B309" s="89" t="s">
        <v>673</v>
      </c>
      <c r="C309" s="88" t="s">
        <v>33</v>
      </c>
      <c r="D309" s="148"/>
      <c r="E309" s="153"/>
    </row>
    <row r="310" spans="1:5" ht="63.75" customHeight="1">
      <c r="A310" s="87" t="s">
        <v>674</v>
      </c>
      <c r="B310" s="89" t="s">
        <v>676</v>
      </c>
      <c r="C310" s="88" t="s">
        <v>33</v>
      </c>
      <c r="D310" s="148"/>
      <c r="E310" s="153"/>
    </row>
    <row r="311" spans="1:5" ht="76.5" customHeight="1">
      <c r="A311" s="87" t="s">
        <v>677</v>
      </c>
      <c r="B311" s="89" t="s">
        <v>679</v>
      </c>
      <c r="C311" s="88" t="s">
        <v>33</v>
      </c>
      <c r="D311" s="148"/>
      <c r="E311" s="153"/>
    </row>
    <row r="312" spans="1:5">
      <c r="A312" s="83"/>
      <c r="B312" s="83"/>
      <c r="C312" s="83"/>
      <c r="D312" s="144"/>
      <c r="E312" s="156"/>
    </row>
    <row r="313" spans="1:5">
      <c r="A313" s="83"/>
      <c r="B313" s="83"/>
      <c r="C313" s="83"/>
      <c r="D313" s="144"/>
      <c r="E313" s="156"/>
    </row>
    <row r="314" spans="1:5">
      <c r="A314" s="83"/>
      <c r="B314" s="83"/>
      <c r="C314" s="83"/>
      <c r="D314" s="144"/>
      <c r="E314" s="156"/>
    </row>
    <row r="315" spans="1:5">
      <c r="A315" s="83"/>
      <c r="B315" s="83"/>
      <c r="C315" s="83"/>
      <c r="D315" s="144"/>
      <c r="E315" s="156"/>
    </row>
    <row r="316" spans="1:5">
      <c r="A316" s="83"/>
      <c r="B316" s="83"/>
      <c r="C316" s="83"/>
      <c r="D316" s="144"/>
      <c r="E316" s="156"/>
    </row>
    <row r="317" spans="1:5">
      <c r="A317" s="83"/>
      <c r="B317" s="83"/>
      <c r="C317" s="83"/>
      <c r="D317" s="144"/>
      <c r="E317" s="156"/>
    </row>
    <row r="318" spans="1:5">
      <c r="A318" s="83"/>
      <c r="B318" s="83"/>
      <c r="C318" s="83"/>
      <c r="D318" s="144"/>
      <c r="E318" s="156"/>
    </row>
    <row r="319" spans="1:5">
      <c r="A319" s="84"/>
      <c r="B319" s="84"/>
      <c r="C319" s="84"/>
      <c r="D319" s="145"/>
      <c r="E319" s="157"/>
    </row>
    <row r="320" spans="1:5">
      <c r="A320" s="199"/>
      <c r="B320" s="199"/>
      <c r="C320" s="199"/>
      <c r="D320" s="199"/>
      <c r="E320" s="199"/>
    </row>
    <row r="321" spans="1:5" ht="27.75" customHeight="1">
      <c r="A321" s="197"/>
      <c r="B321" s="197"/>
      <c r="C321" s="50"/>
      <c r="D321" s="146"/>
      <c r="E321" s="158"/>
    </row>
  </sheetData>
  <mergeCells count="3">
    <mergeCell ref="A320:E320"/>
    <mergeCell ref="A321:B321"/>
    <mergeCell ref="A4:E4"/>
  </mergeCells>
  <pageMargins left="0.511811024" right="0.511811024" top="0.78740157499999996" bottom="0.78740157499999996" header="0.31496062000000002" footer="0.31496062000000002"/>
  <pageSetup paperSize="9" scale="54"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E37"/>
  <sheetViews>
    <sheetView topLeftCell="A13" workbookViewId="0">
      <selection activeCell="C29" sqref="C29"/>
    </sheetView>
  </sheetViews>
  <sheetFormatPr defaultRowHeight="15"/>
  <cols>
    <col min="1" max="1" width="9.28515625" customWidth="1"/>
    <col min="2" max="2" width="53.7109375" customWidth="1"/>
    <col min="3" max="3" width="22.85546875" customWidth="1"/>
    <col min="4" max="4" width="14.7109375" bestFit="1" customWidth="1"/>
    <col min="5" max="5" width="8.28515625" customWidth="1"/>
  </cols>
  <sheetData>
    <row r="1" spans="1:5" ht="44.1" customHeight="1">
      <c r="A1" s="203"/>
      <c r="B1" s="203"/>
      <c r="C1" s="203"/>
      <c r="D1" s="203"/>
      <c r="E1" s="203"/>
    </row>
    <row r="2" spans="1:5" ht="21.95" customHeight="1">
      <c r="A2" s="203"/>
      <c r="B2" s="203"/>
      <c r="C2" s="203"/>
      <c r="D2" s="203"/>
      <c r="E2" s="203"/>
    </row>
    <row r="3" spans="1:5" ht="107.1" customHeight="1">
      <c r="A3" s="203"/>
      <c r="B3" s="203"/>
      <c r="C3" s="203"/>
      <c r="D3" s="203"/>
      <c r="E3" s="203"/>
    </row>
    <row r="4" spans="1:5" ht="20.100000000000001" customHeight="1">
      <c r="A4" s="70" t="s">
        <v>10</v>
      </c>
      <c r="B4" s="204" t="s">
        <v>11</v>
      </c>
      <c r="C4" s="204"/>
      <c r="D4" s="71">
        <v>34690.83</v>
      </c>
      <c r="E4" s="72">
        <v>2.2096070063694269</v>
      </c>
    </row>
    <row r="5" spans="1:5" ht="20.100000000000001" customHeight="1">
      <c r="A5" s="70" t="s">
        <v>34</v>
      </c>
      <c r="B5" s="204" t="s">
        <v>35</v>
      </c>
      <c r="C5" s="204"/>
      <c r="D5" s="71">
        <v>1955.04</v>
      </c>
      <c r="E5" s="72">
        <v>0.12452484076433121</v>
      </c>
    </row>
    <row r="6" spans="1:5" ht="20.100000000000001" customHeight="1">
      <c r="A6" s="70" t="s">
        <v>83</v>
      </c>
      <c r="B6" s="204" t="s">
        <v>84</v>
      </c>
      <c r="C6" s="204"/>
      <c r="D6" s="71">
        <v>55800.3</v>
      </c>
      <c r="E6" s="72">
        <v>3.5541592356687897</v>
      </c>
    </row>
    <row r="7" spans="1:5" ht="20.100000000000001" customHeight="1">
      <c r="A7" s="70" t="s">
        <v>171</v>
      </c>
      <c r="B7" s="204" t="s">
        <v>172</v>
      </c>
      <c r="C7" s="204"/>
      <c r="D7" s="71">
        <v>294412.19</v>
      </c>
      <c r="E7" s="72">
        <v>18.752368789808919</v>
      </c>
    </row>
    <row r="8" spans="1:5" ht="20.100000000000001" customHeight="1">
      <c r="A8" s="70" t="s">
        <v>210</v>
      </c>
      <c r="B8" s="204" t="s">
        <v>211</v>
      </c>
      <c r="C8" s="204"/>
      <c r="D8" s="71">
        <v>129530.06</v>
      </c>
      <c r="E8" s="72">
        <v>8.2503222929936317</v>
      </c>
    </row>
    <row r="9" spans="1:5" ht="20.100000000000001" customHeight="1">
      <c r="A9" s="70" t="s">
        <v>356</v>
      </c>
      <c r="B9" s="204" t="s">
        <v>357</v>
      </c>
      <c r="C9" s="204"/>
      <c r="D9" s="71">
        <v>217624.95</v>
      </c>
      <c r="E9" s="72">
        <v>13.861461783439491</v>
      </c>
    </row>
    <row r="10" spans="1:5" ht="20.100000000000001" customHeight="1">
      <c r="A10" s="70" t="s">
        <v>380</v>
      </c>
      <c r="B10" s="204" t="s">
        <v>381</v>
      </c>
      <c r="C10" s="204"/>
      <c r="D10" s="71">
        <v>114026.09</v>
      </c>
      <c r="E10" s="72">
        <v>7.2628082802547773</v>
      </c>
    </row>
    <row r="11" spans="1:5" ht="20.100000000000001" customHeight="1">
      <c r="A11" s="70" t="s">
        <v>391</v>
      </c>
      <c r="B11" s="204" t="s">
        <v>392</v>
      </c>
      <c r="C11" s="204"/>
      <c r="D11" s="71">
        <v>53772.55</v>
      </c>
      <c r="E11" s="72">
        <v>3.4250031847133759</v>
      </c>
    </row>
    <row r="12" spans="1:5" ht="20.100000000000001" customHeight="1">
      <c r="A12" s="70" t="s">
        <v>420</v>
      </c>
      <c r="B12" s="204" t="s">
        <v>421</v>
      </c>
      <c r="C12" s="204"/>
      <c r="D12" s="71">
        <v>115889.55</v>
      </c>
      <c r="E12" s="72">
        <v>7.3815000000000008</v>
      </c>
    </row>
    <row r="13" spans="1:5" ht="20.100000000000001" customHeight="1">
      <c r="A13" s="70" t="s">
        <v>490</v>
      </c>
      <c r="B13" s="204" t="s">
        <v>491</v>
      </c>
      <c r="C13" s="204"/>
      <c r="D13" s="71">
        <v>75333.119999999995</v>
      </c>
      <c r="E13" s="72">
        <v>4.7982878980891712</v>
      </c>
    </row>
    <row r="14" spans="1:5" ht="20.100000000000001" customHeight="1">
      <c r="A14" s="70" t="s">
        <v>495</v>
      </c>
      <c r="B14" s="204" t="s">
        <v>496</v>
      </c>
      <c r="C14" s="204"/>
      <c r="D14" s="71">
        <v>61980.55</v>
      </c>
      <c r="E14" s="72">
        <v>3.9478057324840767</v>
      </c>
    </row>
    <row r="15" spans="1:5" ht="20.100000000000001" customHeight="1">
      <c r="A15" s="70" t="s">
        <v>543</v>
      </c>
      <c r="B15" s="204" t="s">
        <v>544</v>
      </c>
      <c r="C15" s="204"/>
      <c r="D15" s="71">
        <v>365429.43</v>
      </c>
      <c r="E15" s="72">
        <v>23.275759872611467</v>
      </c>
    </row>
    <row r="16" spans="1:5" ht="20.100000000000001" customHeight="1">
      <c r="A16" s="70" t="s">
        <v>631</v>
      </c>
      <c r="B16" s="204" t="s">
        <v>632</v>
      </c>
      <c r="C16" s="204"/>
      <c r="D16" s="71">
        <v>49555.34</v>
      </c>
      <c r="E16" s="72">
        <v>3.1563910828025477</v>
      </c>
    </row>
    <row r="17" spans="1:5" ht="15" customHeight="1">
      <c r="A17" s="73"/>
      <c r="B17" s="73"/>
      <c r="C17" s="74" t="s">
        <v>680</v>
      </c>
      <c r="D17" s="71">
        <v>973840.58</v>
      </c>
      <c r="E17" s="72">
        <v>100</v>
      </c>
    </row>
    <row r="18" spans="1:5" ht="15" customHeight="1">
      <c r="A18" s="73"/>
      <c r="B18" s="73"/>
      <c r="C18" s="74" t="s">
        <v>681</v>
      </c>
      <c r="D18" s="71">
        <v>258971.89</v>
      </c>
      <c r="E18" s="73"/>
    </row>
    <row r="19" spans="1:5" ht="15" customHeight="1">
      <c r="A19" s="73"/>
      <c r="B19" s="73"/>
      <c r="C19" s="74" t="s">
        <v>682</v>
      </c>
      <c r="D19" s="71">
        <v>1232812.47</v>
      </c>
      <c r="E19" s="73"/>
    </row>
    <row r="20" spans="1:5" ht="15" customHeight="1">
      <c r="A20" s="73"/>
      <c r="B20" s="73"/>
      <c r="C20" s="74" t="s">
        <v>683</v>
      </c>
      <c r="D20" s="71">
        <v>337187.53</v>
      </c>
      <c r="E20" s="73"/>
    </row>
    <row r="21" spans="1:5" ht="15" customHeight="1">
      <c r="A21" s="73"/>
      <c r="B21" s="73"/>
      <c r="C21" s="74" t="s">
        <v>684</v>
      </c>
      <c r="D21" s="71">
        <v>337187.53</v>
      </c>
      <c r="E21" s="73"/>
    </row>
    <row r="22" spans="1:5" ht="15" customHeight="1">
      <c r="A22" s="73"/>
      <c r="B22" s="73"/>
      <c r="C22" s="74" t="s">
        <v>685</v>
      </c>
      <c r="D22" s="71">
        <v>1570000</v>
      </c>
      <c r="E22" s="73"/>
    </row>
    <row r="23" spans="1:5" ht="15" customHeight="1">
      <c r="A23" s="73"/>
      <c r="B23" s="73"/>
      <c r="C23" s="74" t="s">
        <v>686</v>
      </c>
      <c r="D23" s="71">
        <v>1232812.47</v>
      </c>
      <c r="E23" s="73"/>
    </row>
    <row r="24" spans="1:5" ht="15" customHeight="1">
      <c r="A24" s="75"/>
      <c r="B24" s="75"/>
      <c r="C24" s="76" t="s">
        <v>687</v>
      </c>
      <c r="D24" s="77">
        <v>1570000</v>
      </c>
      <c r="E24" s="7"/>
    </row>
    <row r="25" spans="1:5" ht="15" customHeight="1">
      <c r="A25" s="205" t="s">
        <v>688</v>
      </c>
      <c r="B25" s="205"/>
      <c r="C25" s="205"/>
      <c r="D25" s="205"/>
      <c r="E25" s="7"/>
    </row>
    <row r="26" spans="1:5" ht="42" customHeight="1">
      <c r="B26" s="50"/>
      <c r="C26" s="50"/>
      <c r="D26" s="50"/>
      <c r="E26" s="50"/>
    </row>
    <row r="37" spans="2:2" ht="22.5">
      <c r="B37" s="63" t="s">
        <v>689</v>
      </c>
    </row>
  </sheetData>
  <mergeCells count="15">
    <mergeCell ref="B13:C13"/>
    <mergeCell ref="B14:C14"/>
    <mergeCell ref="B15:C15"/>
    <mergeCell ref="B16:C16"/>
    <mergeCell ref="A25:D25"/>
    <mergeCell ref="B8:C8"/>
    <mergeCell ref="B9:C9"/>
    <mergeCell ref="B10:C10"/>
    <mergeCell ref="B11:C11"/>
    <mergeCell ref="B12:C12"/>
    <mergeCell ref="A1:E3"/>
    <mergeCell ref="B4:C4"/>
    <mergeCell ref="B5:C5"/>
    <mergeCell ref="B6:C6"/>
    <mergeCell ref="B7:C7"/>
  </mergeCells>
  <pageMargins left="0.5" right="0.5" top="0.5" bottom="0.5" header="0" footer="0"/>
  <pageSetup paperSize="9" scale="8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G3093"/>
  <sheetViews>
    <sheetView topLeftCell="A3073" workbookViewId="0">
      <selection activeCell="B3086" sqref="B3086"/>
    </sheetView>
  </sheetViews>
  <sheetFormatPr defaultRowHeight="15"/>
  <cols>
    <col min="1" max="1" width="10.28515625" customWidth="1"/>
    <col min="2" max="2" width="45.85546875" customWidth="1"/>
    <col min="3" max="3" width="6.85546875" customWidth="1"/>
    <col min="4" max="4" width="6.140625" customWidth="1"/>
    <col min="5" max="7" width="12.42578125" customWidth="1"/>
  </cols>
  <sheetData>
    <row r="1" spans="1:7" ht="87" customHeight="1">
      <c r="A1" s="193"/>
      <c r="B1" s="193"/>
      <c r="C1" s="193"/>
      <c r="D1" s="193"/>
      <c r="E1" s="193"/>
      <c r="F1" s="193"/>
      <c r="G1" s="193"/>
    </row>
    <row r="2" spans="1:7" ht="20.100000000000001" customHeight="1">
      <c r="A2" s="210" t="s">
        <v>690</v>
      </c>
      <c r="B2" s="210"/>
      <c r="C2" s="210"/>
      <c r="D2" s="210"/>
      <c r="E2" s="210"/>
      <c r="F2" s="210"/>
      <c r="G2" s="210"/>
    </row>
    <row r="3" spans="1:7" ht="15" customHeight="1">
      <c r="A3" s="206" t="s">
        <v>691</v>
      </c>
      <c r="B3" s="206"/>
      <c r="C3" s="8" t="s">
        <v>3</v>
      </c>
      <c r="D3" s="8" t="s">
        <v>4</v>
      </c>
      <c r="E3" s="8" t="s">
        <v>692</v>
      </c>
      <c r="F3" s="8" t="s">
        <v>693</v>
      </c>
      <c r="G3" s="8" t="s">
        <v>694</v>
      </c>
    </row>
    <row r="4" spans="1:7" ht="21" customHeight="1">
      <c r="A4" s="9" t="s">
        <v>695</v>
      </c>
      <c r="B4" s="10" t="s">
        <v>696</v>
      </c>
      <c r="C4" s="9" t="s">
        <v>15</v>
      </c>
      <c r="D4" s="9" t="s">
        <v>52</v>
      </c>
      <c r="E4" s="11">
        <v>1.762623E-2</v>
      </c>
      <c r="F4" s="12">
        <v>11347.29</v>
      </c>
      <c r="G4" s="12">
        <v>200</v>
      </c>
    </row>
    <row r="5" spans="1:7" ht="15" customHeight="1">
      <c r="A5" s="7"/>
      <c r="B5" s="7"/>
      <c r="C5" s="7"/>
      <c r="D5" s="7"/>
      <c r="E5" s="207" t="s">
        <v>697</v>
      </c>
      <c r="F5" s="207"/>
      <c r="G5" s="13">
        <v>200</v>
      </c>
    </row>
    <row r="6" spans="1:7" ht="15" customHeight="1">
      <c r="A6" s="7"/>
      <c r="B6" s="7"/>
      <c r="C6" s="7"/>
      <c r="D6" s="7"/>
      <c r="E6" s="208" t="s">
        <v>698</v>
      </c>
      <c r="F6" s="208"/>
      <c r="G6" s="14">
        <v>200</v>
      </c>
    </row>
    <row r="7" spans="1:7" ht="9.9499999999999993" customHeight="1">
      <c r="A7" s="7"/>
      <c r="B7" s="7"/>
      <c r="C7" s="7"/>
      <c r="D7" s="7"/>
      <c r="E7" s="209"/>
      <c r="F7" s="209"/>
      <c r="G7" s="209"/>
    </row>
    <row r="8" spans="1:7" ht="20.100000000000001" customHeight="1">
      <c r="A8" s="210" t="s">
        <v>699</v>
      </c>
      <c r="B8" s="210"/>
      <c r="C8" s="210"/>
      <c r="D8" s="210"/>
      <c r="E8" s="210"/>
      <c r="F8" s="210"/>
      <c r="G8" s="210"/>
    </row>
    <row r="9" spans="1:7" ht="15" customHeight="1">
      <c r="A9" s="206" t="s">
        <v>700</v>
      </c>
      <c r="B9" s="206"/>
      <c r="C9" s="8" t="s">
        <v>3</v>
      </c>
      <c r="D9" s="8" t="s">
        <v>4</v>
      </c>
      <c r="E9" s="8" t="s">
        <v>692</v>
      </c>
      <c r="F9" s="8" t="s">
        <v>693</v>
      </c>
      <c r="G9" s="8" t="s">
        <v>694</v>
      </c>
    </row>
    <row r="10" spans="1:7" ht="29.1" customHeight="1">
      <c r="A10" s="9" t="s">
        <v>701</v>
      </c>
      <c r="B10" s="10" t="s">
        <v>702</v>
      </c>
      <c r="C10" s="9" t="s">
        <v>20</v>
      </c>
      <c r="D10" s="9" t="s">
        <v>21</v>
      </c>
      <c r="E10" s="11">
        <v>2.28963604</v>
      </c>
      <c r="F10" s="12">
        <v>135.32</v>
      </c>
      <c r="G10" s="12">
        <v>309.83</v>
      </c>
    </row>
    <row r="11" spans="1:7" ht="15" customHeight="1">
      <c r="A11" s="9" t="s">
        <v>703</v>
      </c>
      <c r="B11" s="10" t="s">
        <v>704</v>
      </c>
      <c r="C11" s="9" t="s">
        <v>20</v>
      </c>
      <c r="D11" s="9" t="s">
        <v>237</v>
      </c>
      <c r="E11" s="11">
        <v>2.5872869999999999E-2</v>
      </c>
      <c r="F11" s="12">
        <v>14.4</v>
      </c>
      <c r="G11" s="12">
        <v>0.37</v>
      </c>
    </row>
    <row r="12" spans="1:7" ht="15" customHeight="1">
      <c r="A12" s="9" t="s">
        <v>705</v>
      </c>
      <c r="B12" s="10" t="s">
        <v>706</v>
      </c>
      <c r="C12" s="9" t="s">
        <v>20</v>
      </c>
      <c r="D12" s="9" t="s">
        <v>237</v>
      </c>
      <c r="E12" s="11">
        <v>3.0223179999999999E-2</v>
      </c>
      <c r="F12" s="12">
        <v>7.72</v>
      </c>
      <c r="G12" s="12">
        <v>0.23</v>
      </c>
    </row>
    <row r="13" spans="1:7" ht="21" customHeight="1">
      <c r="A13" s="9" t="s">
        <v>707</v>
      </c>
      <c r="B13" s="10" t="s">
        <v>708</v>
      </c>
      <c r="C13" s="9" t="s">
        <v>20</v>
      </c>
      <c r="D13" s="9" t="s">
        <v>25</v>
      </c>
      <c r="E13" s="11">
        <v>7.35597295</v>
      </c>
      <c r="F13" s="12">
        <v>2.06</v>
      </c>
      <c r="G13" s="12">
        <v>15.15</v>
      </c>
    </row>
    <row r="14" spans="1:7" ht="15" customHeight="1">
      <c r="A14" s="7"/>
      <c r="B14" s="7"/>
      <c r="C14" s="7"/>
      <c r="D14" s="7"/>
      <c r="E14" s="207" t="s">
        <v>709</v>
      </c>
      <c r="F14" s="207"/>
      <c r="G14" s="13">
        <v>325.58</v>
      </c>
    </row>
    <row r="15" spans="1:7" ht="15" customHeight="1">
      <c r="A15" s="206" t="s">
        <v>710</v>
      </c>
      <c r="B15" s="206"/>
      <c r="C15" s="8" t="s">
        <v>3</v>
      </c>
      <c r="D15" s="8" t="s">
        <v>4</v>
      </c>
      <c r="E15" s="8" t="s">
        <v>692</v>
      </c>
      <c r="F15" s="8" t="s">
        <v>693</v>
      </c>
      <c r="G15" s="8" t="s">
        <v>694</v>
      </c>
    </row>
    <row r="16" spans="1:7" ht="21" customHeight="1">
      <c r="A16" s="9" t="s">
        <v>711</v>
      </c>
      <c r="B16" s="10" t="s">
        <v>712</v>
      </c>
      <c r="C16" s="9" t="s">
        <v>20</v>
      </c>
      <c r="D16" s="9" t="s">
        <v>713</v>
      </c>
      <c r="E16" s="11">
        <v>0.85380526999999995</v>
      </c>
      <c r="F16" s="12">
        <v>21.94</v>
      </c>
      <c r="G16" s="12">
        <v>18.73</v>
      </c>
    </row>
    <row r="17" spans="1:7" ht="15" customHeight="1">
      <c r="A17" s="9" t="s">
        <v>714</v>
      </c>
      <c r="B17" s="10" t="s">
        <v>715</v>
      </c>
      <c r="C17" s="9" t="s">
        <v>20</v>
      </c>
      <c r="D17" s="9" t="s">
        <v>713</v>
      </c>
      <c r="E17" s="11">
        <v>2.5619776500000002</v>
      </c>
      <c r="F17" s="12">
        <v>15.73</v>
      </c>
      <c r="G17" s="12">
        <v>40.29</v>
      </c>
    </row>
    <row r="18" spans="1:7" ht="18" customHeight="1">
      <c r="A18" s="7"/>
      <c r="B18" s="7"/>
      <c r="C18" s="7"/>
      <c r="D18" s="7"/>
      <c r="E18" s="207" t="s">
        <v>716</v>
      </c>
      <c r="F18" s="207"/>
      <c r="G18" s="13">
        <v>59.02</v>
      </c>
    </row>
    <row r="19" spans="1:7" ht="15" customHeight="1">
      <c r="A19" s="206" t="s">
        <v>691</v>
      </c>
      <c r="B19" s="206"/>
      <c r="C19" s="8" t="s">
        <v>3</v>
      </c>
      <c r="D19" s="8" t="s">
        <v>4</v>
      </c>
      <c r="E19" s="8" t="s">
        <v>692</v>
      </c>
      <c r="F19" s="8" t="s">
        <v>693</v>
      </c>
      <c r="G19" s="8" t="s">
        <v>694</v>
      </c>
    </row>
    <row r="20" spans="1:7" ht="21" customHeight="1">
      <c r="A20" s="9" t="s">
        <v>717</v>
      </c>
      <c r="B20" s="10" t="s">
        <v>718</v>
      </c>
      <c r="C20" s="9" t="s">
        <v>20</v>
      </c>
      <c r="D20" s="9" t="s">
        <v>21</v>
      </c>
      <c r="E20" s="11">
        <v>1.1448179999999999</v>
      </c>
      <c r="F20" s="12">
        <v>13.46</v>
      </c>
      <c r="G20" s="12">
        <v>15.4</v>
      </c>
    </row>
    <row r="21" spans="1:7" ht="15" customHeight="1">
      <c r="A21" s="7"/>
      <c r="B21" s="7"/>
      <c r="C21" s="7"/>
      <c r="D21" s="7"/>
      <c r="E21" s="207" t="s">
        <v>697</v>
      </c>
      <c r="F21" s="207"/>
      <c r="G21" s="13">
        <v>15.4</v>
      </c>
    </row>
    <row r="22" spans="1:7" ht="15" customHeight="1">
      <c r="A22" s="7"/>
      <c r="B22" s="7"/>
      <c r="C22" s="7"/>
      <c r="D22" s="7"/>
      <c r="E22" s="208" t="s">
        <v>698</v>
      </c>
      <c r="F22" s="208"/>
      <c r="G22" s="14">
        <v>400</v>
      </c>
    </row>
    <row r="23" spans="1:7" ht="9.9499999999999993" customHeight="1">
      <c r="A23" s="7"/>
      <c r="B23" s="7"/>
      <c r="C23" s="7"/>
      <c r="D23" s="7"/>
      <c r="E23" s="209"/>
      <c r="F23" s="209"/>
      <c r="G23" s="209"/>
    </row>
    <row r="24" spans="1:7" ht="20.100000000000001" customHeight="1">
      <c r="A24" s="210" t="s">
        <v>719</v>
      </c>
      <c r="B24" s="210"/>
      <c r="C24" s="210"/>
      <c r="D24" s="210"/>
      <c r="E24" s="210"/>
      <c r="F24" s="210"/>
      <c r="G24" s="210"/>
    </row>
    <row r="25" spans="1:7" ht="15" customHeight="1">
      <c r="A25" s="206" t="s">
        <v>720</v>
      </c>
      <c r="B25" s="206"/>
      <c r="C25" s="8" t="s">
        <v>3</v>
      </c>
      <c r="D25" s="8" t="s">
        <v>4</v>
      </c>
      <c r="E25" s="8" t="s">
        <v>692</v>
      </c>
      <c r="F25" s="8" t="s">
        <v>693</v>
      </c>
      <c r="G25" s="8" t="s">
        <v>694</v>
      </c>
    </row>
    <row r="26" spans="1:7" ht="29.1" customHeight="1">
      <c r="A26" s="9" t="s">
        <v>721</v>
      </c>
      <c r="B26" s="10" t="s">
        <v>722</v>
      </c>
      <c r="C26" s="9" t="s">
        <v>20</v>
      </c>
      <c r="D26" s="9" t="s">
        <v>723</v>
      </c>
      <c r="E26" s="11">
        <v>3.6599399999999997E-2</v>
      </c>
      <c r="F26" s="12">
        <v>19.5</v>
      </c>
      <c r="G26" s="12">
        <v>0.71</v>
      </c>
    </row>
    <row r="27" spans="1:7" ht="29.1" customHeight="1">
      <c r="A27" s="9" t="s">
        <v>724</v>
      </c>
      <c r="B27" s="10" t="s">
        <v>725</v>
      </c>
      <c r="C27" s="9" t="s">
        <v>20</v>
      </c>
      <c r="D27" s="9" t="s">
        <v>726</v>
      </c>
      <c r="E27" s="11">
        <v>9.1498399999999994E-3</v>
      </c>
      <c r="F27" s="12">
        <v>19.95</v>
      </c>
      <c r="G27" s="12">
        <v>0.18</v>
      </c>
    </row>
    <row r="28" spans="1:7" ht="18" customHeight="1">
      <c r="A28" s="7"/>
      <c r="B28" s="7"/>
      <c r="C28" s="7"/>
      <c r="D28" s="7"/>
      <c r="E28" s="207" t="s">
        <v>727</v>
      </c>
      <c r="F28" s="207"/>
      <c r="G28" s="13">
        <v>0.89</v>
      </c>
    </row>
    <row r="29" spans="1:7" ht="15" customHeight="1">
      <c r="A29" s="206" t="s">
        <v>700</v>
      </c>
      <c r="B29" s="206"/>
      <c r="C29" s="8" t="s">
        <v>3</v>
      </c>
      <c r="D29" s="8" t="s">
        <v>4</v>
      </c>
      <c r="E29" s="8" t="s">
        <v>692</v>
      </c>
      <c r="F29" s="8" t="s">
        <v>693</v>
      </c>
      <c r="G29" s="8" t="s">
        <v>694</v>
      </c>
    </row>
    <row r="30" spans="1:7" ht="29.1" customHeight="1">
      <c r="A30" s="9" t="s">
        <v>728</v>
      </c>
      <c r="B30" s="10" t="s">
        <v>729</v>
      </c>
      <c r="C30" s="9" t="s">
        <v>20</v>
      </c>
      <c r="D30" s="9" t="s">
        <v>25</v>
      </c>
      <c r="E30" s="11">
        <v>0.53918778000000001</v>
      </c>
      <c r="F30" s="12">
        <v>7.55</v>
      </c>
      <c r="G30" s="12">
        <v>4.07</v>
      </c>
    </row>
    <row r="31" spans="1:7" ht="15" customHeight="1">
      <c r="A31" s="9" t="s">
        <v>730</v>
      </c>
      <c r="B31" s="10" t="s">
        <v>731</v>
      </c>
      <c r="C31" s="9" t="s">
        <v>20</v>
      </c>
      <c r="D31" s="9" t="s">
        <v>237</v>
      </c>
      <c r="E31" s="11">
        <v>0.14509052</v>
      </c>
      <c r="F31" s="12">
        <v>7.57</v>
      </c>
      <c r="G31" s="12">
        <v>1.0900000000000001</v>
      </c>
    </row>
    <row r="32" spans="1:7" ht="29.1" customHeight="1">
      <c r="A32" s="9" t="s">
        <v>732</v>
      </c>
      <c r="B32" s="10" t="s">
        <v>733</v>
      </c>
      <c r="C32" s="9" t="s">
        <v>20</v>
      </c>
      <c r="D32" s="9" t="s">
        <v>25</v>
      </c>
      <c r="E32" s="11">
        <v>0.9765819</v>
      </c>
      <c r="F32" s="12">
        <v>2.1</v>
      </c>
      <c r="G32" s="12">
        <v>2.0499999999999998</v>
      </c>
    </row>
    <row r="33" spans="1:7" ht="21" customHeight="1">
      <c r="A33" s="9" t="s">
        <v>734</v>
      </c>
      <c r="B33" s="10" t="s">
        <v>735</v>
      </c>
      <c r="C33" s="9" t="s">
        <v>20</v>
      </c>
      <c r="D33" s="9" t="s">
        <v>25</v>
      </c>
      <c r="E33" s="11">
        <v>0.71891704999999995</v>
      </c>
      <c r="F33" s="12">
        <v>4.59</v>
      </c>
      <c r="G33" s="12">
        <v>3.29</v>
      </c>
    </row>
    <row r="34" spans="1:7" ht="15" customHeight="1">
      <c r="A34" s="9" t="s">
        <v>736</v>
      </c>
      <c r="B34" s="10" t="s">
        <v>737</v>
      </c>
      <c r="C34" s="9" t="s">
        <v>20</v>
      </c>
      <c r="D34" s="9" t="s">
        <v>738</v>
      </c>
      <c r="E34" s="11">
        <v>3.34623E-2</v>
      </c>
      <c r="F34" s="12">
        <v>10.51</v>
      </c>
      <c r="G34" s="12">
        <v>0.35</v>
      </c>
    </row>
    <row r="35" spans="1:7" ht="15" customHeight="1">
      <c r="A35" s="7"/>
      <c r="B35" s="7"/>
      <c r="C35" s="7"/>
      <c r="D35" s="7"/>
      <c r="E35" s="207" t="s">
        <v>709</v>
      </c>
      <c r="F35" s="207"/>
      <c r="G35" s="13">
        <v>10.85</v>
      </c>
    </row>
    <row r="36" spans="1:7" ht="15" customHeight="1">
      <c r="A36" s="206" t="s">
        <v>710</v>
      </c>
      <c r="B36" s="206"/>
      <c r="C36" s="8" t="s">
        <v>3</v>
      </c>
      <c r="D36" s="8" t="s">
        <v>4</v>
      </c>
      <c r="E36" s="8" t="s">
        <v>692</v>
      </c>
      <c r="F36" s="8" t="s">
        <v>693</v>
      </c>
      <c r="G36" s="8" t="s">
        <v>694</v>
      </c>
    </row>
    <row r="37" spans="1:7" ht="21" customHeight="1">
      <c r="A37" s="9" t="s">
        <v>739</v>
      </c>
      <c r="B37" s="10" t="s">
        <v>740</v>
      </c>
      <c r="C37" s="9" t="s">
        <v>20</v>
      </c>
      <c r="D37" s="9" t="s">
        <v>713</v>
      </c>
      <c r="E37" s="11">
        <v>0.94727125000000001</v>
      </c>
      <c r="F37" s="12">
        <v>16.2</v>
      </c>
      <c r="G37" s="12">
        <v>15.34</v>
      </c>
    </row>
    <row r="38" spans="1:7" ht="21" customHeight="1">
      <c r="A38" s="9" t="s">
        <v>711</v>
      </c>
      <c r="B38" s="10" t="s">
        <v>712</v>
      </c>
      <c r="C38" s="9" t="s">
        <v>20</v>
      </c>
      <c r="D38" s="9" t="s">
        <v>713</v>
      </c>
      <c r="E38" s="11">
        <v>0.94727125000000001</v>
      </c>
      <c r="F38" s="12">
        <v>21.94</v>
      </c>
      <c r="G38" s="12">
        <v>20.78</v>
      </c>
    </row>
    <row r="39" spans="1:7" ht="18" customHeight="1">
      <c r="A39" s="7"/>
      <c r="B39" s="7"/>
      <c r="C39" s="7"/>
      <c r="D39" s="7"/>
      <c r="E39" s="207" t="s">
        <v>716</v>
      </c>
      <c r="F39" s="207"/>
      <c r="G39" s="13">
        <v>36.119999999999997</v>
      </c>
    </row>
    <row r="40" spans="1:7" ht="15" customHeight="1">
      <c r="A40" s="206" t="s">
        <v>691</v>
      </c>
      <c r="B40" s="206"/>
      <c r="C40" s="8" t="s">
        <v>3</v>
      </c>
      <c r="D40" s="8" t="s">
        <v>4</v>
      </c>
      <c r="E40" s="8" t="s">
        <v>692</v>
      </c>
      <c r="F40" s="8" t="s">
        <v>693</v>
      </c>
      <c r="G40" s="8" t="s">
        <v>694</v>
      </c>
    </row>
    <row r="41" spans="1:7" ht="29.1" customHeight="1">
      <c r="A41" s="9" t="s">
        <v>741</v>
      </c>
      <c r="B41" s="10" t="s">
        <v>742</v>
      </c>
      <c r="C41" s="9" t="s">
        <v>20</v>
      </c>
      <c r="D41" s="9" t="s">
        <v>170</v>
      </c>
      <c r="E41" s="11">
        <v>5.2284699999999998E-3</v>
      </c>
      <c r="F41" s="12">
        <v>218.36</v>
      </c>
      <c r="G41" s="12">
        <v>1.1399999999999999</v>
      </c>
    </row>
    <row r="42" spans="1:7" ht="15" customHeight="1">
      <c r="A42" s="7"/>
      <c r="B42" s="7"/>
      <c r="C42" s="7"/>
      <c r="D42" s="7"/>
      <c r="E42" s="207" t="s">
        <v>697</v>
      </c>
      <c r="F42" s="207"/>
      <c r="G42" s="13">
        <v>1.1399999999999999</v>
      </c>
    </row>
    <row r="43" spans="1:7" ht="15" customHeight="1">
      <c r="A43" s="7"/>
      <c r="B43" s="7"/>
      <c r="C43" s="7"/>
      <c r="D43" s="7"/>
      <c r="E43" s="208" t="s">
        <v>698</v>
      </c>
      <c r="F43" s="208"/>
      <c r="G43" s="14">
        <v>49</v>
      </c>
    </row>
    <row r="44" spans="1:7" ht="9.9499999999999993" customHeight="1">
      <c r="A44" s="7"/>
      <c r="B44" s="7"/>
      <c r="C44" s="7"/>
      <c r="D44" s="7"/>
      <c r="E44" s="209"/>
      <c r="F44" s="209"/>
      <c r="G44" s="209"/>
    </row>
    <row r="45" spans="1:7" ht="20.100000000000001" customHeight="1">
      <c r="A45" s="210" t="s">
        <v>743</v>
      </c>
      <c r="B45" s="210"/>
      <c r="C45" s="210"/>
      <c r="D45" s="210"/>
      <c r="E45" s="210"/>
      <c r="F45" s="210"/>
      <c r="G45" s="210"/>
    </row>
    <row r="46" spans="1:7" ht="15" customHeight="1">
      <c r="A46" s="206" t="s">
        <v>691</v>
      </c>
      <c r="B46" s="206"/>
      <c r="C46" s="8" t="s">
        <v>3</v>
      </c>
      <c r="D46" s="8" t="s">
        <v>4</v>
      </c>
      <c r="E46" s="8" t="s">
        <v>692</v>
      </c>
      <c r="F46" s="8" t="s">
        <v>693</v>
      </c>
      <c r="G46" s="8" t="s">
        <v>694</v>
      </c>
    </row>
    <row r="47" spans="1:7" ht="21" customHeight="1">
      <c r="A47" s="9" t="s">
        <v>27</v>
      </c>
      <c r="B47" s="10" t="s">
        <v>28</v>
      </c>
      <c r="C47" s="9" t="s">
        <v>1761</v>
      </c>
      <c r="D47" s="9" t="s">
        <v>29</v>
      </c>
      <c r="E47" s="11">
        <v>1</v>
      </c>
      <c r="F47" s="12">
        <v>49</v>
      </c>
      <c r="G47" s="12">
        <v>49</v>
      </c>
    </row>
    <row r="48" spans="1:7" ht="15" customHeight="1">
      <c r="A48" s="7"/>
      <c r="B48" s="7"/>
      <c r="C48" s="7"/>
      <c r="D48" s="7"/>
      <c r="E48" s="207" t="s">
        <v>697</v>
      </c>
      <c r="F48" s="207"/>
      <c r="G48" s="13">
        <v>49</v>
      </c>
    </row>
    <row r="49" spans="1:7" ht="15" customHeight="1">
      <c r="A49" s="7"/>
      <c r="B49" s="7"/>
      <c r="C49" s="7"/>
      <c r="D49" s="7"/>
      <c r="E49" s="208" t="s">
        <v>698</v>
      </c>
      <c r="F49" s="208"/>
      <c r="G49" s="14">
        <v>49</v>
      </c>
    </row>
    <row r="50" spans="1:7" ht="9.9499999999999993" customHeight="1">
      <c r="A50" s="7"/>
      <c r="B50" s="7"/>
      <c r="C50" s="7"/>
      <c r="D50" s="7"/>
      <c r="E50" s="209"/>
      <c r="F50" s="209"/>
      <c r="G50" s="209"/>
    </row>
    <row r="51" spans="1:7" ht="20.100000000000001" customHeight="1">
      <c r="A51" s="210" t="s">
        <v>744</v>
      </c>
      <c r="B51" s="210"/>
      <c r="C51" s="210"/>
      <c r="D51" s="210"/>
      <c r="E51" s="210"/>
      <c r="F51" s="210"/>
      <c r="G51" s="210"/>
    </row>
    <row r="52" spans="1:7" ht="15" customHeight="1">
      <c r="A52" s="206" t="s">
        <v>700</v>
      </c>
      <c r="B52" s="206"/>
      <c r="C52" s="8" t="s">
        <v>3</v>
      </c>
      <c r="D52" s="8" t="s">
        <v>4</v>
      </c>
      <c r="E52" s="8" t="s">
        <v>692</v>
      </c>
      <c r="F52" s="8" t="s">
        <v>693</v>
      </c>
      <c r="G52" s="8" t="s">
        <v>694</v>
      </c>
    </row>
    <row r="53" spans="1:7" ht="29.1" customHeight="1">
      <c r="A53" s="9" t="s">
        <v>745</v>
      </c>
      <c r="B53" s="10" t="s">
        <v>746</v>
      </c>
      <c r="C53" s="9" t="s">
        <v>20</v>
      </c>
      <c r="D53" s="9" t="s">
        <v>33</v>
      </c>
      <c r="E53" s="11">
        <v>1</v>
      </c>
      <c r="F53" s="12">
        <v>8.32</v>
      </c>
      <c r="G53" s="12">
        <v>8.32</v>
      </c>
    </row>
    <row r="54" spans="1:7" ht="29.1" customHeight="1">
      <c r="A54" s="9" t="s">
        <v>747</v>
      </c>
      <c r="B54" s="10" t="s">
        <v>748</v>
      </c>
      <c r="C54" s="9" t="s">
        <v>20</v>
      </c>
      <c r="D54" s="9" t="s">
        <v>33</v>
      </c>
      <c r="E54" s="11">
        <v>2</v>
      </c>
      <c r="F54" s="12">
        <v>0.48</v>
      </c>
      <c r="G54" s="12">
        <v>0.96</v>
      </c>
    </row>
    <row r="55" spans="1:7" ht="29.1" customHeight="1">
      <c r="A55" s="9" t="s">
        <v>749</v>
      </c>
      <c r="B55" s="10" t="s">
        <v>750</v>
      </c>
      <c r="C55" s="9" t="s">
        <v>20</v>
      </c>
      <c r="D55" s="9" t="s">
        <v>33</v>
      </c>
      <c r="E55" s="11">
        <v>1</v>
      </c>
      <c r="F55" s="12">
        <v>12.99</v>
      </c>
      <c r="G55" s="12">
        <v>12.99</v>
      </c>
    </row>
    <row r="56" spans="1:7" ht="29.1" customHeight="1">
      <c r="A56" s="9" t="s">
        <v>751</v>
      </c>
      <c r="B56" s="10" t="s">
        <v>752</v>
      </c>
      <c r="C56" s="9" t="s">
        <v>20</v>
      </c>
      <c r="D56" s="9" t="s">
        <v>33</v>
      </c>
      <c r="E56" s="11">
        <v>1</v>
      </c>
      <c r="F56" s="12">
        <v>38.35</v>
      </c>
      <c r="G56" s="12">
        <v>38.35</v>
      </c>
    </row>
    <row r="57" spans="1:7" ht="21" customHeight="1">
      <c r="A57" s="9" t="s">
        <v>753</v>
      </c>
      <c r="B57" s="10" t="s">
        <v>754</v>
      </c>
      <c r="C57" s="9" t="s">
        <v>20</v>
      </c>
      <c r="D57" s="9" t="s">
        <v>33</v>
      </c>
      <c r="E57" s="11">
        <v>0.15079206000000001</v>
      </c>
      <c r="F57" s="12">
        <v>21.02</v>
      </c>
      <c r="G57" s="12">
        <v>3.16</v>
      </c>
    </row>
    <row r="58" spans="1:7" ht="21" customHeight="1">
      <c r="A58" s="9" t="s">
        <v>755</v>
      </c>
      <c r="B58" s="10" t="s">
        <v>756</v>
      </c>
      <c r="C58" s="9" t="s">
        <v>20</v>
      </c>
      <c r="D58" s="9" t="s">
        <v>33</v>
      </c>
      <c r="E58" s="11">
        <v>1</v>
      </c>
      <c r="F58" s="12">
        <v>1.83</v>
      </c>
      <c r="G58" s="12">
        <v>1.83</v>
      </c>
    </row>
    <row r="59" spans="1:7" ht="29.1" customHeight="1">
      <c r="A59" s="9" t="s">
        <v>757</v>
      </c>
      <c r="B59" s="10" t="s">
        <v>758</v>
      </c>
      <c r="C59" s="9" t="s">
        <v>20</v>
      </c>
      <c r="D59" s="9" t="s">
        <v>33</v>
      </c>
      <c r="E59" s="11">
        <v>3</v>
      </c>
      <c r="F59" s="12">
        <v>3.33</v>
      </c>
      <c r="G59" s="12">
        <v>9.99</v>
      </c>
    </row>
    <row r="60" spans="1:7" ht="15" customHeight="1">
      <c r="A60" s="9" t="s">
        <v>759</v>
      </c>
      <c r="B60" s="10" t="s">
        <v>760</v>
      </c>
      <c r="C60" s="9" t="s">
        <v>20</v>
      </c>
      <c r="D60" s="9" t="s">
        <v>33</v>
      </c>
      <c r="E60" s="11">
        <v>2</v>
      </c>
      <c r="F60" s="12">
        <v>0.1</v>
      </c>
      <c r="G60" s="12">
        <v>0.2</v>
      </c>
    </row>
    <row r="61" spans="1:7" ht="15" customHeight="1">
      <c r="A61" s="9" t="s">
        <v>761</v>
      </c>
      <c r="B61" s="10" t="s">
        <v>762</v>
      </c>
      <c r="C61" s="9" t="s">
        <v>20</v>
      </c>
      <c r="D61" s="9" t="s">
        <v>25</v>
      </c>
      <c r="E61" s="11">
        <v>0.41819682000000002</v>
      </c>
      <c r="F61" s="12">
        <v>1.39</v>
      </c>
      <c r="G61" s="12">
        <v>0.57999999999999996</v>
      </c>
    </row>
    <row r="62" spans="1:7" ht="15" customHeight="1">
      <c r="A62" s="7"/>
      <c r="B62" s="7"/>
      <c r="C62" s="7"/>
      <c r="D62" s="7"/>
      <c r="E62" s="207" t="s">
        <v>709</v>
      </c>
      <c r="F62" s="207"/>
      <c r="G62" s="13">
        <v>76.38</v>
      </c>
    </row>
    <row r="63" spans="1:7" ht="15" customHeight="1">
      <c r="A63" s="206" t="s">
        <v>710</v>
      </c>
      <c r="B63" s="206"/>
      <c r="C63" s="8" t="s">
        <v>3</v>
      </c>
      <c r="D63" s="8" t="s">
        <v>4</v>
      </c>
      <c r="E63" s="8" t="s">
        <v>692</v>
      </c>
      <c r="F63" s="8" t="s">
        <v>693</v>
      </c>
      <c r="G63" s="8" t="s">
        <v>694</v>
      </c>
    </row>
    <row r="64" spans="1:7" ht="21" customHeight="1">
      <c r="A64" s="9" t="s">
        <v>763</v>
      </c>
      <c r="B64" s="10" t="s">
        <v>764</v>
      </c>
      <c r="C64" s="9" t="s">
        <v>20</v>
      </c>
      <c r="D64" s="9" t="s">
        <v>713</v>
      </c>
      <c r="E64" s="11">
        <v>0.79467456999999997</v>
      </c>
      <c r="F64" s="12">
        <v>16.670000000000002</v>
      </c>
      <c r="G64" s="12">
        <v>13.24</v>
      </c>
    </row>
    <row r="65" spans="1:7" ht="15" customHeight="1">
      <c r="A65" s="9" t="s">
        <v>765</v>
      </c>
      <c r="B65" s="10" t="s">
        <v>766</v>
      </c>
      <c r="C65" s="9" t="s">
        <v>20</v>
      </c>
      <c r="D65" s="9" t="s">
        <v>713</v>
      </c>
      <c r="E65" s="11">
        <v>7.1544099900000004</v>
      </c>
      <c r="F65" s="12">
        <v>20.010000000000002</v>
      </c>
      <c r="G65" s="12">
        <v>143.15</v>
      </c>
    </row>
    <row r="66" spans="1:7" ht="18" customHeight="1">
      <c r="A66" s="7"/>
      <c r="B66" s="7"/>
      <c r="C66" s="7"/>
      <c r="D66" s="7"/>
      <c r="E66" s="207" t="s">
        <v>716</v>
      </c>
      <c r="F66" s="207"/>
      <c r="G66" s="13">
        <v>156.38999999999999</v>
      </c>
    </row>
    <row r="67" spans="1:7" ht="15" customHeight="1">
      <c r="A67" s="206" t="s">
        <v>691</v>
      </c>
      <c r="B67" s="206"/>
      <c r="C67" s="8" t="s">
        <v>3</v>
      </c>
      <c r="D67" s="8" t="s">
        <v>4</v>
      </c>
      <c r="E67" s="8" t="s">
        <v>692</v>
      </c>
      <c r="F67" s="8" t="s">
        <v>693</v>
      </c>
      <c r="G67" s="8" t="s">
        <v>694</v>
      </c>
    </row>
    <row r="68" spans="1:7" ht="38.1" customHeight="1">
      <c r="A68" s="9" t="s">
        <v>767</v>
      </c>
      <c r="B68" s="10" t="s">
        <v>768</v>
      </c>
      <c r="C68" s="9" t="s">
        <v>20</v>
      </c>
      <c r="D68" s="9" t="s">
        <v>170</v>
      </c>
      <c r="E68" s="11">
        <v>2.010555E-2</v>
      </c>
      <c r="F68" s="12">
        <v>348.65</v>
      </c>
      <c r="G68" s="12">
        <v>7</v>
      </c>
    </row>
    <row r="69" spans="1:7" ht="38.1" customHeight="1">
      <c r="A69" s="9" t="s">
        <v>769</v>
      </c>
      <c r="B69" s="10" t="s">
        <v>770</v>
      </c>
      <c r="C69" s="9" t="s">
        <v>20</v>
      </c>
      <c r="D69" s="9" t="s">
        <v>33</v>
      </c>
      <c r="E69" s="11">
        <v>1</v>
      </c>
      <c r="F69" s="12">
        <v>290.18</v>
      </c>
      <c r="G69" s="12">
        <v>290.18</v>
      </c>
    </row>
    <row r="70" spans="1:7" ht="38.1" customHeight="1">
      <c r="A70" s="9" t="s">
        <v>771</v>
      </c>
      <c r="B70" s="10" t="s">
        <v>772</v>
      </c>
      <c r="C70" s="9" t="s">
        <v>20</v>
      </c>
      <c r="D70" s="9" t="s">
        <v>25</v>
      </c>
      <c r="E70" s="11">
        <v>27.647031569999999</v>
      </c>
      <c r="F70" s="12">
        <v>16.2</v>
      </c>
      <c r="G70" s="12">
        <v>447.88</v>
      </c>
    </row>
    <row r="71" spans="1:7" ht="29.1" customHeight="1">
      <c r="A71" s="9" t="s">
        <v>773</v>
      </c>
      <c r="B71" s="10" t="s">
        <v>774</v>
      </c>
      <c r="C71" s="9" t="s">
        <v>20</v>
      </c>
      <c r="D71" s="9" t="s">
        <v>33</v>
      </c>
      <c r="E71" s="11">
        <v>1</v>
      </c>
      <c r="F71" s="12">
        <v>11.32</v>
      </c>
      <c r="G71" s="12">
        <v>11.32</v>
      </c>
    </row>
    <row r="72" spans="1:7" ht="21" customHeight="1">
      <c r="A72" s="9" t="s">
        <v>663</v>
      </c>
      <c r="B72" s="10" t="s">
        <v>664</v>
      </c>
      <c r="C72" s="9" t="s">
        <v>20</v>
      </c>
      <c r="D72" s="9" t="s">
        <v>25</v>
      </c>
      <c r="E72" s="11">
        <v>4.9007447700000002</v>
      </c>
      <c r="F72" s="12">
        <v>50</v>
      </c>
      <c r="G72" s="12">
        <v>245.03</v>
      </c>
    </row>
    <row r="73" spans="1:7" ht="38.1" customHeight="1">
      <c r="A73" s="9" t="s">
        <v>775</v>
      </c>
      <c r="B73" s="10" t="s">
        <v>776</v>
      </c>
      <c r="C73" s="9" t="s">
        <v>20</v>
      </c>
      <c r="D73" s="9" t="s">
        <v>33</v>
      </c>
      <c r="E73" s="11">
        <v>1</v>
      </c>
      <c r="F73" s="12">
        <v>14.69</v>
      </c>
      <c r="G73" s="12">
        <v>14.69</v>
      </c>
    </row>
    <row r="74" spans="1:7" ht="29.1" customHeight="1">
      <c r="A74" s="9" t="s">
        <v>777</v>
      </c>
      <c r="B74" s="10" t="s">
        <v>778</v>
      </c>
      <c r="C74" s="9" t="s">
        <v>20</v>
      </c>
      <c r="D74" s="9" t="s">
        <v>33</v>
      </c>
      <c r="E74" s="11">
        <v>1</v>
      </c>
      <c r="F74" s="12">
        <v>14.28</v>
      </c>
      <c r="G74" s="12">
        <v>14.28</v>
      </c>
    </row>
    <row r="75" spans="1:7" ht="21" customHeight="1">
      <c r="A75" s="9" t="s">
        <v>779</v>
      </c>
      <c r="B75" s="10" t="s">
        <v>780</v>
      </c>
      <c r="C75" s="9" t="s">
        <v>20</v>
      </c>
      <c r="D75" s="9" t="s">
        <v>33</v>
      </c>
      <c r="E75" s="11">
        <v>1</v>
      </c>
      <c r="F75" s="12">
        <v>11.11</v>
      </c>
      <c r="G75" s="12">
        <v>11.11</v>
      </c>
    </row>
    <row r="76" spans="1:7" ht="29.1" customHeight="1">
      <c r="A76" s="9" t="s">
        <v>781</v>
      </c>
      <c r="B76" s="10" t="s">
        <v>782</v>
      </c>
      <c r="C76" s="9" t="s">
        <v>20</v>
      </c>
      <c r="D76" s="9" t="s">
        <v>25</v>
      </c>
      <c r="E76" s="11">
        <v>15.205671089999999</v>
      </c>
      <c r="F76" s="12">
        <v>11.89</v>
      </c>
      <c r="G76" s="12">
        <v>180.79</v>
      </c>
    </row>
    <row r="77" spans="1:7" ht="21" customHeight="1">
      <c r="A77" s="9" t="s">
        <v>783</v>
      </c>
      <c r="B77" s="10" t="s">
        <v>784</v>
      </c>
      <c r="C77" s="9" t="s">
        <v>20</v>
      </c>
      <c r="D77" s="9" t="s">
        <v>33</v>
      </c>
      <c r="E77" s="11">
        <v>1</v>
      </c>
      <c r="F77" s="12">
        <v>57.7</v>
      </c>
      <c r="G77" s="12">
        <v>57.7</v>
      </c>
    </row>
    <row r="78" spans="1:7" ht="29.1" customHeight="1">
      <c r="A78" s="9" t="s">
        <v>785</v>
      </c>
      <c r="B78" s="10" t="s">
        <v>786</v>
      </c>
      <c r="C78" s="9" t="s">
        <v>20</v>
      </c>
      <c r="D78" s="9" t="s">
        <v>33</v>
      </c>
      <c r="E78" s="11">
        <v>1</v>
      </c>
      <c r="F78" s="12">
        <v>9.43</v>
      </c>
      <c r="G78" s="12">
        <v>9.43</v>
      </c>
    </row>
    <row r="79" spans="1:7" ht="15" customHeight="1">
      <c r="A79" s="7"/>
      <c r="B79" s="7"/>
      <c r="C79" s="7"/>
      <c r="D79" s="7"/>
      <c r="E79" s="207" t="s">
        <v>697</v>
      </c>
      <c r="F79" s="207"/>
      <c r="G79" s="13">
        <v>1289.4100000000001</v>
      </c>
    </row>
    <row r="80" spans="1:7" ht="15" customHeight="1">
      <c r="A80" s="7"/>
      <c r="B80" s="7"/>
      <c r="C80" s="7"/>
      <c r="D80" s="7"/>
      <c r="E80" s="208" t="s">
        <v>698</v>
      </c>
      <c r="F80" s="208"/>
      <c r="G80" s="14">
        <v>1522.18</v>
      </c>
    </row>
    <row r="81" spans="1:7" ht="9.9499999999999993" customHeight="1">
      <c r="A81" s="7"/>
      <c r="B81" s="7"/>
      <c r="C81" s="7"/>
      <c r="D81" s="7"/>
      <c r="E81" s="209"/>
      <c r="F81" s="209"/>
      <c r="G81" s="209"/>
    </row>
    <row r="82" spans="1:7" ht="20.100000000000001" customHeight="1">
      <c r="A82" s="210" t="s">
        <v>787</v>
      </c>
      <c r="B82" s="210"/>
      <c r="C82" s="210"/>
      <c r="D82" s="210"/>
      <c r="E82" s="210"/>
      <c r="F82" s="210"/>
      <c r="G82" s="210"/>
    </row>
    <row r="83" spans="1:7" ht="15" customHeight="1">
      <c r="A83" s="206" t="s">
        <v>788</v>
      </c>
      <c r="B83" s="206"/>
      <c r="C83" s="8" t="s">
        <v>3</v>
      </c>
      <c r="D83" s="8" t="s">
        <v>4</v>
      </c>
      <c r="E83" s="8" t="s">
        <v>692</v>
      </c>
      <c r="F83" s="8" t="s">
        <v>693</v>
      </c>
      <c r="G83" s="8" t="s">
        <v>694</v>
      </c>
    </row>
    <row r="84" spans="1:7" ht="21" customHeight="1">
      <c r="A84" s="9" t="s">
        <v>37</v>
      </c>
      <c r="B84" s="10" t="s">
        <v>38</v>
      </c>
      <c r="C84" s="9" t="s">
        <v>1761</v>
      </c>
      <c r="D84" s="9" t="s">
        <v>33</v>
      </c>
      <c r="E84" s="11">
        <v>1</v>
      </c>
      <c r="F84" s="12">
        <v>72</v>
      </c>
      <c r="G84" s="12">
        <v>72</v>
      </c>
    </row>
    <row r="85" spans="1:7" ht="15" customHeight="1">
      <c r="A85" s="7"/>
      <c r="B85" s="7"/>
      <c r="C85" s="7"/>
      <c r="D85" s="7"/>
      <c r="E85" s="207" t="s">
        <v>789</v>
      </c>
      <c r="F85" s="207"/>
      <c r="G85" s="13">
        <v>72</v>
      </c>
    </row>
    <row r="86" spans="1:7" ht="15" customHeight="1">
      <c r="A86" s="7"/>
      <c r="B86" s="7"/>
      <c r="C86" s="7"/>
      <c r="D86" s="7"/>
      <c r="E86" s="208" t="s">
        <v>698</v>
      </c>
      <c r="F86" s="208"/>
      <c r="G86" s="14">
        <v>72</v>
      </c>
    </row>
    <row r="87" spans="1:7" ht="9.9499999999999993" customHeight="1">
      <c r="A87" s="7"/>
      <c r="B87" s="7"/>
      <c r="C87" s="7"/>
      <c r="D87" s="7"/>
      <c r="E87" s="209"/>
      <c r="F87" s="209"/>
      <c r="G87" s="209"/>
    </row>
    <row r="88" spans="1:7" ht="20.100000000000001" customHeight="1">
      <c r="A88" s="210" t="s">
        <v>790</v>
      </c>
      <c r="B88" s="210"/>
      <c r="C88" s="210"/>
      <c r="D88" s="210"/>
      <c r="E88" s="210"/>
      <c r="F88" s="210"/>
      <c r="G88" s="210"/>
    </row>
    <row r="89" spans="1:7" ht="15" customHeight="1">
      <c r="A89" s="206" t="s">
        <v>700</v>
      </c>
      <c r="B89" s="206"/>
      <c r="C89" s="8" t="s">
        <v>3</v>
      </c>
      <c r="D89" s="8" t="s">
        <v>4</v>
      </c>
      <c r="E89" s="8" t="s">
        <v>692</v>
      </c>
      <c r="F89" s="8" t="s">
        <v>693</v>
      </c>
      <c r="G89" s="8" t="s">
        <v>694</v>
      </c>
    </row>
    <row r="90" spans="1:7" ht="21" customHeight="1">
      <c r="A90" s="9" t="s">
        <v>791</v>
      </c>
      <c r="B90" s="10" t="s">
        <v>792</v>
      </c>
      <c r="C90" s="9" t="s">
        <v>20</v>
      </c>
      <c r="D90" s="9" t="s">
        <v>33</v>
      </c>
      <c r="E90" s="11">
        <v>6.5718260000000001E-2</v>
      </c>
      <c r="F90" s="12">
        <v>2.4900000000000002</v>
      </c>
      <c r="G90" s="12">
        <v>0.16</v>
      </c>
    </row>
    <row r="91" spans="1:7" ht="21" customHeight="1">
      <c r="A91" s="9" t="s">
        <v>793</v>
      </c>
      <c r="B91" s="10" t="s">
        <v>794</v>
      </c>
      <c r="C91" s="9" t="s">
        <v>20</v>
      </c>
      <c r="D91" s="9" t="s">
        <v>33</v>
      </c>
      <c r="E91" s="11">
        <v>1</v>
      </c>
      <c r="F91" s="12">
        <v>28.56</v>
      </c>
      <c r="G91" s="12">
        <v>28.56</v>
      </c>
    </row>
    <row r="92" spans="1:7" ht="15" customHeight="1">
      <c r="A92" s="7"/>
      <c r="B92" s="7"/>
      <c r="C92" s="7"/>
      <c r="D92" s="7"/>
      <c r="E92" s="207" t="s">
        <v>709</v>
      </c>
      <c r="F92" s="207"/>
      <c r="G92" s="13">
        <v>28.72</v>
      </c>
    </row>
    <row r="93" spans="1:7" ht="15" customHeight="1">
      <c r="A93" s="206" t="s">
        <v>710</v>
      </c>
      <c r="B93" s="206"/>
      <c r="C93" s="8" t="s">
        <v>3</v>
      </c>
      <c r="D93" s="8" t="s">
        <v>4</v>
      </c>
      <c r="E93" s="8" t="s">
        <v>692</v>
      </c>
      <c r="F93" s="8" t="s">
        <v>693</v>
      </c>
      <c r="G93" s="8" t="s">
        <v>694</v>
      </c>
    </row>
    <row r="94" spans="1:7" ht="21" customHeight="1">
      <c r="A94" s="9" t="s">
        <v>795</v>
      </c>
      <c r="B94" s="10" t="s">
        <v>796</v>
      </c>
      <c r="C94" s="9" t="s">
        <v>20</v>
      </c>
      <c r="D94" s="9" t="s">
        <v>713</v>
      </c>
      <c r="E94" s="11">
        <v>1.3197246499999999</v>
      </c>
      <c r="F94" s="12">
        <v>15.9</v>
      </c>
      <c r="G94" s="12">
        <v>20.98</v>
      </c>
    </row>
    <row r="95" spans="1:7" ht="21" customHeight="1">
      <c r="A95" s="9" t="s">
        <v>797</v>
      </c>
      <c r="B95" s="10" t="s">
        <v>798</v>
      </c>
      <c r="C95" s="9" t="s">
        <v>20</v>
      </c>
      <c r="D95" s="9" t="s">
        <v>713</v>
      </c>
      <c r="E95" s="11">
        <v>1.31954916</v>
      </c>
      <c r="F95" s="12">
        <v>19.18</v>
      </c>
      <c r="G95" s="12">
        <v>25.3</v>
      </c>
    </row>
    <row r="96" spans="1:7" ht="18" customHeight="1">
      <c r="A96" s="7"/>
      <c r="B96" s="7"/>
      <c r="C96" s="7"/>
      <c r="D96" s="7"/>
      <c r="E96" s="207" t="s">
        <v>716</v>
      </c>
      <c r="F96" s="207"/>
      <c r="G96" s="13">
        <v>46.28</v>
      </c>
    </row>
    <row r="97" spans="1:7" ht="15" customHeight="1">
      <c r="A97" s="7"/>
      <c r="B97" s="7"/>
      <c r="C97" s="7"/>
      <c r="D97" s="7"/>
      <c r="E97" s="208" t="s">
        <v>698</v>
      </c>
      <c r="F97" s="208"/>
      <c r="G97" s="14">
        <v>75</v>
      </c>
    </row>
    <row r="98" spans="1:7" ht="9.9499999999999993" customHeight="1">
      <c r="A98" s="7"/>
      <c r="B98" s="7"/>
      <c r="C98" s="7"/>
      <c r="D98" s="7"/>
      <c r="E98" s="209"/>
      <c r="F98" s="209"/>
      <c r="G98" s="209"/>
    </row>
    <row r="99" spans="1:7" ht="20.100000000000001" customHeight="1">
      <c r="A99" s="210" t="s">
        <v>799</v>
      </c>
      <c r="B99" s="210"/>
      <c r="C99" s="210"/>
      <c r="D99" s="210"/>
      <c r="E99" s="210"/>
      <c r="F99" s="210"/>
      <c r="G99" s="210"/>
    </row>
    <row r="100" spans="1:7" ht="15" customHeight="1">
      <c r="A100" s="206" t="s">
        <v>800</v>
      </c>
      <c r="B100" s="206"/>
      <c r="C100" s="8" t="s">
        <v>3</v>
      </c>
      <c r="D100" s="8" t="s">
        <v>4</v>
      </c>
      <c r="E100" s="8" t="s">
        <v>692</v>
      </c>
      <c r="F100" s="8" t="s">
        <v>693</v>
      </c>
      <c r="G100" s="8" t="s">
        <v>694</v>
      </c>
    </row>
    <row r="101" spans="1:7" ht="15" customHeight="1">
      <c r="A101" s="9" t="s">
        <v>801</v>
      </c>
      <c r="B101" s="10" t="s">
        <v>802</v>
      </c>
      <c r="C101" s="9" t="s">
        <v>15</v>
      </c>
      <c r="D101" s="9" t="s">
        <v>803</v>
      </c>
      <c r="E101" s="11">
        <v>0.16507167</v>
      </c>
      <c r="F101" s="12">
        <v>3.04</v>
      </c>
      <c r="G101" s="12">
        <v>0.5</v>
      </c>
    </row>
    <row r="102" spans="1:7" ht="15" customHeight="1">
      <c r="A102" s="9" t="s">
        <v>804</v>
      </c>
      <c r="B102" s="10" t="s">
        <v>805</v>
      </c>
      <c r="C102" s="9" t="s">
        <v>15</v>
      </c>
      <c r="D102" s="9" t="s">
        <v>803</v>
      </c>
      <c r="E102" s="11">
        <v>0.16507167</v>
      </c>
      <c r="F102" s="12">
        <v>3.08</v>
      </c>
      <c r="G102" s="12">
        <v>0.5</v>
      </c>
    </row>
    <row r="103" spans="1:7" ht="15" customHeight="1">
      <c r="A103" s="7"/>
      <c r="B103" s="7"/>
      <c r="C103" s="7"/>
      <c r="D103" s="7"/>
      <c r="E103" s="207" t="s">
        <v>806</v>
      </c>
      <c r="F103" s="207"/>
      <c r="G103" s="13">
        <v>1</v>
      </c>
    </row>
    <row r="104" spans="1:7" ht="15" customHeight="1">
      <c r="A104" s="206" t="s">
        <v>700</v>
      </c>
      <c r="B104" s="206"/>
      <c r="C104" s="8" t="s">
        <v>3</v>
      </c>
      <c r="D104" s="8" t="s">
        <v>4</v>
      </c>
      <c r="E104" s="8" t="s">
        <v>692</v>
      </c>
      <c r="F104" s="8" t="s">
        <v>693</v>
      </c>
      <c r="G104" s="8" t="s">
        <v>694</v>
      </c>
    </row>
    <row r="105" spans="1:7" ht="15" customHeight="1">
      <c r="A105" s="9" t="s">
        <v>807</v>
      </c>
      <c r="B105" s="10" t="s">
        <v>808</v>
      </c>
      <c r="C105" s="9" t="s">
        <v>15</v>
      </c>
      <c r="D105" s="9" t="s">
        <v>809</v>
      </c>
      <c r="E105" s="11">
        <v>7.2411000000000003E-4</v>
      </c>
      <c r="F105" s="12">
        <v>24.5</v>
      </c>
      <c r="G105" s="12">
        <v>0.01</v>
      </c>
    </row>
    <row r="106" spans="1:7" ht="15" customHeight="1">
      <c r="A106" s="9" t="s">
        <v>810</v>
      </c>
      <c r="B106" s="10" t="s">
        <v>811</v>
      </c>
      <c r="C106" s="9" t="s">
        <v>15</v>
      </c>
      <c r="D106" s="9" t="s">
        <v>812</v>
      </c>
      <c r="E106" s="11">
        <v>2.8964000000000003E-4</v>
      </c>
      <c r="F106" s="12">
        <v>23.59</v>
      </c>
      <c r="G106" s="12">
        <v>0</v>
      </c>
    </row>
    <row r="107" spans="1:7" ht="15" customHeight="1">
      <c r="A107" s="9" t="s">
        <v>813</v>
      </c>
      <c r="B107" s="10" t="s">
        <v>814</v>
      </c>
      <c r="C107" s="9" t="s">
        <v>15</v>
      </c>
      <c r="D107" s="9" t="s">
        <v>45</v>
      </c>
      <c r="E107" s="11">
        <v>1.46271113</v>
      </c>
      <c r="F107" s="12">
        <v>1.41</v>
      </c>
      <c r="G107" s="12">
        <v>2.06</v>
      </c>
    </row>
    <row r="108" spans="1:7" ht="15" customHeight="1">
      <c r="A108" s="7"/>
      <c r="B108" s="7"/>
      <c r="C108" s="7"/>
      <c r="D108" s="7"/>
      <c r="E108" s="207" t="s">
        <v>709</v>
      </c>
      <c r="F108" s="207"/>
      <c r="G108" s="13">
        <v>2.0699999999999998</v>
      </c>
    </row>
    <row r="109" spans="1:7" ht="15" customHeight="1">
      <c r="A109" s="206" t="s">
        <v>815</v>
      </c>
      <c r="B109" s="206"/>
      <c r="C109" s="8" t="s">
        <v>3</v>
      </c>
      <c r="D109" s="8" t="s">
        <v>4</v>
      </c>
      <c r="E109" s="8" t="s">
        <v>692</v>
      </c>
      <c r="F109" s="8" t="s">
        <v>693</v>
      </c>
      <c r="G109" s="8" t="s">
        <v>694</v>
      </c>
    </row>
    <row r="110" spans="1:7" ht="15" customHeight="1">
      <c r="A110" s="9" t="s">
        <v>816</v>
      </c>
      <c r="B110" s="10" t="s">
        <v>817</v>
      </c>
      <c r="C110" s="9" t="s">
        <v>15</v>
      </c>
      <c r="D110" s="9" t="s">
        <v>803</v>
      </c>
      <c r="E110" s="11">
        <v>0.16507167</v>
      </c>
      <c r="F110" s="12">
        <v>16.399999999999999</v>
      </c>
      <c r="G110" s="12">
        <v>2.7</v>
      </c>
    </row>
    <row r="111" spans="1:7" ht="15" customHeight="1">
      <c r="A111" s="9" t="s">
        <v>818</v>
      </c>
      <c r="B111" s="10" t="s">
        <v>819</v>
      </c>
      <c r="C111" s="9" t="s">
        <v>15</v>
      </c>
      <c r="D111" s="9" t="s">
        <v>803</v>
      </c>
      <c r="E111" s="11">
        <v>0.16507167</v>
      </c>
      <c r="F111" s="12">
        <v>11.7</v>
      </c>
      <c r="G111" s="12">
        <v>1.93</v>
      </c>
    </row>
    <row r="112" spans="1:7" ht="15" customHeight="1">
      <c r="A112" s="7"/>
      <c r="B112" s="7"/>
      <c r="C112" s="7"/>
      <c r="D112" s="7"/>
      <c r="E112" s="207" t="s">
        <v>820</v>
      </c>
      <c r="F112" s="207"/>
      <c r="G112" s="13">
        <v>4.63</v>
      </c>
    </row>
    <row r="113" spans="1:7" ht="15" customHeight="1">
      <c r="A113" s="206" t="s">
        <v>691</v>
      </c>
      <c r="B113" s="206"/>
      <c r="C113" s="8" t="s">
        <v>3</v>
      </c>
      <c r="D113" s="8" t="s">
        <v>4</v>
      </c>
      <c r="E113" s="8" t="s">
        <v>692</v>
      </c>
      <c r="F113" s="8" t="s">
        <v>693</v>
      </c>
      <c r="G113" s="8" t="s">
        <v>694</v>
      </c>
    </row>
    <row r="114" spans="1:7" ht="21" customHeight="1">
      <c r="A114" s="9" t="s">
        <v>821</v>
      </c>
      <c r="B114" s="10" t="s">
        <v>822</v>
      </c>
      <c r="C114" s="9" t="s">
        <v>15</v>
      </c>
      <c r="D114" s="9" t="s">
        <v>45</v>
      </c>
      <c r="E114" s="11">
        <v>1.3893532799999999</v>
      </c>
      <c r="F114" s="12">
        <v>3.53</v>
      </c>
      <c r="G114" s="12">
        <v>4.9000000000000004</v>
      </c>
    </row>
    <row r="115" spans="1:7" ht="15" customHeight="1">
      <c r="A115" s="7"/>
      <c r="B115" s="7"/>
      <c r="C115" s="7"/>
      <c r="D115" s="7"/>
      <c r="E115" s="207" t="s">
        <v>697</v>
      </c>
      <c r="F115" s="207"/>
      <c r="G115" s="13">
        <v>4.9000000000000004</v>
      </c>
    </row>
    <row r="116" spans="1:7" ht="15" customHeight="1">
      <c r="A116" s="7"/>
      <c r="B116" s="7"/>
      <c r="C116" s="7"/>
      <c r="D116" s="7"/>
      <c r="E116" s="208" t="s">
        <v>698</v>
      </c>
      <c r="F116" s="208"/>
      <c r="G116" s="14">
        <v>12.6</v>
      </c>
    </row>
    <row r="117" spans="1:7" ht="9.9499999999999993" customHeight="1">
      <c r="A117" s="7"/>
      <c r="B117" s="7"/>
      <c r="C117" s="7"/>
      <c r="D117" s="7"/>
      <c r="E117" s="209"/>
      <c r="F117" s="209"/>
      <c r="G117" s="209"/>
    </row>
    <row r="118" spans="1:7" ht="20.100000000000001" customHeight="1">
      <c r="A118" s="210" t="s">
        <v>823</v>
      </c>
      <c r="B118" s="210"/>
      <c r="C118" s="210"/>
      <c r="D118" s="210"/>
      <c r="E118" s="210"/>
      <c r="F118" s="210"/>
      <c r="G118" s="210"/>
    </row>
    <row r="119" spans="1:7" ht="15" customHeight="1">
      <c r="A119" s="206" t="s">
        <v>800</v>
      </c>
      <c r="B119" s="206"/>
      <c r="C119" s="8" t="s">
        <v>3</v>
      </c>
      <c r="D119" s="8" t="s">
        <v>4</v>
      </c>
      <c r="E119" s="8" t="s">
        <v>692</v>
      </c>
      <c r="F119" s="8" t="s">
        <v>693</v>
      </c>
      <c r="G119" s="8" t="s">
        <v>694</v>
      </c>
    </row>
    <row r="120" spans="1:7" ht="15" customHeight="1">
      <c r="A120" s="9" t="s">
        <v>801</v>
      </c>
      <c r="B120" s="10" t="s">
        <v>802</v>
      </c>
      <c r="C120" s="9" t="s">
        <v>15</v>
      </c>
      <c r="D120" s="9" t="s">
        <v>803</v>
      </c>
      <c r="E120" s="11">
        <v>0.33978659999999999</v>
      </c>
      <c r="F120" s="12">
        <v>3.04</v>
      </c>
      <c r="G120" s="12">
        <v>1.03</v>
      </c>
    </row>
    <row r="121" spans="1:7" ht="15" customHeight="1">
      <c r="A121" s="9" t="s">
        <v>804</v>
      </c>
      <c r="B121" s="10" t="s">
        <v>805</v>
      </c>
      <c r="C121" s="9" t="s">
        <v>15</v>
      </c>
      <c r="D121" s="9" t="s">
        <v>803</v>
      </c>
      <c r="E121" s="11">
        <v>0.33978659999999999</v>
      </c>
      <c r="F121" s="12">
        <v>3.08</v>
      </c>
      <c r="G121" s="12">
        <v>1.04</v>
      </c>
    </row>
    <row r="122" spans="1:7" ht="15" customHeight="1">
      <c r="A122" s="7"/>
      <c r="B122" s="7"/>
      <c r="C122" s="7"/>
      <c r="D122" s="7"/>
      <c r="E122" s="207" t="s">
        <v>806</v>
      </c>
      <c r="F122" s="207"/>
      <c r="G122" s="13">
        <v>2.0699999999999998</v>
      </c>
    </row>
    <row r="123" spans="1:7" ht="15" customHeight="1">
      <c r="A123" s="206" t="s">
        <v>700</v>
      </c>
      <c r="B123" s="206"/>
      <c r="C123" s="8" t="s">
        <v>3</v>
      </c>
      <c r="D123" s="8" t="s">
        <v>4</v>
      </c>
      <c r="E123" s="8" t="s">
        <v>692</v>
      </c>
      <c r="F123" s="8" t="s">
        <v>693</v>
      </c>
      <c r="G123" s="8" t="s">
        <v>694</v>
      </c>
    </row>
    <row r="124" spans="1:7" ht="15" customHeight="1">
      <c r="A124" s="9" t="s">
        <v>807</v>
      </c>
      <c r="B124" s="10" t="s">
        <v>808</v>
      </c>
      <c r="C124" s="9" t="s">
        <v>15</v>
      </c>
      <c r="D124" s="9" t="s">
        <v>809</v>
      </c>
      <c r="E124" s="11">
        <v>1.7954500000000001E-3</v>
      </c>
      <c r="F124" s="12">
        <v>24.5</v>
      </c>
      <c r="G124" s="12">
        <v>0.04</v>
      </c>
    </row>
    <row r="125" spans="1:7" ht="15" customHeight="1">
      <c r="A125" s="9" t="s">
        <v>810</v>
      </c>
      <c r="B125" s="10" t="s">
        <v>811</v>
      </c>
      <c r="C125" s="9" t="s">
        <v>15</v>
      </c>
      <c r="D125" s="9" t="s">
        <v>812</v>
      </c>
      <c r="E125" s="11">
        <v>7.4810000000000002E-4</v>
      </c>
      <c r="F125" s="12">
        <v>23.59</v>
      </c>
      <c r="G125" s="12">
        <v>0.01</v>
      </c>
    </row>
    <row r="126" spans="1:7" ht="15" customHeight="1">
      <c r="A126" s="9" t="s">
        <v>824</v>
      </c>
      <c r="B126" s="10" t="s">
        <v>825</v>
      </c>
      <c r="C126" s="9" t="s">
        <v>15</v>
      </c>
      <c r="D126" s="9" t="s">
        <v>45</v>
      </c>
      <c r="E126" s="11">
        <v>1.5111777900000001</v>
      </c>
      <c r="F126" s="12">
        <v>5.24</v>
      </c>
      <c r="G126" s="12">
        <v>7.91</v>
      </c>
    </row>
    <row r="127" spans="1:7" ht="15" customHeight="1">
      <c r="A127" s="7"/>
      <c r="B127" s="7"/>
      <c r="C127" s="7"/>
      <c r="D127" s="7"/>
      <c r="E127" s="207" t="s">
        <v>709</v>
      </c>
      <c r="F127" s="207"/>
      <c r="G127" s="13">
        <v>7.96</v>
      </c>
    </row>
    <row r="128" spans="1:7" ht="15" customHeight="1">
      <c r="A128" s="206" t="s">
        <v>815</v>
      </c>
      <c r="B128" s="206"/>
      <c r="C128" s="8" t="s">
        <v>3</v>
      </c>
      <c r="D128" s="8" t="s">
        <v>4</v>
      </c>
      <c r="E128" s="8" t="s">
        <v>692</v>
      </c>
      <c r="F128" s="8" t="s">
        <v>693</v>
      </c>
      <c r="G128" s="8" t="s">
        <v>694</v>
      </c>
    </row>
    <row r="129" spans="1:7" ht="15" customHeight="1">
      <c r="A129" s="9" t="s">
        <v>816</v>
      </c>
      <c r="B129" s="10" t="s">
        <v>817</v>
      </c>
      <c r="C129" s="9" t="s">
        <v>15</v>
      </c>
      <c r="D129" s="9" t="s">
        <v>803</v>
      </c>
      <c r="E129" s="11">
        <v>0.33978659999999999</v>
      </c>
      <c r="F129" s="12">
        <v>16.399999999999999</v>
      </c>
      <c r="G129" s="12">
        <v>5.57</v>
      </c>
    </row>
    <row r="130" spans="1:7" ht="15" customHeight="1">
      <c r="A130" s="9" t="s">
        <v>818</v>
      </c>
      <c r="B130" s="10" t="s">
        <v>819</v>
      </c>
      <c r="C130" s="9" t="s">
        <v>15</v>
      </c>
      <c r="D130" s="9" t="s">
        <v>803</v>
      </c>
      <c r="E130" s="11">
        <v>0.33978659999999999</v>
      </c>
      <c r="F130" s="12">
        <v>11.7</v>
      </c>
      <c r="G130" s="12">
        <v>3.97</v>
      </c>
    </row>
    <row r="131" spans="1:7" ht="15" customHeight="1">
      <c r="A131" s="7"/>
      <c r="B131" s="7"/>
      <c r="C131" s="7"/>
      <c r="D131" s="7"/>
      <c r="E131" s="207" t="s">
        <v>820</v>
      </c>
      <c r="F131" s="207"/>
      <c r="G131" s="13">
        <v>9.5399999999999991</v>
      </c>
    </row>
    <row r="132" spans="1:7" ht="15" customHeight="1">
      <c r="A132" s="206" t="s">
        <v>691</v>
      </c>
      <c r="B132" s="206"/>
      <c r="C132" s="8" t="s">
        <v>3</v>
      </c>
      <c r="D132" s="8" t="s">
        <v>4</v>
      </c>
      <c r="E132" s="8" t="s">
        <v>692</v>
      </c>
      <c r="F132" s="8" t="s">
        <v>693</v>
      </c>
      <c r="G132" s="8" t="s">
        <v>694</v>
      </c>
    </row>
    <row r="133" spans="1:7" ht="21" customHeight="1">
      <c r="A133" s="9" t="s">
        <v>826</v>
      </c>
      <c r="B133" s="10" t="s">
        <v>827</v>
      </c>
      <c r="C133" s="9" t="s">
        <v>15</v>
      </c>
      <c r="D133" s="9" t="s">
        <v>45</v>
      </c>
      <c r="E133" s="11">
        <v>1.42847974</v>
      </c>
      <c r="F133" s="12">
        <v>6.87</v>
      </c>
      <c r="G133" s="12">
        <v>9.81</v>
      </c>
    </row>
    <row r="134" spans="1:7" ht="21" customHeight="1">
      <c r="A134" s="9" t="s">
        <v>828</v>
      </c>
      <c r="B134" s="10" t="s">
        <v>829</v>
      </c>
      <c r="C134" s="9" t="s">
        <v>15</v>
      </c>
      <c r="D134" s="9" t="s">
        <v>45</v>
      </c>
      <c r="E134" s="11">
        <v>1.4299353400000001</v>
      </c>
      <c r="F134" s="12">
        <v>9.0399999999999991</v>
      </c>
      <c r="G134" s="12">
        <v>12.92</v>
      </c>
    </row>
    <row r="135" spans="1:7" ht="15" customHeight="1">
      <c r="A135" s="7"/>
      <c r="B135" s="7"/>
      <c r="C135" s="7"/>
      <c r="D135" s="7"/>
      <c r="E135" s="207" t="s">
        <v>697</v>
      </c>
      <c r="F135" s="207"/>
      <c r="G135" s="13">
        <v>22.73</v>
      </c>
    </row>
    <row r="136" spans="1:7" ht="15" customHeight="1">
      <c r="A136" s="7"/>
      <c r="B136" s="7"/>
      <c r="C136" s="7"/>
      <c r="D136" s="7"/>
      <c r="E136" s="208" t="s">
        <v>698</v>
      </c>
      <c r="F136" s="208"/>
      <c r="G136" s="14">
        <v>42.3</v>
      </c>
    </row>
    <row r="137" spans="1:7" ht="9.9499999999999993" customHeight="1">
      <c r="A137" s="7"/>
      <c r="B137" s="7"/>
      <c r="C137" s="7"/>
      <c r="D137" s="7"/>
      <c r="E137" s="209"/>
      <c r="F137" s="209"/>
      <c r="G137" s="209"/>
    </row>
    <row r="138" spans="1:7" ht="20.100000000000001" customHeight="1">
      <c r="A138" s="210" t="s">
        <v>830</v>
      </c>
      <c r="B138" s="210"/>
      <c r="C138" s="210"/>
      <c r="D138" s="210"/>
      <c r="E138" s="210"/>
      <c r="F138" s="210"/>
      <c r="G138" s="210"/>
    </row>
    <row r="139" spans="1:7" ht="15" customHeight="1">
      <c r="A139" s="206" t="s">
        <v>800</v>
      </c>
      <c r="B139" s="206"/>
      <c r="C139" s="8" t="s">
        <v>3</v>
      </c>
      <c r="D139" s="8" t="s">
        <v>4</v>
      </c>
      <c r="E139" s="8" t="s">
        <v>692</v>
      </c>
      <c r="F139" s="8" t="s">
        <v>693</v>
      </c>
      <c r="G139" s="8" t="s">
        <v>694</v>
      </c>
    </row>
    <row r="140" spans="1:7" ht="15" customHeight="1">
      <c r="A140" s="9" t="s">
        <v>801</v>
      </c>
      <c r="B140" s="10" t="s">
        <v>802</v>
      </c>
      <c r="C140" s="9" t="s">
        <v>15</v>
      </c>
      <c r="D140" s="9" t="s">
        <v>803</v>
      </c>
      <c r="E140" s="11">
        <v>1.4008860700000001</v>
      </c>
      <c r="F140" s="12">
        <v>3.04</v>
      </c>
      <c r="G140" s="12">
        <v>4.25</v>
      </c>
    </row>
    <row r="141" spans="1:7" ht="15" customHeight="1">
      <c r="A141" s="9" t="s">
        <v>804</v>
      </c>
      <c r="B141" s="10" t="s">
        <v>805</v>
      </c>
      <c r="C141" s="9" t="s">
        <v>15</v>
      </c>
      <c r="D141" s="9" t="s">
        <v>803</v>
      </c>
      <c r="E141" s="11">
        <v>1.40083435</v>
      </c>
      <c r="F141" s="12">
        <v>3.08</v>
      </c>
      <c r="G141" s="12">
        <v>4.3099999999999996</v>
      </c>
    </row>
    <row r="142" spans="1:7" ht="15" customHeight="1">
      <c r="A142" s="7"/>
      <c r="B142" s="7"/>
      <c r="C142" s="7"/>
      <c r="D142" s="7"/>
      <c r="E142" s="207" t="s">
        <v>806</v>
      </c>
      <c r="F142" s="207"/>
      <c r="G142" s="13">
        <v>8.56</v>
      </c>
    </row>
    <row r="143" spans="1:7" ht="15" customHeight="1">
      <c r="A143" s="206" t="s">
        <v>700</v>
      </c>
      <c r="B143" s="206"/>
      <c r="C143" s="8" t="s">
        <v>3</v>
      </c>
      <c r="D143" s="8" t="s">
        <v>4</v>
      </c>
      <c r="E143" s="8" t="s">
        <v>692</v>
      </c>
      <c r="F143" s="8" t="s">
        <v>693</v>
      </c>
      <c r="G143" s="8" t="s">
        <v>694</v>
      </c>
    </row>
    <row r="144" spans="1:7" ht="15" customHeight="1">
      <c r="A144" s="9" t="s">
        <v>831</v>
      </c>
      <c r="B144" s="10" t="s">
        <v>832</v>
      </c>
      <c r="C144" s="9" t="s">
        <v>15</v>
      </c>
      <c r="D144" s="9" t="s">
        <v>45</v>
      </c>
      <c r="E144" s="11">
        <v>2.50575963</v>
      </c>
      <c r="F144" s="12">
        <v>0.1</v>
      </c>
      <c r="G144" s="12">
        <v>0.25</v>
      </c>
    </row>
    <row r="145" spans="1:7" ht="21" customHeight="1">
      <c r="A145" s="9" t="s">
        <v>833</v>
      </c>
      <c r="B145" s="10" t="s">
        <v>834</v>
      </c>
      <c r="C145" s="9" t="s">
        <v>15</v>
      </c>
      <c r="D145" s="9" t="s">
        <v>52</v>
      </c>
      <c r="E145" s="11">
        <v>1</v>
      </c>
      <c r="F145" s="12">
        <v>23.82</v>
      </c>
      <c r="G145" s="12">
        <v>23.82</v>
      </c>
    </row>
    <row r="146" spans="1:7" ht="15" customHeight="1">
      <c r="A146" s="7"/>
      <c r="B146" s="7"/>
      <c r="C146" s="7"/>
      <c r="D146" s="7"/>
      <c r="E146" s="207" t="s">
        <v>709</v>
      </c>
      <c r="F146" s="207"/>
      <c r="G146" s="13">
        <v>24.07</v>
      </c>
    </row>
    <row r="147" spans="1:7" ht="15" customHeight="1">
      <c r="A147" s="206" t="s">
        <v>815</v>
      </c>
      <c r="B147" s="206"/>
      <c r="C147" s="8" t="s">
        <v>3</v>
      </c>
      <c r="D147" s="8" t="s">
        <v>4</v>
      </c>
      <c r="E147" s="8" t="s">
        <v>692</v>
      </c>
      <c r="F147" s="8" t="s">
        <v>693</v>
      </c>
      <c r="G147" s="8" t="s">
        <v>694</v>
      </c>
    </row>
    <row r="148" spans="1:7" ht="15" customHeight="1">
      <c r="A148" s="9" t="s">
        <v>816</v>
      </c>
      <c r="B148" s="10" t="s">
        <v>817</v>
      </c>
      <c r="C148" s="9" t="s">
        <v>15</v>
      </c>
      <c r="D148" s="9" t="s">
        <v>803</v>
      </c>
      <c r="E148" s="11">
        <v>1.4014304900000001</v>
      </c>
      <c r="F148" s="12">
        <v>16.399999999999999</v>
      </c>
      <c r="G148" s="12">
        <v>22.98</v>
      </c>
    </row>
    <row r="149" spans="1:7" ht="15" customHeight="1">
      <c r="A149" s="9" t="s">
        <v>818</v>
      </c>
      <c r="B149" s="10" t="s">
        <v>819</v>
      </c>
      <c r="C149" s="9" t="s">
        <v>15</v>
      </c>
      <c r="D149" s="9" t="s">
        <v>803</v>
      </c>
      <c r="E149" s="11">
        <v>1.4014304900000001</v>
      </c>
      <c r="F149" s="12">
        <v>11.7</v>
      </c>
      <c r="G149" s="12">
        <v>16.39</v>
      </c>
    </row>
    <row r="150" spans="1:7" ht="15" customHeight="1">
      <c r="A150" s="7"/>
      <c r="B150" s="7"/>
      <c r="C150" s="7"/>
      <c r="D150" s="7"/>
      <c r="E150" s="207" t="s">
        <v>820</v>
      </c>
      <c r="F150" s="207"/>
      <c r="G150" s="13">
        <v>39.369999999999997</v>
      </c>
    </row>
    <row r="151" spans="1:7" ht="15" customHeight="1">
      <c r="A151" s="7"/>
      <c r="B151" s="7"/>
      <c r="C151" s="7"/>
      <c r="D151" s="7"/>
      <c r="E151" s="208" t="s">
        <v>698</v>
      </c>
      <c r="F151" s="208"/>
      <c r="G151" s="14">
        <v>72</v>
      </c>
    </row>
    <row r="152" spans="1:7" ht="9.9499999999999993" customHeight="1">
      <c r="A152" s="7"/>
      <c r="B152" s="7"/>
      <c r="C152" s="7"/>
      <c r="D152" s="7"/>
      <c r="E152" s="209"/>
      <c r="F152" s="209"/>
      <c r="G152" s="209"/>
    </row>
    <row r="153" spans="1:7" ht="20.100000000000001" customHeight="1">
      <c r="A153" s="210" t="s">
        <v>835</v>
      </c>
      <c r="B153" s="210"/>
      <c r="C153" s="210"/>
      <c r="D153" s="210"/>
      <c r="E153" s="210"/>
      <c r="F153" s="210"/>
      <c r="G153" s="210"/>
    </row>
    <row r="154" spans="1:7" ht="15" customHeight="1">
      <c r="A154" s="206" t="s">
        <v>700</v>
      </c>
      <c r="B154" s="206"/>
      <c r="C154" s="8" t="s">
        <v>3</v>
      </c>
      <c r="D154" s="8" t="s">
        <v>4</v>
      </c>
      <c r="E154" s="8" t="s">
        <v>692</v>
      </c>
      <c r="F154" s="8" t="s">
        <v>693</v>
      </c>
      <c r="G154" s="8" t="s">
        <v>694</v>
      </c>
    </row>
    <row r="155" spans="1:7" ht="15" customHeight="1">
      <c r="A155" s="9" t="s">
        <v>836</v>
      </c>
      <c r="B155" s="10" t="s">
        <v>837</v>
      </c>
      <c r="C155" s="9" t="s">
        <v>20</v>
      </c>
      <c r="D155" s="9" t="s">
        <v>33</v>
      </c>
      <c r="E155" s="11">
        <v>1.034763E-2</v>
      </c>
      <c r="F155" s="12">
        <v>18.170000000000002</v>
      </c>
      <c r="G155" s="12">
        <v>0.18</v>
      </c>
    </row>
    <row r="156" spans="1:7" ht="21" customHeight="1">
      <c r="A156" s="9" t="s">
        <v>838</v>
      </c>
      <c r="B156" s="10" t="s">
        <v>839</v>
      </c>
      <c r="C156" s="9" t="s">
        <v>20</v>
      </c>
      <c r="D156" s="9" t="s">
        <v>33</v>
      </c>
      <c r="E156" s="11">
        <v>1</v>
      </c>
      <c r="F156" s="12">
        <v>0.26</v>
      </c>
      <c r="G156" s="12">
        <v>0.26</v>
      </c>
    </row>
    <row r="157" spans="1:7" ht="15" customHeight="1">
      <c r="A157" s="9" t="s">
        <v>840</v>
      </c>
      <c r="B157" s="10" t="s">
        <v>841</v>
      </c>
      <c r="C157" s="9" t="s">
        <v>20</v>
      </c>
      <c r="D157" s="9" t="s">
        <v>33</v>
      </c>
      <c r="E157" s="11">
        <v>1.574006E-2</v>
      </c>
      <c r="F157" s="12">
        <v>0.61</v>
      </c>
      <c r="G157" s="12">
        <v>0</v>
      </c>
    </row>
    <row r="158" spans="1:7" ht="21" customHeight="1">
      <c r="A158" s="9" t="s">
        <v>842</v>
      </c>
      <c r="B158" s="10" t="s">
        <v>843</v>
      </c>
      <c r="C158" s="9" t="s">
        <v>20</v>
      </c>
      <c r="D158" s="9" t="s">
        <v>33</v>
      </c>
      <c r="E158" s="11">
        <v>1.1659299999999999E-2</v>
      </c>
      <c r="F158" s="12">
        <v>20.58</v>
      </c>
      <c r="G158" s="12">
        <v>0.23</v>
      </c>
    </row>
    <row r="159" spans="1:7" ht="15" customHeight="1">
      <c r="A159" s="7"/>
      <c r="B159" s="7"/>
      <c r="C159" s="7"/>
      <c r="D159" s="7"/>
      <c r="E159" s="207" t="s">
        <v>709</v>
      </c>
      <c r="F159" s="207"/>
      <c r="G159" s="13">
        <v>0.67</v>
      </c>
    </row>
    <row r="160" spans="1:7" ht="15" customHeight="1">
      <c r="A160" s="206" t="s">
        <v>710</v>
      </c>
      <c r="B160" s="206"/>
      <c r="C160" s="8" t="s">
        <v>3</v>
      </c>
      <c r="D160" s="8" t="s">
        <v>4</v>
      </c>
      <c r="E160" s="8" t="s">
        <v>692</v>
      </c>
      <c r="F160" s="8" t="s">
        <v>693</v>
      </c>
      <c r="G160" s="8" t="s">
        <v>694</v>
      </c>
    </row>
    <row r="161" spans="1:7" ht="21" customHeight="1">
      <c r="A161" s="9" t="s">
        <v>795</v>
      </c>
      <c r="B161" s="10" t="s">
        <v>796</v>
      </c>
      <c r="C161" s="9" t="s">
        <v>20</v>
      </c>
      <c r="D161" s="9" t="s">
        <v>713</v>
      </c>
      <c r="E161" s="11">
        <v>9.6991679999999997E-2</v>
      </c>
      <c r="F161" s="12">
        <v>15.9</v>
      </c>
      <c r="G161" s="12">
        <v>1.54</v>
      </c>
    </row>
    <row r="162" spans="1:7" ht="21" customHeight="1">
      <c r="A162" s="9" t="s">
        <v>797</v>
      </c>
      <c r="B162" s="10" t="s">
        <v>798</v>
      </c>
      <c r="C162" s="9" t="s">
        <v>20</v>
      </c>
      <c r="D162" s="9" t="s">
        <v>713</v>
      </c>
      <c r="E162" s="11">
        <v>9.6402429999999997E-2</v>
      </c>
      <c r="F162" s="12">
        <v>19.18</v>
      </c>
      <c r="G162" s="12">
        <v>1.84</v>
      </c>
    </row>
    <row r="163" spans="1:7" ht="18" customHeight="1">
      <c r="A163" s="7"/>
      <c r="B163" s="7"/>
      <c r="C163" s="7"/>
      <c r="D163" s="7"/>
      <c r="E163" s="207" t="s">
        <v>716</v>
      </c>
      <c r="F163" s="207"/>
      <c r="G163" s="13">
        <v>3.38</v>
      </c>
    </row>
    <row r="164" spans="1:7" ht="15" customHeight="1">
      <c r="A164" s="7"/>
      <c r="B164" s="7"/>
      <c r="C164" s="7"/>
      <c r="D164" s="7"/>
      <c r="E164" s="208" t="s">
        <v>698</v>
      </c>
      <c r="F164" s="208"/>
      <c r="G164" s="14">
        <v>4.05</v>
      </c>
    </row>
    <row r="165" spans="1:7" ht="9.9499999999999993" customHeight="1">
      <c r="A165" s="7"/>
      <c r="B165" s="7"/>
      <c r="C165" s="7"/>
      <c r="D165" s="7"/>
      <c r="E165" s="209"/>
      <c r="F165" s="209"/>
      <c r="G165" s="209"/>
    </row>
    <row r="166" spans="1:7" ht="20.100000000000001" customHeight="1">
      <c r="A166" s="210" t="s">
        <v>844</v>
      </c>
      <c r="B166" s="210"/>
      <c r="C166" s="210"/>
      <c r="D166" s="210"/>
      <c r="E166" s="210"/>
      <c r="F166" s="210"/>
      <c r="G166" s="210"/>
    </row>
    <row r="167" spans="1:7" ht="15" customHeight="1">
      <c r="A167" s="206" t="s">
        <v>800</v>
      </c>
      <c r="B167" s="206"/>
      <c r="C167" s="8" t="s">
        <v>3</v>
      </c>
      <c r="D167" s="8" t="s">
        <v>4</v>
      </c>
      <c r="E167" s="8" t="s">
        <v>692</v>
      </c>
      <c r="F167" s="8" t="s">
        <v>693</v>
      </c>
      <c r="G167" s="8" t="s">
        <v>694</v>
      </c>
    </row>
    <row r="168" spans="1:7" ht="15" customHeight="1">
      <c r="A168" s="9" t="s">
        <v>801</v>
      </c>
      <c r="B168" s="10" t="s">
        <v>802</v>
      </c>
      <c r="C168" s="9" t="s">
        <v>15</v>
      </c>
      <c r="D168" s="9" t="s">
        <v>803</v>
      </c>
      <c r="E168" s="11">
        <v>0.40343910999999999</v>
      </c>
      <c r="F168" s="12">
        <v>3.04</v>
      </c>
      <c r="G168" s="12">
        <v>1.22</v>
      </c>
    </row>
    <row r="169" spans="1:7" ht="15" customHeight="1">
      <c r="A169" s="9" t="s">
        <v>804</v>
      </c>
      <c r="B169" s="10" t="s">
        <v>805</v>
      </c>
      <c r="C169" s="9" t="s">
        <v>15</v>
      </c>
      <c r="D169" s="9" t="s">
        <v>803</v>
      </c>
      <c r="E169" s="11">
        <v>0.40264154000000002</v>
      </c>
      <c r="F169" s="12">
        <v>3.08</v>
      </c>
      <c r="G169" s="12">
        <v>1.24</v>
      </c>
    </row>
    <row r="170" spans="1:7" ht="15" customHeight="1">
      <c r="A170" s="7"/>
      <c r="B170" s="7"/>
      <c r="C170" s="7"/>
      <c r="D170" s="7"/>
      <c r="E170" s="207" t="s">
        <v>806</v>
      </c>
      <c r="F170" s="207"/>
      <c r="G170" s="13">
        <v>2.46</v>
      </c>
    </row>
    <row r="171" spans="1:7" ht="15" customHeight="1">
      <c r="A171" s="206" t="s">
        <v>700</v>
      </c>
      <c r="B171" s="206"/>
      <c r="C171" s="8" t="s">
        <v>3</v>
      </c>
      <c r="D171" s="8" t="s">
        <v>4</v>
      </c>
      <c r="E171" s="8" t="s">
        <v>692</v>
      </c>
      <c r="F171" s="8" t="s">
        <v>693</v>
      </c>
      <c r="G171" s="8" t="s">
        <v>694</v>
      </c>
    </row>
    <row r="172" spans="1:7" ht="15" customHeight="1">
      <c r="A172" s="9" t="s">
        <v>807</v>
      </c>
      <c r="B172" s="10" t="s">
        <v>808</v>
      </c>
      <c r="C172" s="9" t="s">
        <v>15</v>
      </c>
      <c r="D172" s="9" t="s">
        <v>809</v>
      </c>
      <c r="E172" s="11">
        <v>2.1689380000000001E-2</v>
      </c>
      <c r="F172" s="12">
        <v>24.5</v>
      </c>
      <c r="G172" s="12">
        <v>0.53</v>
      </c>
    </row>
    <row r="173" spans="1:7" ht="21" customHeight="1">
      <c r="A173" s="9" t="s">
        <v>845</v>
      </c>
      <c r="B173" s="10" t="s">
        <v>846</v>
      </c>
      <c r="C173" s="9" t="s">
        <v>15</v>
      </c>
      <c r="D173" s="9" t="s">
        <v>52</v>
      </c>
      <c r="E173" s="11">
        <v>1</v>
      </c>
      <c r="F173" s="12">
        <v>1.69</v>
      </c>
      <c r="G173" s="12">
        <v>1.69</v>
      </c>
    </row>
    <row r="174" spans="1:7" ht="15" customHeight="1">
      <c r="A174" s="9" t="s">
        <v>810</v>
      </c>
      <c r="B174" s="10" t="s">
        <v>811</v>
      </c>
      <c r="C174" s="9" t="s">
        <v>15</v>
      </c>
      <c r="D174" s="9" t="s">
        <v>812</v>
      </c>
      <c r="E174" s="11">
        <v>9.2954400000000003E-3</v>
      </c>
      <c r="F174" s="12">
        <v>23.59</v>
      </c>
      <c r="G174" s="12">
        <v>0.21</v>
      </c>
    </row>
    <row r="175" spans="1:7" ht="15" customHeight="1">
      <c r="A175" s="7"/>
      <c r="B175" s="7"/>
      <c r="C175" s="7"/>
      <c r="D175" s="7"/>
      <c r="E175" s="207" t="s">
        <v>709</v>
      </c>
      <c r="F175" s="207"/>
      <c r="G175" s="13">
        <v>2.4300000000000002</v>
      </c>
    </row>
    <row r="176" spans="1:7" ht="15" customHeight="1">
      <c r="A176" s="206" t="s">
        <v>815</v>
      </c>
      <c r="B176" s="206"/>
      <c r="C176" s="8" t="s">
        <v>3</v>
      </c>
      <c r="D176" s="8" t="s">
        <v>4</v>
      </c>
      <c r="E176" s="8" t="s">
        <v>692</v>
      </c>
      <c r="F176" s="8" t="s">
        <v>693</v>
      </c>
      <c r="G176" s="8" t="s">
        <v>694</v>
      </c>
    </row>
    <row r="177" spans="1:7" ht="15" customHeight="1">
      <c r="A177" s="9" t="s">
        <v>816</v>
      </c>
      <c r="B177" s="10" t="s">
        <v>817</v>
      </c>
      <c r="C177" s="9" t="s">
        <v>15</v>
      </c>
      <c r="D177" s="9" t="s">
        <v>803</v>
      </c>
      <c r="E177" s="11">
        <v>0.40264154000000002</v>
      </c>
      <c r="F177" s="12">
        <v>16.399999999999999</v>
      </c>
      <c r="G177" s="12">
        <v>6.6</v>
      </c>
    </row>
    <row r="178" spans="1:7" ht="15" customHeight="1">
      <c r="A178" s="9" t="s">
        <v>818</v>
      </c>
      <c r="B178" s="10" t="s">
        <v>819</v>
      </c>
      <c r="C178" s="9" t="s">
        <v>15</v>
      </c>
      <c r="D178" s="9" t="s">
        <v>803</v>
      </c>
      <c r="E178" s="11">
        <v>0.40264154000000002</v>
      </c>
      <c r="F178" s="12">
        <v>11.7</v>
      </c>
      <c r="G178" s="12">
        <v>4.71</v>
      </c>
    </row>
    <row r="179" spans="1:7" ht="15" customHeight="1">
      <c r="A179" s="7"/>
      <c r="B179" s="7"/>
      <c r="C179" s="7"/>
      <c r="D179" s="7"/>
      <c r="E179" s="207" t="s">
        <v>820</v>
      </c>
      <c r="F179" s="207"/>
      <c r="G179" s="13">
        <v>11.31</v>
      </c>
    </row>
    <row r="180" spans="1:7" ht="15" customHeight="1">
      <c r="A180" s="7"/>
      <c r="B180" s="7"/>
      <c r="C180" s="7"/>
      <c r="D180" s="7"/>
      <c r="E180" s="208" t="s">
        <v>698</v>
      </c>
      <c r="F180" s="208"/>
      <c r="G180" s="14">
        <v>16.2</v>
      </c>
    </row>
    <row r="181" spans="1:7" ht="9.9499999999999993" customHeight="1">
      <c r="A181" s="7"/>
      <c r="B181" s="7"/>
      <c r="C181" s="7"/>
      <c r="D181" s="7"/>
      <c r="E181" s="209"/>
      <c r="F181" s="209"/>
      <c r="G181" s="209"/>
    </row>
    <row r="182" spans="1:7" ht="20.100000000000001" customHeight="1">
      <c r="A182" s="210" t="s">
        <v>847</v>
      </c>
      <c r="B182" s="210"/>
      <c r="C182" s="210"/>
      <c r="D182" s="210"/>
      <c r="E182" s="210"/>
      <c r="F182" s="210"/>
      <c r="G182" s="210"/>
    </row>
    <row r="183" spans="1:7" ht="15" customHeight="1">
      <c r="A183" s="206" t="s">
        <v>800</v>
      </c>
      <c r="B183" s="206"/>
      <c r="C183" s="8" t="s">
        <v>3</v>
      </c>
      <c r="D183" s="8" t="s">
        <v>4</v>
      </c>
      <c r="E183" s="8" t="s">
        <v>692</v>
      </c>
      <c r="F183" s="8" t="s">
        <v>693</v>
      </c>
      <c r="G183" s="8" t="s">
        <v>694</v>
      </c>
    </row>
    <row r="184" spans="1:7" ht="15" customHeight="1">
      <c r="A184" s="9" t="s">
        <v>801</v>
      </c>
      <c r="B184" s="10" t="s">
        <v>802</v>
      </c>
      <c r="C184" s="9" t="s">
        <v>15</v>
      </c>
      <c r="D184" s="9" t="s">
        <v>803</v>
      </c>
      <c r="E184" s="11">
        <v>0.50199766000000001</v>
      </c>
      <c r="F184" s="12">
        <v>3.04</v>
      </c>
      <c r="G184" s="12">
        <v>1.52</v>
      </c>
    </row>
    <row r="185" spans="1:7" ht="15" customHeight="1">
      <c r="A185" s="9" t="s">
        <v>804</v>
      </c>
      <c r="B185" s="10" t="s">
        <v>805</v>
      </c>
      <c r="C185" s="9" t="s">
        <v>15</v>
      </c>
      <c r="D185" s="9" t="s">
        <v>803</v>
      </c>
      <c r="E185" s="11">
        <v>0.49889698999999998</v>
      </c>
      <c r="F185" s="12">
        <v>3.08</v>
      </c>
      <c r="G185" s="12">
        <v>1.53</v>
      </c>
    </row>
    <row r="186" spans="1:7" ht="15" customHeight="1">
      <c r="A186" s="7"/>
      <c r="B186" s="7"/>
      <c r="C186" s="7"/>
      <c r="D186" s="7"/>
      <c r="E186" s="207" t="s">
        <v>806</v>
      </c>
      <c r="F186" s="207"/>
      <c r="G186" s="13">
        <v>3.05</v>
      </c>
    </row>
    <row r="187" spans="1:7" ht="15" customHeight="1">
      <c r="A187" s="206" t="s">
        <v>700</v>
      </c>
      <c r="B187" s="206"/>
      <c r="C187" s="8" t="s">
        <v>3</v>
      </c>
      <c r="D187" s="8" t="s">
        <v>4</v>
      </c>
      <c r="E187" s="8" t="s">
        <v>692</v>
      </c>
      <c r="F187" s="8" t="s">
        <v>693</v>
      </c>
      <c r="G187" s="8" t="s">
        <v>694</v>
      </c>
    </row>
    <row r="188" spans="1:7" ht="15" customHeight="1">
      <c r="A188" s="9" t="s">
        <v>807</v>
      </c>
      <c r="B188" s="10" t="s">
        <v>808</v>
      </c>
      <c r="C188" s="9" t="s">
        <v>15</v>
      </c>
      <c r="D188" s="9" t="s">
        <v>809</v>
      </c>
      <c r="E188" s="11">
        <v>3.7049209999999999E-2</v>
      </c>
      <c r="F188" s="12">
        <v>24.5</v>
      </c>
      <c r="G188" s="12">
        <v>0.9</v>
      </c>
    </row>
    <row r="189" spans="1:7" ht="15" customHeight="1">
      <c r="A189" s="9" t="s">
        <v>810</v>
      </c>
      <c r="B189" s="10" t="s">
        <v>811</v>
      </c>
      <c r="C189" s="9" t="s">
        <v>15</v>
      </c>
      <c r="D189" s="9" t="s">
        <v>812</v>
      </c>
      <c r="E189" s="11">
        <v>1.5878239999999998E-2</v>
      </c>
      <c r="F189" s="12">
        <v>23.59</v>
      </c>
      <c r="G189" s="12">
        <v>0.37</v>
      </c>
    </row>
    <row r="190" spans="1:7" ht="21" customHeight="1">
      <c r="A190" s="9" t="s">
        <v>848</v>
      </c>
      <c r="B190" s="10" t="s">
        <v>849</v>
      </c>
      <c r="C190" s="9" t="s">
        <v>15</v>
      </c>
      <c r="D190" s="9" t="s">
        <v>52</v>
      </c>
      <c r="E190" s="11">
        <v>1</v>
      </c>
      <c r="F190" s="12">
        <v>3.27</v>
      </c>
      <c r="G190" s="12">
        <v>3.27</v>
      </c>
    </row>
    <row r="191" spans="1:7" ht="15" customHeight="1">
      <c r="A191" s="7"/>
      <c r="B191" s="7"/>
      <c r="C191" s="7"/>
      <c r="D191" s="7"/>
      <c r="E191" s="207" t="s">
        <v>709</v>
      </c>
      <c r="F191" s="207"/>
      <c r="G191" s="13">
        <v>4.54</v>
      </c>
    </row>
    <row r="192" spans="1:7" ht="15" customHeight="1">
      <c r="A192" s="206" t="s">
        <v>815</v>
      </c>
      <c r="B192" s="206"/>
      <c r="C192" s="8" t="s">
        <v>3</v>
      </c>
      <c r="D192" s="8" t="s">
        <v>4</v>
      </c>
      <c r="E192" s="8" t="s">
        <v>692</v>
      </c>
      <c r="F192" s="8" t="s">
        <v>693</v>
      </c>
      <c r="G192" s="8" t="s">
        <v>694</v>
      </c>
    </row>
    <row r="193" spans="1:7" ht="15" customHeight="1">
      <c r="A193" s="9" t="s">
        <v>816</v>
      </c>
      <c r="B193" s="10" t="s">
        <v>817</v>
      </c>
      <c r="C193" s="9" t="s">
        <v>15</v>
      </c>
      <c r="D193" s="9" t="s">
        <v>803</v>
      </c>
      <c r="E193" s="11">
        <v>0.49889698999999998</v>
      </c>
      <c r="F193" s="12">
        <v>16.399999999999999</v>
      </c>
      <c r="G193" s="12">
        <v>8.18</v>
      </c>
    </row>
    <row r="194" spans="1:7" ht="15" customHeight="1">
      <c r="A194" s="9" t="s">
        <v>818</v>
      </c>
      <c r="B194" s="10" t="s">
        <v>819</v>
      </c>
      <c r="C194" s="9" t="s">
        <v>15</v>
      </c>
      <c r="D194" s="9" t="s">
        <v>803</v>
      </c>
      <c r="E194" s="11">
        <v>0.49889698999999998</v>
      </c>
      <c r="F194" s="12">
        <v>11.7</v>
      </c>
      <c r="G194" s="12">
        <v>5.83</v>
      </c>
    </row>
    <row r="195" spans="1:7" ht="15" customHeight="1">
      <c r="A195" s="7"/>
      <c r="B195" s="7"/>
      <c r="C195" s="7"/>
      <c r="D195" s="7"/>
      <c r="E195" s="207" t="s">
        <v>820</v>
      </c>
      <c r="F195" s="207"/>
      <c r="G195" s="13">
        <v>14.01</v>
      </c>
    </row>
    <row r="196" spans="1:7" ht="15" customHeight="1">
      <c r="A196" s="7"/>
      <c r="B196" s="7"/>
      <c r="C196" s="7"/>
      <c r="D196" s="7"/>
      <c r="E196" s="208" t="s">
        <v>698</v>
      </c>
      <c r="F196" s="208"/>
      <c r="G196" s="14">
        <v>21.6</v>
      </c>
    </row>
    <row r="197" spans="1:7" ht="9.9499999999999993" customHeight="1">
      <c r="A197" s="7"/>
      <c r="B197" s="7"/>
      <c r="C197" s="7"/>
      <c r="D197" s="7"/>
      <c r="E197" s="209"/>
      <c r="F197" s="209"/>
      <c r="G197" s="209"/>
    </row>
    <row r="198" spans="1:7" ht="20.100000000000001" customHeight="1">
      <c r="A198" s="210" t="s">
        <v>850</v>
      </c>
      <c r="B198" s="210"/>
      <c r="C198" s="210"/>
      <c r="D198" s="210"/>
      <c r="E198" s="210"/>
      <c r="F198" s="210"/>
      <c r="G198" s="210"/>
    </row>
    <row r="199" spans="1:7" ht="15" customHeight="1">
      <c r="A199" s="206" t="s">
        <v>800</v>
      </c>
      <c r="B199" s="206"/>
      <c r="C199" s="8" t="s">
        <v>3</v>
      </c>
      <c r="D199" s="8" t="s">
        <v>4</v>
      </c>
      <c r="E199" s="8" t="s">
        <v>692</v>
      </c>
      <c r="F199" s="8" t="s">
        <v>693</v>
      </c>
      <c r="G199" s="8" t="s">
        <v>694</v>
      </c>
    </row>
    <row r="200" spans="1:7" ht="15" customHeight="1">
      <c r="A200" s="9" t="s">
        <v>801</v>
      </c>
      <c r="B200" s="10" t="s">
        <v>802</v>
      </c>
      <c r="C200" s="9" t="s">
        <v>15</v>
      </c>
      <c r="D200" s="9" t="s">
        <v>803</v>
      </c>
      <c r="E200" s="11">
        <v>0.23704668000000001</v>
      </c>
      <c r="F200" s="12">
        <v>3.04</v>
      </c>
      <c r="G200" s="12">
        <v>0.72</v>
      </c>
    </row>
    <row r="201" spans="1:7" ht="15" customHeight="1">
      <c r="A201" s="9" t="s">
        <v>804</v>
      </c>
      <c r="B201" s="10" t="s">
        <v>805</v>
      </c>
      <c r="C201" s="9" t="s">
        <v>15</v>
      </c>
      <c r="D201" s="9" t="s">
        <v>803</v>
      </c>
      <c r="E201" s="11">
        <v>0.24033615</v>
      </c>
      <c r="F201" s="12">
        <v>3.08</v>
      </c>
      <c r="G201" s="12">
        <v>0.74</v>
      </c>
    </row>
    <row r="202" spans="1:7" ht="15" customHeight="1">
      <c r="A202" s="7"/>
      <c r="B202" s="7"/>
      <c r="C202" s="7"/>
      <c r="D202" s="7"/>
      <c r="E202" s="207" t="s">
        <v>806</v>
      </c>
      <c r="F202" s="207"/>
      <c r="G202" s="13">
        <v>1.46</v>
      </c>
    </row>
    <row r="203" spans="1:7" ht="15" customHeight="1">
      <c r="A203" s="206" t="s">
        <v>700</v>
      </c>
      <c r="B203" s="206"/>
      <c r="C203" s="8" t="s">
        <v>3</v>
      </c>
      <c r="D203" s="8" t="s">
        <v>4</v>
      </c>
      <c r="E203" s="8" t="s">
        <v>692</v>
      </c>
      <c r="F203" s="8" t="s">
        <v>693</v>
      </c>
      <c r="G203" s="8" t="s">
        <v>694</v>
      </c>
    </row>
    <row r="204" spans="1:7" ht="15" customHeight="1">
      <c r="A204" s="9" t="s">
        <v>807</v>
      </c>
      <c r="B204" s="10" t="s">
        <v>808</v>
      </c>
      <c r="C204" s="9" t="s">
        <v>15</v>
      </c>
      <c r="D204" s="9" t="s">
        <v>809</v>
      </c>
      <c r="E204" s="11">
        <v>1.138434E-2</v>
      </c>
      <c r="F204" s="12">
        <v>24.5</v>
      </c>
      <c r="G204" s="12">
        <v>0.27</v>
      </c>
    </row>
    <row r="205" spans="1:7" ht="15" customHeight="1">
      <c r="A205" s="9" t="s">
        <v>810</v>
      </c>
      <c r="B205" s="10" t="s">
        <v>811</v>
      </c>
      <c r="C205" s="9" t="s">
        <v>15</v>
      </c>
      <c r="D205" s="9" t="s">
        <v>812</v>
      </c>
      <c r="E205" s="11">
        <v>5.0597000000000003E-3</v>
      </c>
      <c r="F205" s="12">
        <v>23.59</v>
      </c>
      <c r="G205" s="12">
        <v>0.11</v>
      </c>
    </row>
    <row r="206" spans="1:7" ht="21" customHeight="1">
      <c r="A206" s="9" t="s">
        <v>851</v>
      </c>
      <c r="B206" s="10" t="s">
        <v>852</v>
      </c>
      <c r="C206" s="9" t="s">
        <v>15</v>
      </c>
      <c r="D206" s="9" t="s">
        <v>52</v>
      </c>
      <c r="E206" s="11">
        <v>1</v>
      </c>
      <c r="F206" s="12">
        <v>0.41</v>
      </c>
      <c r="G206" s="12">
        <v>0.41</v>
      </c>
    </row>
    <row r="207" spans="1:7" ht="15" customHeight="1">
      <c r="A207" s="7"/>
      <c r="B207" s="7"/>
      <c r="C207" s="7"/>
      <c r="D207" s="7"/>
      <c r="E207" s="207" t="s">
        <v>709</v>
      </c>
      <c r="F207" s="207"/>
      <c r="G207" s="13">
        <v>0.79</v>
      </c>
    </row>
    <row r="208" spans="1:7" ht="15" customHeight="1">
      <c r="A208" s="206" t="s">
        <v>815</v>
      </c>
      <c r="B208" s="206"/>
      <c r="C208" s="8" t="s">
        <v>3</v>
      </c>
      <c r="D208" s="8" t="s">
        <v>4</v>
      </c>
      <c r="E208" s="8" t="s">
        <v>692</v>
      </c>
      <c r="F208" s="8" t="s">
        <v>693</v>
      </c>
      <c r="G208" s="8" t="s">
        <v>694</v>
      </c>
    </row>
    <row r="209" spans="1:7" ht="15" customHeight="1">
      <c r="A209" s="9" t="s">
        <v>816</v>
      </c>
      <c r="B209" s="10" t="s">
        <v>817</v>
      </c>
      <c r="C209" s="9" t="s">
        <v>15</v>
      </c>
      <c r="D209" s="9" t="s">
        <v>803</v>
      </c>
      <c r="E209" s="11">
        <v>0.24033615</v>
      </c>
      <c r="F209" s="12">
        <v>16.399999999999999</v>
      </c>
      <c r="G209" s="12">
        <v>3.94</v>
      </c>
    </row>
    <row r="210" spans="1:7" ht="15" customHeight="1">
      <c r="A210" s="9" t="s">
        <v>818</v>
      </c>
      <c r="B210" s="10" t="s">
        <v>819</v>
      </c>
      <c r="C210" s="9" t="s">
        <v>15</v>
      </c>
      <c r="D210" s="9" t="s">
        <v>803</v>
      </c>
      <c r="E210" s="11">
        <v>0.24033615</v>
      </c>
      <c r="F210" s="12">
        <v>11.7</v>
      </c>
      <c r="G210" s="12">
        <v>2.81</v>
      </c>
    </row>
    <row r="211" spans="1:7" ht="15" customHeight="1">
      <c r="A211" s="7"/>
      <c r="B211" s="7"/>
      <c r="C211" s="7"/>
      <c r="D211" s="7"/>
      <c r="E211" s="207" t="s">
        <v>820</v>
      </c>
      <c r="F211" s="207"/>
      <c r="G211" s="13">
        <v>6.75</v>
      </c>
    </row>
    <row r="212" spans="1:7" ht="15" customHeight="1">
      <c r="A212" s="7"/>
      <c r="B212" s="7"/>
      <c r="C212" s="7"/>
      <c r="D212" s="7"/>
      <c r="E212" s="208" t="s">
        <v>698</v>
      </c>
      <c r="F212" s="208"/>
      <c r="G212" s="14">
        <v>9</v>
      </c>
    </row>
    <row r="213" spans="1:7" ht="9.9499999999999993" customHeight="1">
      <c r="A213" s="7"/>
      <c r="B213" s="7"/>
      <c r="C213" s="7"/>
      <c r="D213" s="7"/>
      <c r="E213" s="209"/>
      <c r="F213" s="209"/>
      <c r="G213" s="209"/>
    </row>
    <row r="214" spans="1:7" ht="20.100000000000001" customHeight="1">
      <c r="A214" s="210" t="s">
        <v>853</v>
      </c>
      <c r="B214" s="210"/>
      <c r="C214" s="210"/>
      <c r="D214" s="210"/>
      <c r="E214" s="210"/>
      <c r="F214" s="210"/>
      <c r="G214" s="210"/>
    </row>
    <row r="215" spans="1:7" ht="15" customHeight="1">
      <c r="A215" s="206" t="s">
        <v>800</v>
      </c>
      <c r="B215" s="206"/>
      <c r="C215" s="8" t="s">
        <v>3</v>
      </c>
      <c r="D215" s="8" t="s">
        <v>4</v>
      </c>
      <c r="E215" s="8" t="s">
        <v>692</v>
      </c>
      <c r="F215" s="8" t="s">
        <v>693</v>
      </c>
      <c r="G215" s="8" t="s">
        <v>694</v>
      </c>
    </row>
    <row r="216" spans="1:7" ht="15" customHeight="1">
      <c r="A216" s="9" t="s">
        <v>801</v>
      </c>
      <c r="B216" s="10" t="s">
        <v>802</v>
      </c>
      <c r="C216" s="9" t="s">
        <v>15</v>
      </c>
      <c r="D216" s="9" t="s">
        <v>803</v>
      </c>
      <c r="E216" s="11">
        <v>0.31008001000000002</v>
      </c>
      <c r="F216" s="12">
        <v>3.04</v>
      </c>
      <c r="G216" s="12">
        <v>0.94</v>
      </c>
    </row>
    <row r="217" spans="1:7" ht="15" customHeight="1">
      <c r="A217" s="9" t="s">
        <v>804</v>
      </c>
      <c r="B217" s="10" t="s">
        <v>805</v>
      </c>
      <c r="C217" s="9" t="s">
        <v>15</v>
      </c>
      <c r="D217" s="9" t="s">
        <v>803</v>
      </c>
      <c r="E217" s="11">
        <v>0.31336947999999998</v>
      </c>
      <c r="F217" s="12">
        <v>3.08</v>
      </c>
      <c r="G217" s="12">
        <v>0.96</v>
      </c>
    </row>
    <row r="218" spans="1:7" ht="15" customHeight="1">
      <c r="A218" s="7"/>
      <c r="B218" s="7"/>
      <c r="C218" s="7"/>
      <c r="D218" s="7"/>
      <c r="E218" s="207" t="s">
        <v>806</v>
      </c>
      <c r="F218" s="207"/>
      <c r="G218" s="13">
        <v>1.9</v>
      </c>
    </row>
    <row r="219" spans="1:7" ht="15" customHeight="1">
      <c r="A219" s="206" t="s">
        <v>700</v>
      </c>
      <c r="B219" s="206"/>
      <c r="C219" s="8" t="s">
        <v>3</v>
      </c>
      <c r="D219" s="8" t="s">
        <v>4</v>
      </c>
      <c r="E219" s="8" t="s">
        <v>692</v>
      </c>
      <c r="F219" s="8" t="s">
        <v>693</v>
      </c>
      <c r="G219" s="8" t="s">
        <v>694</v>
      </c>
    </row>
    <row r="220" spans="1:7" ht="15" customHeight="1">
      <c r="A220" s="9" t="s">
        <v>831</v>
      </c>
      <c r="B220" s="10" t="s">
        <v>832</v>
      </c>
      <c r="C220" s="9" t="s">
        <v>15</v>
      </c>
      <c r="D220" s="9" t="s">
        <v>45</v>
      </c>
      <c r="E220" s="11">
        <v>0.98815728999999997</v>
      </c>
      <c r="F220" s="12">
        <v>0.1</v>
      </c>
      <c r="G220" s="12">
        <v>0.09</v>
      </c>
    </row>
    <row r="221" spans="1:7" ht="21" customHeight="1">
      <c r="A221" s="9" t="s">
        <v>854</v>
      </c>
      <c r="B221" s="10" t="s">
        <v>855</v>
      </c>
      <c r="C221" s="9" t="s">
        <v>15</v>
      </c>
      <c r="D221" s="9" t="s">
        <v>52</v>
      </c>
      <c r="E221" s="11">
        <v>1</v>
      </c>
      <c r="F221" s="12">
        <v>1.82</v>
      </c>
      <c r="G221" s="12">
        <v>1.82</v>
      </c>
    </row>
    <row r="222" spans="1:7" ht="15" customHeight="1">
      <c r="A222" s="7"/>
      <c r="B222" s="7"/>
      <c r="C222" s="7"/>
      <c r="D222" s="7"/>
      <c r="E222" s="207" t="s">
        <v>709</v>
      </c>
      <c r="F222" s="207"/>
      <c r="G222" s="13">
        <v>1.91</v>
      </c>
    </row>
    <row r="223" spans="1:7" ht="15" customHeight="1">
      <c r="A223" s="206" t="s">
        <v>815</v>
      </c>
      <c r="B223" s="206"/>
      <c r="C223" s="8" t="s">
        <v>3</v>
      </c>
      <c r="D223" s="8" t="s">
        <v>4</v>
      </c>
      <c r="E223" s="8" t="s">
        <v>692</v>
      </c>
      <c r="F223" s="8" t="s">
        <v>693</v>
      </c>
      <c r="G223" s="8" t="s">
        <v>694</v>
      </c>
    </row>
    <row r="224" spans="1:7" ht="15" customHeight="1">
      <c r="A224" s="9" t="s">
        <v>816</v>
      </c>
      <c r="B224" s="10" t="s">
        <v>817</v>
      </c>
      <c r="C224" s="9" t="s">
        <v>15</v>
      </c>
      <c r="D224" s="9" t="s">
        <v>803</v>
      </c>
      <c r="E224" s="11">
        <v>0.31336947999999998</v>
      </c>
      <c r="F224" s="12">
        <v>16.399999999999999</v>
      </c>
      <c r="G224" s="12">
        <v>5.13</v>
      </c>
    </row>
    <row r="225" spans="1:7" ht="15" customHeight="1">
      <c r="A225" s="9" t="s">
        <v>818</v>
      </c>
      <c r="B225" s="10" t="s">
        <v>819</v>
      </c>
      <c r="C225" s="9" t="s">
        <v>15</v>
      </c>
      <c r="D225" s="9" t="s">
        <v>803</v>
      </c>
      <c r="E225" s="11">
        <v>0.31336947999999998</v>
      </c>
      <c r="F225" s="12">
        <v>11.7</v>
      </c>
      <c r="G225" s="12">
        <v>3.66</v>
      </c>
    </row>
    <row r="226" spans="1:7" ht="15" customHeight="1">
      <c r="A226" s="7"/>
      <c r="B226" s="7"/>
      <c r="C226" s="7"/>
      <c r="D226" s="7"/>
      <c r="E226" s="207" t="s">
        <v>820</v>
      </c>
      <c r="F226" s="207"/>
      <c r="G226" s="13">
        <v>8.7899999999999991</v>
      </c>
    </row>
    <row r="227" spans="1:7" ht="15" customHeight="1">
      <c r="A227" s="7"/>
      <c r="B227" s="7"/>
      <c r="C227" s="7"/>
      <c r="D227" s="7"/>
      <c r="E227" s="208" t="s">
        <v>698</v>
      </c>
      <c r="F227" s="208"/>
      <c r="G227" s="14">
        <v>12.6</v>
      </c>
    </row>
    <row r="228" spans="1:7" ht="9.9499999999999993" customHeight="1">
      <c r="A228" s="7"/>
      <c r="B228" s="7"/>
      <c r="C228" s="7"/>
      <c r="D228" s="7"/>
      <c r="E228" s="209"/>
      <c r="F228" s="209"/>
      <c r="G228" s="209"/>
    </row>
    <row r="229" spans="1:7" ht="20.100000000000001" customHeight="1">
      <c r="A229" s="210" t="s">
        <v>856</v>
      </c>
      <c r="B229" s="210"/>
      <c r="C229" s="210"/>
      <c r="D229" s="210"/>
      <c r="E229" s="210"/>
      <c r="F229" s="210"/>
      <c r="G229" s="210"/>
    </row>
    <row r="230" spans="1:7" ht="15" customHeight="1">
      <c r="A230" s="206" t="s">
        <v>800</v>
      </c>
      <c r="B230" s="206"/>
      <c r="C230" s="8" t="s">
        <v>3</v>
      </c>
      <c r="D230" s="8" t="s">
        <v>4</v>
      </c>
      <c r="E230" s="8" t="s">
        <v>692</v>
      </c>
      <c r="F230" s="8" t="s">
        <v>693</v>
      </c>
      <c r="G230" s="8" t="s">
        <v>694</v>
      </c>
    </row>
    <row r="231" spans="1:7" ht="15" customHeight="1">
      <c r="A231" s="9" t="s">
        <v>801</v>
      </c>
      <c r="B231" s="10" t="s">
        <v>802</v>
      </c>
      <c r="C231" s="9" t="s">
        <v>15</v>
      </c>
      <c r="D231" s="9" t="s">
        <v>803</v>
      </c>
      <c r="E231" s="11">
        <v>0.41886384999999998</v>
      </c>
      <c r="F231" s="12">
        <v>3.04</v>
      </c>
      <c r="G231" s="12">
        <v>1.27</v>
      </c>
    </row>
    <row r="232" spans="1:7" ht="15" customHeight="1">
      <c r="A232" s="9" t="s">
        <v>804</v>
      </c>
      <c r="B232" s="10" t="s">
        <v>805</v>
      </c>
      <c r="C232" s="9" t="s">
        <v>15</v>
      </c>
      <c r="D232" s="9" t="s">
        <v>803</v>
      </c>
      <c r="E232" s="11">
        <v>0.42215332</v>
      </c>
      <c r="F232" s="12">
        <v>3.08</v>
      </c>
      <c r="G232" s="12">
        <v>1.3</v>
      </c>
    </row>
    <row r="233" spans="1:7" ht="15" customHeight="1">
      <c r="A233" s="7"/>
      <c r="B233" s="7"/>
      <c r="C233" s="7"/>
      <c r="D233" s="7"/>
      <c r="E233" s="207" t="s">
        <v>806</v>
      </c>
      <c r="F233" s="207"/>
      <c r="G233" s="13">
        <v>2.57</v>
      </c>
    </row>
    <row r="234" spans="1:7" ht="15" customHeight="1">
      <c r="A234" s="206" t="s">
        <v>700</v>
      </c>
      <c r="B234" s="206"/>
      <c r="C234" s="8" t="s">
        <v>3</v>
      </c>
      <c r="D234" s="8" t="s">
        <v>4</v>
      </c>
      <c r="E234" s="8" t="s">
        <v>692</v>
      </c>
      <c r="F234" s="8" t="s">
        <v>693</v>
      </c>
      <c r="G234" s="8" t="s">
        <v>694</v>
      </c>
    </row>
    <row r="235" spans="1:7" ht="15" customHeight="1">
      <c r="A235" s="9" t="s">
        <v>831</v>
      </c>
      <c r="B235" s="10" t="s">
        <v>832</v>
      </c>
      <c r="C235" s="9" t="s">
        <v>15</v>
      </c>
      <c r="D235" s="9" t="s">
        <v>45</v>
      </c>
      <c r="E235" s="11">
        <v>1.8182709500000001</v>
      </c>
      <c r="F235" s="12">
        <v>0.1</v>
      </c>
      <c r="G235" s="12">
        <v>0.18</v>
      </c>
    </row>
    <row r="236" spans="1:7" ht="21" customHeight="1">
      <c r="A236" s="9" t="s">
        <v>857</v>
      </c>
      <c r="B236" s="10" t="s">
        <v>858</v>
      </c>
      <c r="C236" s="9" t="s">
        <v>15</v>
      </c>
      <c r="D236" s="9" t="s">
        <v>52</v>
      </c>
      <c r="E236" s="11">
        <v>1</v>
      </c>
      <c r="F236" s="12">
        <v>3.4</v>
      </c>
      <c r="G236" s="12">
        <v>3.4</v>
      </c>
    </row>
    <row r="237" spans="1:7" ht="15" customHeight="1">
      <c r="A237" s="7"/>
      <c r="B237" s="7"/>
      <c r="C237" s="7"/>
      <c r="D237" s="7"/>
      <c r="E237" s="207" t="s">
        <v>709</v>
      </c>
      <c r="F237" s="207"/>
      <c r="G237" s="13">
        <v>3.58</v>
      </c>
    </row>
    <row r="238" spans="1:7" ht="15" customHeight="1">
      <c r="A238" s="206" t="s">
        <v>815</v>
      </c>
      <c r="B238" s="206"/>
      <c r="C238" s="8" t="s">
        <v>3</v>
      </c>
      <c r="D238" s="8" t="s">
        <v>4</v>
      </c>
      <c r="E238" s="8" t="s">
        <v>692</v>
      </c>
      <c r="F238" s="8" t="s">
        <v>693</v>
      </c>
      <c r="G238" s="8" t="s">
        <v>694</v>
      </c>
    </row>
    <row r="239" spans="1:7" ht="15" customHeight="1">
      <c r="A239" s="9" t="s">
        <v>816</v>
      </c>
      <c r="B239" s="10" t="s">
        <v>817</v>
      </c>
      <c r="C239" s="9" t="s">
        <v>15</v>
      </c>
      <c r="D239" s="9" t="s">
        <v>803</v>
      </c>
      <c r="E239" s="11">
        <v>0.42215332</v>
      </c>
      <c r="F239" s="12">
        <v>16.399999999999999</v>
      </c>
      <c r="G239" s="12">
        <v>6.92</v>
      </c>
    </row>
    <row r="240" spans="1:7" ht="15" customHeight="1">
      <c r="A240" s="9" t="s">
        <v>818</v>
      </c>
      <c r="B240" s="10" t="s">
        <v>819</v>
      </c>
      <c r="C240" s="9" t="s">
        <v>15</v>
      </c>
      <c r="D240" s="9" t="s">
        <v>803</v>
      </c>
      <c r="E240" s="11">
        <v>0.42215332</v>
      </c>
      <c r="F240" s="12">
        <v>11.7</v>
      </c>
      <c r="G240" s="12">
        <v>4.93</v>
      </c>
    </row>
    <row r="241" spans="1:7" ht="15" customHeight="1">
      <c r="A241" s="7"/>
      <c r="B241" s="7"/>
      <c r="C241" s="7"/>
      <c r="D241" s="7"/>
      <c r="E241" s="207" t="s">
        <v>820</v>
      </c>
      <c r="F241" s="207"/>
      <c r="G241" s="13">
        <v>11.85</v>
      </c>
    </row>
    <row r="242" spans="1:7" ht="15" customHeight="1">
      <c r="A242" s="7"/>
      <c r="B242" s="7"/>
      <c r="C242" s="7"/>
      <c r="D242" s="7"/>
      <c r="E242" s="208" t="s">
        <v>698</v>
      </c>
      <c r="F242" s="208"/>
      <c r="G242" s="14">
        <v>18</v>
      </c>
    </row>
    <row r="243" spans="1:7" ht="9.9499999999999993" customHeight="1">
      <c r="A243" s="7"/>
      <c r="B243" s="7"/>
      <c r="C243" s="7"/>
      <c r="D243" s="7"/>
      <c r="E243" s="209"/>
      <c r="F243" s="209"/>
      <c r="G243" s="209"/>
    </row>
    <row r="244" spans="1:7" ht="20.100000000000001" customHeight="1">
      <c r="A244" s="210" t="s">
        <v>859</v>
      </c>
      <c r="B244" s="210"/>
      <c r="C244" s="210"/>
      <c r="D244" s="210"/>
      <c r="E244" s="210"/>
      <c r="F244" s="210"/>
      <c r="G244" s="210"/>
    </row>
    <row r="245" spans="1:7" ht="15" customHeight="1">
      <c r="A245" s="206" t="s">
        <v>800</v>
      </c>
      <c r="B245" s="206"/>
      <c r="C245" s="8" t="s">
        <v>3</v>
      </c>
      <c r="D245" s="8" t="s">
        <v>4</v>
      </c>
      <c r="E245" s="8" t="s">
        <v>692</v>
      </c>
      <c r="F245" s="8" t="s">
        <v>693</v>
      </c>
      <c r="G245" s="8" t="s">
        <v>694</v>
      </c>
    </row>
    <row r="246" spans="1:7" ht="15" customHeight="1">
      <c r="A246" s="9" t="s">
        <v>801</v>
      </c>
      <c r="B246" s="10" t="s">
        <v>802</v>
      </c>
      <c r="C246" s="9" t="s">
        <v>15</v>
      </c>
      <c r="D246" s="9" t="s">
        <v>803</v>
      </c>
      <c r="E246" s="11">
        <v>0.22061853000000001</v>
      </c>
      <c r="F246" s="12">
        <v>3.04</v>
      </c>
      <c r="G246" s="12">
        <v>0.67</v>
      </c>
    </row>
    <row r="247" spans="1:7" ht="15" customHeight="1">
      <c r="A247" s="9" t="s">
        <v>804</v>
      </c>
      <c r="B247" s="10" t="s">
        <v>805</v>
      </c>
      <c r="C247" s="9" t="s">
        <v>15</v>
      </c>
      <c r="D247" s="9" t="s">
        <v>803</v>
      </c>
      <c r="E247" s="11">
        <v>0.22091284</v>
      </c>
      <c r="F247" s="12">
        <v>3.08</v>
      </c>
      <c r="G247" s="12">
        <v>0.68</v>
      </c>
    </row>
    <row r="248" spans="1:7" ht="15" customHeight="1">
      <c r="A248" s="7"/>
      <c r="B248" s="7"/>
      <c r="C248" s="7"/>
      <c r="D248" s="7"/>
      <c r="E248" s="207" t="s">
        <v>806</v>
      </c>
      <c r="F248" s="207"/>
      <c r="G248" s="13">
        <v>1.35</v>
      </c>
    </row>
    <row r="249" spans="1:7" ht="15" customHeight="1">
      <c r="A249" s="206" t="s">
        <v>700</v>
      </c>
      <c r="B249" s="206"/>
      <c r="C249" s="8" t="s">
        <v>3</v>
      </c>
      <c r="D249" s="8" t="s">
        <v>4</v>
      </c>
      <c r="E249" s="8" t="s">
        <v>692</v>
      </c>
      <c r="F249" s="8" t="s">
        <v>693</v>
      </c>
      <c r="G249" s="8" t="s">
        <v>694</v>
      </c>
    </row>
    <row r="250" spans="1:7" ht="21" customHeight="1">
      <c r="A250" s="9" t="s">
        <v>860</v>
      </c>
      <c r="B250" s="10" t="s">
        <v>861</v>
      </c>
      <c r="C250" s="9" t="s">
        <v>15</v>
      </c>
      <c r="D250" s="9" t="s">
        <v>52</v>
      </c>
      <c r="E250" s="11">
        <v>1</v>
      </c>
      <c r="F250" s="12">
        <v>0.3</v>
      </c>
      <c r="G250" s="12">
        <v>0.3</v>
      </c>
    </row>
    <row r="251" spans="1:7" ht="15" customHeight="1">
      <c r="A251" s="9" t="s">
        <v>807</v>
      </c>
      <c r="B251" s="10" t="s">
        <v>808</v>
      </c>
      <c r="C251" s="9" t="s">
        <v>15</v>
      </c>
      <c r="D251" s="9" t="s">
        <v>809</v>
      </c>
      <c r="E251" s="11">
        <v>8.0873000000000004E-3</v>
      </c>
      <c r="F251" s="12">
        <v>24.5</v>
      </c>
      <c r="G251" s="12">
        <v>0.19</v>
      </c>
    </row>
    <row r="252" spans="1:7" ht="15" customHeight="1">
      <c r="A252" s="9" t="s">
        <v>810</v>
      </c>
      <c r="B252" s="10" t="s">
        <v>811</v>
      </c>
      <c r="C252" s="9" t="s">
        <v>15</v>
      </c>
      <c r="D252" s="9" t="s">
        <v>812</v>
      </c>
      <c r="E252" s="11">
        <v>2.6957600000000002E-3</v>
      </c>
      <c r="F252" s="12">
        <v>23.59</v>
      </c>
      <c r="G252" s="12">
        <v>0.06</v>
      </c>
    </row>
    <row r="253" spans="1:7" ht="15" customHeight="1">
      <c r="A253" s="7"/>
      <c r="B253" s="7"/>
      <c r="C253" s="7"/>
      <c r="D253" s="7"/>
      <c r="E253" s="207" t="s">
        <v>709</v>
      </c>
      <c r="F253" s="207"/>
      <c r="G253" s="13">
        <v>0.55000000000000004</v>
      </c>
    </row>
    <row r="254" spans="1:7" ht="15" customHeight="1">
      <c r="A254" s="206" t="s">
        <v>815</v>
      </c>
      <c r="B254" s="206"/>
      <c r="C254" s="8" t="s">
        <v>3</v>
      </c>
      <c r="D254" s="8" t="s">
        <v>4</v>
      </c>
      <c r="E254" s="8" t="s">
        <v>692</v>
      </c>
      <c r="F254" s="8" t="s">
        <v>693</v>
      </c>
      <c r="G254" s="8" t="s">
        <v>694</v>
      </c>
    </row>
    <row r="255" spans="1:7" ht="15" customHeight="1">
      <c r="A255" s="9" t="s">
        <v>816</v>
      </c>
      <c r="B255" s="10" t="s">
        <v>817</v>
      </c>
      <c r="C255" s="9" t="s">
        <v>15</v>
      </c>
      <c r="D255" s="9" t="s">
        <v>803</v>
      </c>
      <c r="E255" s="11">
        <v>0.22091284</v>
      </c>
      <c r="F255" s="12">
        <v>16.399999999999999</v>
      </c>
      <c r="G255" s="12">
        <v>3.62</v>
      </c>
    </row>
    <row r="256" spans="1:7" ht="15" customHeight="1">
      <c r="A256" s="9" t="s">
        <v>818</v>
      </c>
      <c r="B256" s="10" t="s">
        <v>819</v>
      </c>
      <c r="C256" s="9" t="s">
        <v>15</v>
      </c>
      <c r="D256" s="9" t="s">
        <v>803</v>
      </c>
      <c r="E256" s="11">
        <v>0.22091284</v>
      </c>
      <c r="F256" s="12">
        <v>11.7</v>
      </c>
      <c r="G256" s="12">
        <v>2.58</v>
      </c>
    </row>
    <row r="257" spans="1:7" ht="15" customHeight="1">
      <c r="A257" s="7"/>
      <c r="B257" s="7"/>
      <c r="C257" s="7"/>
      <c r="D257" s="7"/>
      <c r="E257" s="207" t="s">
        <v>820</v>
      </c>
      <c r="F257" s="207"/>
      <c r="G257" s="13">
        <v>6.2</v>
      </c>
    </row>
    <row r="258" spans="1:7" ht="15" customHeight="1">
      <c r="A258" s="7"/>
      <c r="B258" s="7"/>
      <c r="C258" s="7"/>
      <c r="D258" s="7"/>
      <c r="E258" s="208" t="s">
        <v>698</v>
      </c>
      <c r="F258" s="208"/>
      <c r="G258" s="14">
        <v>8.1</v>
      </c>
    </row>
    <row r="259" spans="1:7" ht="9.9499999999999993" customHeight="1">
      <c r="A259" s="7"/>
      <c r="B259" s="7"/>
      <c r="C259" s="7"/>
      <c r="D259" s="7"/>
      <c r="E259" s="209"/>
      <c r="F259" s="209"/>
      <c r="G259" s="209"/>
    </row>
    <row r="260" spans="1:7" ht="20.100000000000001" customHeight="1">
      <c r="A260" s="210" t="s">
        <v>862</v>
      </c>
      <c r="B260" s="210"/>
      <c r="C260" s="210"/>
      <c r="D260" s="210"/>
      <c r="E260" s="210"/>
      <c r="F260" s="210"/>
      <c r="G260" s="210"/>
    </row>
    <row r="261" spans="1:7" ht="15" customHeight="1">
      <c r="A261" s="206" t="s">
        <v>800</v>
      </c>
      <c r="B261" s="206"/>
      <c r="C261" s="8" t="s">
        <v>3</v>
      </c>
      <c r="D261" s="8" t="s">
        <v>4</v>
      </c>
      <c r="E261" s="8" t="s">
        <v>692</v>
      </c>
      <c r="F261" s="8" t="s">
        <v>693</v>
      </c>
      <c r="G261" s="8" t="s">
        <v>694</v>
      </c>
    </row>
    <row r="262" spans="1:7" ht="15" customHeight="1">
      <c r="A262" s="9" t="s">
        <v>801</v>
      </c>
      <c r="B262" s="10" t="s">
        <v>802</v>
      </c>
      <c r="C262" s="9" t="s">
        <v>15</v>
      </c>
      <c r="D262" s="9" t="s">
        <v>803</v>
      </c>
      <c r="E262" s="11">
        <v>0.22678667</v>
      </c>
      <c r="F262" s="12">
        <v>3.04</v>
      </c>
      <c r="G262" s="12">
        <v>0.68</v>
      </c>
    </row>
    <row r="263" spans="1:7" ht="15" customHeight="1">
      <c r="A263" s="9" t="s">
        <v>804</v>
      </c>
      <c r="B263" s="10" t="s">
        <v>805</v>
      </c>
      <c r="C263" s="9" t="s">
        <v>15</v>
      </c>
      <c r="D263" s="9" t="s">
        <v>803</v>
      </c>
      <c r="E263" s="11">
        <v>0.2203706</v>
      </c>
      <c r="F263" s="12">
        <v>3.08</v>
      </c>
      <c r="G263" s="12">
        <v>0.67</v>
      </c>
    </row>
    <row r="264" spans="1:7" ht="15" customHeight="1">
      <c r="A264" s="7"/>
      <c r="B264" s="7"/>
      <c r="C264" s="7"/>
      <c r="D264" s="7"/>
      <c r="E264" s="207" t="s">
        <v>806</v>
      </c>
      <c r="F264" s="207"/>
      <c r="G264" s="13">
        <v>1.35</v>
      </c>
    </row>
    <row r="265" spans="1:7" ht="15" customHeight="1">
      <c r="A265" s="206" t="s">
        <v>700</v>
      </c>
      <c r="B265" s="206"/>
      <c r="C265" s="8" t="s">
        <v>3</v>
      </c>
      <c r="D265" s="8" t="s">
        <v>4</v>
      </c>
      <c r="E265" s="8" t="s">
        <v>692</v>
      </c>
      <c r="F265" s="8" t="s">
        <v>693</v>
      </c>
      <c r="G265" s="8" t="s">
        <v>694</v>
      </c>
    </row>
    <row r="266" spans="1:7" ht="15" customHeight="1">
      <c r="A266" s="9" t="s">
        <v>831</v>
      </c>
      <c r="B266" s="10" t="s">
        <v>832</v>
      </c>
      <c r="C266" s="9" t="s">
        <v>15</v>
      </c>
      <c r="D266" s="9" t="s">
        <v>45</v>
      </c>
      <c r="E266" s="11">
        <v>1.4258720499999999</v>
      </c>
      <c r="F266" s="12">
        <v>0.1</v>
      </c>
      <c r="G266" s="12">
        <v>0.14000000000000001</v>
      </c>
    </row>
    <row r="267" spans="1:7" ht="15" customHeight="1">
      <c r="A267" s="9" t="s">
        <v>863</v>
      </c>
      <c r="B267" s="10" t="s">
        <v>864</v>
      </c>
      <c r="C267" s="9" t="s">
        <v>15</v>
      </c>
      <c r="D267" s="9" t="s">
        <v>52</v>
      </c>
      <c r="E267" s="11">
        <v>1</v>
      </c>
      <c r="F267" s="12">
        <v>2.23</v>
      </c>
      <c r="G267" s="12">
        <v>2.23</v>
      </c>
    </row>
    <row r="268" spans="1:7" ht="15" customHeight="1">
      <c r="A268" s="7"/>
      <c r="B268" s="7"/>
      <c r="C268" s="7"/>
      <c r="D268" s="7"/>
      <c r="E268" s="207" t="s">
        <v>709</v>
      </c>
      <c r="F268" s="207"/>
      <c r="G268" s="13">
        <v>2.37</v>
      </c>
    </row>
    <row r="269" spans="1:7" ht="15" customHeight="1">
      <c r="A269" s="206" t="s">
        <v>815</v>
      </c>
      <c r="B269" s="206"/>
      <c r="C269" s="8" t="s">
        <v>3</v>
      </c>
      <c r="D269" s="8" t="s">
        <v>4</v>
      </c>
      <c r="E269" s="8" t="s">
        <v>692</v>
      </c>
      <c r="F269" s="8" t="s">
        <v>693</v>
      </c>
      <c r="G269" s="8" t="s">
        <v>694</v>
      </c>
    </row>
    <row r="270" spans="1:7" ht="15" customHeight="1">
      <c r="A270" s="9" t="s">
        <v>816</v>
      </c>
      <c r="B270" s="10" t="s">
        <v>817</v>
      </c>
      <c r="C270" s="9" t="s">
        <v>15</v>
      </c>
      <c r="D270" s="9" t="s">
        <v>803</v>
      </c>
      <c r="E270" s="11">
        <v>0.2203706</v>
      </c>
      <c r="F270" s="12">
        <v>16.399999999999999</v>
      </c>
      <c r="G270" s="12">
        <v>3.61</v>
      </c>
    </row>
    <row r="271" spans="1:7" ht="15" customHeight="1">
      <c r="A271" s="9" t="s">
        <v>818</v>
      </c>
      <c r="B271" s="10" t="s">
        <v>819</v>
      </c>
      <c r="C271" s="9" t="s">
        <v>15</v>
      </c>
      <c r="D271" s="9" t="s">
        <v>803</v>
      </c>
      <c r="E271" s="11">
        <v>0.2203706</v>
      </c>
      <c r="F271" s="12">
        <v>11.7</v>
      </c>
      <c r="G271" s="12">
        <v>2.57</v>
      </c>
    </row>
    <row r="272" spans="1:7" ht="15" customHeight="1">
      <c r="A272" s="7"/>
      <c r="B272" s="7"/>
      <c r="C272" s="7"/>
      <c r="D272" s="7"/>
      <c r="E272" s="207" t="s">
        <v>820</v>
      </c>
      <c r="F272" s="207"/>
      <c r="G272" s="13">
        <v>6.18</v>
      </c>
    </row>
    <row r="273" spans="1:7" ht="15" customHeight="1">
      <c r="A273" s="7"/>
      <c r="B273" s="7"/>
      <c r="C273" s="7"/>
      <c r="D273" s="7"/>
      <c r="E273" s="208" t="s">
        <v>698</v>
      </c>
      <c r="F273" s="208"/>
      <c r="G273" s="14">
        <v>9.9</v>
      </c>
    </row>
    <row r="274" spans="1:7" ht="9.9499999999999993" customHeight="1">
      <c r="A274" s="7"/>
      <c r="B274" s="7"/>
      <c r="C274" s="7"/>
      <c r="D274" s="7"/>
      <c r="E274" s="209"/>
      <c r="F274" s="209"/>
      <c r="G274" s="209"/>
    </row>
    <row r="275" spans="1:7" ht="20.100000000000001" customHeight="1">
      <c r="A275" s="210" t="s">
        <v>865</v>
      </c>
      <c r="B275" s="210"/>
      <c r="C275" s="210"/>
      <c r="D275" s="210"/>
      <c r="E275" s="210"/>
      <c r="F275" s="210"/>
      <c r="G275" s="210"/>
    </row>
    <row r="276" spans="1:7" ht="15" customHeight="1">
      <c r="A276" s="206" t="s">
        <v>800</v>
      </c>
      <c r="B276" s="206"/>
      <c r="C276" s="8" t="s">
        <v>3</v>
      </c>
      <c r="D276" s="8" t="s">
        <v>4</v>
      </c>
      <c r="E276" s="8" t="s">
        <v>692</v>
      </c>
      <c r="F276" s="8" t="s">
        <v>693</v>
      </c>
      <c r="G276" s="8" t="s">
        <v>694</v>
      </c>
    </row>
    <row r="277" spans="1:7" ht="15" customHeight="1">
      <c r="A277" s="9" t="s">
        <v>801</v>
      </c>
      <c r="B277" s="10" t="s">
        <v>802</v>
      </c>
      <c r="C277" s="9" t="s">
        <v>15</v>
      </c>
      <c r="D277" s="9" t="s">
        <v>803</v>
      </c>
      <c r="E277" s="11">
        <v>0.26800468</v>
      </c>
      <c r="F277" s="12">
        <v>3.04</v>
      </c>
      <c r="G277" s="12">
        <v>0.81</v>
      </c>
    </row>
    <row r="278" spans="1:7" ht="15" customHeight="1">
      <c r="A278" s="9" t="s">
        <v>804</v>
      </c>
      <c r="B278" s="10" t="s">
        <v>805</v>
      </c>
      <c r="C278" s="9" t="s">
        <v>15</v>
      </c>
      <c r="D278" s="9" t="s">
        <v>803</v>
      </c>
      <c r="E278" s="11">
        <v>0.26494424</v>
      </c>
      <c r="F278" s="12">
        <v>3.08</v>
      </c>
      <c r="G278" s="12">
        <v>0.81</v>
      </c>
    </row>
    <row r="279" spans="1:7" ht="15" customHeight="1">
      <c r="A279" s="7"/>
      <c r="B279" s="7"/>
      <c r="C279" s="7"/>
      <c r="D279" s="7"/>
      <c r="E279" s="207" t="s">
        <v>806</v>
      </c>
      <c r="F279" s="207"/>
      <c r="G279" s="13">
        <v>1.62</v>
      </c>
    </row>
    <row r="280" spans="1:7" ht="15" customHeight="1">
      <c r="A280" s="206" t="s">
        <v>700</v>
      </c>
      <c r="B280" s="206"/>
      <c r="C280" s="8" t="s">
        <v>3</v>
      </c>
      <c r="D280" s="8" t="s">
        <v>4</v>
      </c>
      <c r="E280" s="8" t="s">
        <v>692</v>
      </c>
      <c r="F280" s="8" t="s">
        <v>693</v>
      </c>
      <c r="G280" s="8" t="s">
        <v>694</v>
      </c>
    </row>
    <row r="281" spans="1:7" ht="15" customHeight="1">
      <c r="A281" s="9" t="s">
        <v>866</v>
      </c>
      <c r="B281" s="10" t="s">
        <v>867</v>
      </c>
      <c r="C281" s="9" t="s">
        <v>15</v>
      </c>
      <c r="D281" s="9" t="s">
        <v>52</v>
      </c>
      <c r="E281" s="11">
        <v>1</v>
      </c>
      <c r="F281" s="12">
        <v>1.75</v>
      </c>
      <c r="G281" s="12">
        <v>1.75</v>
      </c>
    </row>
    <row r="282" spans="1:7" ht="15" customHeight="1">
      <c r="A282" s="7"/>
      <c r="B282" s="7"/>
      <c r="C282" s="7"/>
      <c r="D282" s="7"/>
      <c r="E282" s="207" t="s">
        <v>709</v>
      </c>
      <c r="F282" s="207"/>
      <c r="G282" s="13">
        <v>1.75</v>
      </c>
    </row>
    <row r="283" spans="1:7" ht="15" customHeight="1">
      <c r="A283" s="206" t="s">
        <v>815</v>
      </c>
      <c r="B283" s="206"/>
      <c r="C283" s="8" t="s">
        <v>3</v>
      </c>
      <c r="D283" s="8" t="s">
        <v>4</v>
      </c>
      <c r="E283" s="8" t="s">
        <v>692</v>
      </c>
      <c r="F283" s="8" t="s">
        <v>693</v>
      </c>
      <c r="G283" s="8" t="s">
        <v>694</v>
      </c>
    </row>
    <row r="284" spans="1:7" ht="15" customHeight="1">
      <c r="A284" s="9" t="s">
        <v>816</v>
      </c>
      <c r="B284" s="10" t="s">
        <v>817</v>
      </c>
      <c r="C284" s="9" t="s">
        <v>15</v>
      </c>
      <c r="D284" s="9" t="s">
        <v>803</v>
      </c>
      <c r="E284" s="11">
        <v>0.26494424</v>
      </c>
      <c r="F284" s="12">
        <v>16.399999999999999</v>
      </c>
      <c r="G284" s="12">
        <v>4.34</v>
      </c>
    </row>
    <row r="285" spans="1:7" ht="15" customHeight="1">
      <c r="A285" s="9" t="s">
        <v>818</v>
      </c>
      <c r="B285" s="10" t="s">
        <v>819</v>
      </c>
      <c r="C285" s="9" t="s">
        <v>15</v>
      </c>
      <c r="D285" s="9" t="s">
        <v>803</v>
      </c>
      <c r="E285" s="11">
        <v>0.26494424</v>
      </c>
      <c r="F285" s="12">
        <v>11.7</v>
      </c>
      <c r="G285" s="12">
        <v>3.09</v>
      </c>
    </row>
    <row r="286" spans="1:7" ht="15" customHeight="1">
      <c r="A286" s="7"/>
      <c r="B286" s="7"/>
      <c r="C286" s="7"/>
      <c r="D286" s="7"/>
      <c r="E286" s="207" t="s">
        <v>820</v>
      </c>
      <c r="F286" s="207"/>
      <c r="G286" s="13">
        <v>7.43</v>
      </c>
    </row>
    <row r="287" spans="1:7" ht="15" customHeight="1">
      <c r="A287" s="7"/>
      <c r="B287" s="7"/>
      <c r="C287" s="7"/>
      <c r="D287" s="7"/>
      <c r="E287" s="208" t="s">
        <v>698</v>
      </c>
      <c r="F287" s="208"/>
      <c r="G287" s="14">
        <v>10.8</v>
      </c>
    </row>
    <row r="288" spans="1:7" ht="9.9499999999999993" customHeight="1">
      <c r="A288" s="7"/>
      <c r="B288" s="7"/>
      <c r="C288" s="7"/>
      <c r="D288" s="7"/>
      <c r="E288" s="209"/>
      <c r="F288" s="209"/>
      <c r="G288" s="209"/>
    </row>
    <row r="289" spans="1:7" ht="20.100000000000001" customHeight="1">
      <c r="A289" s="210" t="s">
        <v>868</v>
      </c>
      <c r="B289" s="210"/>
      <c r="C289" s="210"/>
      <c r="D289" s="210"/>
      <c r="E289" s="210"/>
      <c r="F289" s="210"/>
      <c r="G289" s="210"/>
    </row>
    <row r="290" spans="1:7" ht="15" customHeight="1">
      <c r="A290" s="206" t="s">
        <v>788</v>
      </c>
      <c r="B290" s="206"/>
      <c r="C290" s="8" t="s">
        <v>3</v>
      </c>
      <c r="D290" s="8" t="s">
        <v>4</v>
      </c>
      <c r="E290" s="8" t="s">
        <v>692</v>
      </c>
      <c r="F290" s="8" t="s">
        <v>693</v>
      </c>
      <c r="G290" s="8" t="s">
        <v>694</v>
      </c>
    </row>
    <row r="291" spans="1:7" ht="15" customHeight="1">
      <c r="A291" s="9" t="s">
        <v>81</v>
      </c>
      <c r="B291" s="10" t="s">
        <v>82</v>
      </c>
      <c r="C291" s="9" t="s">
        <v>1761</v>
      </c>
      <c r="D291" s="9" t="s">
        <v>25</v>
      </c>
      <c r="E291" s="11">
        <v>1</v>
      </c>
      <c r="F291" s="12">
        <v>33.299999999999997</v>
      </c>
      <c r="G291" s="12">
        <v>33.299999999999997</v>
      </c>
    </row>
    <row r="292" spans="1:7" ht="15" customHeight="1">
      <c r="A292" s="7"/>
      <c r="B292" s="7"/>
      <c r="C292" s="7"/>
      <c r="D292" s="7"/>
      <c r="E292" s="207" t="s">
        <v>789</v>
      </c>
      <c r="F292" s="207"/>
      <c r="G292" s="13">
        <v>33.299999999999997</v>
      </c>
    </row>
    <row r="293" spans="1:7" ht="15" customHeight="1">
      <c r="A293" s="7"/>
      <c r="B293" s="7"/>
      <c r="C293" s="7"/>
      <c r="D293" s="7"/>
      <c r="E293" s="208" t="s">
        <v>698</v>
      </c>
      <c r="F293" s="208"/>
      <c r="G293" s="14">
        <v>33.299999999999997</v>
      </c>
    </row>
    <row r="294" spans="1:7" ht="9.9499999999999993" customHeight="1">
      <c r="A294" s="7"/>
      <c r="B294" s="7"/>
      <c r="C294" s="7"/>
      <c r="D294" s="7"/>
      <c r="E294" s="209"/>
      <c r="F294" s="209"/>
      <c r="G294" s="209"/>
    </row>
    <row r="295" spans="1:7" ht="20.100000000000001" customHeight="1">
      <c r="A295" s="210" t="s">
        <v>869</v>
      </c>
      <c r="B295" s="210"/>
      <c r="C295" s="210"/>
      <c r="D295" s="210"/>
      <c r="E295" s="210"/>
      <c r="F295" s="210"/>
      <c r="G295" s="210"/>
    </row>
    <row r="296" spans="1:7" ht="15" customHeight="1">
      <c r="A296" s="206" t="s">
        <v>720</v>
      </c>
      <c r="B296" s="206"/>
      <c r="C296" s="8" t="s">
        <v>3</v>
      </c>
      <c r="D296" s="8" t="s">
        <v>4</v>
      </c>
      <c r="E296" s="8" t="s">
        <v>692</v>
      </c>
      <c r="F296" s="8" t="s">
        <v>693</v>
      </c>
      <c r="G296" s="8" t="s">
        <v>694</v>
      </c>
    </row>
    <row r="297" spans="1:7" ht="45.95" customHeight="1">
      <c r="A297" s="9" t="s">
        <v>870</v>
      </c>
      <c r="B297" s="10" t="s">
        <v>871</v>
      </c>
      <c r="C297" s="9" t="s">
        <v>20</v>
      </c>
      <c r="D297" s="9" t="s">
        <v>723</v>
      </c>
      <c r="E297" s="11">
        <v>0.10410253</v>
      </c>
      <c r="F297" s="12">
        <v>43.79</v>
      </c>
      <c r="G297" s="12">
        <v>4.55</v>
      </c>
    </row>
    <row r="298" spans="1:7" ht="45.95" customHeight="1">
      <c r="A298" s="9" t="s">
        <v>872</v>
      </c>
      <c r="B298" s="10" t="s">
        <v>873</v>
      </c>
      <c r="C298" s="9" t="s">
        <v>20</v>
      </c>
      <c r="D298" s="9" t="s">
        <v>726</v>
      </c>
      <c r="E298" s="11">
        <v>5.1152419999999997E-2</v>
      </c>
      <c r="F298" s="12">
        <v>83.25</v>
      </c>
      <c r="G298" s="12">
        <v>4.25</v>
      </c>
    </row>
    <row r="299" spans="1:7" ht="18" customHeight="1">
      <c r="A299" s="7"/>
      <c r="B299" s="7"/>
      <c r="C299" s="7"/>
      <c r="D299" s="7"/>
      <c r="E299" s="207" t="s">
        <v>727</v>
      </c>
      <c r="F299" s="207"/>
      <c r="G299" s="13">
        <v>8.8000000000000007</v>
      </c>
    </row>
    <row r="300" spans="1:7" ht="15" customHeight="1">
      <c r="A300" s="206" t="s">
        <v>700</v>
      </c>
      <c r="B300" s="206"/>
      <c r="C300" s="8" t="s">
        <v>3</v>
      </c>
      <c r="D300" s="8" t="s">
        <v>4</v>
      </c>
      <c r="E300" s="8" t="s">
        <v>692</v>
      </c>
      <c r="F300" s="8" t="s">
        <v>693</v>
      </c>
      <c r="G300" s="8" t="s">
        <v>694</v>
      </c>
    </row>
    <row r="301" spans="1:7" ht="21" customHeight="1">
      <c r="A301" s="9" t="s">
        <v>874</v>
      </c>
      <c r="B301" s="10" t="s">
        <v>875</v>
      </c>
      <c r="C301" s="9" t="s">
        <v>20</v>
      </c>
      <c r="D301" s="9" t="s">
        <v>738</v>
      </c>
      <c r="E301" s="11">
        <v>1.3527249999999999E-2</v>
      </c>
      <c r="F301" s="12">
        <v>2.92</v>
      </c>
      <c r="G301" s="12">
        <v>0.03</v>
      </c>
    </row>
    <row r="302" spans="1:7" ht="29.1" customHeight="1">
      <c r="A302" s="9" t="s">
        <v>876</v>
      </c>
      <c r="B302" s="10" t="s">
        <v>877</v>
      </c>
      <c r="C302" s="9" t="s">
        <v>20</v>
      </c>
      <c r="D302" s="9" t="s">
        <v>33</v>
      </c>
      <c r="E302" s="11">
        <v>1</v>
      </c>
      <c r="F302" s="12">
        <v>14.21</v>
      </c>
      <c r="G302" s="12">
        <v>14.21</v>
      </c>
    </row>
    <row r="303" spans="1:7" ht="21" customHeight="1">
      <c r="A303" s="9" t="s">
        <v>878</v>
      </c>
      <c r="B303" s="10" t="s">
        <v>879</v>
      </c>
      <c r="C303" s="9" t="s">
        <v>20</v>
      </c>
      <c r="D303" s="9" t="s">
        <v>25</v>
      </c>
      <c r="E303" s="11">
        <v>0.29298126000000002</v>
      </c>
      <c r="F303" s="12">
        <v>4.0599999999999996</v>
      </c>
      <c r="G303" s="12">
        <v>1.18</v>
      </c>
    </row>
    <row r="304" spans="1:7" ht="15" customHeight="1">
      <c r="A304" s="9" t="s">
        <v>705</v>
      </c>
      <c r="B304" s="10" t="s">
        <v>706</v>
      </c>
      <c r="C304" s="9" t="s">
        <v>20</v>
      </c>
      <c r="D304" s="9" t="s">
        <v>237</v>
      </c>
      <c r="E304" s="11">
        <v>3.0848779999999999E-2</v>
      </c>
      <c r="F304" s="12">
        <v>7.72</v>
      </c>
      <c r="G304" s="12">
        <v>0.23</v>
      </c>
    </row>
    <row r="305" spans="1:7" ht="21" customHeight="1">
      <c r="A305" s="9" t="s">
        <v>880</v>
      </c>
      <c r="B305" s="10" t="s">
        <v>881</v>
      </c>
      <c r="C305" s="9" t="s">
        <v>20</v>
      </c>
      <c r="D305" s="9" t="s">
        <v>25</v>
      </c>
      <c r="E305" s="11">
        <v>0.34841014999999997</v>
      </c>
      <c r="F305" s="12">
        <v>1.42</v>
      </c>
      <c r="G305" s="12">
        <v>0.49</v>
      </c>
    </row>
    <row r="306" spans="1:7" ht="29.1" customHeight="1">
      <c r="A306" s="9" t="s">
        <v>882</v>
      </c>
      <c r="B306" s="10" t="s">
        <v>883</v>
      </c>
      <c r="C306" s="9" t="s">
        <v>20</v>
      </c>
      <c r="D306" s="9" t="s">
        <v>25</v>
      </c>
      <c r="E306" s="11">
        <v>1.09274095</v>
      </c>
      <c r="F306" s="12">
        <v>5.46</v>
      </c>
      <c r="G306" s="12">
        <v>5.96</v>
      </c>
    </row>
    <row r="307" spans="1:7" ht="21" customHeight="1">
      <c r="A307" s="9" t="s">
        <v>884</v>
      </c>
      <c r="B307" s="10" t="s">
        <v>885</v>
      </c>
      <c r="C307" s="9" t="s">
        <v>20</v>
      </c>
      <c r="D307" s="9" t="s">
        <v>33</v>
      </c>
      <c r="E307" s="15">
        <v>1048.3397380199999</v>
      </c>
      <c r="F307" s="12">
        <v>0.22</v>
      </c>
      <c r="G307" s="12">
        <v>230.63</v>
      </c>
    </row>
    <row r="308" spans="1:7" ht="15" customHeight="1">
      <c r="A308" s="7"/>
      <c r="B308" s="7"/>
      <c r="C308" s="7"/>
      <c r="D308" s="7"/>
      <c r="E308" s="207" t="s">
        <v>709</v>
      </c>
      <c r="F308" s="207"/>
      <c r="G308" s="13">
        <v>252.73</v>
      </c>
    </row>
    <row r="309" spans="1:7" ht="15" customHeight="1">
      <c r="A309" s="206" t="s">
        <v>710</v>
      </c>
      <c r="B309" s="206"/>
      <c r="C309" s="8" t="s">
        <v>3</v>
      </c>
      <c r="D309" s="8" t="s">
        <v>4</v>
      </c>
      <c r="E309" s="8" t="s">
        <v>692</v>
      </c>
      <c r="F309" s="8" t="s">
        <v>693</v>
      </c>
      <c r="G309" s="8" t="s">
        <v>694</v>
      </c>
    </row>
    <row r="310" spans="1:7" ht="15" customHeight="1">
      <c r="A310" s="9" t="s">
        <v>886</v>
      </c>
      <c r="B310" s="10" t="s">
        <v>887</v>
      </c>
      <c r="C310" s="9" t="s">
        <v>20</v>
      </c>
      <c r="D310" s="9" t="s">
        <v>713</v>
      </c>
      <c r="E310" s="11">
        <v>21.75121029</v>
      </c>
      <c r="F310" s="12">
        <v>19.75</v>
      </c>
      <c r="G310" s="12">
        <v>429.58</v>
      </c>
    </row>
    <row r="311" spans="1:7" ht="15" customHeight="1">
      <c r="A311" s="9" t="s">
        <v>714</v>
      </c>
      <c r="B311" s="10" t="s">
        <v>715</v>
      </c>
      <c r="C311" s="9" t="s">
        <v>20</v>
      </c>
      <c r="D311" s="9" t="s">
        <v>713</v>
      </c>
      <c r="E311" s="11">
        <v>17.09063446</v>
      </c>
      <c r="F311" s="12">
        <v>15.73</v>
      </c>
      <c r="G311" s="12">
        <v>268.83</v>
      </c>
    </row>
    <row r="312" spans="1:7" ht="18" customHeight="1">
      <c r="A312" s="7"/>
      <c r="B312" s="7"/>
      <c r="C312" s="7"/>
      <c r="D312" s="7"/>
      <c r="E312" s="207" t="s">
        <v>716</v>
      </c>
      <c r="F312" s="207"/>
      <c r="G312" s="13">
        <v>698.41</v>
      </c>
    </row>
    <row r="313" spans="1:7" ht="15" customHeight="1">
      <c r="A313" s="206" t="s">
        <v>691</v>
      </c>
      <c r="B313" s="206"/>
      <c r="C313" s="8" t="s">
        <v>3</v>
      </c>
      <c r="D313" s="8" t="s">
        <v>4</v>
      </c>
      <c r="E313" s="8" t="s">
        <v>692</v>
      </c>
      <c r="F313" s="8" t="s">
        <v>693</v>
      </c>
      <c r="G313" s="8" t="s">
        <v>694</v>
      </c>
    </row>
    <row r="314" spans="1:7" ht="29.1" customHeight="1">
      <c r="A314" s="9" t="s">
        <v>888</v>
      </c>
      <c r="B314" s="10" t="s">
        <v>889</v>
      </c>
      <c r="C314" s="9" t="s">
        <v>20</v>
      </c>
      <c r="D314" s="9" t="s">
        <v>170</v>
      </c>
      <c r="E314" s="11">
        <v>0.88054098000000003</v>
      </c>
      <c r="F314" s="12">
        <v>228.87</v>
      </c>
      <c r="G314" s="12">
        <v>201.52</v>
      </c>
    </row>
    <row r="315" spans="1:7" ht="29.1" customHeight="1">
      <c r="A315" s="9" t="s">
        <v>890</v>
      </c>
      <c r="B315" s="10" t="s">
        <v>891</v>
      </c>
      <c r="C315" s="9" t="s">
        <v>20</v>
      </c>
      <c r="D315" s="9" t="s">
        <v>170</v>
      </c>
      <c r="E315" s="11">
        <v>6.8312170000000005E-2</v>
      </c>
      <c r="F315" s="12">
        <v>206.34</v>
      </c>
      <c r="G315" s="12">
        <v>14.09</v>
      </c>
    </row>
    <row r="316" spans="1:7" ht="21" customHeight="1">
      <c r="A316" s="9" t="s">
        <v>892</v>
      </c>
      <c r="B316" s="10" t="s">
        <v>893</v>
      </c>
      <c r="C316" s="9" t="s">
        <v>20</v>
      </c>
      <c r="D316" s="9" t="s">
        <v>237</v>
      </c>
      <c r="E316" s="11">
        <v>4.0333616000000001</v>
      </c>
      <c r="F316" s="12">
        <v>3.95</v>
      </c>
      <c r="G316" s="12">
        <v>15.93</v>
      </c>
    </row>
    <row r="317" spans="1:7" ht="29.1" customHeight="1">
      <c r="A317" s="9" t="s">
        <v>894</v>
      </c>
      <c r="B317" s="10" t="s">
        <v>895</v>
      </c>
      <c r="C317" s="9" t="s">
        <v>20</v>
      </c>
      <c r="D317" s="9" t="s">
        <v>170</v>
      </c>
      <c r="E317" s="11">
        <v>0.26605802000000001</v>
      </c>
      <c r="F317" s="12">
        <v>195.38</v>
      </c>
      <c r="G317" s="12">
        <v>51.98</v>
      </c>
    </row>
    <row r="318" spans="1:7" ht="29.1" customHeight="1">
      <c r="A318" s="9" t="s">
        <v>230</v>
      </c>
      <c r="B318" s="10" t="s">
        <v>231</v>
      </c>
      <c r="C318" s="9" t="s">
        <v>20</v>
      </c>
      <c r="D318" s="9" t="s">
        <v>21</v>
      </c>
      <c r="E318" s="11">
        <v>1.3074105600000001</v>
      </c>
      <c r="F318" s="12">
        <v>69.75</v>
      </c>
      <c r="G318" s="12">
        <v>91.19</v>
      </c>
    </row>
    <row r="319" spans="1:7" ht="21" customHeight="1">
      <c r="A319" s="9" t="s">
        <v>896</v>
      </c>
      <c r="B319" s="10" t="s">
        <v>897</v>
      </c>
      <c r="C319" s="9" t="s">
        <v>20</v>
      </c>
      <c r="D319" s="9" t="s">
        <v>170</v>
      </c>
      <c r="E319" s="11">
        <v>0.13074102000000001</v>
      </c>
      <c r="F319" s="12">
        <v>507.43</v>
      </c>
      <c r="G319" s="12">
        <v>66.34</v>
      </c>
    </row>
    <row r="320" spans="1:7" ht="29.1" customHeight="1">
      <c r="A320" s="9" t="s">
        <v>898</v>
      </c>
      <c r="B320" s="10" t="s">
        <v>899</v>
      </c>
      <c r="C320" s="9" t="s">
        <v>20</v>
      </c>
      <c r="D320" s="9" t="s">
        <v>170</v>
      </c>
      <c r="E320" s="11">
        <v>0.10067057</v>
      </c>
      <c r="F320" s="12">
        <v>1394.11</v>
      </c>
      <c r="G320" s="12">
        <v>140.34</v>
      </c>
    </row>
    <row r="321" spans="1:7" ht="21" customHeight="1">
      <c r="A321" s="9" t="s">
        <v>900</v>
      </c>
      <c r="B321" s="10" t="s">
        <v>901</v>
      </c>
      <c r="C321" s="9" t="s">
        <v>20</v>
      </c>
      <c r="D321" s="9" t="s">
        <v>21</v>
      </c>
      <c r="E321" s="11">
        <v>1.91208793</v>
      </c>
      <c r="F321" s="12">
        <v>4.5599999999999996</v>
      </c>
      <c r="G321" s="12">
        <v>8.7100000000000009</v>
      </c>
    </row>
    <row r="322" spans="1:7" ht="15" customHeight="1">
      <c r="A322" s="7"/>
      <c r="B322" s="7"/>
      <c r="C322" s="7"/>
      <c r="D322" s="7"/>
      <c r="E322" s="207" t="s">
        <v>697</v>
      </c>
      <c r="F322" s="207"/>
      <c r="G322" s="13">
        <v>590.1</v>
      </c>
    </row>
    <row r="323" spans="1:7" ht="15" customHeight="1">
      <c r="A323" s="7"/>
      <c r="B323" s="7"/>
      <c r="C323" s="7"/>
      <c r="D323" s="7"/>
      <c r="E323" s="208" t="s">
        <v>698</v>
      </c>
      <c r="F323" s="208"/>
      <c r="G323" s="14">
        <v>1550.04</v>
      </c>
    </row>
    <row r="324" spans="1:7" ht="9.9499999999999993" customHeight="1">
      <c r="A324" s="7"/>
      <c r="B324" s="7"/>
      <c r="C324" s="7"/>
      <c r="D324" s="7"/>
      <c r="E324" s="209"/>
      <c r="F324" s="209"/>
      <c r="G324" s="209"/>
    </row>
    <row r="325" spans="1:7" ht="20.100000000000001" customHeight="1">
      <c r="A325" s="210" t="s">
        <v>902</v>
      </c>
      <c r="B325" s="210"/>
      <c r="C325" s="210"/>
      <c r="D325" s="210"/>
      <c r="E325" s="210"/>
      <c r="F325" s="210"/>
      <c r="G325" s="210"/>
    </row>
    <row r="326" spans="1:7" ht="15" customHeight="1">
      <c r="A326" s="206" t="s">
        <v>720</v>
      </c>
      <c r="B326" s="206"/>
      <c r="C326" s="8" t="s">
        <v>3</v>
      </c>
      <c r="D326" s="8" t="s">
        <v>4</v>
      </c>
      <c r="E326" s="8" t="s">
        <v>692</v>
      </c>
      <c r="F326" s="8" t="s">
        <v>693</v>
      </c>
      <c r="G326" s="8" t="s">
        <v>694</v>
      </c>
    </row>
    <row r="327" spans="1:7" ht="45.95" customHeight="1">
      <c r="A327" s="9" t="s">
        <v>870</v>
      </c>
      <c r="B327" s="10" t="s">
        <v>871</v>
      </c>
      <c r="C327" s="9" t="s">
        <v>20</v>
      </c>
      <c r="D327" s="9" t="s">
        <v>723</v>
      </c>
      <c r="E327" s="11">
        <v>0.36060772000000002</v>
      </c>
      <c r="F327" s="12">
        <v>43.79</v>
      </c>
      <c r="G327" s="12">
        <v>15.79</v>
      </c>
    </row>
    <row r="328" spans="1:7" ht="45.95" customHeight="1">
      <c r="A328" s="9" t="s">
        <v>872</v>
      </c>
      <c r="B328" s="10" t="s">
        <v>873</v>
      </c>
      <c r="C328" s="9" t="s">
        <v>20</v>
      </c>
      <c r="D328" s="9" t="s">
        <v>726</v>
      </c>
      <c r="E328" s="11">
        <v>4.4847810000000002E-2</v>
      </c>
      <c r="F328" s="12">
        <v>83.25</v>
      </c>
      <c r="G328" s="12">
        <v>3.73</v>
      </c>
    </row>
    <row r="329" spans="1:7" ht="18" customHeight="1">
      <c r="A329" s="7"/>
      <c r="B329" s="7"/>
      <c r="C329" s="7"/>
      <c r="D329" s="7"/>
      <c r="E329" s="207" t="s">
        <v>727</v>
      </c>
      <c r="F329" s="207"/>
      <c r="G329" s="13">
        <v>19.52</v>
      </c>
    </row>
    <row r="330" spans="1:7" ht="15" customHeight="1">
      <c r="A330" s="206" t="s">
        <v>700</v>
      </c>
      <c r="B330" s="206"/>
      <c r="C330" s="8" t="s">
        <v>3</v>
      </c>
      <c r="D330" s="8" t="s">
        <v>4</v>
      </c>
      <c r="E330" s="8" t="s">
        <v>692</v>
      </c>
      <c r="F330" s="8" t="s">
        <v>693</v>
      </c>
      <c r="G330" s="8" t="s">
        <v>694</v>
      </c>
    </row>
    <row r="331" spans="1:7" ht="29.1" customHeight="1">
      <c r="A331" s="9" t="s">
        <v>903</v>
      </c>
      <c r="B331" s="10" t="s">
        <v>904</v>
      </c>
      <c r="C331" s="9" t="s">
        <v>20</v>
      </c>
      <c r="D331" s="9" t="s">
        <v>21</v>
      </c>
      <c r="E331" s="11">
        <v>6.2261636400000002</v>
      </c>
      <c r="F331" s="12">
        <v>3.9</v>
      </c>
      <c r="G331" s="12">
        <v>24.28</v>
      </c>
    </row>
    <row r="332" spans="1:7" ht="21" customHeight="1">
      <c r="A332" s="9" t="s">
        <v>905</v>
      </c>
      <c r="B332" s="10" t="s">
        <v>906</v>
      </c>
      <c r="C332" s="9" t="s">
        <v>20</v>
      </c>
      <c r="D332" s="9" t="s">
        <v>33</v>
      </c>
      <c r="E332" s="11">
        <v>0.21437779000000001</v>
      </c>
      <c r="F332" s="12">
        <v>8.25</v>
      </c>
      <c r="G332" s="12">
        <v>1.76</v>
      </c>
    </row>
    <row r="333" spans="1:7" ht="21" customHeight="1">
      <c r="A333" s="9" t="s">
        <v>907</v>
      </c>
      <c r="B333" s="10" t="s">
        <v>908</v>
      </c>
      <c r="C333" s="9" t="s">
        <v>20</v>
      </c>
      <c r="D333" s="9" t="s">
        <v>170</v>
      </c>
      <c r="E333" s="11">
        <v>0.86351613999999999</v>
      </c>
      <c r="F333" s="12">
        <v>33.83</v>
      </c>
      <c r="G333" s="12">
        <v>29.21</v>
      </c>
    </row>
    <row r="334" spans="1:7" ht="38.1" customHeight="1">
      <c r="A334" s="9" t="s">
        <v>909</v>
      </c>
      <c r="B334" s="10" t="s">
        <v>910</v>
      </c>
      <c r="C334" s="9" t="s">
        <v>20</v>
      </c>
      <c r="D334" s="9" t="s">
        <v>25</v>
      </c>
      <c r="E334" s="11">
        <v>2.00766504</v>
      </c>
      <c r="F334" s="12">
        <v>3.57</v>
      </c>
      <c r="G334" s="12">
        <v>7.16</v>
      </c>
    </row>
    <row r="335" spans="1:7" ht="15" customHeight="1">
      <c r="A335" s="7"/>
      <c r="B335" s="7"/>
      <c r="C335" s="7"/>
      <c r="D335" s="7"/>
      <c r="E335" s="207" t="s">
        <v>709</v>
      </c>
      <c r="F335" s="207"/>
      <c r="G335" s="13">
        <v>62.41</v>
      </c>
    </row>
    <row r="336" spans="1:7" ht="15" customHeight="1">
      <c r="A336" s="206" t="s">
        <v>710</v>
      </c>
      <c r="B336" s="206"/>
      <c r="C336" s="8" t="s">
        <v>3</v>
      </c>
      <c r="D336" s="8" t="s">
        <v>4</v>
      </c>
      <c r="E336" s="8" t="s">
        <v>692</v>
      </c>
      <c r="F336" s="8" t="s">
        <v>693</v>
      </c>
      <c r="G336" s="8" t="s">
        <v>694</v>
      </c>
    </row>
    <row r="337" spans="1:7" ht="15" customHeight="1">
      <c r="A337" s="9" t="s">
        <v>886</v>
      </c>
      <c r="B337" s="10" t="s">
        <v>887</v>
      </c>
      <c r="C337" s="9" t="s">
        <v>20</v>
      </c>
      <c r="D337" s="9" t="s">
        <v>713</v>
      </c>
      <c r="E337" s="11">
        <v>0.20259737999999999</v>
      </c>
      <c r="F337" s="12">
        <v>19.75</v>
      </c>
      <c r="G337" s="12">
        <v>4</v>
      </c>
    </row>
    <row r="338" spans="1:7" ht="15" customHeight="1">
      <c r="A338" s="9" t="s">
        <v>714</v>
      </c>
      <c r="B338" s="10" t="s">
        <v>715</v>
      </c>
      <c r="C338" s="9" t="s">
        <v>20</v>
      </c>
      <c r="D338" s="9" t="s">
        <v>713</v>
      </c>
      <c r="E338" s="11">
        <v>0.60868864</v>
      </c>
      <c r="F338" s="12">
        <v>15.73</v>
      </c>
      <c r="G338" s="12">
        <v>9.57</v>
      </c>
    </row>
    <row r="339" spans="1:7" ht="18" customHeight="1">
      <c r="A339" s="7"/>
      <c r="B339" s="7"/>
      <c r="C339" s="7"/>
      <c r="D339" s="7"/>
      <c r="E339" s="207" t="s">
        <v>716</v>
      </c>
      <c r="F339" s="207"/>
      <c r="G339" s="13">
        <v>13.57</v>
      </c>
    </row>
    <row r="340" spans="1:7" ht="15" customHeight="1">
      <c r="A340" s="206" t="s">
        <v>691</v>
      </c>
      <c r="B340" s="206"/>
      <c r="C340" s="8" t="s">
        <v>3</v>
      </c>
      <c r="D340" s="8" t="s">
        <v>4</v>
      </c>
      <c r="E340" s="8" t="s">
        <v>692</v>
      </c>
      <c r="F340" s="8" t="s">
        <v>693</v>
      </c>
      <c r="G340" s="8" t="s">
        <v>694</v>
      </c>
    </row>
    <row r="341" spans="1:7" ht="45.95" customHeight="1">
      <c r="A341" s="9" t="s">
        <v>911</v>
      </c>
      <c r="B341" s="10" t="s">
        <v>912</v>
      </c>
      <c r="C341" s="9" t="s">
        <v>20</v>
      </c>
      <c r="D341" s="9" t="s">
        <v>170</v>
      </c>
      <c r="E341" s="11">
        <v>1.04494095</v>
      </c>
      <c r="F341" s="12">
        <v>5.08</v>
      </c>
      <c r="G341" s="12">
        <v>5.3</v>
      </c>
    </row>
    <row r="342" spans="1:7" ht="15" customHeight="1">
      <c r="A342" s="7"/>
      <c r="B342" s="7"/>
      <c r="C342" s="7"/>
      <c r="D342" s="7"/>
      <c r="E342" s="207" t="s">
        <v>697</v>
      </c>
      <c r="F342" s="207"/>
      <c r="G342" s="13">
        <v>5.3</v>
      </c>
    </row>
    <row r="343" spans="1:7" ht="15" customHeight="1">
      <c r="A343" s="7"/>
      <c r="B343" s="7"/>
      <c r="C343" s="7"/>
      <c r="D343" s="7"/>
      <c r="E343" s="208" t="s">
        <v>698</v>
      </c>
      <c r="F343" s="208"/>
      <c r="G343" s="14">
        <v>100.8</v>
      </c>
    </row>
    <row r="344" spans="1:7" ht="9.9499999999999993" customHeight="1">
      <c r="A344" s="7"/>
      <c r="B344" s="7"/>
      <c r="C344" s="7"/>
      <c r="D344" s="7"/>
      <c r="E344" s="209"/>
      <c r="F344" s="209"/>
      <c r="G344" s="209"/>
    </row>
    <row r="345" spans="1:7" ht="20.100000000000001" customHeight="1">
      <c r="A345" s="210" t="s">
        <v>913</v>
      </c>
      <c r="B345" s="210"/>
      <c r="C345" s="210"/>
      <c r="D345" s="210"/>
      <c r="E345" s="210"/>
      <c r="F345" s="210"/>
      <c r="G345" s="210"/>
    </row>
    <row r="346" spans="1:7" ht="15" customHeight="1">
      <c r="A346" s="206" t="s">
        <v>700</v>
      </c>
      <c r="B346" s="206"/>
      <c r="C346" s="8" t="s">
        <v>3</v>
      </c>
      <c r="D346" s="8" t="s">
        <v>4</v>
      </c>
      <c r="E346" s="8" t="s">
        <v>692</v>
      </c>
      <c r="F346" s="8" t="s">
        <v>693</v>
      </c>
      <c r="G346" s="8" t="s">
        <v>694</v>
      </c>
    </row>
    <row r="347" spans="1:7" ht="29.1" customHeight="1">
      <c r="A347" s="9" t="s">
        <v>903</v>
      </c>
      <c r="B347" s="10" t="s">
        <v>904</v>
      </c>
      <c r="C347" s="9" t="s">
        <v>20</v>
      </c>
      <c r="D347" s="9" t="s">
        <v>21</v>
      </c>
      <c r="E347" s="11">
        <v>4.6312331499999999</v>
      </c>
      <c r="F347" s="12">
        <v>3.9</v>
      </c>
      <c r="G347" s="12">
        <v>18.059999999999999</v>
      </c>
    </row>
    <row r="348" spans="1:7" ht="21" customHeight="1">
      <c r="A348" s="9" t="s">
        <v>905</v>
      </c>
      <c r="B348" s="10" t="s">
        <v>906</v>
      </c>
      <c r="C348" s="9" t="s">
        <v>20</v>
      </c>
      <c r="D348" s="9" t="s">
        <v>33</v>
      </c>
      <c r="E348" s="11">
        <v>0.21549213</v>
      </c>
      <c r="F348" s="12">
        <v>8.25</v>
      </c>
      <c r="G348" s="12">
        <v>1.77</v>
      </c>
    </row>
    <row r="349" spans="1:7" ht="21" customHeight="1">
      <c r="A349" s="9" t="s">
        <v>907</v>
      </c>
      <c r="B349" s="10" t="s">
        <v>908</v>
      </c>
      <c r="C349" s="9" t="s">
        <v>20</v>
      </c>
      <c r="D349" s="9" t="s">
        <v>170</v>
      </c>
      <c r="E349" s="11">
        <v>0.33681966000000002</v>
      </c>
      <c r="F349" s="12">
        <v>33.83</v>
      </c>
      <c r="G349" s="12">
        <v>11.39</v>
      </c>
    </row>
    <row r="350" spans="1:7" ht="38.1" customHeight="1">
      <c r="A350" s="9" t="s">
        <v>909</v>
      </c>
      <c r="B350" s="10" t="s">
        <v>910</v>
      </c>
      <c r="C350" s="9" t="s">
        <v>20</v>
      </c>
      <c r="D350" s="9" t="s">
        <v>25</v>
      </c>
      <c r="E350" s="11">
        <v>2.01810109</v>
      </c>
      <c r="F350" s="12">
        <v>3.57</v>
      </c>
      <c r="G350" s="12">
        <v>7.2</v>
      </c>
    </row>
    <row r="351" spans="1:7" ht="15" customHeight="1">
      <c r="A351" s="7"/>
      <c r="B351" s="7"/>
      <c r="C351" s="7"/>
      <c r="D351" s="7"/>
      <c r="E351" s="207" t="s">
        <v>709</v>
      </c>
      <c r="F351" s="207"/>
      <c r="G351" s="13">
        <v>38.42</v>
      </c>
    </row>
    <row r="352" spans="1:7" ht="15" customHeight="1">
      <c r="A352" s="206" t="s">
        <v>710</v>
      </c>
      <c r="B352" s="206"/>
      <c r="C352" s="8" t="s">
        <v>3</v>
      </c>
      <c r="D352" s="8" t="s">
        <v>4</v>
      </c>
      <c r="E352" s="8" t="s">
        <v>692</v>
      </c>
      <c r="F352" s="8" t="s">
        <v>693</v>
      </c>
      <c r="G352" s="8" t="s">
        <v>694</v>
      </c>
    </row>
    <row r="353" spans="1:7" ht="15" customHeight="1">
      <c r="A353" s="9" t="s">
        <v>886</v>
      </c>
      <c r="B353" s="10" t="s">
        <v>887</v>
      </c>
      <c r="C353" s="9" t="s">
        <v>20</v>
      </c>
      <c r="D353" s="9" t="s">
        <v>713</v>
      </c>
      <c r="E353" s="11">
        <v>0.28177541</v>
      </c>
      <c r="F353" s="12">
        <v>19.75</v>
      </c>
      <c r="G353" s="12">
        <v>5.56</v>
      </c>
    </row>
    <row r="354" spans="1:7" ht="15" customHeight="1">
      <c r="A354" s="9" t="s">
        <v>714</v>
      </c>
      <c r="B354" s="10" t="s">
        <v>715</v>
      </c>
      <c r="C354" s="9" t="s">
        <v>20</v>
      </c>
      <c r="D354" s="9" t="s">
        <v>713</v>
      </c>
      <c r="E354" s="11">
        <v>0.84444302000000004</v>
      </c>
      <c r="F354" s="12">
        <v>15.73</v>
      </c>
      <c r="G354" s="12">
        <v>13.28</v>
      </c>
    </row>
    <row r="355" spans="1:7" ht="18" customHeight="1">
      <c r="A355" s="7"/>
      <c r="B355" s="7"/>
      <c r="C355" s="7"/>
      <c r="D355" s="7"/>
      <c r="E355" s="207" t="s">
        <v>716</v>
      </c>
      <c r="F355" s="207"/>
      <c r="G355" s="13">
        <v>18.84</v>
      </c>
    </row>
    <row r="356" spans="1:7" ht="15" customHeight="1">
      <c r="A356" s="206" t="s">
        <v>691</v>
      </c>
      <c r="B356" s="206"/>
      <c r="C356" s="8" t="s">
        <v>3</v>
      </c>
      <c r="D356" s="8" t="s">
        <v>4</v>
      </c>
      <c r="E356" s="8" t="s">
        <v>692</v>
      </c>
      <c r="F356" s="8" t="s">
        <v>693</v>
      </c>
      <c r="G356" s="8" t="s">
        <v>694</v>
      </c>
    </row>
    <row r="357" spans="1:7" ht="45.95" customHeight="1">
      <c r="A357" s="9" t="s">
        <v>911</v>
      </c>
      <c r="B357" s="10" t="s">
        <v>912</v>
      </c>
      <c r="C357" s="9" t="s">
        <v>20</v>
      </c>
      <c r="D357" s="9" t="s">
        <v>170</v>
      </c>
      <c r="E357" s="11">
        <v>0.42138187999999999</v>
      </c>
      <c r="F357" s="12">
        <v>5.08</v>
      </c>
      <c r="G357" s="12">
        <v>2.14</v>
      </c>
    </row>
    <row r="358" spans="1:7" ht="15" customHeight="1">
      <c r="A358" s="7"/>
      <c r="B358" s="7"/>
      <c r="C358" s="7"/>
      <c r="D358" s="7"/>
      <c r="E358" s="207" t="s">
        <v>697</v>
      </c>
      <c r="F358" s="207"/>
      <c r="G358" s="13">
        <v>2.14</v>
      </c>
    </row>
    <row r="359" spans="1:7" ht="15" customHeight="1">
      <c r="A359" s="7"/>
      <c r="B359" s="7"/>
      <c r="C359" s="7"/>
      <c r="D359" s="7"/>
      <c r="E359" s="208" t="s">
        <v>698</v>
      </c>
      <c r="F359" s="208"/>
      <c r="G359" s="14">
        <v>59.4</v>
      </c>
    </row>
    <row r="360" spans="1:7" ht="9.9499999999999993" customHeight="1">
      <c r="A360" s="7"/>
      <c r="B360" s="7"/>
      <c r="C360" s="7"/>
      <c r="D360" s="7"/>
      <c r="E360" s="209"/>
      <c r="F360" s="209"/>
      <c r="G360" s="209"/>
    </row>
    <row r="361" spans="1:7" ht="20.100000000000001" customHeight="1">
      <c r="A361" s="210" t="s">
        <v>914</v>
      </c>
      <c r="B361" s="210"/>
      <c r="C361" s="210"/>
      <c r="D361" s="210"/>
      <c r="E361" s="210"/>
      <c r="F361" s="210"/>
      <c r="G361" s="210"/>
    </row>
    <row r="362" spans="1:7" ht="15" customHeight="1">
      <c r="A362" s="206" t="s">
        <v>691</v>
      </c>
      <c r="B362" s="206"/>
      <c r="C362" s="8" t="s">
        <v>3</v>
      </c>
      <c r="D362" s="8" t="s">
        <v>4</v>
      </c>
      <c r="E362" s="8" t="s">
        <v>692</v>
      </c>
      <c r="F362" s="8" t="s">
        <v>693</v>
      </c>
      <c r="G362" s="8" t="s">
        <v>694</v>
      </c>
    </row>
    <row r="363" spans="1:7" ht="29.1" customHeight="1">
      <c r="A363" s="9" t="s">
        <v>915</v>
      </c>
      <c r="B363" s="10" t="s">
        <v>916</v>
      </c>
      <c r="C363" s="9" t="s">
        <v>15</v>
      </c>
      <c r="D363" s="9" t="s">
        <v>809</v>
      </c>
      <c r="E363" s="11">
        <v>38.51559546</v>
      </c>
      <c r="F363" s="12">
        <v>5.86</v>
      </c>
      <c r="G363" s="12">
        <v>225.7</v>
      </c>
    </row>
    <row r="364" spans="1:7" ht="29.1" customHeight="1">
      <c r="A364" s="9" t="s">
        <v>917</v>
      </c>
      <c r="B364" s="10" t="s">
        <v>918</v>
      </c>
      <c r="C364" s="9" t="s">
        <v>15</v>
      </c>
      <c r="D364" s="9" t="s">
        <v>16</v>
      </c>
      <c r="E364" s="11">
        <v>7.7713298999999996</v>
      </c>
      <c r="F364" s="12">
        <v>122.85</v>
      </c>
      <c r="G364" s="12">
        <v>954.7</v>
      </c>
    </row>
    <row r="365" spans="1:7" ht="21" customHeight="1">
      <c r="A365" s="9" t="s">
        <v>919</v>
      </c>
      <c r="B365" s="10" t="s">
        <v>920</v>
      </c>
      <c r="C365" s="9" t="s">
        <v>15</v>
      </c>
      <c r="D365" s="9" t="s">
        <v>16</v>
      </c>
      <c r="E365" s="11">
        <v>7.9233776699999998</v>
      </c>
      <c r="F365" s="12">
        <v>4.46</v>
      </c>
      <c r="G365" s="12">
        <v>35.33</v>
      </c>
    </row>
    <row r="366" spans="1:7" ht="21" customHeight="1">
      <c r="A366" s="9" t="s">
        <v>921</v>
      </c>
      <c r="B366" s="10" t="s">
        <v>922</v>
      </c>
      <c r="C366" s="9" t="s">
        <v>15</v>
      </c>
      <c r="D366" s="9" t="s">
        <v>923</v>
      </c>
      <c r="E366" s="11">
        <v>0.17738903</v>
      </c>
      <c r="F366" s="12">
        <v>267.76</v>
      </c>
      <c r="G366" s="12">
        <v>47.49</v>
      </c>
    </row>
    <row r="367" spans="1:7" ht="21" customHeight="1">
      <c r="A367" s="9" t="s">
        <v>924</v>
      </c>
      <c r="B367" s="10" t="s">
        <v>925</v>
      </c>
      <c r="C367" s="9" t="s">
        <v>15</v>
      </c>
      <c r="D367" s="9" t="s">
        <v>923</v>
      </c>
      <c r="E367" s="11">
        <v>0.77037529000000005</v>
      </c>
      <c r="F367" s="12">
        <v>276.61</v>
      </c>
      <c r="G367" s="12">
        <v>213.09</v>
      </c>
    </row>
    <row r="368" spans="1:7" ht="15" customHeight="1">
      <c r="A368" s="9" t="s">
        <v>926</v>
      </c>
      <c r="B368" s="10" t="s">
        <v>927</v>
      </c>
      <c r="C368" s="9" t="s">
        <v>15</v>
      </c>
      <c r="D368" s="9" t="s">
        <v>16</v>
      </c>
      <c r="E368" s="11">
        <v>2.2807163699999999</v>
      </c>
      <c r="F368" s="12">
        <v>53.36</v>
      </c>
      <c r="G368" s="12">
        <v>121.69</v>
      </c>
    </row>
    <row r="369" spans="1:7" ht="21" customHeight="1">
      <c r="A369" s="9" t="s">
        <v>928</v>
      </c>
      <c r="B369" s="10" t="s">
        <v>929</v>
      </c>
      <c r="C369" s="9" t="s">
        <v>15</v>
      </c>
      <c r="D369" s="9" t="s">
        <v>16</v>
      </c>
      <c r="E369" s="11">
        <v>7.9233776699999998</v>
      </c>
      <c r="F369" s="12">
        <v>25.04</v>
      </c>
      <c r="G369" s="12">
        <v>198.4</v>
      </c>
    </row>
    <row r="370" spans="1:7" ht="15" customHeight="1">
      <c r="A370" s="7"/>
      <c r="B370" s="7"/>
      <c r="C370" s="7"/>
      <c r="D370" s="7"/>
      <c r="E370" s="207" t="s">
        <v>697</v>
      </c>
      <c r="F370" s="207"/>
      <c r="G370" s="13">
        <v>1796.4</v>
      </c>
    </row>
    <row r="371" spans="1:7" ht="15" customHeight="1">
      <c r="A371" s="7"/>
      <c r="B371" s="7"/>
      <c r="C371" s="7"/>
      <c r="D371" s="7"/>
      <c r="E371" s="208" t="s">
        <v>698</v>
      </c>
      <c r="F371" s="208"/>
      <c r="G371" s="14">
        <v>1796.4</v>
      </c>
    </row>
    <row r="372" spans="1:7" ht="9.9499999999999993" customHeight="1">
      <c r="A372" s="7"/>
      <c r="B372" s="7"/>
      <c r="C372" s="7"/>
      <c r="D372" s="7"/>
      <c r="E372" s="209"/>
      <c r="F372" s="209"/>
      <c r="G372" s="209"/>
    </row>
    <row r="373" spans="1:7" ht="20.100000000000001" customHeight="1">
      <c r="A373" s="210" t="s">
        <v>930</v>
      </c>
      <c r="B373" s="210"/>
      <c r="C373" s="210"/>
      <c r="D373" s="210"/>
      <c r="E373" s="210"/>
      <c r="F373" s="210"/>
      <c r="G373" s="210"/>
    </row>
    <row r="374" spans="1:7" ht="15" customHeight="1">
      <c r="A374" s="206" t="s">
        <v>700</v>
      </c>
      <c r="B374" s="206"/>
      <c r="C374" s="8" t="s">
        <v>3</v>
      </c>
      <c r="D374" s="8" t="s">
        <v>4</v>
      </c>
      <c r="E374" s="8" t="s">
        <v>692</v>
      </c>
      <c r="F374" s="8" t="s">
        <v>693</v>
      </c>
      <c r="G374" s="8" t="s">
        <v>694</v>
      </c>
    </row>
    <row r="375" spans="1:7" ht="29.1" customHeight="1">
      <c r="A375" s="9" t="s">
        <v>931</v>
      </c>
      <c r="B375" s="10" t="s">
        <v>932</v>
      </c>
      <c r="C375" s="9" t="s">
        <v>20</v>
      </c>
      <c r="D375" s="9" t="s">
        <v>33</v>
      </c>
      <c r="E375" s="11">
        <v>85.947595329999999</v>
      </c>
      <c r="F375" s="12">
        <v>0.25</v>
      </c>
      <c r="G375" s="12">
        <v>21.48</v>
      </c>
    </row>
    <row r="376" spans="1:7" ht="15" customHeight="1">
      <c r="A376" s="9" t="s">
        <v>933</v>
      </c>
      <c r="B376" s="10" t="s">
        <v>934</v>
      </c>
      <c r="C376" s="9" t="s">
        <v>20</v>
      </c>
      <c r="D376" s="9" t="s">
        <v>935</v>
      </c>
      <c r="E376" s="11">
        <v>2.9306800000000001E-2</v>
      </c>
      <c r="F376" s="12">
        <v>15.28</v>
      </c>
      <c r="G376" s="12">
        <v>0.44</v>
      </c>
    </row>
    <row r="377" spans="1:7" ht="29.1" customHeight="1">
      <c r="A377" s="9" t="s">
        <v>936</v>
      </c>
      <c r="B377" s="10" t="s">
        <v>937</v>
      </c>
      <c r="C377" s="9" t="s">
        <v>20</v>
      </c>
      <c r="D377" s="9" t="s">
        <v>25</v>
      </c>
      <c r="E377" s="11">
        <v>1.2223830499999999</v>
      </c>
      <c r="F377" s="12">
        <v>1.04</v>
      </c>
      <c r="G377" s="12">
        <v>1.27</v>
      </c>
    </row>
    <row r="378" spans="1:7" ht="15" customHeight="1">
      <c r="A378" s="7"/>
      <c r="B378" s="7"/>
      <c r="C378" s="7"/>
      <c r="D378" s="7"/>
      <c r="E378" s="207" t="s">
        <v>709</v>
      </c>
      <c r="F378" s="207"/>
      <c r="G378" s="13">
        <v>23.19</v>
      </c>
    </row>
    <row r="379" spans="1:7" ht="15" customHeight="1">
      <c r="A379" s="206" t="s">
        <v>710</v>
      </c>
      <c r="B379" s="206"/>
      <c r="C379" s="8" t="s">
        <v>3</v>
      </c>
      <c r="D379" s="8" t="s">
        <v>4</v>
      </c>
      <c r="E379" s="8" t="s">
        <v>692</v>
      </c>
      <c r="F379" s="8" t="s">
        <v>693</v>
      </c>
      <c r="G379" s="8" t="s">
        <v>694</v>
      </c>
    </row>
    <row r="380" spans="1:7" ht="15" customHeight="1">
      <c r="A380" s="9" t="s">
        <v>886</v>
      </c>
      <c r="B380" s="10" t="s">
        <v>887</v>
      </c>
      <c r="C380" s="9" t="s">
        <v>20</v>
      </c>
      <c r="D380" s="9" t="s">
        <v>713</v>
      </c>
      <c r="E380" s="11">
        <v>3.3627235899999999</v>
      </c>
      <c r="F380" s="12">
        <v>19.75</v>
      </c>
      <c r="G380" s="12">
        <v>66.41</v>
      </c>
    </row>
    <row r="381" spans="1:7" ht="15" customHeight="1">
      <c r="A381" s="9" t="s">
        <v>714</v>
      </c>
      <c r="B381" s="10" t="s">
        <v>715</v>
      </c>
      <c r="C381" s="9" t="s">
        <v>20</v>
      </c>
      <c r="D381" s="9" t="s">
        <v>713</v>
      </c>
      <c r="E381" s="11">
        <v>1.68136179</v>
      </c>
      <c r="F381" s="12">
        <v>15.73</v>
      </c>
      <c r="G381" s="12">
        <v>26.44</v>
      </c>
    </row>
    <row r="382" spans="1:7" ht="18" customHeight="1">
      <c r="A382" s="7"/>
      <c r="B382" s="7"/>
      <c r="C382" s="7"/>
      <c r="D382" s="7"/>
      <c r="E382" s="207" t="s">
        <v>716</v>
      </c>
      <c r="F382" s="207"/>
      <c r="G382" s="13">
        <v>92.85</v>
      </c>
    </row>
    <row r="383" spans="1:7" ht="15" customHeight="1">
      <c r="A383" s="206" t="s">
        <v>691</v>
      </c>
      <c r="B383" s="206"/>
      <c r="C383" s="8" t="s">
        <v>3</v>
      </c>
      <c r="D383" s="8" t="s">
        <v>4</v>
      </c>
      <c r="E383" s="8" t="s">
        <v>692</v>
      </c>
      <c r="F383" s="8" t="s">
        <v>693</v>
      </c>
      <c r="G383" s="8" t="s">
        <v>694</v>
      </c>
    </row>
    <row r="384" spans="1:7" ht="38.1" customHeight="1">
      <c r="A384" s="9" t="s">
        <v>938</v>
      </c>
      <c r="B384" s="10" t="s">
        <v>939</v>
      </c>
      <c r="C384" s="9" t="s">
        <v>20</v>
      </c>
      <c r="D384" s="9" t="s">
        <v>170</v>
      </c>
      <c r="E384" s="11">
        <v>2.6524909999999999E-2</v>
      </c>
      <c r="F384" s="12">
        <v>240.13</v>
      </c>
      <c r="G384" s="12">
        <v>6.36</v>
      </c>
    </row>
    <row r="385" spans="1:7" ht="15" customHeight="1">
      <c r="A385" s="7"/>
      <c r="B385" s="7"/>
      <c r="C385" s="7"/>
      <c r="D385" s="7"/>
      <c r="E385" s="207" t="s">
        <v>697</v>
      </c>
      <c r="F385" s="207"/>
      <c r="G385" s="13">
        <v>6.36</v>
      </c>
    </row>
    <row r="386" spans="1:7" ht="15" customHeight="1">
      <c r="A386" s="7"/>
      <c r="B386" s="7"/>
      <c r="C386" s="7"/>
      <c r="D386" s="7"/>
      <c r="E386" s="208" t="s">
        <v>698</v>
      </c>
      <c r="F386" s="208"/>
      <c r="G386" s="14">
        <v>122.4</v>
      </c>
    </row>
    <row r="387" spans="1:7" ht="9.9499999999999993" customHeight="1">
      <c r="A387" s="7"/>
      <c r="B387" s="7"/>
      <c r="C387" s="7"/>
      <c r="D387" s="7"/>
      <c r="E387" s="209"/>
      <c r="F387" s="209"/>
      <c r="G387" s="209"/>
    </row>
    <row r="388" spans="1:7" ht="20.100000000000001" customHeight="1">
      <c r="A388" s="210" t="s">
        <v>940</v>
      </c>
      <c r="B388" s="210"/>
      <c r="C388" s="210"/>
      <c r="D388" s="210"/>
      <c r="E388" s="210"/>
      <c r="F388" s="210"/>
      <c r="G388" s="210"/>
    </row>
    <row r="389" spans="1:7" ht="15" customHeight="1">
      <c r="A389" s="206" t="s">
        <v>710</v>
      </c>
      <c r="B389" s="206"/>
      <c r="C389" s="8" t="s">
        <v>3</v>
      </c>
      <c r="D389" s="8" t="s">
        <v>4</v>
      </c>
      <c r="E389" s="8" t="s">
        <v>692</v>
      </c>
      <c r="F389" s="8" t="s">
        <v>693</v>
      </c>
      <c r="G389" s="8" t="s">
        <v>694</v>
      </c>
    </row>
    <row r="390" spans="1:7" ht="15" customHeight="1">
      <c r="A390" s="9" t="s">
        <v>886</v>
      </c>
      <c r="B390" s="10" t="s">
        <v>887</v>
      </c>
      <c r="C390" s="9" t="s">
        <v>20</v>
      </c>
      <c r="D390" s="9" t="s">
        <v>713</v>
      </c>
      <c r="E390" s="11">
        <v>0.45212690999999999</v>
      </c>
      <c r="F390" s="12">
        <v>19.75</v>
      </c>
      <c r="G390" s="12">
        <v>8.92</v>
      </c>
    </row>
    <row r="391" spans="1:7" ht="15" customHeight="1">
      <c r="A391" s="9" t="s">
        <v>714</v>
      </c>
      <c r="B391" s="10" t="s">
        <v>715</v>
      </c>
      <c r="C391" s="9" t="s">
        <v>20</v>
      </c>
      <c r="D391" s="9" t="s">
        <v>713</v>
      </c>
      <c r="E391" s="11">
        <v>0.16349145000000001</v>
      </c>
      <c r="F391" s="12">
        <v>15.73</v>
      </c>
      <c r="G391" s="12">
        <v>2.57</v>
      </c>
    </row>
    <row r="392" spans="1:7" ht="18" customHeight="1">
      <c r="A392" s="7"/>
      <c r="B392" s="7"/>
      <c r="C392" s="7"/>
      <c r="D392" s="7"/>
      <c r="E392" s="207" t="s">
        <v>716</v>
      </c>
      <c r="F392" s="207"/>
      <c r="G392" s="13">
        <v>11.49</v>
      </c>
    </row>
    <row r="393" spans="1:7" ht="15" customHeight="1">
      <c r="A393" s="206" t="s">
        <v>691</v>
      </c>
      <c r="B393" s="206"/>
      <c r="C393" s="8" t="s">
        <v>3</v>
      </c>
      <c r="D393" s="8" t="s">
        <v>4</v>
      </c>
      <c r="E393" s="8" t="s">
        <v>692</v>
      </c>
      <c r="F393" s="8" t="s">
        <v>693</v>
      </c>
      <c r="G393" s="8" t="s">
        <v>694</v>
      </c>
    </row>
    <row r="394" spans="1:7" ht="29.1" customHeight="1">
      <c r="A394" s="9" t="s">
        <v>941</v>
      </c>
      <c r="B394" s="10" t="s">
        <v>942</v>
      </c>
      <c r="C394" s="9" t="s">
        <v>20</v>
      </c>
      <c r="D394" s="9" t="s">
        <v>170</v>
      </c>
      <c r="E394" s="11">
        <v>0.12275202</v>
      </c>
      <c r="F394" s="12">
        <v>170.39</v>
      </c>
      <c r="G394" s="12">
        <v>20.91</v>
      </c>
    </row>
    <row r="395" spans="1:7" ht="15" customHeight="1">
      <c r="A395" s="7"/>
      <c r="B395" s="7"/>
      <c r="C395" s="7"/>
      <c r="D395" s="7"/>
      <c r="E395" s="207" t="s">
        <v>697</v>
      </c>
      <c r="F395" s="207"/>
      <c r="G395" s="13">
        <v>20.91</v>
      </c>
    </row>
    <row r="396" spans="1:7" ht="15" customHeight="1">
      <c r="A396" s="7"/>
      <c r="B396" s="7"/>
      <c r="C396" s="7"/>
      <c r="D396" s="7"/>
      <c r="E396" s="208" t="s">
        <v>698</v>
      </c>
      <c r="F396" s="208"/>
      <c r="G396" s="14">
        <v>32.4</v>
      </c>
    </row>
    <row r="397" spans="1:7" ht="9.9499999999999993" customHeight="1">
      <c r="A397" s="7"/>
      <c r="B397" s="7"/>
      <c r="C397" s="7"/>
      <c r="D397" s="7"/>
      <c r="E397" s="209"/>
      <c r="F397" s="209"/>
      <c r="G397" s="209"/>
    </row>
    <row r="398" spans="1:7" ht="20.100000000000001" customHeight="1">
      <c r="A398" s="210" t="s">
        <v>943</v>
      </c>
      <c r="B398" s="210"/>
      <c r="C398" s="210"/>
      <c r="D398" s="210"/>
      <c r="E398" s="210"/>
      <c r="F398" s="210"/>
      <c r="G398" s="210"/>
    </row>
    <row r="399" spans="1:7" ht="15" customHeight="1">
      <c r="A399" s="206" t="s">
        <v>800</v>
      </c>
      <c r="B399" s="206"/>
      <c r="C399" s="8" t="s">
        <v>3</v>
      </c>
      <c r="D399" s="8" t="s">
        <v>4</v>
      </c>
      <c r="E399" s="8" t="s">
        <v>692</v>
      </c>
      <c r="F399" s="8" t="s">
        <v>693</v>
      </c>
      <c r="G399" s="8" t="s">
        <v>694</v>
      </c>
    </row>
    <row r="400" spans="1:7" ht="15" customHeight="1">
      <c r="A400" s="9" t="s">
        <v>944</v>
      </c>
      <c r="B400" s="10" t="s">
        <v>945</v>
      </c>
      <c r="C400" s="9" t="s">
        <v>15</v>
      </c>
      <c r="D400" s="9" t="s">
        <v>803</v>
      </c>
      <c r="E400" s="11">
        <v>2.4314360000000002</v>
      </c>
      <c r="F400" s="12">
        <v>2.98</v>
      </c>
      <c r="G400" s="12">
        <v>7.24</v>
      </c>
    </row>
    <row r="401" spans="1:7" ht="15" customHeight="1">
      <c r="A401" s="9" t="s">
        <v>804</v>
      </c>
      <c r="B401" s="10" t="s">
        <v>805</v>
      </c>
      <c r="C401" s="9" t="s">
        <v>15</v>
      </c>
      <c r="D401" s="9" t="s">
        <v>803</v>
      </c>
      <c r="E401" s="11">
        <v>2.4314360000000002</v>
      </c>
      <c r="F401" s="12">
        <v>3.08</v>
      </c>
      <c r="G401" s="12">
        <v>7.48</v>
      </c>
    </row>
    <row r="402" spans="1:7" ht="15" customHeight="1">
      <c r="A402" s="7"/>
      <c r="B402" s="7"/>
      <c r="C402" s="7"/>
      <c r="D402" s="7"/>
      <c r="E402" s="207" t="s">
        <v>806</v>
      </c>
      <c r="F402" s="207"/>
      <c r="G402" s="13">
        <v>14.72</v>
      </c>
    </row>
    <row r="403" spans="1:7" ht="15" customHeight="1">
      <c r="A403" s="206" t="s">
        <v>815</v>
      </c>
      <c r="B403" s="206"/>
      <c r="C403" s="8" t="s">
        <v>3</v>
      </c>
      <c r="D403" s="8" t="s">
        <v>4</v>
      </c>
      <c r="E403" s="8" t="s">
        <v>692</v>
      </c>
      <c r="F403" s="8" t="s">
        <v>693</v>
      </c>
      <c r="G403" s="8" t="s">
        <v>694</v>
      </c>
    </row>
    <row r="404" spans="1:7" ht="15" customHeight="1">
      <c r="A404" s="9" t="s">
        <v>946</v>
      </c>
      <c r="B404" s="10" t="s">
        <v>947</v>
      </c>
      <c r="C404" s="9" t="s">
        <v>15</v>
      </c>
      <c r="D404" s="9" t="s">
        <v>803</v>
      </c>
      <c r="E404" s="11">
        <v>2.4314360000000002</v>
      </c>
      <c r="F404" s="12">
        <v>16.399999999999999</v>
      </c>
      <c r="G404" s="12">
        <v>39.869999999999997</v>
      </c>
    </row>
    <row r="405" spans="1:7" ht="15" customHeight="1">
      <c r="A405" s="9" t="s">
        <v>818</v>
      </c>
      <c r="B405" s="10" t="s">
        <v>819</v>
      </c>
      <c r="C405" s="9" t="s">
        <v>15</v>
      </c>
      <c r="D405" s="9" t="s">
        <v>803</v>
      </c>
      <c r="E405" s="11">
        <v>2.4314360000000002</v>
      </c>
      <c r="F405" s="12">
        <v>11.7</v>
      </c>
      <c r="G405" s="12">
        <v>28.44</v>
      </c>
    </row>
    <row r="406" spans="1:7" ht="15" customHeight="1">
      <c r="A406" s="7"/>
      <c r="B406" s="7"/>
      <c r="C406" s="7"/>
      <c r="D406" s="7"/>
      <c r="E406" s="207" t="s">
        <v>820</v>
      </c>
      <c r="F406" s="207"/>
      <c r="G406" s="13">
        <v>68.31</v>
      </c>
    </row>
    <row r="407" spans="1:7" ht="15" customHeight="1">
      <c r="A407" s="206" t="s">
        <v>691</v>
      </c>
      <c r="B407" s="206"/>
      <c r="C407" s="8" t="s">
        <v>3</v>
      </c>
      <c r="D407" s="8" t="s">
        <v>4</v>
      </c>
      <c r="E407" s="8" t="s">
        <v>692</v>
      </c>
      <c r="F407" s="8" t="s">
        <v>693</v>
      </c>
      <c r="G407" s="8" t="s">
        <v>694</v>
      </c>
    </row>
    <row r="408" spans="1:7" ht="29.1" customHeight="1">
      <c r="A408" s="9" t="s">
        <v>948</v>
      </c>
      <c r="B408" s="10" t="s">
        <v>949</v>
      </c>
      <c r="C408" s="9" t="s">
        <v>15</v>
      </c>
      <c r="D408" s="9" t="s">
        <v>809</v>
      </c>
      <c r="E408" s="11">
        <v>10.26065998</v>
      </c>
      <c r="F408" s="12">
        <v>5.74</v>
      </c>
      <c r="G408" s="12">
        <v>58.89</v>
      </c>
    </row>
    <row r="409" spans="1:7" ht="29.1" customHeight="1">
      <c r="A409" s="9" t="s">
        <v>950</v>
      </c>
      <c r="B409" s="10" t="s">
        <v>951</v>
      </c>
      <c r="C409" s="9" t="s">
        <v>15</v>
      </c>
      <c r="D409" s="9" t="s">
        <v>923</v>
      </c>
      <c r="E409" s="11">
        <v>3.2419129999999997E-2</v>
      </c>
      <c r="F409" s="12">
        <v>213.22</v>
      </c>
      <c r="G409" s="12">
        <v>6.91</v>
      </c>
    </row>
    <row r="410" spans="1:7" ht="21" customHeight="1">
      <c r="A410" s="9" t="s">
        <v>952</v>
      </c>
      <c r="B410" s="10" t="s">
        <v>953</v>
      </c>
      <c r="C410" s="9" t="s">
        <v>15</v>
      </c>
      <c r="D410" s="9" t="s">
        <v>923</v>
      </c>
      <c r="E410" s="11">
        <v>0.16209572</v>
      </c>
      <c r="F410" s="12">
        <v>288.75</v>
      </c>
      <c r="G410" s="12">
        <v>46.8</v>
      </c>
    </row>
    <row r="411" spans="1:7" ht="15" customHeight="1">
      <c r="A411" s="7"/>
      <c r="B411" s="7"/>
      <c r="C411" s="7"/>
      <c r="D411" s="7"/>
      <c r="E411" s="207" t="s">
        <v>697</v>
      </c>
      <c r="F411" s="207"/>
      <c r="G411" s="13">
        <v>112.6</v>
      </c>
    </row>
    <row r="412" spans="1:7" ht="15" customHeight="1">
      <c r="A412" s="7"/>
      <c r="B412" s="7"/>
      <c r="C412" s="7"/>
      <c r="D412" s="7"/>
      <c r="E412" s="208" t="s">
        <v>698</v>
      </c>
      <c r="F412" s="208"/>
      <c r="G412" s="14">
        <v>195.63</v>
      </c>
    </row>
    <row r="413" spans="1:7" ht="9.9499999999999993" customHeight="1">
      <c r="A413" s="7"/>
      <c r="B413" s="7"/>
      <c r="C413" s="7"/>
      <c r="D413" s="7"/>
      <c r="E413" s="209"/>
      <c r="F413" s="209"/>
      <c r="G413" s="209"/>
    </row>
    <row r="414" spans="1:7" ht="20.100000000000001" customHeight="1">
      <c r="A414" s="210" t="s">
        <v>954</v>
      </c>
      <c r="B414" s="210"/>
      <c r="C414" s="210"/>
      <c r="D414" s="210"/>
      <c r="E414" s="210"/>
      <c r="F414" s="210"/>
      <c r="G414" s="210"/>
    </row>
    <row r="415" spans="1:7" ht="15" customHeight="1">
      <c r="A415" s="206" t="s">
        <v>800</v>
      </c>
      <c r="B415" s="206"/>
      <c r="C415" s="8" t="s">
        <v>3</v>
      </c>
      <c r="D415" s="8" t="s">
        <v>4</v>
      </c>
      <c r="E415" s="8" t="s">
        <v>692</v>
      </c>
      <c r="F415" s="8" t="s">
        <v>693</v>
      </c>
      <c r="G415" s="8" t="s">
        <v>694</v>
      </c>
    </row>
    <row r="416" spans="1:7" ht="15" customHeight="1">
      <c r="A416" s="9" t="s">
        <v>801</v>
      </c>
      <c r="B416" s="10" t="s">
        <v>802</v>
      </c>
      <c r="C416" s="9" t="s">
        <v>15</v>
      </c>
      <c r="D416" s="9" t="s">
        <v>803</v>
      </c>
      <c r="E416" s="11">
        <v>0.93516290000000002</v>
      </c>
      <c r="F416" s="12">
        <v>3.04</v>
      </c>
      <c r="G416" s="12">
        <v>2.84</v>
      </c>
    </row>
    <row r="417" spans="1:7" ht="15" customHeight="1">
      <c r="A417" s="9" t="s">
        <v>804</v>
      </c>
      <c r="B417" s="10" t="s">
        <v>805</v>
      </c>
      <c r="C417" s="9" t="s">
        <v>15</v>
      </c>
      <c r="D417" s="9" t="s">
        <v>803</v>
      </c>
      <c r="E417" s="11">
        <v>0.93038907000000004</v>
      </c>
      <c r="F417" s="12">
        <v>3.08</v>
      </c>
      <c r="G417" s="12">
        <v>2.86</v>
      </c>
    </row>
    <row r="418" spans="1:7" ht="15" customHeight="1">
      <c r="A418" s="7"/>
      <c r="B418" s="7"/>
      <c r="C418" s="7"/>
      <c r="D418" s="7"/>
      <c r="E418" s="207" t="s">
        <v>806</v>
      </c>
      <c r="F418" s="207"/>
      <c r="G418" s="13">
        <v>5.7</v>
      </c>
    </row>
    <row r="419" spans="1:7" ht="15" customHeight="1">
      <c r="A419" s="206" t="s">
        <v>700</v>
      </c>
      <c r="B419" s="206"/>
      <c r="C419" s="8" t="s">
        <v>3</v>
      </c>
      <c r="D419" s="8" t="s">
        <v>4</v>
      </c>
      <c r="E419" s="8" t="s">
        <v>692</v>
      </c>
      <c r="F419" s="8" t="s">
        <v>693</v>
      </c>
      <c r="G419" s="8" t="s">
        <v>694</v>
      </c>
    </row>
    <row r="420" spans="1:7" ht="29.1" customHeight="1">
      <c r="A420" s="9" t="s">
        <v>955</v>
      </c>
      <c r="B420" s="10" t="s">
        <v>956</v>
      </c>
      <c r="C420" s="9" t="s">
        <v>15</v>
      </c>
      <c r="D420" s="9" t="s">
        <v>52</v>
      </c>
      <c r="E420" s="11">
        <v>1</v>
      </c>
      <c r="F420" s="12">
        <v>7.77</v>
      </c>
      <c r="G420" s="12">
        <v>7.77</v>
      </c>
    </row>
    <row r="421" spans="1:7" ht="15" customHeight="1">
      <c r="A421" s="7"/>
      <c r="B421" s="7"/>
      <c r="C421" s="7"/>
      <c r="D421" s="7"/>
      <c r="E421" s="207" t="s">
        <v>709</v>
      </c>
      <c r="F421" s="207"/>
      <c r="G421" s="13">
        <v>7.77</v>
      </c>
    </row>
    <row r="422" spans="1:7" ht="15" customHeight="1">
      <c r="A422" s="206" t="s">
        <v>815</v>
      </c>
      <c r="B422" s="206"/>
      <c r="C422" s="8" t="s">
        <v>3</v>
      </c>
      <c r="D422" s="8" t="s">
        <v>4</v>
      </c>
      <c r="E422" s="8" t="s">
        <v>692</v>
      </c>
      <c r="F422" s="8" t="s">
        <v>693</v>
      </c>
      <c r="G422" s="8" t="s">
        <v>694</v>
      </c>
    </row>
    <row r="423" spans="1:7" ht="15" customHeight="1">
      <c r="A423" s="9" t="s">
        <v>816</v>
      </c>
      <c r="B423" s="10" t="s">
        <v>817</v>
      </c>
      <c r="C423" s="9" t="s">
        <v>15</v>
      </c>
      <c r="D423" s="9" t="s">
        <v>803</v>
      </c>
      <c r="E423" s="11">
        <v>0.93038907000000004</v>
      </c>
      <c r="F423" s="12">
        <v>16.399999999999999</v>
      </c>
      <c r="G423" s="12">
        <v>15.25</v>
      </c>
    </row>
    <row r="424" spans="1:7" ht="15" customHeight="1">
      <c r="A424" s="9" t="s">
        <v>818</v>
      </c>
      <c r="B424" s="10" t="s">
        <v>819</v>
      </c>
      <c r="C424" s="9" t="s">
        <v>15</v>
      </c>
      <c r="D424" s="9" t="s">
        <v>803</v>
      </c>
      <c r="E424" s="11">
        <v>0.93038907000000004</v>
      </c>
      <c r="F424" s="12">
        <v>11.7</v>
      </c>
      <c r="G424" s="12">
        <v>10.88</v>
      </c>
    </row>
    <row r="425" spans="1:7" ht="15" customHeight="1">
      <c r="A425" s="7"/>
      <c r="B425" s="7"/>
      <c r="C425" s="7"/>
      <c r="D425" s="7"/>
      <c r="E425" s="207" t="s">
        <v>820</v>
      </c>
      <c r="F425" s="207"/>
      <c r="G425" s="13">
        <v>26.13</v>
      </c>
    </row>
    <row r="426" spans="1:7" ht="15" customHeight="1">
      <c r="A426" s="7"/>
      <c r="B426" s="7"/>
      <c r="C426" s="7"/>
      <c r="D426" s="7"/>
      <c r="E426" s="208" t="s">
        <v>698</v>
      </c>
      <c r="F426" s="208"/>
      <c r="G426" s="14">
        <v>39.6</v>
      </c>
    </row>
    <row r="427" spans="1:7" ht="9.9499999999999993" customHeight="1">
      <c r="A427" s="7"/>
      <c r="B427" s="7"/>
      <c r="C427" s="7"/>
      <c r="D427" s="7"/>
      <c r="E427" s="209"/>
      <c r="F427" s="209"/>
      <c r="G427" s="209"/>
    </row>
    <row r="428" spans="1:7" ht="20.100000000000001" customHeight="1">
      <c r="A428" s="210" t="s">
        <v>957</v>
      </c>
      <c r="B428" s="210"/>
      <c r="C428" s="210"/>
      <c r="D428" s="210"/>
      <c r="E428" s="210"/>
      <c r="F428" s="210"/>
      <c r="G428" s="210"/>
    </row>
    <row r="429" spans="1:7" ht="15" customHeight="1">
      <c r="A429" s="206" t="s">
        <v>800</v>
      </c>
      <c r="B429" s="206"/>
      <c r="C429" s="8" t="s">
        <v>3</v>
      </c>
      <c r="D429" s="8" t="s">
        <v>4</v>
      </c>
      <c r="E429" s="8" t="s">
        <v>692</v>
      </c>
      <c r="F429" s="8" t="s">
        <v>693</v>
      </c>
      <c r="G429" s="8" t="s">
        <v>694</v>
      </c>
    </row>
    <row r="430" spans="1:7" ht="15" customHeight="1">
      <c r="A430" s="9" t="s">
        <v>801</v>
      </c>
      <c r="B430" s="10" t="s">
        <v>802</v>
      </c>
      <c r="C430" s="9" t="s">
        <v>15</v>
      </c>
      <c r="D430" s="9" t="s">
        <v>803</v>
      </c>
      <c r="E430" s="11">
        <v>1.15478057</v>
      </c>
      <c r="F430" s="12">
        <v>3.04</v>
      </c>
      <c r="G430" s="12">
        <v>3.51</v>
      </c>
    </row>
    <row r="431" spans="1:7" ht="15" customHeight="1">
      <c r="A431" s="9" t="s">
        <v>804</v>
      </c>
      <c r="B431" s="10" t="s">
        <v>805</v>
      </c>
      <c r="C431" s="9" t="s">
        <v>15</v>
      </c>
      <c r="D431" s="9" t="s">
        <v>803</v>
      </c>
      <c r="E431" s="11">
        <v>1.1549418899999999</v>
      </c>
      <c r="F431" s="12">
        <v>3.08</v>
      </c>
      <c r="G431" s="12">
        <v>3.55</v>
      </c>
    </row>
    <row r="432" spans="1:7" ht="15" customHeight="1">
      <c r="A432" s="7"/>
      <c r="B432" s="7"/>
      <c r="C432" s="7"/>
      <c r="D432" s="7"/>
      <c r="E432" s="207" t="s">
        <v>806</v>
      </c>
      <c r="F432" s="207"/>
      <c r="G432" s="13">
        <v>7.06</v>
      </c>
    </row>
    <row r="433" spans="1:7" ht="15" customHeight="1">
      <c r="A433" s="206" t="s">
        <v>700</v>
      </c>
      <c r="B433" s="206"/>
      <c r="C433" s="8" t="s">
        <v>3</v>
      </c>
      <c r="D433" s="8" t="s">
        <v>4</v>
      </c>
      <c r="E433" s="8" t="s">
        <v>692</v>
      </c>
      <c r="F433" s="8" t="s">
        <v>693</v>
      </c>
      <c r="G433" s="8" t="s">
        <v>694</v>
      </c>
    </row>
    <row r="434" spans="1:7" ht="21" customHeight="1">
      <c r="A434" s="9" t="s">
        <v>958</v>
      </c>
      <c r="B434" s="10" t="s">
        <v>959</v>
      </c>
      <c r="C434" s="9" t="s">
        <v>15</v>
      </c>
      <c r="D434" s="9" t="s">
        <v>960</v>
      </c>
      <c r="E434" s="11">
        <v>1</v>
      </c>
      <c r="F434" s="12">
        <v>12.69</v>
      </c>
      <c r="G434" s="12">
        <v>12.69</v>
      </c>
    </row>
    <row r="435" spans="1:7" ht="15" customHeight="1">
      <c r="A435" s="7"/>
      <c r="B435" s="7"/>
      <c r="C435" s="7"/>
      <c r="D435" s="7"/>
      <c r="E435" s="207" t="s">
        <v>709</v>
      </c>
      <c r="F435" s="207"/>
      <c r="G435" s="13">
        <v>12.69</v>
      </c>
    </row>
    <row r="436" spans="1:7" ht="15" customHeight="1">
      <c r="A436" s="206" t="s">
        <v>815</v>
      </c>
      <c r="B436" s="206"/>
      <c r="C436" s="8" t="s">
        <v>3</v>
      </c>
      <c r="D436" s="8" t="s">
        <v>4</v>
      </c>
      <c r="E436" s="8" t="s">
        <v>692</v>
      </c>
      <c r="F436" s="8" t="s">
        <v>693</v>
      </c>
      <c r="G436" s="8" t="s">
        <v>694</v>
      </c>
    </row>
    <row r="437" spans="1:7" ht="15" customHeight="1">
      <c r="A437" s="9" t="s">
        <v>816</v>
      </c>
      <c r="B437" s="10" t="s">
        <v>817</v>
      </c>
      <c r="C437" s="9" t="s">
        <v>15</v>
      </c>
      <c r="D437" s="9" t="s">
        <v>803</v>
      </c>
      <c r="E437" s="11">
        <v>1.1549418899999999</v>
      </c>
      <c r="F437" s="12">
        <v>16.399999999999999</v>
      </c>
      <c r="G437" s="12">
        <v>18.940000000000001</v>
      </c>
    </row>
    <row r="438" spans="1:7" ht="15" customHeight="1">
      <c r="A438" s="9" t="s">
        <v>818</v>
      </c>
      <c r="B438" s="10" t="s">
        <v>819</v>
      </c>
      <c r="C438" s="9" t="s">
        <v>15</v>
      </c>
      <c r="D438" s="9" t="s">
        <v>803</v>
      </c>
      <c r="E438" s="11">
        <v>1.1549418899999999</v>
      </c>
      <c r="F438" s="12">
        <v>11.7</v>
      </c>
      <c r="G438" s="12">
        <v>13.51</v>
      </c>
    </row>
    <row r="439" spans="1:7" ht="15" customHeight="1">
      <c r="A439" s="7"/>
      <c r="B439" s="7"/>
      <c r="C439" s="7"/>
      <c r="D439" s="7"/>
      <c r="E439" s="207" t="s">
        <v>820</v>
      </c>
      <c r="F439" s="207"/>
      <c r="G439" s="13">
        <v>32.450000000000003</v>
      </c>
    </row>
    <row r="440" spans="1:7" ht="15" customHeight="1">
      <c r="A440" s="7"/>
      <c r="B440" s="7"/>
      <c r="C440" s="7"/>
      <c r="D440" s="7"/>
      <c r="E440" s="208" t="s">
        <v>698</v>
      </c>
      <c r="F440" s="208"/>
      <c r="G440" s="14">
        <v>52.2</v>
      </c>
    </row>
    <row r="441" spans="1:7" ht="9.9499999999999993" customHeight="1">
      <c r="A441" s="7"/>
      <c r="B441" s="7"/>
      <c r="C441" s="7"/>
      <c r="D441" s="7"/>
      <c r="E441" s="209"/>
      <c r="F441" s="209"/>
      <c r="G441" s="209"/>
    </row>
    <row r="442" spans="1:7" ht="20.100000000000001" customHeight="1">
      <c r="A442" s="210" t="s">
        <v>961</v>
      </c>
      <c r="B442" s="210"/>
      <c r="C442" s="210"/>
      <c r="D442" s="210"/>
      <c r="E442" s="210"/>
      <c r="F442" s="210"/>
      <c r="G442" s="210"/>
    </row>
    <row r="443" spans="1:7" ht="15" customHeight="1">
      <c r="A443" s="206" t="s">
        <v>700</v>
      </c>
      <c r="B443" s="206"/>
      <c r="C443" s="8" t="s">
        <v>3</v>
      </c>
      <c r="D443" s="8" t="s">
        <v>4</v>
      </c>
      <c r="E443" s="8" t="s">
        <v>692</v>
      </c>
      <c r="F443" s="8" t="s">
        <v>693</v>
      </c>
      <c r="G443" s="8" t="s">
        <v>694</v>
      </c>
    </row>
    <row r="444" spans="1:7" ht="21" customHeight="1">
      <c r="A444" s="9" t="s">
        <v>962</v>
      </c>
      <c r="B444" s="10" t="s">
        <v>963</v>
      </c>
      <c r="C444" s="9" t="s">
        <v>20</v>
      </c>
      <c r="D444" s="9" t="s">
        <v>33</v>
      </c>
      <c r="E444" s="11">
        <v>2</v>
      </c>
      <c r="F444" s="12">
        <v>1.18</v>
      </c>
      <c r="G444" s="12">
        <v>2.36</v>
      </c>
    </row>
    <row r="445" spans="1:7" ht="21" customHeight="1">
      <c r="A445" s="9" t="s">
        <v>964</v>
      </c>
      <c r="B445" s="10" t="s">
        <v>965</v>
      </c>
      <c r="C445" s="9" t="s">
        <v>20</v>
      </c>
      <c r="D445" s="9" t="s">
        <v>33</v>
      </c>
      <c r="E445" s="11">
        <v>1</v>
      </c>
      <c r="F445" s="12">
        <v>2.85</v>
      </c>
      <c r="G445" s="12">
        <v>2.85</v>
      </c>
    </row>
    <row r="446" spans="1:7" ht="29.1" customHeight="1">
      <c r="A446" s="9" t="s">
        <v>966</v>
      </c>
      <c r="B446" s="10" t="s">
        <v>967</v>
      </c>
      <c r="C446" s="9" t="s">
        <v>20</v>
      </c>
      <c r="D446" s="9" t="s">
        <v>33</v>
      </c>
      <c r="E446" s="11">
        <v>0.26648325</v>
      </c>
      <c r="F446" s="12">
        <v>7.5</v>
      </c>
      <c r="G446" s="12">
        <v>1.99</v>
      </c>
    </row>
    <row r="447" spans="1:7" ht="15" customHeight="1">
      <c r="A447" s="7"/>
      <c r="B447" s="7"/>
      <c r="C447" s="7"/>
      <c r="D447" s="7"/>
      <c r="E447" s="207" t="s">
        <v>709</v>
      </c>
      <c r="F447" s="207"/>
      <c r="G447" s="13">
        <v>7.2</v>
      </c>
    </row>
    <row r="448" spans="1:7" ht="15" customHeight="1">
      <c r="A448" s="206" t="s">
        <v>710</v>
      </c>
      <c r="B448" s="206"/>
      <c r="C448" s="8" t="s">
        <v>3</v>
      </c>
      <c r="D448" s="8" t="s">
        <v>4</v>
      </c>
      <c r="E448" s="8" t="s">
        <v>692</v>
      </c>
      <c r="F448" s="8" t="s">
        <v>693</v>
      </c>
      <c r="G448" s="8" t="s">
        <v>694</v>
      </c>
    </row>
    <row r="449" spans="1:7" ht="21" customHeight="1">
      <c r="A449" s="9" t="s">
        <v>795</v>
      </c>
      <c r="B449" s="10" t="s">
        <v>796</v>
      </c>
      <c r="C449" s="9" t="s">
        <v>20</v>
      </c>
      <c r="D449" s="9" t="s">
        <v>713</v>
      </c>
      <c r="E449" s="11">
        <v>0.48792711999999999</v>
      </c>
      <c r="F449" s="12">
        <v>15.9</v>
      </c>
      <c r="G449" s="12">
        <v>7.75</v>
      </c>
    </row>
    <row r="450" spans="1:7" ht="21" customHeight="1">
      <c r="A450" s="9" t="s">
        <v>797</v>
      </c>
      <c r="B450" s="10" t="s">
        <v>798</v>
      </c>
      <c r="C450" s="9" t="s">
        <v>20</v>
      </c>
      <c r="D450" s="9" t="s">
        <v>713</v>
      </c>
      <c r="E450" s="11">
        <v>0.48782298000000002</v>
      </c>
      <c r="F450" s="12">
        <v>19.18</v>
      </c>
      <c r="G450" s="12">
        <v>9.35</v>
      </c>
    </row>
    <row r="451" spans="1:7" ht="18" customHeight="1">
      <c r="A451" s="7"/>
      <c r="B451" s="7"/>
      <c r="C451" s="7"/>
      <c r="D451" s="7"/>
      <c r="E451" s="207" t="s">
        <v>716</v>
      </c>
      <c r="F451" s="207"/>
      <c r="G451" s="13">
        <v>17.100000000000001</v>
      </c>
    </row>
    <row r="452" spans="1:7" ht="15" customHeight="1">
      <c r="A452" s="7"/>
      <c r="B452" s="7"/>
      <c r="C452" s="7"/>
      <c r="D452" s="7"/>
      <c r="E452" s="208" t="s">
        <v>698</v>
      </c>
      <c r="F452" s="208"/>
      <c r="G452" s="14">
        <v>24.3</v>
      </c>
    </row>
    <row r="453" spans="1:7" ht="9.9499999999999993" customHeight="1">
      <c r="A453" s="7"/>
      <c r="B453" s="7"/>
      <c r="C453" s="7"/>
      <c r="D453" s="7"/>
      <c r="E453" s="209"/>
      <c r="F453" s="209"/>
      <c r="G453" s="209"/>
    </row>
    <row r="454" spans="1:7" ht="20.100000000000001" customHeight="1">
      <c r="A454" s="210" t="s">
        <v>968</v>
      </c>
      <c r="B454" s="210"/>
      <c r="C454" s="210"/>
      <c r="D454" s="210"/>
      <c r="E454" s="210"/>
      <c r="F454" s="210"/>
      <c r="G454" s="210"/>
    </row>
    <row r="455" spans="1:7" ht="15" customHeight="1">
      <c r="A455" s="206" t="s">
        <v>788</v>
      </c>
      <c r="B455" s="206"/>
      <c r="C455" s="8" t="s">
        <v>3</v>
      </c>
      <c r="D455" s="8" t="s">
        <v>4</v>
      </c>
      <c r="E455" s="8" t="s">
        <v>692</v>
      </c>
      <c r="F455" s="8" t="s">
        <v>693</v>
      </c>
      <c r="G455" s="8" t="s">
        <v>694</v>
      </c>
    </row>
    <row r="456" spans="1:7" ht="15" customHeight="1">
      <c r="A456" s="9" t="s">
        <v>118</v>
      </c>
      <c r="B456" s="10" t="s">
        <v>119</v>
      </c>
      <c r="C456" s="9" t="s">
        <v>1761</v>
      </c>
      <c r="D456" s="9" t="s">
        <v>33</v>
      </c>
      <c r="E456" s="11">
        <v>1</v>
      </c>
      <c r="F456" s="12">
        <v>34.200000000000003</v>
      </c>
      <c r="G456" s="12">
        <v>34.200000000000003</v>
      </c>
    </row>
    <row r="457" spans="1:7" ht="15" customHeight="1">
      <c r="A457" s="7"/>
      <c r="B457" s="7"/>
      <c r="C457" s="7"/>
      <c r="D457" s="7"/>
      <c r="E457" s="207" t="s">
        <v>789</v>
      </c>
      <c r="F457" s="207"/>
      <c r="G457" s="13">
        <v>34.200000000000003</v>
      </c>
    </row>
    <row r="458" spans="1:7" ht="15" customHeight="1">
      <c r="A458" s="7"/>
      <c r="B458" s="7"/>
      <c r="C458" s="7"/>
      <c r="D458" s="7"/>
      <c r="E458" s="208" t="s">
        <v>698</v>
      </c>
      <c r="F458" s="208"/>
      <c r="G458" s="14">
        <v>34.200000000000003</v>
      </c>
    </row>
    <row r="459" spans="1:7" ht="9.9499999999999993" customHeight="1">
      <c r="A459" s="7"/>
      <c r="B459" s="7"/>
      <c r="C459" s="7"/>
      <c r="D459" s="7"/>
      <c r="E459" s="209"/>
      <c r="F459" s="209"/>
      <c r="G459" s="209"/>
    </row>
    <row r="460" spans="1:7" ht="20.100000000000001" customHeight="1">
      <c r="A460" s="210" t="s">
        <v>969</v>
      </c>
      <c r="B460" s="210"/>
      <c r="C460" s="210"/>
      <c r="D460" s="210"/>
      <c r="E460" s="210"/>
      <c r="F460" s="210"/>
      <c r="G460" s="210"/>
    </row>
    <row r="461" spans="1:7" ht="15" customHeight="1">
      <c r="A461" s="206" t="s">
        <v>800</v>
      </c>
      <c r="B461" s="206"/>
      <c r="C461" s="8" t="s">
        <v>3</v>
      </c>
      <c r="D461" s="8" t="s">
        <v>4</v>
      </c>
      <c r="E461" s="8" t="s">
        <v>692</v>
      </c>
      <c r="F461" s="8" t="s">
        <v>693</v>
      </c>
      <c r="G461" s="8" t="s">
        <v>694</v>
      </c>
    </row>
    <row r="462" spans="1:7" ht="15" customHeight="1">
      <c r="A462" s="9" t="s">
        <v>801</v>
      </c>
      <c r="B462" s="10" t="s">
        <v>802</v>
      </c>
      <c r="C462" s="9" t="s">
        <v>15</v>
      </c>
      <c r="D462" s="9" t="s">
        <v>803</v>
      </c>
      <c r="E462" s="11">
        <v>0.37309320000000001</v>
      </c>
      <c r="F462" s="12">
        <v>3.04</v>
      </c>
      <c r="G462" s="12">
        <v>1.1299999999999999</v>
      </c>
    </row>
    <row r="463" spans="1:7" ht="15" customHeight="1">
      <c r="A463" s="9" t="s">
        <v>804</v>
      </c>
      <c r="B463" s="10" t="s">
        <v>805</v>
      </c>
      <c r="C463" s="9" t="s">
        <v>15</v>
      </c>
      <c r="D463" s="9" t="s">
        <v>803</v>
      </c>
      <c r="E463" s="11">
        <v>0.37309320000000001</v>
      </c>
      <c r="F463" s="12">
        <v>3.08</v>
      </c>
      <c r="G463" s="12">
        <v>1.1399999999999999</v>
      </c>
    </row>
    <row r="464" spans="1:7" ht="15" customHeight="1">
      <c r="A464" s="7"/>
      <c r="B464" s="7"/>
      <c r="C464" s="7"/>
      <c r="D464" s="7"/>
      <c r="E464" s="207" t="s">
        <v>806</v>
      </c>
      <c r="F464" s="207"/>
      <c r="G464" s="13">
        <v>2.27</v>
      </c>
    </row>
    <row r="465" spans="1:7" ht="15" customHeight="1">
      <c r="A465" s="206" t="s">
        <v>700</v>
      </c>
      <c r="B465" s="206"/>
      <c r="C465" s="8" t="s">
        <v>3</v>
      </c>
      <c r="D465" s="8" t="s">
        <v>4</v>
      </c>
      <c r="E465" s="8" t="s">
        <v>692</v>
      </c>
      <c r="F465" s="8" t="s">
        <v>693</v>
      </c>
      <c r="G465" s="8" t="s">
        <v>694</v>
      </c>
    </row>
    <row r="466" spans="1:7" ht="15" customHeight="1">
      <c r="A466" s="9" t="s">
        <v>970</v>
      </c>
      <c r="B466" s="10" t="s">
        <v>971</v>
      </c>
      <c r="C466" s="9" t="s">
        <v>15</v>
      </c>
      <c r="D466" s="9" t="s">
        <v>52</v>
      </c>
      <c r="E466" s="11">
        <v>1</v>
      </c>
      <c r="F466" s="12">
        <v>0.33</v>
      </c>
      <c r="G466" s="12">
        <v>0.33</v>
      </c>
    </row>
    <row r="467" spans="1:7" ht="21" customHeight="1">
      <c r="A467" s="9" t="s">
        <v>972</v>
      </c>
      <c r="B467" s="10" t="s">
        <v>973</v>
      </c>
      <c r="C467" s="9" t="s">
        <v>15</v>
      </c>
      <c r="D467" s="9" t="s">
        <v>52</v>
      </c>
      <c r="E467" s="11">
        <v>1</v>
      </c>
      <c r="F467" s="12">
        <v>0.71</v>
      </c>
      <c r="G467" s="12">
        <v>0.71</v>
      </c>
    </row>
    <row r="468" spans="1:7" ht="15" customHeight="1">
      <c r="A468" s="9" t="s">
        <v>974</v>
      </c>
      <c r="B468" s="10" t="s">
        <v>975</v>
      </c>
      <c r="C468" s="9" t="s">
        <v>15</v>
      </c>
      <c r="D468" s="9" t="s">
        <v>809</v>
      </c>
      <c r="E468" s="11">
        <v>2.8944950000000001E-2</v>
      </c>
      <c r="F468" s="12">
        <v>21.48</v>
      </c>
      <c r="G468" s="12">
        <v>0.62</v>
      </c>
    </row>
    <row r="469" spans="1:7" ht="15" customHeight="1">
      <c r="A469" s="7"/>
      <c r="B469" s="7"/>
      <c r="C469" s="7"/>
      <c r="D469" s="7"/>
      <c r="E469" s="207" t="s">
        <v>709</v>
      </c>
      <c r="F469" s="207"/>
      <c r="G469" s="13">
        <v>1.66</v>
      </c>
    </row>
    <row r="470" spans="1:7" ht="15" customHeight="1">
      <c r="A470" s="206" t="s">
        <v>815</v>
      </c>
      <c r="B470" s="206"/>
      <c r="C470" s="8" t="s">
        <v>3</v>
      </c>
      <c r="D470" s="8" t="s">
        <v>4</v>
      </c>
      <c r="E470" s="8" t="s">
        <v>692</v>
      </c>
      <c r="F470" s="8" t="s">
        <v>693</v>
      </c>
      <c r="G470" s="8" t="s">
        <v>694</v>
      </c>
    </row>
    <row r="471" spans="1:7" ht="15" customHeight="1">
      <c r="A471" s="9" t="s">
        <v>816</v>
      </c>
      <c r="B471" s="10" t="s">
        <v>817</v>
      </c>
      <c r="C471" s="9" t="s">
        <v>15</v>
      </c>
      <c r="D471" s="9" t="s">
        <v>803</v>
      </c>
      <c r="E471" s="11">
        <v>0.37309320000000001</v>
      </c>
      <c r="F471" s="12">
        <v>16.399999999999999</v>
      </c>
      <c r="G471" s="12">
        <v>6.11</v>
      </c>
    </row>
    <row r="472" spans="1:7" ht="15" customHeight="1">
      <c r="A472" s="9" t="s">
        <v>818</v>
      </c>
      <c r="B472" s="10" t="s">
        <v>819</v>
      </c>
      <c r="C472" s="9" t="s">
        <v>15</v>
      </c>
      <c r="D472" s="9" t="s">
        <v>803</v>
      </c>
      <c r="E472" s="11">
        <v>0.37309320000000001</v>
      </c>
      <c r="F472" s="12">
        <v>11.7</v>
      </c>
      <c r="G472" s="12">
        <v>4.3600000000000003</v>
      </c>
    </row>
    <row r="473" spans="1:7" ht="15" customHeight="1">
      <c r="A473" s="7"/>
      <c r="B473" s="7"/>
      <c r="C473" s="7"/>
      <c r="D473" s="7"/>
      <c r="E473" s="207" t="s">
        <v>820</v>
      </c>
      <c r="F473" s="207"/>
      <c r="G473" s="13">
        <v>10.47</v>
      </c>
    </row>
    <row r="474" spans="1:7" ht="15" customHeight="1">
      <c r="A474" s="7"/>
      <c r="B474" s="7"/>
      <c r="C474" s="7"/>
      <c r="D474" s="7"/>
      <c r="E474" s="208" t="s">
        <v>698</v>
      </c>
      <c r="F474" s="208"/>
      <c r="G474" s="14">
        <v>14.4</v>
      </c>
    </row>
    <row r="475" spans="1:7" ht="9.9499999999999993" customHeight="1">
      <c r="A475" s="7"/>
      <c r="B475" s="7"/>
      <c r="C475" s="7"/>
      <c r="D475" s="7"/>
      <c r="E475" s="209"/>
      <c r="F475" s="209"/>
      <c r="G475" s="209"/>
    </row>
    <row r="476" spans="1:7" ht="20.100000000000001" customHeight="1">
      <c r="A476" s="210" t="s">
        <v>976</v>
      </c>
      <c r="B476" s="210"/>
      <c r="C476" s="210"/>
      <c r="D476" s="210"/>
      <c r="E476" s="210"/>
      <c r="F476" s="210"/>
      <c r="G476" s="210"/>
    </row>
    <row r="477" spans="1:7" ht="15" customHeight="1">
      <c r="A477" s="206" t="s">
        <v>788</v>
      </c>
      <c r="B477" s="206"/>
      <c r="C477" s="8" t="s">
        <v>3</v>
      </c>
      <c r="D477" s="8" t="s">
        <v>4</v>
      </c>
      <c r="E477" s="8" t="s">
        <v>692</v>
      </c>
      <c r="F477" s="8" t="s">
        <v>693</v>
      </c>
      <c r="G477" s="8" t="s">
        <v>694</v>
      </c>
    </row>
    <row r="478" spans="1:7" ht="15" customHeight="1">
      <c r="A478" s="9" t="s">
        <v>124</v>
      </c>
      <c r="B478" s="10" t="s">
        <v>125</v>
      </c>
      <c r="C478" s="9" t="s">
        <v>1761</v>
      </c>
      <c r="D478" s="9" t="s">
        <v>33</v>
      </c>
      <c r="E478" s="11">
        <v>1</v>
      </c>
      <c r="F478" s="12">
        <v>795.33</v>
      </c>
      <c r="G478" s="12">
        <v>795.33</v>
      </c>
    </row>
    <row r="479" spans="1:7" ht="15" customHeight="1">
      <c r="A479" s="7"/>
      <c r="B479" s="7"/>
      <c r="C479" s="7"/>
      <c r="D479" s="7"/>
      <c r="E479" s="207" t="s">
        <v>789</v>
      </c>
      <c r="F479" s="207"/>
      <c r="G479" s="13">
        <v>795.33</v>
      </c>
    </row>
    <row r="480" spans="1:7" ht="15" customHeight="1">
      <c r="A480" s="7"/>
      <c r="B480" s="7"/>
      <c r="C480" s="7"/>
      <c r="D480" s="7"/>
      <c r="E480" s="208" t="s">
        <v>698</v>
      </c>
      <c r="F480" s="208"/>
      <c r="G480" s="14">
        <v>795.33</v>
      </c>
    </row>
    <row r="481" spans="1:7" ht="9.9499999999999993" customHeight="1">
      <c r="A481" s="7"/>
      <c r="B481" s="7"/>
      <c r="C481" s="7"/>
      <c r="D481" s="7"/>
      <c r="E481" s="209"/>
      <c r="F481" s="209"/>
      <c r="G481" s="209"/>
    </row>
    <row r="482" spans="1:7" ht="20.100000000000001" customHeight="1">
      <c r="A482" s="210" t="s">
        <v>977</v>
      </c>
      <c r="B482" s="210"/>
      <c r="C482" s="210"/>
      <c r="D482" s="210"/>
      <c r="E482" s="210"/>
      <c r="F482" s="210"/>
      <c r="G482" s="210"/>
    </row>
    <row r="483" spans="1:7" ht="15" customHeight="1">
      <c r="A483" s="206" t="s">
        <v>788</v>
      </c>
      <c r="B483" s="206"/>
      <c r="C483" s="8" t="s">
        <v>3</v>
      </c>
      <c r="D483" s="8" t="s">
        <v>4</v>
      </c>
      <c r="E483" s="8" t="s">
        <v>692</v>
      </c>
      <c r="F483" s="8" t="s">
        <v>693</v>
      </c>
      <c r="G483" s="8" t="s">
        <v>694</v>
      </c>
    </row>
    <row r="484" spans="1:7" ht="15" customHeight="1">
      <c r="A484" s="9" t="s">
        <v>127</v>
      </c>
      <c r="B484" s="10" t="s">
        <v>128</v>
      </c>
      <c r="C484" s="9" t="s">
        <v>1761</v>
      </c>
      <c r="D484" s="9" t="s">
        <v>25</v>
      </c>
      <c r="E484" s="11">
        <v>1</v>
      </c>
      <c r="F484" s="12">
        <v>18.899999999999999</v>
      </c>
      <c r="G484" s="12">
        <v>18.899999999999999</v>
      </c>
    </row>
    <row r="485" spans="1:7" ht="15" customHeight="1">
      <c r="A485" s="7"/>
      <c r="B485" s="7"/>
      <c r="C485" s="7"/>
      <c r="D485" s="7"/>
      <c r="E485" s="207" t="s">
        <v>789</v>
      </c>
      <c r="F485" s="207"/>
      <c r="G485" s="13">
        <v>18.899999999999999</v>
      </c>
    </row>
    <row r="486" spans="1:7" ht="15" customHeight="1">
      <c r="A486" s="7"/>
      <c r="B486" s="7"/>
      <c r="C486" s="7"/>
      <c r="D486" s="7"/>
      <c r="E486" s="208" t="s">
        <v>698</v>
      </c>
      <c r="F486" s="208"/>
      <c r="G486" s="14">
        <v>18.899999999999999</v>
      </c>
    </row>
    <row r="487" spans="1:7" ht="9.9499999999999993" customHeight="1">
      <c r="A487" s="7"/>
      <c r="B487" s="7"/>
      <c r="C487" s="7"/>
      <c r="D487" s="7"/>
      <c r="E487" s="209"/>
      <c r="F487" s="209"/>
      <c r="G487" s="209"/>
    </row>
    <row r="488" spans="1:7" ht="20.100000000000001" customHeight="1">
      <c r="A488" s="210" t="s">
        <v>978</v>
      </c>
      <c r="B488" s="210"/>
      <c r="C488" s="210"/>
      <c r="D488" s="210"/>
      <c r="E488" s="210"/>
      <c r="F488" s="210"/>
      <c r="G488" s="210"/>
    </row>
    <row r="489" spans="1:7" ht="15" customHeight="1">
      <c r="A489" s="206" t="s">
        <v>788</v>
      </c>
      <c r="B489" s="206"/>
      <c r="C489" s="8" t="s">
        <v>3</v>
      </c>
      <c r="D489" s="8" t="s">
        <v>4</v>
      </c>
      <c r="E489" s="8" t="s">
        <v>692</v>
      </c>
      <c r="F489" s="8" t="s">
        <v>693</v>
      </c>
      <c r="G489" s="8" t="s">
        <v>694</v>
      </c>
    </row>
    <row r="490" spans="1:7" ht="15" customHeight="1">
      <c r="A490" s="9" t="s">
        <v>130</v>
      </c>
      <c r="B490" s="10" t="s">
        <v>131</v>
      </c>
      <c r="C490" s="9" t="s">
        <v>1761</v>
      </c>
      <c r="D490" s="9" t="s">
        <v>33</v>
      </c>
      <c r="E490" s="11">
        <v>1</v>
      </c>
      <c r="F490" s="12">
        <v>10.8</v>
      </c>
      <c r="G490" s="12">
        <v>10.8</v>
      </c>
    </row>
    <row r="491" spans="1:7" ht="15" customHeight="1">
      <c r="A491" s="7"/>
      <c r="B491" s="7"/>
      <c r="C491" s="7"/>
      <c r="D491" s="7"/>
      <c r="E491" s="207" t="s">
        <v>789</v>
      </c>
      <c r="F491" s="207"/>
      <c r="G491" s="13">
        <v>10.8</v>
      </c>
    </row>
    <row r="492" spans="1:7" ht="15" customHeight="1">
      <c r="A492" s="7"/>
      <c r="B492" s="7"/>
      <c r="C492" s="7"/>
      <c r="D492" s="7"/>
      <c r="E492" s="208" t="s">
        <v>698</v>
      </c>
      <c r="F492" s="208"/>
      <c r="G492" s="14">
        <v>10.8</v>
      </c>
    </row>
    <row r="493" spans="1:7" ht="9.9499999999999993" customHeight="1">
      <c r="A493" s="7"/>
      <c r="B493" s="7"/>
      <c r="C493" s="7"/>
      <c r="D493" s="7"/>
      <c r="E493" s="209"/>
      <c r="F493" s="209"/>
      <c r="G493" s="209"/>
    </row>
    <row r="494" spans="1:7" ht="20.100000000000001" customHeight="1">
      <c r="A494" s="210" t="s">
        <v>979</v>
      </c>
      <c r="B494" s="210"/>
      <c r="C494" s="210"/>
      <c r="D494" s="210"/>
      <c r="E494" s="210"/>
      <c r="F494" s="210"/>
      <c r="G494" s="210"/>
    </row>
    <row r="495" spans="1:7" ht="15" customHeight="1">
      <c r="A495" s="206" t="s">
        <v>800</v>
      </c>
      <c r="B495" s="206"/>
      <c r="C495" s="8" t="s">
        <v>3</v>
      </c>
      <c r="D495" s="8" t="s">
        <v>4</v>
      </c>
      <c r="E495" s="8" t="s">
        <v>692</v>
      </c>
      <c r="F495" s="8" t="s">
        <v>693</v>
      </c>
      <c r="G495" s="8" t="s">
        <v>694</v>
      </c>
    </row>
    <row r="496" spans="1:7" ht="15" customHeight="1">
      <c r="A496" s="9" t="s">
        <v>801</v>
      </c>
      <c r="B496" s="10" t="s">
        <v>802</v>
      </c>
      <c r="C496" s="9" t="s">
        <v>15</v>
      </c>
      <c r="D496" s="9" t="s">
        <v>803</v>
      </c>
      <c r="E496" s="11">
        <v>0.50406804999999999</v>
      </c>
      <c r="F496" s="12">
        <v>3.04</v>
      </c>
      <c r="G496" s="12">
        <v>1.53</v>
      </c>
    </row>
    <row r="497" spans="1:7" ht="15" customHeight="1">
      <c r="A497" s="9" t="s">
        <v>804</v>
      </c>
      <c r="B497" s="10" t="s">
        <v>805</v>
      </c>
      <c r="C497" s="9" t="s">
        <v>15</v>
      </c>
      <c r="D497" s="9" t="s">
        <v>803</v>
      </c>
      <c r="E497" s="11">
        <v>0.50093295999999998</v>
      </c>
      <c r="F497" s="12">
        <v>3.08</v>
      </c>
      <c r="G497" s="12">
        <v>1.54</v>
      </c>
    </row>
    <row r="498" spans="1:7" ht="15" customHeight="1">
      <c r="A498" s="7"/>
      <c r="B498" s="7"/>
      <c r="C498" s="7"/>
      <c r="D498" s="7"/>
      <c r="E498" s="207" t="s">
        <v>806</v>
      </c>
      <c r="F498" s="207"/>
      <c r="G498" s="13">
        <v>3.07</v>
      </c>
    </row>
    <row r="499" spans="1:7" ht="15" customHeight="1">
      <c r="A499" s="206" t="s">
        <v>700</v>
      </c>
      <c r="B499" s="206"/>
      <c r="C499" s="8" t="s">
        <v>3</v>
      </c>
      <c r="D499" s="8" t="s">
        <v>4</v>
      </c>
      <c r="E499" s="8" t="s">
        <v>692</v>
      </c>
      <c r="F499" s="8" t="s">
        <v>693</v>
      </c>
      <c r="G499" s="8" t="s">
        <v>694</v>
      </c>
    </row>
    <row r="500" spans="1:7" ht="15" customHeight="1">
      <c r="A500" s="9" t="s">
        <v>807</v>
      </c>
      <c r="B500" s="10" t="s">
        <v>808</v>
      </c>
      <c r="C500" s="9" t="s">
        <v>15</v>
      </c>
      <c r="D500" s="9" t="s">
        <v>809</v>
      </c>
      <c r="E500" s="11">
        <v>3.7058430000000003E-2</v>
      </c>
      <c r="F500" s="12">
        <v>24.5</v>
      </c>
      <c r="G500" s="12">
        <v>0.9</v>
      </c>
    </row>
    <row r="501" spans="1:7" ht="15" customHeight="1">
      <c r="A501" s="9" t="s">
        <v>810</v>
      </c>
      <c r="B501" s="10" t="s">
        <v>811</v>
      </c>
      <c r="C501" s="9" t="s">
        <v>15</v>
      </c>
      <c r="D501" s="9" t="s">
        <v>812</v>
      </c>
      <c r="E501" s="11">
        <v>1.5882190000000001E-2</v>
      </c>
      <c r="F501" s="12">
        <v>23.59</v>
      </c>
      <c r="G501" s="12">
        <v>0.37</v>
      </c>
    </row>
    <row r="502" spans="1:7" ht="21" customHeight="1">
      <c r="A502" s="9" t="s">
        <v>848</v>
      </c>
      <c r="B502" s="10" t="s">
        <v>849</v>
      </c>
      <c r="C502" s="9" t="s">
        <v>15</v>
      </c>
      <c r="D502" s="9" t="s">
        <v>52</v>
      </c>
      <c r="E502" s="11">
        <v>1</v>
      </c>
      <c r="F502" s="12">
        <v>3.27</v>
      </c>
      <c r="G502" s="12">
        <v>3.27</v>
      </c>
    </row>
    <row r="503" spans="1:7" ht="15" customHeight="1">
      <c r="A503" s="7"/>
      <c r="B503" s="7"/>
      <c r="C503" s="7"/>
      <c r="D503" s="7"/>
      <c r="E503" s="207" t="s">
        <v>709</v>
      </c>
      <c r="F503" s="207"/>
      <c r="G503" s="13">
        <v>4.54</v>
      </c>
    </row>
    <row r="504" spans="1:7" ht="15" customHeight="1">
      <c r="A504" s="206" t="s">
        <v>815</v>
      </c>
      <c r="B504" s="206"/>
      <c r="C504" s="8" t="s">
        <v>3</v>
      </c>
      <c r="D504" s="8" t="s">
        <v>4</v>
      </c>
      <c r="E504" s="8" t="s">
        <v>692</v>
      </c>
      <c r="F504" s="8" t="s">
        <v>693</v>
      </c>
      <c r="G504" s="8" t="s">
        <v>694</v>
      </c>
    </row>
    <row r="505" spans="1:7" ht="15" customHeight="1">
      <c r="A505" s="9" t="s">
        <v>816</v>
      </c>
      <c r="B505" s="10" t="s">
        <v>817</v>
      </c>
      <c r="C505" s="9" t="s">
        <v>15</v>
      </c>
      <c r="D505" s="9" t="s">
        <v>803</v>
      </c>
      <c r="E505" s="11">
        <v>0.49829595999999998</v>
      </c>
      <c r="F505" s="12">
        <v>16.399999999999999</v>
      </c>
      <c r="G505" s="12">
        <v>8.17</v>
      </c>
    </row>
    <row r="506" spans="1:7" ht="15" customHeight="1">
      <c r="A506" s="9" t="s">
        <v>818</v>
      </c>
      <c r="B506" s="10" t="s">
        <v>819</v>
      </c>
      <c r="C506" s="9" t="s">
        <v>15</v>
      </c>
      <c r="D506" s="9" t="s">
        <v>803</v>
      </c>
      <c r="E506" s="11">
        <v>0.49768621000000002</v>
      </c>
      <c r="F506" s="12">
        <v>11.7</v>
      </c>
      <c r="G506" s="12">
        <v>5.82</v>
      </c>
    </row>
    <row r="507" spans="1:7" ht="15" customHeight="1">
      <c r="A507" s="7"/>
      <c r="B507" s="7"/>
      <c r="C507" s="7"/>
      <c r="D507" s="7"/>
      <c r="E507" s="207" t="s">
        <v>820</v>
      </c>
      <c r="F507" s="207"/>
      <c r="G507" s="13">
        <v>13.99</v>
      </c>
    </row>
    <row r="508" spans="1:7" ht="15" customHeight="1">
      <c r="A508" s="7"/>
      <c r="B508" s="7"/>
      <c r="C508" s="7"/>
      <c r="D508" s="7"/>
      <c r="E508" s="208" t="s">
        <v>698</v>
      </c>
      <c r="F508" s="208"/>
      <c r="G508" s="14">
        <v>21.6</v>
      </c>
    </row>
    <row r="509" spans="1:7" ht="9.9499999999999993" customHeight="1">
      <c r="A509" s="7"/>
      <c r="B509" s="7"/>
      <c r="C509" s="7"/>
      <c r="D509" s="7"/>
      <c r="E509" s="209"/>
      <c r="F509" s="209"/>
      <c r="G509" s="209"/>
    </row>
    <row r="510" spans="1:7" ht="20.100000000000001" customHeight="1">
      <c r="A510" s="210" t="s">
        <v>980</v>
      </c>
      <c r="B510" s="210"/>
      <c r="C510" s="210"/>
      <c r="D510" s="210"/>
      <c r="E510" s="210"/>
      <c r="F510" s="210"/>
      <c r="G510" s="210"/>
    </row>
    <row r="511" spans="1:7" ht="15" customHeight="1">
      <c r="A511" s="206" t="s">
        <v>788</v>
      </c>
      <c r="B511" s="206"/>
      <c r="C511" s="8" t="s">
        <v>3</v>
      </c>
      <c r="D511" s="8" t="s">
        <v>4</v>
      </c>
      <c r="E511" s="8" t="s">
        <v>692</v>
      </c>
      <c r="F511" s="8" t="s">
        <v>693</v>
      </c>
      <c r="G511" s="8" t="s">
        <v>694</v>
      </c>
    </row>
    <row r="512" spans="1:7" ht="15" customHeight="1">
      <c r="A512" s="9" t="s">
        <v>134</v>
      </c>
      <c r="B512" s="10" t="s">
        <v>135</v>
      </c>
      <c r="C512" s="9" t="s">
        <v>1761</v>
      </c>
      <c r="D512" s="9" t="s">
        <v>33</v>
      </c>
      <c r="E512" s="11">
        <v>1</v>
      </c>
      <c r="F512" s="12">
        <v>61.2</v>
      </c>
      <c r="G512" s="12">
        <v>61.2</v>
      </c>
    </row>
    <row r="513" spans="1:7" ht="15" customHeight="1">
      <c r="A513" s="7"/>
      <c r="B513" s="7"/>
      <c r="C513" s="7"/>
      <c r="D513" s="7"/>
      <c r="E513" s="207" t="s">
        <v>789</v>
      </c>
      <c r="F513" s="207"/>
      <c r="G513" s="13">
        <v>61.2</v>
      </c>
    </row>
    <row r="514" spans="1:7" ht="15" customHeight="1">
      <c r="A514" s="7"/>
      <c r="B514" s="7"/>
      <c r="C514" s="7"/>
      <c r="D514" s="7"/>
      <c r="E514" s="208" t="s">
        <v>698</v>
      </c>
      <c r="F514" s="208"/>
      <c r="G514" s="14">
        <v>61.2</v>
      </c>
    </row>
    <row r="515" spans="1:7" ht="9.9499999999999993" customHeight="1">
      <c r="A515" s="7"/>
      <c r="B515" s="7"/>
      <c r="C515" s="7"/>
      <c r="D515" s="7"/>
      <c r="E515" s="209"/>
      <c r="F515" s="209"/>
      <c r="G515" s="209"/>
    </row>
    <row r="516" spans="1:7" ht="20.100000000000001" customHeight="1">
      <c r="A516" s="210" t="s">
        <v>981</v>
      </c>
      <c r="B516" s="210"/>
      <c r="C516" s="210"/>
      <c r="D516" s="210"/>
      <c r="E516" s="210"/>
      <c r="F516" s="210"/>
      <c r="G516" s="210"/>
    </row>
    <row r="517" spans="1:7" ht="15" customHeight="1">
      <c r="A517" s="206" t="s">
        <v>700</v>
      </c>
      <c r="B517" s="206"/>
      <c r="C517" s="8" t="s">
        <v>3</v>
      </c>
      <c r="D517" s="8" t="s">
        <v>4</v>
      </c>
      <c r="E517" s="8" t="s">
        <v>692</v>
      </c>
      <c r="F517" s="8" t="s">
        <v>693</v>
      </c>
      <c r="G517" s="8" t="s">
        <v>694</v>
      </c>
    </row>
    <row r="518" spans="1:7" ht="21" customHeight="1">
      <c r="A518" s="9" t="s">
        <v>962</v>
      </c>
      <c r="B518" s="10" t="s">
        <v>963</v>
      </c>
      <c r="C518" s="9" t="s">
        <v>20</v>
      </c>
      <c r="D518" s="9" t="s">
        <v>33</v>
      </c>
      <c r="E518" s="11">
        <v>2</v>
      </c>
      <c r="F518" s="12">
        <v>1.18</v>
      </c>
      <c r="G518" s="12">
        <v>2.36</v>
      </c>
    </row>
    <row r="519" spans="1:7" ht="21" customHeight="1">
      <c r="A519" s="9" t="s">
        <v>982</v>
      </c>
      <c r="B519" s="10" t="s">
        <v>983</v>
      </c>
      <c r="C519" s="9" t="s">
        <v>20</v>
      </c>
      <c r="D519" s="9" t="s">
        <v>33</v>
      </c>
      <c r="E519" s="11">
        <v>1</v>
      </c>
      <c r="F519" s="12">
        <v>0.67</v>
      </c>
      <c r="G519" s="12">
        <v>0.67</v>
      </c>
    </row>
    <row r="520" spans="1:7" ht="29.1" customHeight="1">
      <c r="A520" s="9" t="s">
        <v>966</v>
      </c>
      <c r="B520" s="10" t="s">
        <v>967</v>
      </c>
      <c r="C520" s="9" t="s">
        <v>20</v>
      </c>
      <c r="D520" s="9" t="s">
        <v>33</v>
      </c>
      <c r="E520" s="11">
        <v>0.40453840000000002</v>
      </c>
      <c r="F520" s="12">
        <v>7.5</v>
      </c>
      <c r="G520" s="12">
        <v>3.03</v>
      </c>
    </row>
    <row r="521" spans="1:7" ht="21" customHeight="1">
      <c r="A521" s="9" t="s">
        <v>984</v>
      </c>
      <c r="B521" s="10" t="s">
        <v>985</v>
      </c>
      <c r="C521" s="9" t="s">
        <v>20</v>
      </c>
      <c r="D521" s="9" t="s">
        <v>33</v>
      </c>
      <c r="E521" s="11">
        <v>1</v>
      </c>
      <c r="F521" s="12">
        <v>5.84</v>
      </c>
      <c r="G521" s="12">
        <v>5.84</v>
      </c>
    </row>
    <row r="522" spans="1:7" ht="15" customHeight="1">
      <c r="A522" s="7"/>
      <c r="B522" s="7"/>
      <c r="C522" s="7"/>
      <c r="D522" s="7"/>
      <c r="E522" s="207" t="s">
        <v>709</v>
      </c>
      <c r="F522" s="207"/>
      <c r="G522" s="13">
        <v>11.9</v>
      </c>
    </row>
    <row r="523" spans="1:7" ht="15" customHeight="1">
      <c r="A523" s="206" t="s">
        <v>710</v>
      </c>
      <c r="B523" s="206"/>
      <c r="C523" s="8" t="s">
        <v>3</v>
      </c>
      <c r="D523" s="8" t="s">
        <v>4</v>
      </c>
      <c r="E523" s="8" t="s">
        <v>692</v>
      </c>
      <c r="F523" s="8" t="s">
        <v>693</v>
      </c>
      <c r="G523" s="8" t="s">
        <v>694</v>
      </c>
    </row>
    <row r="524" spans="1:7" ht="21" customHeight="1">
      <c r="A524" s="9" t="s">
        <v>795</v>
      </c>
      <c r="B524" s="10" t="s">
        <v>796</v>
      </c>
      <c r="C524" s="9" t="s">
        <v>20</v>
      </c>
      <c r="D524" s="9" t="s">
        <v>713</v>
      </c>
      <c r="E524" s="11">
        <v>0.66250107000000003</v>
      </c>
      <c r="F524" s="12">
        <v>15.9</v>
      </c>
      <c r="G524" s="12">
        <v>10.53</v>
      </c>
    </row>
    <row r="525" spans="1:7" ht="21" customHeight="1">
      <c r="A525" s="9" t="s">
        <v>797</v>
      </c>
      <c r="B525" s="10" t="s">
        <v>798</v>
      </c>
      <c r="C525" s="9" t="s">
        <v>20</v>
      </c>
      <c r="D525" s="9" t="s">
        <v>713</v>
      </c>
      <c r="E525" s="11">
        <v>0.66102963000000003</v>
      </c>
      <c r="F525" s="12">
        <v>19.18</v>
      </c>
      <c r="G525" s="12">
        <v>12.67</v>
      </c>
    </row>
    <row r="526" spans="1:7" ht="18" customHeight="1">
      <c r="A526" s="7"/>
      <c r="B526" s="7"/>
      <c r="C526" s="7"/>
      <c r="D526" s="7"/>
      <c r="E526" s="207" t="s">
        <v>716</v>
      </c>
      <c r="F526" s="207"/>
      <c r="G526" s="13">
        <v>23.2</v>
      </c>
    </row>
    <row r="527" spans="1:7" ht="15" customHeight="1">
      <c r="A527" s="7"/>
      <c r="B527" s="7"/>
      <c r="C527" s="7"/>
      <c r="D527" s="7"/>
      <c r="E527" s="208" t="s">
        <v>698</v>
      </c>
      <c r="F527" s="208"/>
      <c r="G527" s="14">
        <v>35.1</v>
      </c>
    </row>
    <row r="528" spans="1:7" ht="9.9499999999999993" customHeight="1">
      <c r="A528" s="7"/>
      <c r="B528" s="7"/>
      <c r="C528" s="7"/>
      <c r="D528" s="7"/>
      <c r="E528" s="209"/>
      <c r="F528" s="209"/>
      <c r="G528" s="209"/>
    </row>
    <row r="529" spans="1:7" ht="20.100000000000001" customHeight="1">
      <c r="A529" s="210" t="s">
        <v>986</v>
      </c>
      <c r="B529" s="210"/>
      <c r="C529" s="210"/>
      <c r="D529" s="210"/>
      <c r="E529" s="210"/>
      <c r="F529" s="210"/>
      <c r="G529" s="210"/>
    </row>
    <row r="530" spans="1:7" ht="15" customHeight="1">
      <c r="A530" s="206" t="s">
        <v>800</v>
      </c>
      <c r="B530" s="206"/>
      <c r="C530" s="8" t="s">
        <v>3</v>
      </c>
      <c r="D530" s="8" t="s">
        <v>4</v>
      </c>
      <c r="E530" s="8" t="s">
        <v>692</v>
      </c>
      <c r="F530" s="8" t="s">
        <v>693</v>
      </c>
      <c r="G530" s="8" t="s">
        <v>694</v>
      </c>
    </row>
    <row r="531" spans="1:7" ht="15" customHeight="1">
      <c r="A531" s="9" t="s">
        <v>801</v>
      </c>
      <c r="B531" s="10" t="s">
        <v>802</v>
      </c>
      <c r="C531" s="9" t="s">
        <v>15</v>
      </c>
      <c r="D531" s="9" t="s">
        <v>803</v>
      </c>
      <c r="E531" s="11">
        <v>0.86467307999999998</v>
      </c>
      <c r="F531" s="12">
        <v>3.04</v>
      </c>
      <c r="G531" s="12">
        <v>2.62</v>
      </c>
    </row>
    <row r="532" spans="1:7" ht="15" customHeight="1">
      <c r="A532" s="9" t="s">
        <v>804</v>
      </c>
      <c r="B532" s="10" t="s">
        <v>805</v>
      </c>
      <c r="C532" s="9" t="s">
        <v>15</v>
      </c>
      <c r="D532" s="9" t="s">
        <v>803</v>
      </c>
      <c r="E532" s="11">
        <v>0.86032732000000001</v>
      </c>
      <c r="F532" s="12">
        <v>3.08</v>
      </c>
      <c r="G532" s="12">
        <v>2.64</v>
      </c>
    </row>
    <row r="533" spans="1:7" ht="15" customHeight="1">
      <c r="A533" s="7"/>
      <c r="B533" s="7"/>
      <c r="C533" s="7"/>
      <c r="D533" s="7"/>
      <c r="E533" s="207" t="s">
        <v>806</v>
      </c>
      <c r="F533" s="207"/>
      <c r="G533" s="13">
        <v>5.26</v>
      </c>
    </row>
    <row r="534" spans="1:7" ht="15" customHeight="1">
      <c r="A534" s="206" t="s">
        <v>700</v>
      </c>
      <c r="B534" s="206"/>
      <c r="C534" s="8" t="s">
        <v>3</v>
      </c>
      <c r="D534" s="8" t="s">
        <v>4</v>
      </c>
      <c r="E534" s="8" t="s">
        <v>692</v>
      </c>
      <c r="F534" s="8" t="s">
        <v>693</v>
      </c>
      <c r="G534" s="8" t="s">
        <v>694</v>
      </c>
    </row>
    <row r="535" spans="1:7" ht="15" customHeight="1">
      <c r="A535" s="9" t="s">
        <v>807</v>
      </c>
      <c r="B535" s="10" t="s">
        <v>808</v>
      </c>
      <c r="C535" s="9" t="s">
        <v>15</v>
      </c>
      <c r="D535" s="9" t="s">
        <v>809</v>
      </c>
      <c r="E535" s="11">
        <v>0.11168249</v>
      </c>
      <c r="F535" s="12">
        <v>24.5</v>
      </c>
      <c r="G535" s="12">
        <v>2.73</v>
      </c>
    </row>
    <row r="536" spans="1:7" ht="21" customHeight="1">
      <c r="A536" s="9" t="s">
        <v>987</v>
      </c>
      <c r="B536" s="10" t="s">
        <v>988</v>
      </c>
      <c r="C536" s="9" t="s">
        <v>15</v>
      </c>
      <c r="D536" s="9" t="s">
        <v>52</v>
      </c>
      <c r="E536" s="11">
        <v>1</v>
      </c>
      <c r="F536" s="12">
        <v>6.02</v>
      </c>
      <c r="G536" s="12">
        <v>6.02</v>
      </c>
    </row>
    <row r="537" spans="1:7" ht="15" customHeight="1">
      <c r="A537" s="9" t="s">
        <v>810</v>
      </c>
      <c r="B537" s="10" t="s">
        <v>811</v>
      </c>
      <c r="C537" s="9" t="s">
        <v>15</v>
      </c>
      <c r="D537" s="9" t="s">
        <v>812</v>
      </c>
      <c r="E537" s="11">
        <v>0.17522598</v>
      </c>
      <c r="F537" s="12">
        <v>23.59</v>
      </c>
      <c r="G537" s="12">
        <v>4.13</v>
      </c>
    </row>
    <row r="538" spans="1:7" ht="15" customHeight="1">
      <c r="A538" s="7"/>
      <c r="B538" s="7"/>
      <c r="C538" s="7"/>
      <c r="D538" s="7"/>
      <c r="E538" s="207" t="s">
        <v>709</v>
      </c>
      <c r="F538" s="207"/>
      <c r="G538" s="13">
        <v>12.88</v>
      </c>
    </row>
    <row r="539" spans="1:7" ht="15" customHeight="1">
      <c r="A539" s="206" t="s">
        <v>815</v>
      </c>
      <c r="B539" s="206"/>
      <c r="C539" s="8" t="s">
        <v>3</v>
      </c>
      <c r="D539" s="8" t="s">
        <v>4</v>
      </c>
      <c r="E539" s="8" t="s">
        <v>692</v>
      </c>
      <c r="F539" s="8" t="s">
        <v>693</v>
      </c>
      <c r="G539" s="8" t="s">
        <v>694</v>
      </c>
    </row>
    <row r="540" spans="1:7" ht="15" customHeight="1">
      <c r="A540" s="9" t="s">
        <v>816</v>
      </c>
      <c r="B540" s="10" t="s">
        <v>817</v>
      </c>
      <c r="C540" s="9" t="s">
        <v>15</v>
      </c>
      <c r="D540" s="9" t="s">
        <v>803</v>
      </c>
      <c r="E540" s="11">
        <v>0.86032732000000001</v>
      </c>
      <c r="F540" s="12">
        <v>16.399999999999999</v>
      </c>
      <c r="G540" s="12">
        <v>14.1</v>
      </c>
    </row>
    <row r="541" spans="1:7" ht="15" customHeight="1">
      <c r="A541" s="9" t="s">
        <v>818</v>
      </c>
      <c r="B541" s="10" t="s">
        <v>819</v>
      </c>
      <c r="C541" s="9" t="s">
        <v>15</v>
      </c>
      <c r="D541" s="9" t="s">
        <v>803</v>
      </c>
      <c r="E541" s="11">
        <v>0.86032732000000001</v>
      </c>
      <c r="F541" s="12">
        <v>11.7</v>
      </c>
      <c r="G541" s="12">
        <v>10.06</v>
      </c>
    </row>
    <row r="542" spans="1:7" ht="15" customHeight="1">
      <c r="A542" s="7"/>
      <c r="B542" s="7"/>
      <c r="C542" s="7"/>
      <c r="D542" s="7"/>
      <c r="E542" s="207" t="s">
        <v>820</v>
      </c>
      <c r="F542" s="207"/>
      <c r="G542" s="13">
        <v>24.16</v>
      </c>
    </row>
    <row r="543" spans="1:7" ht="15" customHeight="1">
      <c r="A543" s="7"/>
      <c r="B543" s="7"/>
      <c r="C543" s="7"/>
      <c r="D543" s="7"/>
      <c r="E543" s="208" t="s">
        <v>698</v>
      </c>
      <c r="F543" s="208"/>
      <c r="G543" s="14">
        <v>42.3</v>
      </c>
    </row>
    <row r="544" spans="1:7" ht="9.9499999999999993" customHeight="1">
      <c r="A544" s="7"/>
      <c r="B544" s="7"/>
      <c r="C544" s="7"/>
      <c r="D544" s="7"/>
      <c r="E544" s="209"/>
      <c r="F544" s="209"/>
      <c r="G544" s="209"/>
    </row>
    <row r="545" spans="1:7" ht="20.100000000000001" customHeight="1">
      <c r="A545" s="210" t="s">
        <v>989</v>
      </c>
      <c r="B545" s="210"/>
      <c r="C545" s="210"/>
      <c r="D545" s="210"/>
      <c r="E545" s="210"/>
      <c r="F545" s="210"/>
      <c r="G545" s="210"/>
    </row>
    <row r="546" spans="1:7" ht="15" customHeight="1">
      <c r="A546" s="206" t="s">
        <v>800</v>
      </c>
      <c r="B546" s="206"/>
      <c r="C546" s="8" t="s">
        <v>3</v>
      </c>
      <c r="D546" s="8" t="s">
        <v>4</v>
      </c>
      <c r="E546" s="8" t="s">
        <v>692</v>
      </c>
      <c r="F546" s="8" t="s">
        <v>693</v>
      </c>
      <c r="G546" s="8" t="s">
        <v>694</v>
      </c>
    </row>
    <row r="547" spans="1:7" ht="15" customHeight="1">
      <c r="A547" s="9" t="s">
        <v>801</v>
      </c>
      <c r="B547" s="10" t="s">
        <v>802</v>
      </c>
      <c r="C547" s="9" t="s">
        <v>15</v>
      </c>
      <c r="D547" s="9" t="s">
        <v>803</v>
      </c>
      <c r="E547" s="11">
        <v>0.49194082</v>
      </c>
      <c r="F547" s="12">
        <v>3.04</v>
      </c>
      <c r="G547" s="12">
        <v>1.49</v>
      </c>
    </row>
    <row r="548" spans="1:7" ht="15" customHeight="1">
      <c r="A548" s="9" t="s">
        <v>804</v>
      </c>
      <c r="B548" s="10" t="s">
        <v>805</v>
      </c>
      <c r="C548" s="9" t="s">
        <v>15</v>
      </c>
      <c r="D548" s="9" t="s">
        <v>803</v>
      </c>
      <c r="E548" s="11">
        <v>0.49194082</v>
      </c>
      <c r="F548" s="12">
        <v>3.08</v>
      </c>
      <c r="G548" s="12">
        <v>1.51</v>
      </c>
    </row>
    <row r="549" spans="1:7" ht="15" customHeight="1">
      <c r="A549" s="7"/>
      <c r="B549" s="7"/>
      <c r="C549" s="7"/>
      <c r="D549" s="7"/>
      <c r="E549" s="207" t="s">
        <v>806</v>
      </c>
      <c r="F549" s="207"/>
      <c r="G549" s="13">
        <v>3</v>
      </c>
    </row>
    <row r="550" spans="1:7" ht="15" customHeight="1">
      <c r="A550" s="206" t="s">
        <v>700</v>
      </c>
      <c r="B550" s="206"/>
      <c r="C550" s="8" t="s">
        <v>3</v>
      </c>
      <c r="D550" s="8" t="s">
        <v>4</v>
      </c>
      <c r="E550" s="8" t="s">
        <v>692</v>
      </c>
      <c r="F550" s="8" t="s">
        <v>693</v>
      </c>
      <c r="G550" s="8" t="s">
        <v>694</v>
      </c>
    </row>
    <row r="551" spans="1:7" ht="15" customHeight="1">
      <c r="A551" s="9" t="s">
        <v>807</v>
      </c>
      <c r="B551" s="10" t="s">
        <v>808</v>
      </c>
      <c r="C551" s="9" t="s">
        <v>15</v>
      </c>
      <c r="D551" s="9" t="s">
        <v>809</v>
      </c>
      <c r="E551" s="11">
        <v>2.6886630000000002E-2</v>
      </c>
      <c r="F551" s="12">
        <v>24.5</v>
      </c>
      <c r="G551" s="12">
        <v>0.65</v>
      </c>
    </row>
    <row r="552" spans="1:7" ht="21" customHeight="1">
      <c r="A552" s="9" t="s">
        <v>990</v>
      </c>
      <c r="B552" s="10" t="s">
        <v>991</v>
      </c>
      <c r="C552" s="9" t="s">
        <v>15</v>
      </c>
      <c r="D552" s="9" t="s">
        <v>52</v>
      </c>
      <c r="E552" s="11">
        <v>1</v>
      </c>
      <c r="F552" s="12">
        <v>3.17</v>
      </c>
      <c r="G552" s="12">
        <v>3.17</v>
      </c>
    </row>
    <row r="553" spans="1:7" ht="15" customHeight="1">
      <c r="A553" s="9" t="s">
        <v>810</v>
      </c>
      <c r="B553" s="10" t="s">
        <v>811</v>
      </c>
      <c r="C553" s="9" t="s">
        <v>15</v>
      </c>
      <c r="D553" s="9" t="s">
        <v>812</v>
      </c>
      <c r="E553" s="11">
        <v>4.1226169999999999E-2</v>
      </c>
      <c r="F553" s="12">
        <v>23.59</v>
      </c>
      <c r="G553" s="12">
        <v>0.97</v>
      </c>
    </row>
    <row r="554" spans="1:7" ht="15" customHeight="1">
      <c r="A554" s="7"/>
      <c r="B554" s="7"/>
      <c r="C554" s="7"/>
      <c r="D554" s="7"/>
      <c r="E554" s="207" t="s">
        <v>709</v>
      </c>
      <c r="F554" s="207"/>
      <c r="G554" s="13">
        <v>4.79</v>
      </c>
    </row>
    <row r="555" spans="1:7" ht="15" customHeight="1">
      <c r="A555" s="206" t="s">
        <v>815</v>
      </c>
      <c r="B555" s="206"/>
      <c r="C555" s="8" t="s">
        <v>3</v>
      </c>
      <c r="D555" s="8" t="s">
        <v>4</v>
      </c>
      <c r="E555" s="8" t="s">
        <v>692</v>
      </c>
      <c r="F555" s="8" t="s">
        <v>693</v>
      </c>
      <c r="G555" s="8" t="s">
        <v>694</v>
      </c>
    </row>
    <row r="556" spans="1:7" ht="15" customHeight="1">
      <c r="A556" s="9" t="s">
        <v>816</v>
      </c>
      <c r="B556" s="10" t="s">
        <v>817</v>
      </c>
      <c r="C556" s="9" t="s">
        <v>15</v>
      </c>
      <c r="D556" s="9" t="s">
        <v>803</v>
      </c>
      <c r="E556" s="11">
        <v>0.49194082</v>
      </c>
      <c r="F556" s="12">
        <v>16.399999999999999</v>
      </c>
      <c r="G556" s="12">
        <v>8.06</v>
      </c>
    </row>
    <row r="557" spans="1:7" ht="15" customHeight="1">
      <c r="A557" s="9" t="s">
        <v>818</v>
      </c>
      <c r="B557" s="10" t="s">
        <v>819</v>
      </c>
      <c r="C557" s="9" t="s">
        <v>15</v>
      </c>
      <c r="D557" s="9" t="s">
        <v>803</v>
      </c>
      <c r="E557" s="11">
        <v>0.49194082</v>
      </c>
      <c r="F557" s="12">
        <v>11.7</v>
      </c>
      <c r="G557" s="12">
        <v>5.75</v>
      </c>
    </row>
    <row r="558" spans="1:7" ht="15" customHeight="1">
      <c r="A558" s="7"/>
      <c r="B558" s="7"/>
      <c r="C558" s="7"/>
      <c r="D558" s="7"/>
      <c r="E558" s="207" t="s">
        <v>820</v>
      </c>
      <c r="F558" s="207"/>
      <c r="G558" s="13">
        <v>13.81</v>
      </c>
    </row>
    <row r="559" spans="1:7" ht="15" customHeight="1">
      <c r="A559" s="7"/>
      <c r="B559" s="7"/>
      <c r="C559" s="7"/>
      <c r="D559" s="7"/>
      <c r="E559" s="208" t="s">
        <v>698</v>
      </c>
      <c r="F559" s="208"/>
      <c r="G559" s="14">
        <v>21.6</v>
      </c>
    </row>
    <row r="560" spans="1:7" ht="9.9499999999999993" customHeight="1">
      <c r="A560" s="7"/>
      <c r="B560" s="7"/>
      <c r="C560" s="7"/>
      <c r="D560" s="7"/>
      <c r="E560" s="209"/>
      <c r="F560" s="209"/>
      <c r="G560" s="209"/>
    </row>
    <row r="561" spans="1:7" ht="20.100000000000001" customHeight="1">
      <c r="A561" s="210" t="s">
        <v>992</v>
      </c>
      <c r="B561" s="210"/>
      <c r="C561" s="210"/>
      <c r="D561" s="210"/>
      <c r="E561" s="210"/>
      <c r="F561" s="210"/>
      <c r="G561" s="210"/>
    </row>
    <row r="562" spans="1:7" ht="15" customHeight="1">
      <c r="A562" s="206" t="s">
        <v>700</v>
      </c>
      <c r="B562" s="206"/>
      <c r="C562" s="8" t="s">
        <v>3</v>
      </c>
      <c r="D562" s="8" t="s">
        <v>4</v>
      </c>
      <c r="E562" s="8" t="s">
        <v>692</v>
      </c>
      <c r="F562" s="8" t="s">
        <v>693</v>
      </c>
      <c r="G562" s="8" t="s">
        <v>694</v>
      </c>
    </row>
    <row r="563" spans="1:7" ht="15" customHeight="1">
      <c r="A563" s="9" t="s">
        <v>836</v>
      </c>
      <c r="B563" s="10" t="s">
        <v>837</v>
      </c>
      <c r="C563" s="9" t="s">
        <v>20</v>
      </c>
      <c r="D563" s="9" t="s">
        <v>33</v>
      </c>
      <c r="E563" s="11">
        <v>1.042887E-2</v>
      </c>
      <c r="F563" s="12">
        <v>18.170000000000002</v>
      </c>
      <c r="G563" s="12">
        <v>0.18</v>
      </c>
    </row>
    <row r="564" spans="1:7" ht="21" customHeight="1">
      <c r="A564" s="9" t="s">
        <v>982</v>
      </c>
      <c r="B564" s="10" t="s">
        <v>983</v>
      </c>
      <c r="C564" s="9" t="s">
        <v>20</v>
      </c>
      <c r="D564" s="9" t="s">
        <v>33</v>
      </c>
      <c r="E564" s="11">
        <v>1</v>
      </c>
      <c r="F564" s="12">
        <v>0.67</v>
      </c>
      <c r="G564" s="12">
        <v>0.67</v>
      </c>
    </row>
    <row r="565" spans="1:7" ht="21" customHeight="1">
      <c r="A565" s="9" t="s">
        <v>993</v>
      </c>
      <c r="B565" s="10" t="s">
        <v>994</v>
      </c>
      <c r="C565" s="9" t="s">
        <v>20</v>
      </c>
      <c r="D565" s="9" t="s">
        <v>33</v>
      </c>
      <c r="E565" s="11">
        <v>1</v>
      </c>
      <c r="F565" s="12">
        <v>1.06</v>
      </c>
      <c r="G565" s="12">
        <v>1.06</v>
      </c>
    </row>
    <row r="566" spans="1:7" ht="15" customHeight="1">
      <c r="A566" s="9" t="s">
        <v>840</v>
      </c>
      <c r="B566" s="10" t="s">
        <v>841</v>
      </c>
      <c r="C566" s="9" t="s">
        <v>20</v>
      </c>
      <c r="D566" s="9" t="s">
        <v>33</v>
      </c>
      <c r="E566" s="11">
        <v>1.5749719999999998E-2</v>
      </c>
      <c r="F566" s="12">
        <v>0.61</v>
      </c>
      <c r="G566" s="12">
        <v>0</v>
      </c>
    </row>
    <row r="567" spans="1:7" ht="29.1" customHeight="1">
      <c r="A567" s="9" t="s">
        <v>966</v>
      </c>
      <c r="B567" s="10" t="s">
        <v>967</v>
      </c>
      <c r="C567" s="9" t="s">
        <v>20</v>
      </c>
      <c r="D567" s="9" t="s">
        <v>33</v>
      </c>
      <c r="E567" s="11">
        <v>5.3208539999999999E-2</v>
      </c>
      <c r="F567" s="12">
        <v>7.5</v>
      </c>
      <c r="G567" s="12">
        <v>0.39</v>
      </c>
    </row>
    <row r="568" spans="1:7" ht="21" customHeight="1">
      <c r="A568" s="9" t="s">
        <v>842</v>
      </c>
      <c r="B568" s="10" t="s">
        <v>843</v>
      </c>
      <c r="C568" s="9" t="s">
        <v>20</v>
      </c>
      <c r="D568" s="9" t="s">
        <v>33</v>
      </c>
      <c r="E568" s="11">
        <v>1.5962560000000001E-2</v>
      </c>
      <c r="F568" s="12">
        <v>20.58</v>
      </c>
      <c r="G568" s="12">
        <v>0.32</v>
      </c>
    </row>
    <row r="569" spans="1:7" ht="15" customHeight="1">
      <c r="A569" s="7"/>
      <c r="B569" s="7"/>
      <c r="C569" s="7"/>
      <c r="D569" s="7"/>
      <c r="E569" s="207" t="s">
        <v>709</v>
      </c>
      <c r="F569" s="207"/>
      <c r="G569" s="13">
        <v>2.62</v>
      </c>
    </row>
    <row r="570" spans="1:7" ht="15" customHeight="1">
      <c r="A570" s="206" t="s">
        <v>710</v>
      </c>
      <c r="B570" s="206"/>
      <c r="C570" s="8" t="s">
        <v>3</v>
      </c>
      <c r="D570" s="8" t="s">
        <v>4</v>
      </c>
      <c r="E570" s="8" t="s">
        <v>692</v>
      </c>
      <c r="F570" s="8" t="s">
        <v>693</v>
      </c>
      <c r="G570" s="8" t="s">
        <v>694</v>
      </c>
    </row>
    <row r="571" spans="1:7" ht="21" customHeight="1">
      <c r="A571" s="9" t="s">
        <v>795</v>
      </c>
      <c r="B571" s="10" t="s">
        <v>796</v>
      </c>
      <c r="C571" s="9" t="s">
        <v>20</v>
      </c>
      <c r="D571" s="9" t="s">
        <v>713</v>
      </c>
      <c r="E571" s="11">
        <v>0.18210972</v>
      </c>
      <c r="F571" s="12">
        <v>15.9</v>
      </c>
      <c r="G571" s="12">
        <v>2.89</v>
      </c>
    </row>
    <row r="572" spans="1:7" ht="21" customHeight="1">
      <c r="A572" s="9" t="s">
        <v>797</v>
      </c>
      <c r="B572" s="10" t="s">
        <v>798</v>
      </c>
      <c r="C572" s="9" t="s">
        <v>20</v>
      </c>
      <c r="D572" s="9" t="s">
        <v>713</v>
      </c>
      <c r="E572" s="11">
        <v>0.18210972</v>
      </c>
      <c r="F572" s="12">
        <v>19.18</v>
      </c>
      <c r="G572" s="12">
        <v>3.49</v>
      </c>
    </row>
    <row r="573" spans="1:7" ht="18" customHeight="1">
      <c r="A573" s="7"/>
      <c r="B573" s="7"/>
      <c r="C573" s="7"/>
      <c r="D573" s="7"/>
      <c r="E573" s="207" t="s">
        <v>716</v>
      </c>
      <c r="F573" s="207"/>
      <c r="G573" s="13">
        <v>6.38</v>
      </c>
    </row>
    <row r="574" spans="1:7" ht="15" customHeight="1">
      <c r="A574" s="7"/>
      <c r="B574" s="7"/>
      <c r="C574" s="7"/>
      <c r="D574" s="7"/>
      <c r="E574" s="208" t="s">
        <v>698</v>
      </c>
      <c r="F574" s="208"/>
      <c r="G574" s="14">
        <v>9</v>
      </c>
    </row>
    <row r="575" spans="1:7" ht="9.9499999999999993" customHeight="1">
      <c r="A575" s="7"/>
      <c r="B575" s="7"/>
      <c r="C575" s="7"/>
      <c r="D575" s="7"/>
      <c r="E575" s="209"/>
      <c r="F575" s="209"/>
      <c r="G575" s="209"/>
    </row>
    <row r="576" spans="1:7" ht="20.100000000000001" customHeight="1">
      <c r="A576" s="210" t="s">
        <v>995</v>
      </c>
      <c r="B576" s="210"/>
      <c r="C576" s="210"/>
      <c r="D576" s="210"/>
      <c r="E576" s="210"/>
      <c r="F576" s="210"/>
      <c r="G576" s="210"/>
    </row>
    <row r="577" spans="1:7" ht="15" customHeight="1">
      <c r="A577" s="206" t="s">
        <v>800</v>
      </c>
      <c r="B577" s="206"/>
      <c r="C577" s="8" t="s">
        <v>3</v>
      </c>
      <c r="D577" s="8" t="s">
        <v>4</v>
      </c>
      <c r="E577" s="8" t="s">
        <v>692</v>
      </c>
      <c r="F577" s="8" t="s">
        <v>693</v>
      </c>
      <c r="G577" s="8" t="s">
        <v>694</v>
      </c>
    </row>
    <row r="578" spans="1:7" ht="15" customHeight="1">
      <c r="A578" s="9" t="s">
        <v>801</v>
      </c>
      <c r="B578" s="10" t="s">
        <v>802</v>
      </c>
      <c r="C578" s="9" t="s">
        <v>15</v>
      </c>
      <c r="D578" s="9" t="s">
        <v>803</v>
      </c>
      <c r="E578" s="11">
        <v>0.95661068999999999</v>
      </c>
      <c r="F578" s="12">
        <v>3.04</v>
      </c>
      <c r="G578" s="12">
        <v>2.9</v>
      </c>
    </row>
    <row r="579" spans="1:7" ht="15" customHeight="1">
      <c r="A579" s="9" t="s">
        <v>804</v>
      </c>
      <c r="B579" s="10" t="s">
        <v>805</v>
      </c>
      <c r="C579" s="9" t="s">
        <v>15</v>
      </c>
      <c r="D579" s="9" t="s">
        <v>803</v>
      </c>
      <c r="E579" s="11">
        <v>0.95990016</v>
      </c>
      <c r="F579" s="12">
        <v>3.08</v>
      </c>
      <c r="G579" s="12">
        <v>2.95</v>
      </c>
    </row>
    <row r="580" spans="1:7" ht="15" customHeight="1">
      <c r="A580" s="7"/>
      <c r="B580" s="7"/>
      <c r="C580" s="7"/>
      <c r="D580" s="7"/>
      <c r="E580" s="207" t="s">
        <v>806</v>
      </c>
      <c r="F580" s="207"/>
      <c r="G580" s="13">
        <v>5.85</v>
      </c>
    </row>
    <row r="581" spans="1:7" ht="15" customHeight="1">
      <c r="A581" s="206" t="s">
        <v>700</v>
      </c>
      <c r="B581" s="206"/>
      <c r="C581" s="8" t="s">
        <v>3</v>
      </c>
      <c r="D581" s="8" t="s">
        <v>4</v>
      </c>
      <c r="E581" s="8" t="s">
        <v>692</v>
      </c>
      <c r="F581" s="8" t="s">
        <v>693</v>
      </c>
      <c r="G581" s="8" t="s">
        <v>694</v>
      </c>
    </row>
    <row r="582" spans="1:7" ht="15" customHeight="1">
      <c r="A582" s="9" t="s">
        <v>807</v>
      </c>
      <c r="B582" s="10" t="s">
        <v>808</v>
      </c>
      <c r="C582" s="9" t="s">
        <v>15</v>
      </c>
      <c r="D582" s="9" t="s">
        <v>809</v>
      </c>
      <c r="E582" s="11">
        <v>0.15837567</v>
      </c>
      <c r="F582" s="12">
        <v>24.5</v>
      </c>
      <c r="G582" s="12">
        <v>3.88</v>
      </c>
    </row>
    <row r="583" spans="1:7" ht="21" customHeight="1">
      <c r="A583" s="9" t="s">
        <v>996</v>
      </c>
      <c r="B583" s="10" t="s">
        <v>997</v>
      </c>
      <c r="C583" s="9" t="s">
        <v>15</v>
      </c>
      <c r="D583" s="9" t="s">
        <v>52</v>
      </c>
      <c r="E583" s="11">
        <v>1</v>
      </c>
      <c r="F583" s="12">
        <v>7.73</v>
      </c>
      <c r="G583" s="12">
        <v>7.73</v>
      </c>
    </row>
    <row r="584" spans="1:7" ht="15" customHeight="1">
      <c r="A584" s="9" t="s">
        <v>810</v>
      </c>
      <c r="B584" s="10" t="s">
        <v>811</v>
      </c>
      <c r="C584" s="9" t="s">
        <v>15</v>
      </c>
      <c r="D584" s="9" t="s">
        <v>812</v>
      </c>
      <c r="E584" s="11">
        <v>0.25340107000000001</v>
      </c>
      <c r="F584" s="12">
        <v>23.59</v>
      </c>
      <c r="G584" s="12">
        <v>5.97</v>
      </c>
    </row>
    <row r="585" spans="1:7" ht="15" customHeight="1">
      <c r="A585" s="7"/>
      <c r="B585" s="7"/>
      <c r="C585" s="7"/>
      <c r="D585" s="7"/>
      <c r="E585" s="207" t="s">
        <v>709</v>
      </c>
      <c r="F585" s="207"/>
      <c r="G585" s="13">
        <v>17.579999999999998</v>
      </c>
    </row>
    <row r="586" spans="1:7" ht="15" customHeight="1">
      <c r="A586" s="206" t="s">
        <v>815</v>
      </c>
      <c r="B586" s="206"/>
      <c r="C586" s="8" t="s">
        <v>3</v>
      </c>
      <c r="D586" s="8" t="s">
        <v>4</v>
      </c>
      <c r="E586" s="8" t="s">
        <v>692</v>
      </c>
      <c r="F586" s="8" t="s">
        <v>693</v>
      </c>
      <c r="G586" s="8" t="s">
        <v>694</v>
      </c>
    </row>
    <row r="587" spans="1:7" ht="15" customHeight="1">
      <c r="A587" s="9" t="s">
        <v>816</v>
      </c>
      <c r="B587" s="10" t="s">
        <v>817</v>
      </c>
      <c r="C587" s="9" t="s">
        <v>15</v>
      </c>
      <c r="D587" s="9" t="s">
        <v>803</v>
      </c>
      <c r="E587" s="11">
        <v>0.95990016</v>
      </c>
      <c r="F587" s="12">
        <v>16.399999999999999</v>
      </c>
      <c r="G587" s="12">
        <v>15.74</v>
      </c>
    </row>
    <row r="588" spans="1:7" ht="15" customHeight="1">
      <c r="A588" s="9" t="s">
        <v>818</v>
      </c>
      <c r="B588" s="10" t="s">
        <v>819</v>
      </c>
      <c r="C588" s="9" t="s">
        <v>15</v>
      </c>
      <c r="D588" s="9" t="s">
        <v>803</v>
      </c>
      <c r="E588" s="11">
        <v>0.95990016</v>
      </c>
      <c r="F588" s="12">
        <v>11.7</v>
      </c>
      <c r="G588" s="12">
        <v>11.23</v>
      </c>
    </row>
    <row r="589" spans="1:7" ht="15" customHeight="1">
      <c r="A589" s="7"/>
      <c r="B589" s="7"/>
      <c r="C589" s="7"/>
      <c r="D589" s="7"/>
      <c r="E589" s="207" t="s">
        <v>820</v>
      </c>
      <c r="F589" s="207"/>
      <c r="G589" s="13">
        <v>26.97</v>
      </c>
    </row>
    <row r="590" spans="1:7" ht="15" customHeight="1">
      <c r="A590" s="7"/>
      <c r="B590" s="7"/>
      <c r="C590" s="7"/>
      <c r="D590" s="7"/>
      <c r="E590" s="208" t="s">
        <v>698</v>
      </c>
      <c r="F590" s="208"/>
      <c r="G590" s="14">
        <v>50.4</v>
      </c>
    </row>
    <row r="591" spans="1:7" ht="9.9499999999999993" customHeight="1">
      <c r="A591" s="7"/>
      <c r="B591" s="7"/>
      <c r="C591" s="7"/>
      <c r="D591" s="7"/>
      <c r="E591" s="209"/>
      <c r="F591" s="209"/>
      <c r="G591" s="209"/>
    </row>
    <row r="592" spans="1:7" ht="20.100000000000001" customHeight="1">
      <c r="A592" s="210" t="s">
        <v>998</v>
      </c>
      <c r="B592" s="210"/>
      <c r="C592" s="210"/>
      <c r="D592" s="210"/>
      <c r="E592" s="210"/>
      <c r="F592" s="210"/>
      <c r="G592" s="210"/>
    </row>
    <row r="593" spans="1:7" ht="15" customHeight="1">
      <c r="A593" s="206" t="s">
        <v>700</v>
      </c>
      <c r="B593" s="206"/>
      <c r="C593" s="8" t="s">
        <v>3</v>
      </c>
      <c r="D593" s="8" t="s">
        <v>4</v>
      </c>
      <c r="E593" s="8" t="s">
        <v>692</v>
      </c>
      <c r="F593" s="8" t="s">
        <v>693</v>
      </c>
      <c r="G593" s="8" t="s">
        <v>694</v>
      </c>
    </row>
    <row r="594" spans="1:7" ht="21" customHeight="1">
      <c r="A594" s="9" t="s">
        <v>999</v>
      </c>
      <c r="B594" s="10" t="s">
        <v>1000</v>
      </c>
      <c r="C594" s="9" t="s">
        <v>20</v>
      </c>
      <c r="D594" s="9" t="s">
        <v>33</v>
      </c>
      <c r="E594" s="11">
        <v>1</v>
      </c>
      <c r="F594" s="12">
        <v>2.25</v>
      </c>
      <c r="G594" s="12">
        <v>2.25</v>
      </c>
    </row>
    <row r="595" spans="1:7" ht="15" customHeight="1">
      <c r="A595" s="7"/>
      <c r="B595" s="7"/>
      <c r="C595" s="7"/>
      <c r="D595" s="7"/>
      <c r="E595" s="207" t="s">
        <v>709</v>
      </c>
      <c r="F595" s="207"/>
      <c r="G595" s="13">
        <v>2.25</v>
      </c>
    </row>
    <row r="596" spans="1:7" ht="15" customHeight="1">
      <c r="A596" s="206" t="s">
        <v>710</v>
      </c>
      <c r="B596" s="206"/>
      <c r="C596" s="8" t="s">
        <v>3</v>
      </c>
      <c r="D596" s="8" t="s">
        <v>4</v>
      </c>
      <c r="E596" s="8" t="s">
        <v>692</v>
      </c>
      <c r="F596" s="8" t="s">
        <v>693</v>
      </c>
      <c r="G596" s="8" t="s">
        <v>694</v>
      </c>
    </row>
    <row r="597" spans="1:7" ht="15" customHeight="1">
      <c r="A597" s="9" t="s">
        <v>886</v>
      </c>
      <c r="B597" s="10" t="s">
        <v>887</v>
      </c>
      <c r="C597" s="9" t="s">
        <v>20</v>
      </c>
      <c r="D597" s="9" t="s">
        <v>713</v>
      </c>
      <c r="E597" s="11">
        <v>0.26236321000000001</v>
      </c>
      <c r="F597" s="12">
        <v>19.75</v>
      </c>
      <c r="G597" s="12">
        <v>5.18</v>
      </c>
    </row>
    <row r="598" spans="1:7" ht="15" customHeight="1">
      <c r="A598" s="9" t="s">
        <v>714</v>
      </c>
      <c r="B598" s="10" t="s">
        <v>715</v>
      </c>
      <c r="C598" s="9" t="s">
        <v>20</v>
      </c>
      <c r="D598" s="9" t="s">
        <v>713</v>
      </c>
      <c r="E598" s="11">
        <v>0.78645392999999997</v>
      </c>
      <c r="F598" s="12">
        <v>15.73</v>
      </c>
      <c r="G598" s="12">
        <v>12.37</v>
      </c>
    </row>
    <row r="599" spans="1:7" ht="18" customHeight="1">
      <c r="A599" s="7"/>
      <c r="B599" s="7"/>
      <c r="C599" s="7"/>
      <c r="D599" s="7"/>
      <c r="E599" s="207" t="s">
        <v>716</v>
      </c>
      <c r="F599" s="207"/>
      <c r="G599" s="13">
        <v>17.55</v>
      </c>
    </row>
    <row r="600" spans="1:7" ht="15" customHeight="1">
      <c r="A600" s="7"/>
      <c r="B600" s="7"/>
      <c r="C600" s="7"/>
      <c r="D600" s="7"/>
      <c r="E600" s="208" t="s">
        <v>698</v>
      </c>
      <c r="F600" s="208"/>
      <c r="G600" s="14">
        <v>19.8</v>
      </c>
    </row>
    <row r="601" spans="1:7" ht="9.9499999999999993" customHeight="1">
      <c r="A601" s="7"/>
      <c r="B601" s="7"/>
      <c r="C601" s="7"/>
      <c r="D601" s="7"/>
      <c r="E601" s="209"/>
      <c r="F601" s="209"/>
      <c r="G601" s="209"/>
    </row>
    <row r="602" spans="1:7" ht="20.100000000000001" customHeight="1">
      <c r="A602" s="210" t="s">
        <v>1001</v>
      </c>
      <c r="B602" s="210"/>
      <c r="C602" s="210"/>
      <c r="D602" s="210"/>
      <c r="E602" s="210"/>
      <c r="F602" s="210"/>
      <c r="G602" s="210"/>
    </row>
    <row r="603" spans="1:7" ht="15" customHeight="1">
      <c r="A603" s="206" t="s">
        <v>700</v>
      </c>
      <c r="B603" s="206"/>
      <c r="C603" s="8" t="s">
        <v>3</v>
      </c>
      <c r="D603" s="8" t="s">
        <v>4</v>
      </c>
      <c r="E603" s="8" t="s">
        <v>692</v>
      </c>
      <c r="F603" s="8" t="s">
        <v>693</v>
      </c>
      <c r="G603" s="8" t="s">
        <v>694</v>
      </c>
    </row>
    <row r="604" spans="1:7" ht="15" customHeight="1">
      <c r="A604" s="9" t="s">
        <v>836</v>
      </c>
      <c r="B604" s="10" t="s">
        <v>837</v>
      </c>
      <c r="C604" s="9" t="s">
        <v>20</v>
      </c>
      <c r="D604" s="9" t="s">
        <v>33</v>
      </c>
      <c r="E604" s="11">
        <v>1.3271079999999999E-2</v>
      </c>
      <c r="F604" s="12">
        <v>18.170000000000002</v>
      </c>
      <c r="G604" s="12">
        <v>0.24</v>
      </c>
    </row>
    <row r="605" spans="1:7" ht="15" customHeight="1">
      <c r="A605" s="9" t="s">
        <v>840</v>
      </c>
      <c r="B605" s="10" t="s">
        <v>841</v>
      </c>
      <c r="C605" s="9" t="s">
        <v>20</v>
      </c>
      <c r="D605" s="9" t="s">
        <v>33</v>
      </c>
      <c r="E605" s="11">
        <v>7.0900379999999999E-2</v>
      </c>
      <c r="F605" s="12">
        <v>0.61</v>
      </c>
      <c r="G605" s="12">
        <v>0.04</v>
      </c>
    </row>
    <row r="606" spans="1:7" ht="21" customHeight="1">
      <c r="A606" s="9" t="s">
        <v>1002</v>
      </c>
      <c r="B606" s="10" t="s">
        <v>1003</v>
      </c>
      <c r="C606" s="9" t="s">
        <v>20</v>
      </c>
      <c r="D606" s="9" t="s">
        <v>33</v>
      </c>
      <c r="E606" s="11">
        <v>1</v>
      </c>
      <c r="F606" s="12">
        <v>1.1399999999999999</v>
      </c>
      <c r="G606" s="12">
        <v>1.1399999999999999</v>
      </c>
    </row>
    <row r="607" spans="1:7" ht="21" customHeight="1">
      <c r="A607" s="9" t="s">
        <v>842</v>
      </c>
      <c r="B607" s="10" t="s">
        <v>843</v>
      </c>
      <c r="C607" s="9" t="s">
        <v>20</v>
      </c>
      <c r="D607" s="9" t="s">
        <v>33</v>
      </c>
      <c r="E607" s="11">
        <v>1.9997540000000001E-2</v>
      </c>
      <c r="F607" s="12">
        <v>20.58</v>
      </c>
      <c r="G607" s="12">
        <v>0.41</v>
      </c>
    </row>
    <row r="608" spans="1:7" ht="15" customHeight="1">
      <c r="A608" s="7"/>
      <c r="B608" s="7"/>
      <c r="C608" s="7"/>
      <c r="D608" s="7"/>
      <c r="E608" s="207" t="s">
        <v>709</v>
      </c>
      <c r="F608" s="207"/>
      <c r="G608" s="13">
        <v>1.83</v>
      </c>
    </row>
    <row r="609" spans="1:7" ht="15" customHeight="1">
      <c r="A609" s="206" t="s">
        <v>710</v>
      </c>
      <c r="B609" s="206"/>
      <c r="C609" s="8" t="s">
        <v>3</v>
      </c>
      <c r="D609" s="8" t="s">
        <v>4</v>
      </c>
      <c r="E609" s="8" t="s">
        <v>692</v>
      </c>
      <c r="F609" s="8" t="s">
        <v>693</v>
      </c>
      <c r="G609" s="8" t="s">
        <v>694</v>
      </c>
    </row>
    <row r="610" spans="1:7" ht="21" customHeight="1">
      <c r="A610" s="9" t="s">
        <v>795</v>
      </c>
      <c r="B610" s="10" t="s">
        <v>796</v>
      </c>
      <c r="C610" s="9" t="s">
        <v>20</v>
      </c>
      <c r="D610" s="9" t="s">
        <v>713</v>
      </c>
      <c r="E610" s="11">
        <v>0.15806646999999999</v>
      </c>
      <c r="F610" s="12">
        <v>15.9</v>
      </c>
      <c r="G610" s="12">
        <v>2.5099999999999998</v>
      </c>
    </row>
    <row r="611" spans="1:7" ht="21" customHeight="1">
      <c r="A611" s="9" t="s">
        <v>797</v>
      </c>
      <c r="B611" s="10" t="s">
        <v>798</v>
      </c>
      <c r="C611" s="9" t="s">
        <v>20</v>
      </c>
      <c r="D611" s="9" t="s">
        <v>713</v>
      </c>
      <c r="E611" s="11">
        <v>0.15901095000000001</v>
      </c>
      <c r="F611" s="12">
        <v>19.18</v>
      </c>
      <c r="G611" s="12">
        <v>3.04</v>
      </c>
    </row>
    <row r="612" spans="1:7" ht="18" customHeight="1">
      <c r="A612" s="7"/>
      <c r="B612" s="7"/>
      <c r="C612" s="7"/>
      <c r="D612" s="7"/>
      <c r="E612" s="207" t="s">
        <v>716</v>
      </c>
      <c r="F612" s="207"/>
      <c r="G612" s="13">
        <v>5.55</v>
      </c>
    </row>
    <row r="613" spans="1:7" ht="15" customHeight="1">
      <c r="A613" s="7"/>
      <c r="B613" s="7"/>
      <c r="C613" s="7"/>
      <c r="D613" s="7"/>
      <c r="E613" s="208" t="s">
        <v>698</v>
      </c>
      <c r="F613" s="208"/>
      <c r="G613" s="14">
        <v>7.38</v>
      </c>
    </row>
    <row r="614" spans="1:7" ht="9.9499999999999993" customHeight="1">
      <c r="A614" s="7"/>
      <c r="B614" s="7"/>
      <c r="C614" s="7"/>
      <c r="D614" s="7"/>
      <c r="E614" s="209"/>
      <c r="F614" s="209"/>
      <c r="G614" s="209"/>
    </row>
    <row r="615" spans="1:7" ht="20.100000000000001" customHeight="1">
      <c r="A615" s="210" t="s">
        <v>1004</v>
      </c>
      <c r="B615" s="210"/>
      <c r="C615" s="210"/>
      <c r="D615" s="210"/>
      <c r="E615" s="210"/>
      <c r="F615" s="210"/>
      <c r="G615" s="210"/>
    </row>
    <row r="616" spans="1:7" ht="15" customHeight="1">
      <c r="A616" s="206" t="s">
        <v>691</v>
      </c>
      <c r="B616" s="206"/>
      <c r="C616" s="8" t="s">
        <v>3</v>
      </c>
      <c r="D616" s="8" t="s">
        <v>4</v>
      </c>
      <c r="E616" s="8" t="s">
        <v>692</v>
      </c>
      <c r="F616" s="8" t="s">
        <v>693</v>
      </c>
      <c r="G616" s="8" t="s">
        <v>694</v>
      </c>
    </row>
    <row r="617" spans="1:7" ht="29.1" customHeight="1">
      <c r="A617" s="9" t="s">
        <v>915</v>
      </c>
      <c r="B617" s="10" t="s">
        <v>916</v>
      </c>
      <c r="C617" s="9" t="s">
        <v>15</v>
      </c>
      <c r="D617" s="9" t="s">
        <v>809</v>
      </c>
      <c r="E617" s="11">
        <v>2.5466147299999999</v>
      </c>
      <c r="F617" s="12">
        <v>5.86</v>
      </c>
      <c r="G617" s="12">
        <v>14.92</v>
      </c>
    </row>
    <row r="618" spans="1:7" ht="29.1" customHeight="1">
      <c r="A618" s="9" t="s">
        <v>1005</v>
      </c>
      <c r="B618" s="10" t="s">
        <v>1006</v>
      </c>
      <c r="C618" s="9" t="s">
        <v>15</v>
      </c>
      <c r="D618" s="9" t="s">
        <v>16</v>
      </c>
      <c r="E618" s="11">
        <v>2.64952517</v>
      </c>
      <c r="F618" s="12">
        <v>66.5</v>
      </c>
      <c r="G618" s="12">
        <v>176.19</v>
      </c>
    </row>
    <row r="619" spans="1:7" ht="21" customHeight="1">
      <c r="A619" s="9" t="s">
        <v>919</v>
      </c>
      <c r="B619" s="10" t="s">
        <v>920</v>
      </c>
      <c r="C619" s="9" t="s">
        <v>15</v>
      </c>
      <c r="D619" s="9" t="s">
        <v>16</v>
      </c>
      <c r="E619" s="11">
        <v>2.5171741000000001</v>
      </c>
      <c r="F619" s="12">
        <v>4.46</v>
      </c>
      <c r="G619" s="12">
        <v>11.22</v>
      </c>
    </row>
    <row r="620" spans="1:7" ht="21" customHeight="1">
      <c r="A620" s="9" t="s">
        <v>921</v>
      </c>
      <c r="B620" s="10" t="s">
        <v>922</v>
      </c>
      <c r="C620" s="9" t="s">
        <v>15</v>
      </c>
      <c r="D620" s="9" t="s">
        <v>923</v>
      </c>
      <c r="E620" s="11">
        <v>0.11923454999999999</v>
      </c>
      <c r="F620" s="12">
        <v>267.76</v>
      </c>
      <c r="G620" s="12">
        <v>31.92</v>
      </c>
    </row>
    <row r="621" spans="1:7" ht="21" customHeight="1">
      <c r="A621" s="9" t="s">
        <v>924</v>
      </c>
      <c r="B621" s="10" t="s">
        <v>925</v>
      </c>
      <c r="C621" s="9" t="s">
        <v>15</v>
      </c>
      <c r="D621" s="9" t="s">
        <v>923</v>
      </c>
      <c r="E621" s="11">
        <v>0.11923454999999999</v>
      </c>
      <c r="F621" s="12">
        <v>276.61</v>
      </c>
      <c r="G621" s="12">
        <v>32.979999999999997</v>
      </c>
    </row>
    <row r="622" spans="1:7" ht="21" customHeight="1">
      <c r="A622" s="9" t="s">
        <v>1007</v>
      </c>
      <c r="B622" s="10" t="s">
        <v>1008</v>
      </c>
      <c r="C622" s="9" t="s">
        <v>15</v>
      </c>
      <c r="D622" s="9" t="s">
        <v>923</v>
      </c>
      <c r="E622" s="11">
        <v>2.6496569499999998</v>
      </c>
      <c r="F622" s="12">
        <v>44.34</v>
      </c>
      <c r="G622" s="12">
        <v>117.48</v>
      </c>
    </row>
    <row r="623" spans="1:7" ht="21" customHeight="1">
      <c r="A623" s="9" t="s">
        <v>1009</v>
      </c>
      <c r="B623" s="10" t="s">
        <v>1010</v>
      </c>
      <c r="C623" s="9" t="s">
        <v>15</v>
      </c>
      <c r="D623" s="9" t="s">
        <v>16</v>
      </c>
      <c r="E623" s="11">
        <v>1.72227701</v>
      </c>
      <c r="F623" s="12">
        <v>67.89</v>
      </c>
      <c r="G623" s="12">
        <v>116.92</v>
      </c>
    </row>
    <row r="624" spans="1:7" ht="21" customHeight="1">
      <c r="A624" s="9" t="s">
        <v>1011</v>
      </c>
      <c r="B624" s="10" t="s">
        <v>1012</v>
      </c>
      <c r="C624" s="9" t="s">
        <v>15</v>
      </c>
      <c r="D624" s="9" t="s">
        <v>923</v>
      </c>
      <c r="E624" s="11">
        <v>1.6928363799999999</v>
      </c>
      <c r="F624" s="12">
        <v>29.56</v>
      </c>
      <c r="G624" s="12">
        <v>50.04</v>
      </c>
    </row>
    <row r="625" spans="1:7" ht="21" customHeight="1">
      <c r="A625" s="9" t="s">
        <v>928</v>
      </c>
      <c r="B625" s="10" t="s">
        <v>929</v>
      </c>
      <c r="C625" s="9" t="s">
        <v>15</v>
      </c>
      <c r="D625" s="9" t="s">
        <v>16</v>
      </c>
      <c r="E625" s="11">
        <v>2.5171741000000001</v>
      </c>
      <c r="F625" s="12">
        <v>25.04</v>
      </c>
      <c r="G625" s="12">
        <v>63.03</v>
      </c>
    </row>
    <row r="626" spans="1:7" ht="15" customHeight="1">
      <c r="A626" s="7"/>
      <c r="B626" s="7"/>
      <c r="C626" s="7"/>
      <c r="D626" s="7"/>
      <c r="E626" s="207" t="s">
        <v>697</v>
      </c>
      <c r="F626" s="207"/>
      <c r="G626" s="13">
        <v>614.70000000000005</v>
      </c>
    </row>
    <row r="627" spans="1:7" ht="15" customHeight="1">
      <c r="A627" s="7"/>
      <c r="B627" s="7"/>
      <c r="C627" s="7"/>
      <c r="D627" s="7"/>
      <c r="E627" s="208" t="s">
        <v>698</v>
      </c>
      <c r="F627" s="208"/>
      <c r="G627" s="14">
        <v>614.70000000000005</v>
      </c>
    </row>
    <row r="628" spans="1:7" ht="9.9499999999999993" customHeight="1">
      <c r="A628" s="7"/>
      <c r="B628" s="7"/>
      <c r="C628" s="7"/>
      <c r="D628" s="7"/>
      <c r="E628" s="209"/>
      <c r="F628" s="209"/>
      <c r="G628" s="209"/>
    </row>
    <row r="629" spans="1:7" ht="20.100000000000001" customHeight="1">
      <c r="A629" s="210" t="s">
        <v>1013</v>
      </c>
      <c r="B629" s="210"/>
      <c r="C629" s="210"/>
      <c r="D629" s="210"/>
      <c r="E629" s="210"/>
      <c r="F629" s="210"/>
      <c r="G629" s="210"/>
    </row>
    <row r="630" spans="1:7" ht="15" customHeight="1">
      <c r="A630" s="206" t="s">
        <v>700</v>
      </c>
      <c r="B630" s="206"/>
      <c r="C630" s="8" t="s">
        <v>3</v>
      </c>
      <c r="D630" s="8" t="s">
        <v>4</v>
      </c>
      <c r="E630" s="8" t="s">
        <v>692</v>
      </c>
      <c r="F630" s="8" t="s">
        <v>693</v>
      </c>
      <c r="G630" s="8" t="s">
        <v>694</v>
      </c>
    </row>
    <row r="631" spans="1:7" ht="21" customHeight="1">
      <c r="A631" s="9" t="s">
        <v>1014</v>
      </c>
      <c r="B631" s="10" t="s">
        <v>1015</v>
      </c>
      <c r="C631" s="9" t="s">
        <v>15</v>
      </c>
      <c r="D631" s="9" t="s">
        <v>45</v>
      </c>
      <c r="E631" s="11">
        <v>2.2719665099999999</v>
      </c>
      <c r="F631" s="12">
        <v>12.91</v>
      </c>
      <c r="G631" s="12">
        <v>29.33</v>
      </c>
    </row>
    <row r="632" spans="1:7" ht="15" customHeight="1">
      <c r="A632" s="7"/>
      <c r="B632" s="7"/>
      <c r="C632" s="7"/>
      <c r="D632" s="7"/>
      <c r="E632" s="207" t="s">
        <v>709</v>
      </c>
      <c r="F632" s="207"/>
      <c r="G632" s="13">
        <v>29.33</v>
      </c>
    </row>
    <row r="633" spans="1:7" ht="15" customHeight="1">
      <c r="A633" s="7"/>
      <c r="B633" s="7"/>
      <c r="C633" s="7"/>
      <c r="D633" s="7"/>
      <c r="E633" s="208" t="s">
        <v>698</v>
      </c>
      <c r="F633" s="208"/>
      <c r="G633" s="14">
        <v>29.33</v>
      </c>
    </row>
    <row r="634" spans="1:7" ht="9.9499999999999993" customHeight="1">
      <c r="A634" s="7"/>
      <c r="B634" s="7"/>
      <c r="C634" s="7"/>
      <c r="D634" s="7"/>
      <c r="E634" s="209"/>
      <c r="F634" s="209"/>
      <c r="G634" s="209"/>
    </row>
    <row r="635" spans="1:7" ht="20.100000000000001" customHeight="1">
      <c r="A635" s="210" t="s">
        <v>1016</v>
      </c>
      <c r="B635" s="210"/>
      <c r="C635" s="210"/>
      <c r="D635" s="210"/>
      <c r="E635" s="210"/>
      <c r="F635" s="210"/>
      <c r="G635" s="210"/>
    </row>
    <row r="636" spans="1:7" ht="15" customHeight="1">
      <c r="A636" s="206" t="s">
        <v>788</v>
      </c>
      <c r="B636" s="206"/>
      <c r="C636" s="8" t="s">
        <v>3</v>
      </c>
      <c r="D636" s="8" t="s">
        <v>4</v>
      </c>
      <c r="E636" s="8" t="s">
        <v>692</v>
      </c>
      <c r="F636" s="8" t="s">
        <v>693</v>
      </c>
      <c r="G636" s="8" t="s">
        <v>694</v>
      </c>
    </row>
    <row r="637" spans="1:7" ht="15" customHeight="1">
      <c r="A637" s="9" t="s">
        <v>127</v>
      </c>
      <c r="B637" s="10" t="s">
        <v>128</v>
      </c>
      <c r="C637" s="9" t="s">
        <v>1761</v>
      </c>
      <c r="D637" s="9" t="s">
        <v>25</v>
      </c>
      <c r="E637" s="11">
        <v>1</v>
      </c>
      <c r="F637" s="12">
        <v>18.899999999999999</v>
      </c>
      <c r="G637" s="12">
        <v>18.899999999999999</v>
      </c>
    </row>
    <row r="638" spans="1:7" ht="15" customHeight="1">
      <c r="A638" s="7"/>
      <c r="B638" s="7"/>
      <c r="C638" s="7"/>
      <c r="D638" s="7"/>
      <c r="E638" s="207" t="s">
        <v>789</v>
      </c>
      <c r="F638" s="207"/>
      <c r="G638" s="13">
        <v>18.899999999999999</v>
      </c>
    </row>
    <row r="639" spans="1:7" ht="15" customHeight="1">
      <c r="A639" s="7"/>
      <c r="B639" s="7"/>
      <c r="C639" s="7"/>
      <c r="D639" s="7"/>
      <c r="E639" s="208" t="s">
        <v>698</v>
      </c>
      <c r="F639" s="208"/>
      <c r="G639" s="14">
        <v>18.899999999999999</v>
      </c>
    </row>
    <row r="640" spans="1:7" ht="9.9499999999999993" customHeight="1">
      <c r="A640" s="7"/>
      <c r="B640" s="7"/>
      <c r="C640" s="7"/>
      <c r="D640" s="7"/>
      <c r="E640" s="209"/>
      <c r="F640" s="209"/>
      <c r="G640" s="209"/>
    </row>
    <row r="641" spans="1:7" ht="20.100000000000001" customHeight="1">
      <c r="A641" s="210" t="s">
        <v>1017</v>
      </c>
      <c r="B641" s="210"/>
      <c r="C641" s="210"/>
      <c r="D641" s="210"/>
      <c r="E641" s="210"/>
      <c r="F641" s="210"/>
      <c r="G641" s="210"/>
    </row>
    <row r="642" spans="1:7" ht="15" customHeight="1">
      <c r="A642" s="206" t="s">
        <v>788</v>
      </c>
      <c r="B642" s="206"/>
      <c r="C642" s="8" t="s">
        <v>3</v>
      </c>
      <c r="D642" s="8" t="s">
        <v>4</v>
      </c>
      <c r="E642" s="8" t="s">
        <v>692</v>
      </c>
      <c r="F642" s="8" t="s">
        <v>693</v>
      </c>
      <c r="G642" s="8" t="s">
        <v>694</v>
      </c>
    </row>
    <row r="643" spans="1:7" ht="15" customHeight="1">
      <c r="A643" s="9" t="s">
        <v>165</v>
      </c>
      <c r="B643" s="10" t="s">
        <v>166</v>
      </c>
      <c r="C643" s="9" t="s">
        <v>1761</v>
      </c>
      <c r="D643" s="9" t="s">
        <v>25</v>
      </c>
      <c r="E643" s="11">
        <v>1</v>
      </c>
      <c r="F643" s="12">
        <v>11.7</v>
      </c>
      <c r="G643" s="12">
        <v>11.7</v>
      </c>
    </row>
    <row r="644" spans="1:7" ht="15" customHeight="1">
      <c r="A644" s="7"/>
      <c r="B644" s="7"/>
      <c r="C644" s="7"/>
      <c r="D644" s="7"/>
      <c r="E644" s="207" t="s">
        <v>789</v>
      </c>
      <c r="F644" s="207"/>
      <c r="G644" s="13">
        <v>11.7</v>
      </c>
    </row>
    <row r="645" spans="1:7" ht="15" customHeight="1">
      <c r="A645" s="7"/>
      <c r="B645" s="7"/>
      <c r="C645" s="7"/>
      <c r="D645" s="7"/>
      <c r="E645" s="208" t="s">
        <v>698</v>
      </c>
      <c r="F645" s="208"/>
      <c r="G645" s="14">
        <v>11.7</v>
      </c>
    </row>
    <row r="646" spans="1:7" ht="9.9499999999999993" customHeight="1">
      <c r="A646" s="7"/>
      <c r="B646" s="7"/>
      <c r="C646" s="7"/>
      <c r="D646" s="7"/>
      <c r="E646" s="209"/>
      <c r="F646" s="209"/>
      <c r="G646" s="209"/>
    </row>
    <row r="647" spans="1:7" ht="20.100000000000001" customHeight="1">
      <c r="A647" s="210" t="s">
        <v>1018</v>
      </c>
      <c r="B647" s="210"/>
      <c r="C647" s="210"/>
      <c r="D647" s="210"/>
      <c r="E647" s="210"/>
      <c r="F647" s="210"/>
      <c r="G647" s="210"/>
    </row>
    <row r="648" spans="1:7" ht="15" customHeight="1">
      <c r="A648" s="206" t="s">
        <v>710</v>
      </c>
      <c r="B648" s="206"/>
      <c r="C648" s="8" t="s">
        <v>3</v>
      </c>
      <c r="D648" s="8" t="s">
        <v>4</v>
      </c>
      <c r="E648" s="8" t="s">
        <v>692</v>
      </c>
      <c r="F648" s="8" t="s">
        <v>693</v>
      </c>
      <c r="G648" s="8" t="s">
        <v>694</v>
      </c>
    </row>
    <row r="649" spans="1:7" ht="15" customHeight="1">
      <c r="A649" s="9" t="s">
        <v>714</v>
      </c>
      <c r="B649" s="10" t="s">
        <v>715</v>
      </c>
      <c r="C649" s="9" t="s">
        <v>20</v>
      </c>
      <c r="D649" s="9" t="s">
        <v>713</v>
      </c>
      <c r="E649" s="11">
        <v>4.4386522399999997</v>
      </c>
      <c r="F649" s="12">
        <v>15.73</v>
      </c>
      <c r="G649" s="12">
        <v>69.81</v>
      </c>
    </row>
    <row r="650" spans="1:7" ht="18" customHeight="1">
      <c r="A650" s="7"/>
      <c r="B650" s="7"/>
      <c r="C650" s="7"/>
      <c r="D650" s="7"/>
      <c r="E650" s="207" t="s">
        <v>716</v>
      </c>
      <c r="F650" s="207"/>
      <c r="G650" s="13">
        <v>69.81</v>
      </c>
    </row>
    <row r="651" spans="1:7" ht="15" customHeight="1">
      <c r="A651" s="7"/>
      <c r="B651" s="7"/>
      <c r="C651" s="7"/>
      <c r="D651" s="7"/>
      <c r="E651" s="208" t="s">
        <v>698</v>
      </c>
      <c r="F651" s="208"/>
      <c r="G651" s="14">
        <v>69.81</v>
      </c>
    </row>
    <row r="652" spans="1:7" ht="9.9499999999999993" customHeight="1">
      <c r="A652" s="7"/>
      <c r="B652" s="7"/>
      <c r="C652" s="7"/>
      <c r="D652" s="7"/>
      <c r="E652" s="209"/>
      <c r="F652" s="209"/>
      <c r="G652" s="209"/>
    </row>
    <row r="653" spans="1:7" ht="20.100000000000001" customHeight="1">
      <c r="A653" s="210" t="s">
        <v>1019</v>
      </c>
      <c r="B653" s="210"/>
      <c r="C653" s="210"/>
      <c r="D653" s="210"/>
      <c r="E653" s="210"/>
      <c r="F653" s="210"/>
      <c r="G653" s="210"/>
    </row>
    <row r="654" spans="1:7" ht="15" customHeight="1">
      <c r="A654" s="206" t="s">
        <v>700</v>
      </c>
      <c r="B654" s="206"/>
      <c r="C654" s="8" t="s">
        <v>3</v>
      </c>
      <c r="D654" s="8" t="s">
        <v>4</v>
      </c>
      <c r="E654" s="8" t="s">
        <v>692</v>
      </c>
      <c r="F654" s="8" t="s">
        <v>693</v>
      </c>
      <c r="G654" s="8" t="s">
        <v>694</v>
      </c>
    </row>
    <row r="655" spans="1:7" ht="21" customHeight="1">
      <c r="A655" s="9" t="s">
        <v>1020</v>
      </c>
      <c r="B655" s="10" t="s">
        <v>1021</v>
      </c>
      <c r="C655" s="9" t="s">
        <v>20</v>
      </c>
      <c r="D655" s="9" t="s">
        <v>21</v>
      </c>
      <c r="E655" s="11">
        <v>1.98486143</v>
      </c>
      <c r="F655" s="12">
        <v>5.75</v>
      </c>
      <c r="G655" s="12">
        <v>11.41</v>
      </c>
    </row>
    <row r="656" spans="1:7" ht="15" customHeight="1">
      <c r="A656" s="7"/>
      <c r="B656" s="7"/>
      <c r="C656" s="7"/>
      <c r="D656" s="7"/>
      <c r="E656" s="207" t="s">
        <v>709</v>
      </c>
      <c r="F656" s="207"/>
      <c r="G656" s="13">
        <v>11.41</v>
      </c>
    </row>
    <row r="657" spans="1:7" ht="15" customHeight="1">
      <c r="A657" s="206" t="s">
        <v>710</v>
      </c>
      <c r="B657" s="206"/>
      <c r="C657" s="8" t="s">
        <v>3</v>
      </c>
      <c r="D657" s="8" t="s">
        <v>4</v>
      </c>
      <c r="E657" s="8" t="s">
        <v>692</v>
      </c>
      <c r="F657" s="8" t="s">
        <v>693</v>
      </c>
      <c r="G657" s="8" t="s">
        <v>694</v>
      </c>
    </row>
    <row r="658" spans="1:7" ht="15" customHeight="1">
      <c r="A658" s="9" t="s">
        <v>1022</v>
      </c>
      <c r="B658" s="10" t="s">
        <v>1023</v>
      </c>
      <c r="C658" s="9" t="s">
        <v>20</v>
      </c>
      <c r="D658" s="9" t="s">
        <v>713</v>
      </c>
      <c r="E658" s="11">
        <v>6.9739060000000005E-2</v>
      </c>
      <c r="F658" s="12">
        <v>16.440000000000001</v>
      </c>
      <c r="G658" s="12">
        <v>1.1399999999999999</v>
      </c>
    </row>
    <row r="659" spans="1:7" ht="15" customHeight="1">
      <c r="A659" s="9" t="s">
        <v>714</v>
      </c>
      <c r="B659" s="10" t="s">
        <v>715</v>
      </c>
      <c r="C659" s="9" t="s">
        <v>20</v>
      </c>
      <c r="D659" s="9" t="s">
        <v>713</v>
      </c>
      <c r="E659" s="11">
        <v>0.34653937000000001</v>
      </c>
      <c r="F659" s="12">
        <v>15.73</v>
      </c>
      <c r="G659" s="12">
        <v>5.45</v>
      </c>
    </row>
    <row r="660" spans="1:7" ht="18" customHeight="1">
      <c r="A660" s="7"/>
      <c r="B660" s="7"/>
      <c r="C660" s="7"/>
      <c r="D660" s="7"/>
      <c r="E660" s="207" t="s">
        <v>716</v>
      </c>
      <c r="F660" s="207"/>
      <c r="G660" s="13">
        <v>6.59</v>
      </c>
    </row>
    <row r="661" spans="1:7" ht="15" customHeight="1">
      <c r="A661" s="7"/>
      <c r="B661" s="7"/>
      <c r="C661" s="7"/>
      <c r="D661" s="7"/>
      <c r="E661" s="208" t="s">
        <v>698</v>
      </c>
      <c r="F661" s="208"/>
      <c r="G661" s="14">
        <v>18</v>
      </c>
    </row>
    <row r="662" spans="1:7" ht="9.9499999999999993" customHeight="1">
      <c r="A662" s="7"/>
      <c r="B662" s="7"/>
      <c r="C662" s="7"/>
      <c r="D662" s="7"/>
      <c r="E662" s="209"/>
      <c r="F662" s="209"/>
      <c r="G662" s="209"/>
    </row>
    <row r="663" spans="1:7" ht="20.100000000000001" customHeight="1">
      <c r="A663" s="210" t="s">
        <v>1024</v>
      </c>
      <c r="B663" s="210"/>
      <c r="C663" s="210"/>
      <c r="D663" s="210"/>
      <c r="E663" s="210"/>
      <c r="F663" s="210"/>
      <c r="G663" s="210"/>
    </row>
    <row r="664" spans="1:7" ht="15" customHeight="1">
      <c r="A664" s="206" t="s">
        <v>800</v>
      </c>
      <c r="B664" s="206"/>
      <c r="C664" s="8" t="s">
        <v>3</v>
      </c>
      <c r="D664" s="8" t="s">
        <v>4</v>
      </c>
      <c r="E664" s="8" t="s">
        <v>692</v>
      </c>
      <c r="F664" s="8" t="s">
        <v>693</v>
      </c>
      <c r="G664" s="8" t="s">
        <v>694</v>
      </c>
    </row>
    <row r="665" spans="1:7" ht="15" customHeight="1">
      <c r="A665" s="9" t="s">
        <v>804</v>
      </c>
      <c r="B665" s="10" t="s">
        <v>805</v>
      </c>
      <c r="C665" s="9" t="s">
        <v>15</v>
      </c>
      <c r="D665" s="9" t="s">
        <v>803</v>
      </c>
      <c r="E665" s="11">
        <v>1.18526826</v>
      </c>
      <c r="F665" s="12">
        <v>3.08</v>
      </c>
      <c r="G665" s="12">
        <v>3.65</v>
      </c>
    </row>
    <row r="666" spans="1:7" ht="15" customHeight="1">
      <c r="A666" s="7"/>
      <c r="B666" s="7"/>
      <c r="C666" s="7"/>
      <c r="D666" s="7"/>
      <c r="E666" s="207" t="s">
        <v>806</v>
      </c>
      <c r="F666" s="207"/>
      <c r="G666" s="13">
        <v>3.65</v>
      </c>
    </row>
    <row r="667" spans="1:7" ht="15" customHeight="1">
      <c r="A667" s="206" t="s">
        <v>700</v>
      </c>
      <c r="B667" s="206"/>
      <c r="C667" s="8" t="s">
        <v>3</v>
      </c>
      <c r="D667" s="8" t="s">
        <v>4</v>
      </c>
      <c r="E667" s="8" t="s">
        <v>692</v>
      </c>
      <c r="F667" s="8" t="s">
        <v>693</v>
      </c>
      <c r="G667" s="8" t="s">
        <v>694</v>
      </c>
    </row>
    <row r="668" spans="1:7" ht="21" customHeight="1">
      <c r="A668" s="9" t="s">
        <v>1025</v>
      </c>
      <c r="B668" s="10" t="s">
        <v>1026</v>
      </c>
      <c r="C668" s="9" t="s">
        <v>15</v>
      </c>
      <c r="D668" s="9" t="s">
        <v>923</v>
      </c>
      <c r="E668" s="11">
        <v>5.9130130000000003E-2</v>
      </c>
      <c r="F668" s="12">
        <v>46.6</v>
      </c>
      <c r="G668" s="12">
        <v>2.75</v>
      </c>
    </row>
    <row r="669" spans="1:7" ht="21" customHeight="1">
      <c r="A669" s="9" t="s">
        <v>1027</v>
      </c>
      <c r="B669" s="10" t="s">
        <v>1028</v>
      </c>
      <c r="C669" s="9" t="s">
        <v>15</v>
      </c>
      <c r="D669" s="9" t="s">
        <v>923</v>
      </c>
      <c r="E669" s="11">
        <v>5.9130130000000003E-2</v>
      </c>
      <c r="F669" s="12">
        <v>46.85</v>
      </c>
      <c r="G669" s="12">
        <v>2.77</v>
      </c>
    </row>
    <row r="670" spans="1:7" ht="15" customHeight="1">
      <c r="A670" s="7"/>
      <c r="B670" s="7"/>
      <c r="C670" s="7"/>
      <c r="D670" s="7"/>
      <c r="E670" s="207" t="s">
        <v>709</v>
      </c>
      <c r="F670" s="207"/>
      <c r="G670" s="13">
        <v>5.52</v>
      </c>
    </row>
    <row r="671" spans="1:7" ht="15" customHeight="1">
      <c r="A671" s="206" t="s">
        <v>815</v>
      </c>
      <c r="B671" s="206"/>
      <c r="C671" s="8" t="s">
        <v>3</v>
      </c>
      <c r="D671" s="8" t="s">
        <v>4</v>
      </c>
      <c r="E671" s="8" t="s">
        <v>692</v>
      </c>
      <c r="F671" s="8" t="s">
        <v>693</v>
      </c>
      <c r="G671" s="8" t="s">
        <v>694</v>
      </c>
    </row>
    <row r="672" spans="1:7" ht="15" customHeight="1">
      <c r="A672" s="9" t="s">
        <v>818</v>
      </c>
      <c r="B672" s="10" t="s">
        <v>819</v>
      </c>
      <c r="C672" s="9" t="s">
        <v>15</v>
      </c>
      <c r="D672" s="9" t="s">
        <v>803</v>
      </c>
      <c r="E672" s="11">
        <v>1.1826034000000001</v>
      </c>
      <c r="F672" s="12">
        <v>11.7</v>
      </c>
      <c r="G672" s="12">
        <v>13.83</v>
      </c>
    </row>
    <row r="673" spans="1:7" ht="15" customHeight="1">
      <c r="A673" s="7"/>
      <c r="B673" s="7"/>
      <c r="C673" s="7"/>
      <c r="D673" s="7"/>
      <c r="E673" s="207" t="s">
        <v>820</v>
      </c>
      <c r="F673" s="207"/>
      <c r="G673" s="13">
        <v>13.83</v>
      </c>
    </row>
    <row r="674" spans="1:7" ht="15" customHeight="1">
      <c r="A674" s="7"/>
      <c r="B674" s="7"/>
      <c r="C674" s="7"/>
      <c r="D674" s="7"/>
      <c r="E674" s="208" t="s">
        <v>698</v>
      </c>
      <c r="F674" s="208"/>
      <c r="G674" s="14">
        <v>23</v>
      </c>
    </row>
    <row r="675" spans="1:7" ht="9.9499999999999993" customHeight="1">
      <c r="A675" s="7"/>
      <c r="B675" s="7"/>
      <c r="C675" s="7"/>
      <c r="D675" s="7"/>
      <c r="E675" s="209"/>
      <c r="F675" s="209"/>
      <c r="G675" s="209"/>
    </row>
    <row r="676" spans="1:7" ht="20.100000000000001" customHeight="1">
      <c r="A676" s="210" t="s">
        <v>1029</v>
      </c>
      <c r="B676" s="210"/>
      <c r="C676" s="210"/>
      <c r="D676" s="210"/>
      <c r="E676" s="210"/>
      <c r="F676" s="210"/>
      <c r="G676" s="210"/>
    </row>
    <row r="677" spans="1:7" ht="15" customHeight="1">
      <c r="A677" s="206" t="s">
        <v>700</v>
      </c>
      <c r="B677" s="206"/>
      <c r="C677" s="8" t="s">
        <v>3</v>
      </c>
      <c r="D677" s="8" t="s">
        <v>4</v>
      </c>
      <c r="E677" s="8" t="s">
        <v>692</v>
      </c>
      <c r="F677" s="8" t="s">
        <v>693</v>
      </c>
      <c r="G677" s="8" t="s">
        <v>694</v>
      </c>
    </row>
    <row r="678" spans="1:7" ht="15" customHeight="1">
      <c r="A678" s="9" t="s">
        <v>1030</v>
      </c>
      <c r="B678" s="10" t="s">
        <v>1031</v>
      </c>
      <c r="C678" s="9" t="s">
        <v>20</v>
      </c>
      <c r="D678" s="9" t="s">
        <v>170</v>
      </c>
      <c r="E678" s="11">
        <v>2.253374E-2</v>
      </c>
      <c r="F678" s="12">
        <v>57.99</v>
      </c>
      <c r="G678" s="12">
        <v>1.3</v>
      </c>
    </row>
    <row r="679" spans="1:7" ht="15" customHeight="1">
      <c r="A679" s="7"/>
      <c r="B679" s="7"/>
      <c r="C679" s="7"/>
      <c r="D679" s="7"/>
      <c r="E679" s="207" t="s">
        <v>709</v>
      </c>
      <c r="F679" s="207"/>
      <c r="G679" s="13">
        <v>1.3</v>
      </c>
    </row>
    <row r="680" spans="1:7" ht="15" customHeight="1">
      <c r="A680" s="206" t="s">
        <v>710</v>
      </c>
      <c r="B680" s="206"/>
      <c r="C680" s="8" t="s">
        <v>3</v>
      </c>
      <c r="D680" s="8" t="s">
        <v>4</v>
      </c>
      <c r="E680" s="8" t="s">
        <v>692</v>
      </c>
      <c r="F680" s="8" t="s">
        <v>693</v>
      </c>
      <c r="G680" s="8" t="s">
        <v>694</v>
      </c>
    </row>
    <row r="681" spans="1:7" ht="15" customHeight="1">
      <c r="A681" s="9" t="s">
        <v>1022</v>
      </c>
      <c r="B681" s="10" t="s">
        <v>1023</v>
      </c>
      <c r="C681" s="9" t="s">
        <v>20</v>
      </c>
      <c r="D681" s="9" t="s">
        <v>713</v>
      </c>
      <c r="E681" s="11">
        <v>1.958551E-2</v>
      </c>
      <c r="F681" s="12">
        <v>16.440000000000001</v>
      </c>
      <c r="G681" s="12">
        <v>0.32</v>
      </c>
    </row>
    <row r="682" spans="1:7" ht="15" customHeight="1">
      <c r="A682" s="9" t="s">
        <v>714</v>
      </c>
      <c r="B682" s="10" t="s">
        <v>715</v>
      </c>
      <c r="C682" s="9" t="s">
        <v>20</v>
      </c>
      <c r="D682" s="9" t="s">
        <v>713</v>
      </c>
      <c r="E682" s="11">
        <v>9.7571539999999998E-2</v>
      </c>
      <c r="F682" s="12">
        <v>15.73</v>
      </c>
      <c r="G682" s="12">
        <v>1.53</v>
      </c>
    </row>
    <row r="683" spans="1:7" ht="18" customHeight="1">
      <c r="A683" s="7"/>
      <c r="B683" s="7"/>
      <c r="C683" s="7"/>
      <c r="D683" s="7"/>
      <c r="E683" s="207" t="s">
        <v>716</v>
      </c>
      <c r="F683" s="207"/>
      <c r="G683" s="13">
        <v>1.85</v>
      </c>
    </row>
    <row r="684" spans="1:7" ht="15" customHeight="1">
      <c r="A684" s="7"/>
      <c r="B684" s="7"/>
      <c r="C684" s="7"/>
      <c r="D684" s="7"/>
      <c r="E684" s="208" t="s">
        <v>698</v>
      </c>
      <c r="F684" s="208"/>
      <c r="G684" s="14">
        <v>3.15</v>
      </c>
    </row>
    <row r="685" spans="1:7" ht="9.9499999999999993" customHeight="1">
      <c r="A685" s="7"/>
      <c r="B685" s="7"/>
      <c r="C685" s="7"/>
      <c r="D685" s="7"/>
      <c r="E685" s="209"/>
      <c r="F685" s="209"/>
      <c r="G685" s="209"/>
    </row>
    <row r="686" spans="1:7" ht="20.100000000000001" customHeight="1">
      <c r="A686" s="210" t="s">
        <v>1032</v>
      </c>
      <c r="B686" s="210"/>
      <c r="C686" s="210"/>
      <c r="D686" s="210"/>
      <c r="E686" s="210"/>
      <c r="F686" s="210"/>
      <c r="G686" s="210"/>
    </row>
    <row r="687" spans="1:7" ht="15" customHeight="1">
      <c r="A687" s="206" t="s">
        <v>700</v>
      </c>
      <c r="B687" s="206"/>
      <c r="C687" s="8" t="s">
        <v>3</v>
      </c>
      <c r="D687" s="8" t="s">
        <v>4</v>
      </c>
      <c r="E687" s="8" t="s">
        <v>692</v>
      </c>
      <c r="F687" s="8" t="s">
        <v>693</v>
      </c>
      <c r="G687" s="8" t="s">
        <v>694</v>
      </c>
    </row>
    <row r="688" spans="1:7" ht="15" customHeight="1">
      <c r="A688" s="9" t="s">
        <v>1033</v>
      </c>
      <c r="B688" s="10" t="s">
        <v>1034</v>
      </c>
      <c r="C688" s="9" t="s">
        <v>15</v>
      </c>
      <c r="D688" s="9" t="s">
        <v>185</v>
      </c>
      <c r="E688" s="11">
        <v>2.6201775199999999</v>
      </c>
      <c r="F688" s="12">
        <v>1233.55</v>
      </c>
      <c r="G688" s="12">
        <v>3232.11</v>
      </c>
    </row>
    <row r="689" spans="1:7" ht="15" customHeight="1">
      <c r="A689" s="7"/>
      <c r="B689" s="7"/>
      <c r="C689" s="7"/>
      <c r="D689" s="7"/>
      <c r="E689" s="207" t="s">
        <v>709</v>
      </c>
      <c r="F689" s="207"/>
      <c r="G689" s="13">
        <v>3232.11</v>
      </c>
    </row>
    <row r="690" spans="1:7" ht="15" customHeight="1">
      <c r="A690" s="7"/>
      <c r="B690" s="7"/>
      <c r="C690" s="7"/>
      <c r="D690" s="7"/>
      <c r="E690" s="208" t="s">
        <v>698</v>
      </c>
      <c r="F690" s="208"/>
      <c r="G690" s="14">
        <v>3232.11</v>
      </c>
    </row>
    <row r="691" spans="1:7" ht="9.9499999999999993" customHeight="1">
      <c r="A691" s="7"/>
      <c r="B691" s="7"/>
      <c r="C691" s="7"/>
      <c r="D691" s="7"/>
      <c r="E691" s="209"/>
      <c r="F691" s="209"/>
      <c r="G691" s="209"/>
    </row>
    <row r="692" spans="1:7" ht="20.100000000000001" customHeight="1">
      <c r="A692" s="210" t="s">
        <v>1035</v>
      </c>
      <c r="B692" s="210"/>
      <c r="C692" s="210"/>
      <c r="D692" s="210"/>
      <c r="E692" s="210"/>
      <c r="F692" s="210"/>
      <c r="G692" s="210"/>
    </row>
    <row r="693" spans="1:7" ht="15" customHeight="1">
      <c r="A693" s="206" t="s">
        <v>720</v>
      </c>
      <c r="B693" s="206"/>
      <c r="C693" s="8" t="s">
        <v>3</v>
      </c>
      <c r="D693" s="8" t="s">
        <v>4</v>
      </c>
      <c r="E693" s="8" t="s">
        <v>692</v>
      </c>
      <c r="F693" s="8" t="s">
        <v>693</v>
      </c>
      <c r="G693" s="8" t="s">
        <v>694</v>
      </c>
    </row>
    <row r="694" spans="1:7" ht="29.1" customHeight="1">
      <c r="A694" s="9" t="s">
        <v>1036</v>
      </c>
      <c r="B694" s="10" t="s">
        <v>1037</v>
      </c>
      <c r="C694" s="9" t="s">
        <v>20</v>
      </c>
      <c r="D694" s="9" t="s">
        <v>723</v>
      </c>
      <c r="E694" s="11">
        <v>9.2955999999999996E-4</v>
      </c>
      <c r="F694" s="12">
        <v>72.19</v>
      </c>
      <c r="G694" s="12">
        <v>0.06</v>
      </c>
    </row>
    <row r="695" spans="1:7" ht="29.1" customHeight="1">
      <c r="A695" s="9" t="s">
        <v>1038</v>
      </c>
      <c r="B695" s="10" t="s">
        <v>1039</v>
      </c>
      <c r="C695" s="9" t="s">
        <v>20</v>
      </c>
      <c r="D695" s="9" t="s">
        <v>726</v>
      </c>
      <c r="E695" s="11">
        <v>3.8423999999999999E-4</v>
      </c>
      <c r="F695" s="12">
        <v>153.28</v>
      </c>
      <c r="G695" s="12">
        <v>0.05</v>
      </c>
    </row>
    <row r="696" spans="1:7" ht="38.1" customHeight="1">
      <c r="A696" s="9" t="s">
        <v>1040</v>
      </c>
      <c r="B696" s="10" t="s">
        <v>1041</v>
      </c>
      <c r="C696" s="9" t="s">
        <v>20</v>
      </c>
      <c r="D696" s="9" t="s">
        <v>723</v>
      </c>
      <c r="E696" s="11">
        <v>7.8911099999999998E-3</v>
      </c>
      <c r="F696" s="12">
        <v>47.89</v>
      </c>
      <c r="G696" s="12">
        <v>0.37</v>
      </c>
    </row>
    <row r="697" spans="1:7" ht="18" customHeight="1">
      <c r="A697" s="7"/>
      <c r="B697" s="7"/>
      <c r="C697" s="7"/>
      <c r="D697" s="7"/>
      <c r="E697" s="207" t="s">
        <v>727</v>
      </c>
      <c r="F697" s="207"/>
      <c r="G697" s="13">
        <v>0.48</v>
      </c>
    </row>
    <row r="698" spans="1:7" ht="15" customHeight="1">
      <c r="A698" s="206" t="s">
        <v>710</v>
      </c>
      <c r="B698" s="206"/>
      <c r="C698" s="8" t="s">
        <v>3</v>
      </c>
      <c r="D698" s="8" t="s">
        <v>4</v>
      </c>
      <c r="E698" s="8" t="s">
        <v>692</v>
      </c>
      <c r="F698" s="8" t="s">
        <v>693</v>
      </c>
      <c r="G698" s="8" t="s">
        <v>694</v>
      </c>
    </row>
    <row r="699" spans="1:7" ht="15" customHeight="1">
      <c r="A699" s="9" t="s">
        <v>714</v>
      </c>
      <c r="B699" s="10" t="s">
        <v>715</v>
      </c>
      <c r="C699" s="9" t="s">
        <v>20</v>
      </c>
      <c r="D699" s="9" t="s">
        <v>713</v>
      </c>
      <c r="E699" s="11">
        <v>1.31382E-3</v>
      </c>
      <c r="F699" s="12">
        <v>15.73</v>
      </c>
      <c r="G699" s="12">
        <v>0.02</v>
      </c>
    </row>
    <row r="700" spans="1:7" ht="18" customHeight="1">
      <c r="A700" s="7"/>
      <c r="B700" s="7"/>
      <c r="C700" s="7"/>
      <c r="D700" s="7"/>
      <c r="E700" s="207" t="s">
        <v>716</v>
      </c>
      <c r="F700" s="207"/>
      <c r="G700" s="13">
        <v>0.02</v>
      </c>
    </row>
    <row r="701" spans="1:7" ht="15" customHeight="1">
      <c r="A701" s="7"/>
      <c r="B701" s="7"/>
      <c r="C701" s="7"/>
      <c r="D701" s="7"/>
      <c r="E701" s="208" t="s">
        <v>698</v>
      </c>
      <c r="F701" s="208"/>
      <c r="G701" s="14">
        <v>0.5</v>
      </c>
    </row>
    <row r="702" spans="1:7" ht="9.9499999999999993" customHeight="1">
      <c r="A702" s="7"/>
      <c r="B702" s="7"/>
      <c r="C702" s="7"/>
      <c r="D702" s="7"/>
      <c r="E702" s="209"/>
      <c r="F702" s="209"/>
      <c r="G702" s="209"/>
    </row>
    <row r="703" spans="1:7" ht="20.100000000000001" customHeight="1">
      <c r="A703" s="210" t="s">
        <v>1042</v>
      </c>
      <c r="B703" s="210"/>
      <c r="C703" s="210"/>
      <c r="D703" s="210"/>
      <c r="E703" s="210"/>
      <c r="F703" s="210"/>
      <c r="G703" s="210"/>
    </row>
    <row r="704" spans="1:7" ht="15" customHeight="1">
      <c r="A704" s="206" t="s">
        <v>700</v>
      </c>
      <c r="B704" s="206"/>
      <c r="C704" s="8" t="s">
        <v>3</v>
      </c>
      <c r="D704" s="8" t="s">
        <v>4</v>
      </c>
      <c r="E704" s="8" t="s">
        <v>692</v>
      </c>
      <c r="F704" s="8" t="s">
        <v>693</v>
      </c>
      <c r="G704" s="8" t="s">
        <v>694</v>
      </c>
    </row>
    <row r="705" spans="1:7" ht="15" customHeight="1">
      <c r="A705" s="9" t="s">
        <v>1043</v>
      </c>
      <c r="B705" s="10" t="s">
        <v>1044</v>
      </c>
      <c r="C705" s="9" t="s">
        <v>20</v>
      </c>
      <c r="D705" s="9" t="s">
        <v>21</v>
      </c>
      <c r="E705" s="11">
        <v>1.93165564</v>
      </c>
      <c r="F705" s="12">
        <v>4.1100000000000003</v>
      </c>
      <c r="G705" s="12">
        <v>7.93</v>
      </c>
    </row>
    <row r="706" spans="1:7" ht="15" customHeight="1">
      <c r="A706" s="7"/>
      <c r="B706" s="7"/>
      <c r="C706" s="7"/>
      <c r="D706" s="7"/>
      <c r="E706" s="207" t="s">
        <v>709</v>
      </c>
      <c r="F706" s="207"/>
      <c r="G706" s="13">
        <v>7.93</v>
      </c>
    </row>
    <row r="707" spans="1:7" ht="15" customHeight="1">
      <c r="A707" s="206" t="s">
        <v>710</v>
      </c>
      <c r="B707" s="206"/>
      <c r="C707" s="8" t="s">
        <v>3</v>
      </c>
      <c r="D707" s="8" t="s">
        <v>4</v>
      </c>
      <c r="E707" s="8" t="s">
        <v>692</v>
      </c>
      <c r="F707" s="8" t="s">
        <v>693</v>
      </c>
      <c r="G707" s="8" t="s">
        <v>694</v>
      </c>
    </row>
    <row r="708" spans="1:7" ht="15" customHeight="1">
      <c r="A708" s="9" t="s">
        <v>1022</v>
      </c>
      <c r="B708" s="10" t="s">
        <v>1023</v>
      </c>
      <c r="C708" s="9" t="s">
        <v>20</v>
      </c>
      <c r="D708" s="9" t="s">
        <v>713</v>
      </c>
      <c r="E708" s="11">
        <v>5.3486260000000001E-2</v>
      </c>
      <c r="F708" s="12">
        <v>16.440000000000001</v>
      </c>
      <c r="G708" s="12">
        <v>0.87</v>
      </c>
    </row>
    <row r="709" spans="1:7" ht="15" customHeight="1">
      <c r="A709" s="9" t="s">
        <v>714</v>
      </c>
      <c r="B709" s="10" t="s">
        <v>715</v>
      </c>
      <c r="C709" s="9" t="s">
        <v>20</v>
      </c>
      <c r="D709" s="9" t="s">
        <v>713</v>
      </c>
      <c r="E709" s="11">
        <v>0.26762447</v>
      </c>
      <c r="F709" s="12">
        <v>15.73</v>
      </c>
      <c r="G709" s="12">
        <v>4.2</v>
      </c>
    </row>
    <row r="710" spans="1:7" ht="18" customHeight="1">
      <c r="A710" s="7"/>
      <c r="B710" s="7"/>
      <c r="C710" s="7"/>
      <c r="D710" s="7"/>
      <c r="E710" s="207" t="s">
        <v>716</v>
      </c>
      <c r="F710" s="207"/>
      <c r="G710" s="13">
        <v>5.07</v>
      </c>
    </row>
    <row r="711" spans="1:7" ht="15" customHeight="1">
      <c r="A711" s="7"/>
      <c r="B711" s="7"/>
      <c r="C711" s="7"/>
      <c r="D711" s="7"/>
      <c r="E711" s="208" t="s">
        <v>698</v>
      </c>
      <c r="F711" s="208"/>
      <c r="G711" s="14">
        <v>13</v>
      </c>
    </row>
    <row r="712" spans="1:7" ht="9.9499999999999993" customHeight="1">
      <c r="A712" s="7"/>
      <c r="B712" s="7"/>
      <c r="C712" s="7"/>
      <c r="D712" s="7"/>
      <c r="E712" s="209"/>
      <c r="F712" s="209"/>
      <c r="G712" s="209"/>
    </row>
    <row r="713" spans="1:7" ht="20.100000000000001" customHeight="1">
      <c r="A713" s="210" t="s">
        <v>1045</v>
      </c>
      <c r="B713" s="210"/>
      <c r="C713" s="210"/>
      <c r="D713" s="210"/>
      <c r="E713" s="210"/>
      <c r="F713" s="210"/>
      <c r="G713" s="210"/>
    </row>
    <row r="714" spans="1:7" ht="15" customHeight="1">
      <c r="A714" s="206" t="s">
        <v>700</v>
      </c>
      <c r="B714" s="206"/>
      <c r="C714" s="8" t="s">
        <v>3</v>
      </c>
      <c r="D714" s="8" t="s">
        <v>4</v>
      </c>
      <c r="E714" s="8" t="s">
        <v>692</v>
      </c>
      <c r="F714" s="8" t="s">
        <v>693</v>
      </c>
      <c r="G714" s="8" t="s">
        <v>694</v>
      </c>
    </row>
    <row r="715" spans="1:7" ht="21" customHeight="1">
      <c r="A715" s="9" t="s">
        <v>1046</v>
      </c>
      <c r="B715" s="10" t="s">
        <v>1047</v>
      </c>
      <c r="C715" s="9" t="s">
        <v>15</v>
      </c>
      <c r="D715" s="9" t="s">
        <v>52</v>
      </c>
      <c r="E715" s="11">
        <v>1</v>
      </c>
      <c r="F715" s="12">
        <v>1633.99</v>
      </c>
      <c r="G715" s="12">
        <v>1633.99</v>
      </c>
    </row>
    <row r="716" spans="1:7" ht="15" customHeight="1">
      <c r="A716" s="7"/>
      <c r="B716" s="7"/>
      <c r="C716" s="7"/>
      <c r="D716" s="7"/>
      <c r="E716" s="207" t="s">
        <v>709</v>
      </c>
      <c r="F716" s="207"/>
      <c r="G716" s="13">
        <v>1633.99</v>
      </c>
    </row>
    <row r="717" spans="1:7" ht="15" customHeight="1">
      <c r="A717" s="7"/>
      <c r="B717" s="7"/>
      <c r="C717" s="7"/>
      <c r="D717" s="7"/>
      <c r="E717" s="208" t="s">
        <v>698</v>
      </c>
      <c r="F717" s="208"/>
      <c r="G717" s="14">
        <v>4000</v>
      </c>
    </row>
    <row r="718" spans="1:7" ht="9.9499999999999993" customHeight="1">
      <c r="A718" s="7"/>
      <c r="B718" s="7"/>
      <c r="C718" s="7"/>
      <c r="D718" s="7"/>
      <c r="E718" s="209"/>
      <c r="F718" s="209"/>
      <c r="G718" s="209"/>
    </row>
    <row r="719" spans="1:7" ht="20.100000000000001" customHeight="1">
      <c r="A719" s="210" t="s">
        <v>1048</v>
      </c>
      <c r="B719" s="210"/>
      <c r="C719" s="210"/>
      <c r="D719" s="210"/>
      <c r="E719" s="210"/>
      <c r="F719" s="210"/>
      <c r="G719" s="210"/>
    </row>
    <row r="720" spans="1:7" ht="15" customHeight="1">
      <c r="A720" s="206" t="s">
        <v>800</v>
      </c>
      <c r="B720" s="206"/>
      <c r="C720" s="8" t="s">
        <v>3</v>
      </c>
      <c r="D720" s="8" t="s">
        <v>4</v>
      </c>
      <c r="E720" s="8" t="s">
        <v>692</v>
      </c>
      <c r="F720" s="8" t="s">
        <v>693</v>
      </c>
      <c r="G720" s="8" t="s">
        <v>694</v>
      </c>
    </row>
    <row r="721" spans="1:7" ht="15" customHeight="1">
      <c r="A721" s="9" t="s">
        <v>944</v>
      </c>
      <c r="B721" s="10" t="s">
        <v>945</v>
      </c>
      <c r="C721" s="9" t="s">
        <v>15</v>
      </c>
      <c r="D721" s="9" t="s">
        <v>803</v>
      </c>
      <c r="E721" s="11">
        <v>7.0431530000000006E-2</v>
      </c>
      <c r="F721" s="12">
        <v>2.98</v>
      </c>
      <c r="G721" s="12">
        <v>0.2</v>
      </c>
    </row>
    <row r="722" spans="1:7" ht="15" customHeight="1">
      <c r="A722" s="9" t="s">
        <v>804</v>
      </c>
      <c r="B722" s="10" t="s">
        <v>805</v>
      </c>
      <c r="C722" s="9" t="s">
        <v>15</v>
      </c>
      <c r="D722" s="9" t="s">
        <v>803</v>
      </c>
      <c r="E722" s="11">
        <v>7.0431530000000006E-2</v>
      </c>
      <c r="F722" s="12">
        <v>3.08</v>
      </c>
      <c r="G722" s="12">
        <v>0.21</v>
      </c>
    </row>
    <row r="723" spans="1:7" ht="15" customHeight="1">
      <c r="A723" s="7"/>
      <c r="B723" s="7"/>
      <c r="C723" s="7"/>
      <c r="D723" s="7"/>
      <c r="E723" s="207" t="s">
        <v>806</v>
      </c>
      <c r="F723" s="207"/>
      <c r="G723" s="13">
        <v>0.41</v>
      </c>
    </row>
    <row r="724" spans="1:7" ht="15" customHeight="1">
      <c r="A724" s="206" t="s">
        <v>700</v>
      </c>
      <c r="B724" s="206"/>
      <c r="C724" s="8" t="s">
        <v>3</v>
      </c>
      <c r="D724" s="8" t="s">
        <v>4</v>
      </c>
      <c r="E724" s="8" t="s">
        <v>692</v>
      </c>
      <c r="F724" s="8" t="s">
        <v>693</v>
      </c>
      <c r="G724" s="8" t="s">
        <v>694</v>
      </c>
    </row>
    <row r="725" spans="1:7" ht="15" customHeight="1">
      <c r="A725" s="9" t="s">
        <v>1049</v>
      </c>
      <c r="B725" s="10" t="s">
        <v>1050</v>
      </c>
      <c r="C725" s="9" t="s">
        <v>15</v>
      </c>
      <c r="D725" s="9" t="s">
        <v>809</v>
      </c>
      <c r="E725" s="11">
        <v>2.0947449900000001</v>
      </c>
      <c r="F725" s="12">
        <v>0.37</v>
      </c>
      <c r="G725" s="12">
        <v>0.77</v>
      </c>
    </row>
    <row r="726" spans="1:7" ht="15" customHeight="1">
      <c r="A726" s="7"/>
      <c r="B726" s="7"/>
      <c r="C726" s="7"/>
      <c r="D726" s="7"/>
      <c r="E726" s="207" t="s">
        <v>709</v>
      </c>
      <c r="F726" s="207"/>
      <c r="G726" s="13">
        <v>0.77</v>
      </c>
    </row>
    <row r="727" spans="1:7" ht="15" customHeight="1">
      <c r="A727" s="206" t="s">
        <v>815</v>
      </c>
      <c r="B727" s="206"/>
      <c r="C727" s="8" t="s">
        <v>3</v>
      </c>
      <c r="D727" s="8" t="s">
        <v>4</v>
      </c>
      <c r="E727" s="8" t="s">
        <v>692</v>
      </c>
      <c r="F727" s="8" t="s">
        <v>693</v>
      </c>
      <c r="G727" s="8" t="s">
        <v>694</v>
      </c>
    </row>
    <row r="728" spans="1:7" ht="15" customHeight="1">
      <c r="A728" s="9" t="s">
        <v>946</v>
      </c>
      <c r="B728" s="10" t="s">
        <v>947</v>
      </c>
      <c r="C728" s="9" t="s">
        <v>15</v>
      </c>
      <c r="D728" s="9" t="s">
        <v>803</v>
      </c>
      <c r="E728" s="11">
        <v>7.0431530000000006E-2</v>
      </c>
      <c r="F728" s="12">
        <v>16.399999999999999</v>
      </c>
      <c r="G728" s="12">
        <v>1.1499999999999999</v>
      </c>
    </row>
    <row r="729" spans="1:7" ht="15" customHeight="1">
      <c r="A729" s="9" t="s">
        <v>818</v>
      </c>
      <c r="B729" s="10" t="s">
        <v>819</v>
      </c>
      <c r="C729" s="9" t="s">
        <v>15</v>
      </c>
      <c r="D729" s="9" t="s">
        <v>803</v>
      </c>
      <c r="E729" s="11">
        <v>7.0431530000000006E-2</v>
      </c>
      <c r="F729" s="12">
        <v>11.7</v>
      </c>
      <c r="G729" s="12">
        <v>0.82</v>
      </c>
    </row>
    <row r="730" spans="1:7" ht="15" customHeight="1">
      <c r="A730" s="9" t="s">
        <v>1051</v>
      </c>
      <c r="B730" s="10" t="s">
        <v>1052</v>
      </c>
      <c r="C730" s="9" t="s">
        <v>15</v>
      </c>
      <c r="D730" s="9" t="s">
        <v>803</v>
      </c>
      <c r="E730" s="11">
        <v>8.4517800000000008E-3</v>
      </c>
      <c r="F730" s="12">
        <v>29.49</v>
      </c>
      <c r="G730" s="12">
        <v>0.24</v>
      </c>
    </row>
    <row r="731" spans="1:7" ht="15" customHeight="1">
      <c r="A731" s="7"/>
      <c r="B731" s="7"/>
      <c r="C731" s="7"/>
      <c r="D731" s="7"/>
      <c r="E731" s="207" t="s">
        <v>820</v>
      </c>
      <c r="F731" s="207"/>
      <c r="G731" s="13">
        <v>2.21</v>
      </c>
    </row>
    <row r="732" spans="1:7" ht="15" customHeight="1">
      <c r="A732" s="206" t="s">
        <v>691</v>
      </c>
      <c r="B732" s="206"/>
      <c r="C732" s="8" t="s">
        <v>3</v>
      </c>
      <c r="D732" s="8" t="s">
        <v>4</v>
      </c>
      <c r="E732" s="8" t="s">
        <v>692</v>
      </c>
      <c r="F732" s="8" t="s">
        <v>693</v>
      </c>
      <c r="G732" s="8" t="s">
        <v>694</v>
      </c>
    </row>
    <row r="733" spans="1:7" ht="21" customHeight="1">
      <c r="A733" s="9" t="s">
        <v>1007</v>
      </c>
      <c r="B733" s="10" t="s">
        <v>1008</v>
      </c>
      <c r="C733" s="9" t="s">
        <v>15</v>
      </c>
      <c r="D733" s="9" t="s">
        <v>923</v>
      </c>
      <c r="E733" s="11">
        <v>2.8172599999999998E-3</v>
      </c>
      <c r="F733" s="12">
        <v>44.34</v>
      </c>
      <c r="G733" s="12">
        <v>0.12</v>
      </c>
    </row>
    <row r="734" spans="1:7" ht="15" customHeight="1">
      <c r="A734" s="7"/>
      <c r="B734" s="7"/>
      <c r="C734" s="7"/>
      <c r="D734" s="7"/>
      <c r="E734" s="207" t="s">
        <v>697</v>
      </c>
      <c r="F734" s="207"/>
      <c r="G734" s="13">
        <v>0.12</v>
      </c>
    </row>
    <row r="735" spans="1:7" ht="15" customHeight="1">
      <c r="A735" s="7"/>
      <c r="B735" s="7"/>
      <c r="C735" s="7"/>
      <c r="D735" s="7"/>
      <c r="E735" s="208" t="s">
        <v>698</v>
      </c>
      <c r="F735" s="208"/>
      <c r="G735" s="14">
        <v>3.51</v>
      </c>
    </row>
    <row r="736" spans="1:7" ht="9.9499999999999993" customHeight="1">
      <c r="A736" s="7"/>
      <c r="B736" s="7"/>
      <c r="C736" s="7"/>
      <c r="D736" s="7"/>
      <c r="E736" s="209"/>
      <c r="F736" s="209"/>
      <c r="G736" s="209"/>
    </row>
    <row r="737" spans="1:7" ht="20.100000000000001" customHeight="1">
      <c r="A737" s="210" t="s">
        <v>1053</v>
      </c>
      <c r="B737" s="210"/>
      <c r="C737" s="210"/>
      <c r="D737" s="210"/>
      <c r="E737" s="210"/>
      <c r="F737" s="210"/>
      <c r="G737" s="210"/>
    </row>
    <row r="738" spans="1:7" ht="15" customHeight="1">
      <c r="A738" s="206" t="s">
        <v>800</v>
      </c>
      <c r="B738" s="206"/>
      <c r="C738" s="8" t="s">
        <v>3</v>
      </c>
      <c r="D738" s="8" t="s">
        <v>4</v>
      </c>
      <c r="E738" s="8" t="s">
        <v>692</v>
      </c>
      <c r="F738" s="8" t="s">
        <v>693</v>
      </c>
      <c r="G738" s="8" t="s">
        <v>694</v>
      </c>
    </row>
    <row r="739" spans="1:7" ht="15" customHeight="1">
      <c r="A739" s="9" t="s">
        <v>801</v>
      </c>
      <c r="B739" s="10" t="s">
        <v>802</v>
      </c>
      <c r="C739" s="9" t="s">
        <v>15</v>
      </c>
      <c r="D739" s="9" t="s">
        <v>803</v>
      </c>
      <c r="E739" s="11">
        <v>0.40545250999999999</v>
      </c>
      <c r="F739" s="12">
        <v>3.04</v>
      </c>
      <c r="G739" s="12">
        <v>1.23</v>
      </c>
    </row>
    <row r="740" spans="1:7" ht="15" customHeight="1">
      <c r="A740" s="9" t="s">
        <v>804</v>
      </c>
      <c r="B740" s="10" t="s">
        <v>805</v>
      </c>
      <c r="C740" s="9" t="s">
        <v>15</v>
      </c>
      <c r="D740" s="9" t="s">
        <v>803</v>
      </c>
      <c r="E740" s="11">
        <v>0.40216304000000003</v>
      </c>
      <c r="F740" s="12">
        <v>3.08</v>
      </c>
      <c r="G740" s="12">
        <v>1.23</v>
      </c>
    </row>
    <row r="741" spans="1:7" ht="15" customHeight="1">
      <c r="A741" s="7"/>
      <c r="B741" s="7"/>
      <c r="C741" s="7"/>
      <c r="D741" s="7"/>
      <c r="E741" s="207" t="s">
        <v>806</v>
      </c>
      <c r="F741" s="207"/>
      <c r="G741" s="13">
        <v>2.46</v>
      </c>
    </row>
    <row r="742" spans="1:7" ht="15" customHeight="1">
      <c r="A742" s="206" t="s">
        <v>700</v>
      </c>
      <c r="B742" s="206"/>
      <c r="C742" s="8" t="s">
        <v>3</v>
      </c>
      <c r="D742" s="8" t="s">
        <v>4</v>
      </c>
      <c r="E742" s="8" t="s">
        <v>692</v>
      </c>
      <c r="F742" s="8" t="s">
        <v>693</v>
      </c>
      <c r="G742" s="8" t="s">
        <v>694</v>
      </c>
    </row>
    <row r="743" spans="1:7" ht="15" customHeight="1">
      <c r="A743" s="9" t="s">
        <v>807</v>
      </c>
      <c r="B743" s="10" t="s">
        <v>808</v>
      </c>
      <c r="C743" s="9" t="s">
        <v>15</v>
      </c>
      <c r="D743" s="9" t="s">
        <v>809</v>
      </c>
      <c r="E743" s="11">
        <v>2.0098799999999999E-3</v>
      </c>
      <c r="F743" s="12">
        <v>24.5</v>
      </c>
      <c r="G743" s="12">
        <v>0.04</v>
      </c>
    </row>
    <row r="744" spans="1:7" ht="15" customHeight="1">
      <c r="A744" s="9" t="s">
        <v>810</v>
      </c>
      <c r="B744" s="10" t="s">
        <v>811</v>
      </c>
      <c r="C744" s="9" t="s">
        <v>15</v>
      </c>
      <c r="D744" s="9" t="s">
        <v>812</v>
      </c>
      <c r="E744" s="11">
        <v>8.3743999999999995E-4</v>
      </c>
      <c r="F744" s="12">
        <v>23.59</v>
      </c>
      <c r="G744" s="12">
        <v>0.01</v>
      </c>
    </row>
    <row r="745" spans="1:7" ht="21" customHeight="1">
      <c r="A745" s="9" t="s">
        <v>1054</v>
      </c>
      <c r="B745" s="10" t="s">
        <v>1055</v>
      </c>
      <c r="C745" s="9" t="s">
        <v>15</v>
      </c>
      <c r="D745" s="9" t="s">
        <v>45</v>
      </c>
      <c r="E745" s="11">
        <v>1.7570207499999999</v>
      </c>
      <c r="F745" s="12">
        <v>4.7</v>
      </c>
      <c r="G745" s="12">
        <v>8.25</v>
      </c>
    </row>
    <row r="746" spans="1:7" ht="15" customHeight="1">
      <c r="A746" s="7"/>
      <c r="B746" s="7"/>
      <c r="C746" s="7"/>
      <c r="D746" s="7"/>
      <c r="E746" s="207" t="s">
        <v>709</v>
      </c>
      <c r="F746" s="207"/>
      <c r="G746" s="13">
        <v>8.3000000000000007</v>
      </c>
    </row>
    <row r="747" spans="1:7" ht="15" customHeight="1">
      <c r="A747" s="206" t="s">
        <v>815</v>
      </c>
      <c r="B747" s="206"/>
      <c r="C747" s="8" t="s">
        <v>3</v>
      </c>
      <c r="D747" s="8" t="s">
        <v>4</v>
      </c>
      <c r="E747" s="8" t="s">
        <v>692</v>
      </c>
      <c r="F747" s="8" t="s">
        <v>693</v>
      </c>
      <c r="G747" s="8" t="s">
        <v>694</v>
      </c>
    </row>
    <row r="748" spans="1:7" ht="15" customHeight="1">
      <c r="A748" s="9" t="s">
        <v>816</v>
      </c>
      <c r="B748" s="10" t="s">
        <v>817</v>
      </c>
      <c r="C748" s="9" t="s">
        <v>15</v>
      </c>
      <c r="D748" s="9" t="s">
        <v>803</v>
      </c>
      <c r="E748" s="11">
        <v>0.40216304000000003</v>
      </c>
      <c r="F748" s="12">
        <v>16.399999999999999</v>
      </c>
      <c r="G748" s="12">
        <v>6.59</v>
      </c>
    </row>
    <row r="749" spans="1:7" ht="15" customHeight="1">
      <c r="A749" s="9" t="s">
        <v>818</v>
      </c>
      <c r="B749" s="10" t="s">
        <v>819</v>
      </c>
      <c r="C749" s="9" t="s">
        <v>15</v>
      </c>
      <c r="D749" s="9" t="s">
        <v>803</v>
      </c>
      <c r="E749" s="11">
        <v>0.40216304000000003</v>
      </c>
      <c r="F749" s="12">
        <v>11.7</v>
      </c>
      <c r="G749" s="12">
        <v>4.7</v>
      </c>
    </row>
    <row r="750" spans="1:7" ht="15" customHeight="1">
      <c r="A750" s="7"/>
      <c r="B750" s="7"/>
      <c r="C750" s="7"/>
      <c r="D750" s="7"/>
      <c r="E750" s="207" t="s">
        <v>820</v>
      </c>
      <c r="F750" s="207"/>
      <c r="G750" s="13">
        <v>11.29</v>
      </c>
    </row>
    <row r="751" spans="1:7" ht="15" customHeight="1">
      <c r="A751" s="7"/>
      <c r="B751" s="7"/>
      <c r="C751" s="7"/>
      <c r="D751" s="7"/>
      <c r="E751" s="208" t="s">
        <v>698</v>
      </c>
      <c r="F751" s="208"/>
      <c r="G751" s="14">
        <v>22.05</v>
      </c>
    </row>
    <row r="752" spans="1:7" ht="9.9499999999999993" customHeight="1">
      <c r="A752" s="7"/>
      <c r="B752" s="7"/>
      <c r="C752" s="7"/>
      <c r="D752" s="7"/>
      <c r="E752" s="209"/>
      <c r="F752" s="209"/>
      <c r="G752" s="209"/>
    </row>
    <row r="753" spans="1:7" ht="20.100000000000001" customHeight="1">
      <c r="A753" s="210" t="s">
        <v>1056</v>
      </c>
      <c r="B753" s="210"/>
      <c r="C753" s="210"/>
      <c r="D753" s="210"/>
      <c r="E753" s="210"/>
      <c r="F753" s="210"/>
      <c r="G753" s="210"/>
    </row>
    <row r="754" spans="1:7" ht="15" customHeight="1">
      <c r="A754" s="206" t="s">
        <v>800</v>
      </c>
      <c r="B754" s="206"/>
      <c r="C754" s="8" t="s">
        <v>3</v>
      </c>
      <c r="D754" s="8" t="s">
        <v>4</v>
      </c>
      <c r="E754" s="8" t="s">
        <v>692</v>
      </c>
      <c r="F754" s="8" t="s">
        <v>693</v>
      </c>
      <c r="G754" s="8" t="s">
        <v>694</v>
      </c>
    </row>
    <row r="755" spans="1:7" ht="15" customHeight="1">
      <c r="A755" s="9" t="s">
        <v>801</v>
      </c>
      <c r="B755" s="10" t="s">
        <v>802</v>
      </c>
      <c r="C755" s="9" t="s">
        <v>15</v>
      </c>
      <c r="D755" s="9" t="s">
        <v>803</v>
      </c>
      <c r="E755" s="11">
        <v>9.9504411899999994</v>
      </c>
      <c r="F755" s="12">
        <v>3.04</v>
      </c>
      <c r="G755" s="12">
        <v>30.24</v>
      </c>
    </row>
    <row r="756" spans="1:7" ht="15" customHeight="1">
      <c r="A756" s="9" t="s">
        <v>804</v>
      </c>
      <c r="B756" s="10" t="s">
        <v>805</v>
      </c>
      <c r="C756" s="9" t="s">
        <v>15</v>
      </c>
      <c r="D756" s="9" t="s">
        <v>803</v>
      </c>
      <c r="E756" s="11">
        <v>9.4629018499999997</v>
      </c>
      <c r="F756" s="12">
        <v>3.08</v>
      </c>
      <c r="G756" s="12">
        <v>29.14</v>
      </c>
    </row>
    <row r="757" spans="1:7" ht="15" customHeight="1">
      <c r="A757" s="7"/>
      <c r="B757" s="7"/>
      <c r="C757" s="7"/>
      <c r="D757" s="7"/>
      <c r="E757" s="207" t="s">
        <v>806</v>
      </c>
      <c r="F757" s="207"/>
      <c r="G757" s="13">
        <v>59.38</v>
      </c>
    </row>
    <row r="758" spans="1:7" ht="15" customHeight="1">
      <c r="A758" s="206" t="s">
        <v>700</v>
      </c>
      <c r="B758" s="206"/>
      <c r="C758" s="8" t="s">
        <v>3</v>
      </c>
      <c r="D758" s="8" t="s">
        <v>4</v>
      </c>
      <c r="E758" s="8" t="s">
        <v>692</v>
      </c>
      <c r="F758" s="8" t="s">
        <v>693</v>
      </c>
      <c r="G758" s="8" t="s">
        <v>694</v>
      </c>
    </row>
    <row r="759" spans="1:7" ht="21" customHeight="1">
      <c r="A759" s="9" t="s">
        <v>1057</v>
      </c>
      <c r="B759" s="10" t="s">
        <v>1058</v>
      </c>
      <c r="C759" s="9" t="s">
        <v>15</v>
      </c>
      <c r="D759" s="9" t="s">
        <v>52</v>
      </c>
      <c r="E759" s="11">
        <v>1</v>
      </c>
      <c r="F759" s="12">
        <v>192.46</v>
      </c>
      <c r="G759" s="12">
        <v>192.46</v>
      </c>
    </row>
    <row r="760" spans="1:7" ht="15" customHeight="1">
      <c r="A760" s="7"/>
      <c r="B760" s="7"/>
      <c r="C760" s="7"/>
      <c r="D760" s="7"/>
      <c r="E760" s="207" t="s">
        <v>709</v>
      </c>
      <c r="F760" s="207"/>
      <c r="G760" s="13">
        <v>192.46</v>
      </c>
    </row>
    <row r="761" spans="1:7" ht="15" customHeight="1">
      <c r="A761" s="206" t="s">
        <v>815</v>
      </c>
      <c r="B761" s="206"/>
      <c r="C761" s="8" t="s">
        <v>3</v>
      </c>
      <c r="D761" s="8" t="s">
        <v>4</v>
      </c>
      <c r="E761" s="8" t="s">
        <v>692</v>
      </c>
      <c r="F761" s="8" t="s">
        <v>693</v>
      </c>
      <c r="G761" s="8" t="s">
        <v>694</v>
      </c>
    </row>
    <row r="762" spans="1:7" ht="15" customHeight="1">
      <c r="A762" s="9" t="s">
        <v>816</v>
      </c>
      <c r="B762" s="10" t="s">
        <v>817</v>
      </c>
      <c r="C762" s="9" t="s">
        <v>15</v>
      </c>
      <c r="D762" s="9" t="s">
        <v>803</v>
      </c>
      <c r="E762" s="11">
        <v>9.4537332200000002</v>
      </c>
      <c r="F762" s="12">
        <v>16.399999999999999</v>
      </c>
      <c r="G762" s="12">
        <v>155.04</v>
      </c>
    </row>
    <row r="763" spans="1:7" ht="15" customHeight="1">
      <c r="A763" s="9" t="s">
        <v>818</v>
      </c>
      <c r="B763" s="10" t="s">
        <v>819</v>
      </c>
      <c r="C763" s="9" t="s">
        <v>15</v>
      </c>
      <c r="D763" s="9" t="s">
        <v>803</v>
      </c>
      <c r="E763" s="11">
        <v>9.4554953000000008</v>
      </c>
      <c r="F763" s="12">
        <v>11.7</v>
      </c>
      <c r="G763" s="12">
        <v>110.62</v>
      </c>
    </row>
    <row r="764" spans="1:7" ht="15" customHeight="1">
      <c r="A764" s="7"/>
      <c r="B764" s="7"/>
      <c r="C764" s="7"/>
      <c r="D764" s="7"/>
      <c r="E764" s="207" t="s">
        <v>820</v>
      </c>
      <c r="F764" s="207"/>
      <c r="G764" s="13">
        <v>265.66000000000003</v>
      </c>
    </row>
    <row r="765" spans="1:7" ht="15" customHeight="1">
      <c r="A765" s="7"/>
      <c r="B765" s="7"/>
      <c r="C765" s="7"/>
      <c r="D765" s="7"/>
      <c r="E765" s="208" t="s">
        <v>698</v>
      </c>
      <c r="F765" s="208"/>
      <c r="G765" s="14">
        <v>517.5</v>
      </c>
    </row>
    <row r="766" spans="1:7" ht="9.9499999999999993" customHeight="1">
      <c r="A766" s="7"/>
      <c r="B766" s="7"/>
      <c r="C766" s="7"/>
      <c r="D766" s="7"/>
      <c r="E766" s="209"/>
      <c r="F766" s="209"/>
      <c r="G766" s="209"/>
    </row>
    <row r="767" spans="1:7" ht="27" customHeight="1">
      <c r="A767" s="210" t="s">
        <v>1059</v>
      </c>
      <c r="B767" s="210"/>
      <c r="C767" s="210"/>
      <c r="D767" s="210"/>
      <c r="E767" s="210"/>
      <c r="F767" s="210"/>
      <c r="G767" s="210"/>
    </row>
    <row r="768" spans="1:7" ht="15" customHeight="1">
      <c r="A768" s="206" t="s">
        <v>800</v>
      </c>
      <c r="B768" s="206"/>
      <c r="C768" s="8" t="s">
        <v>3</v>
      </c>
      <c r="D768" s="8" t="s">
        <v>4</v>
      </c>
      <c r="E768" s="8" t="s">
        <v>692</v>
      </c>
      <c r="F768" s="8" t="s">
        <v>693</v>
      </c>
      <c r="G768" s="8" t="s">
        <v>694</v>
      </c>
    </row>
    <row r="769" spans="1:7" ht="15" customHeight="1">
      <c r="A769" s="9" t="s">
        <v>1060</v>
      </c>
      <c r="B769" s="10" t="s">
        <v>1061</v>
      </c>
      <c r="C769" s="9" t="s">
        <v>15</v>
      </c>
      <c r="D769" s="9" t="s">
        <v>803</v>
      </c>
      <c r="E769" s="11">
        <v>14.19857017</v>
      </c>
      <c r="F769" s="12">
        <v>2.98</v>
      </c>
      <c r="G769" s="12">
        <v>42.31</v>
      </c>
    </row>
    <row r="770" spans="1:7" ht="15" customHeight="1">
      <c r="A770" s="9" t="s">
        <v>804</v>
      </c>
      <c r="B770" s="10" t="s">
        <v>805</v>
      </c>
      <c r="C770" s="9" t="s">
        <v>15</v>
      </c>
      <c r="D770" s="9" t="s">
        <v>803</v>
      </c>
      <c r="E770" s="11">
        <v>14.150109670000001</v>
      </c>
      <c r="F770" s="12">
        <v>3.08</v>
      </c>
      <c r="G770" s="12">
        <v>43.58</v>
      </c>
    </row>
    <row r="771" spans="1:7" ht="15" customHeight="1">
      <c r="A771" s="7"/>
      <c r="B771" s="7"/>
      <c r="C771" s="7"/>
      <c r="D771" s="7"/>
      <c r="E771" s="207" t="s">
        <v>806</v>
      </c>
      <c r="F771" s="207"/>
      <c r="G771" s="13">
        <v>85.89</v>
      </c>
    </row>
    <row r="772" spans="1:7" ht="15" customHeight="1">
      <c r="A772" s="206" t="s">
        <v>1062</v>
      </c>
      <c r="B772" s="206"/>
      <c r="C772" s="8" t="s">
        <v>3</v>
      </c>
      <c r="D772" s="8" t="s">
        <v>4</v>
      </c>
      <c r="E772" s="8" t="s">
        <v>692</v>
      </c>
      <c r="F772" s="8" t="s">
        <v>693</v>
      </c>
      <c r="G772" s="8" t="s">
        <v>694</v>
      </c>
    </row>
    <row r="773" spans="1:7" ht="29.1" customHeight="1">
      <c r="A773" s="9" t="s">
        <v>1063</v>
      </c>
      <c r="B773" s="10" t="s">
        <v>1064</v>
      </c>
      <c r="C773" s="9" t="s">
        <v>15</v>
      </c>
      <c r="D773" s="9" t="s">
        <v>52</v>
      </c>
      <c r="E773" s="11">
        <v>1</v>
      </c>
      <c r="F773" s="12">
        <v>752.6</v>
      </c>
      <c r="G773" s="12">
        <v>752.6</v>
      </c>
    </row>
    <row r="774" spans="1:7" ht="15" customHeight="1">
      <c r="A774" s="7"/>
      <c r="B774" s="7"/>
      <c r="C774" s="7"/>
      <c r="D774" s="7"/>
      <c r="E774" s="207" t="s">
        <v>1065</v>
      </c>
      <c r="F774" s="207"/>
      <c r="G774" s="13">
        <v>752.6</v>
      </c>
    </row>
    <row r="775" spans="1:7" ht="15" customHeight="1">
      <c r="A775" s="206" t="s">
        <v>700</v>
      </c>
      <c r="B775" s="206"/>
      <c r="C775" s="8" t="s">
        <v>3</v>
      </c>
      <c r="D775" s="8" t="s">
        <v>4</v>
      </c>
      <c r="E775" s="8" t="s">
        <v>692</v>
      </c>
      <c r="F775" s="8" t="s">
        <v>693</v>
      </c>
      <c r="G775" s="8" t="s">
        <v>694</v>
      </c>
    </row>
    <row r="776" spans="1:7" ht="15" customHeight="1">
      <c r="A776" s="9" t="s">
        <v>1066</v>
      </c>
      <c r="B776" s="10" t="s">
        <v>1067</v>
      </c>
      <c r="C776" s="9" t="s">
        <v>15</v>
      </c>
      <c r="D776" s="9" t="s">
        <v>52</v>
      </c>
      <c r="E776" s="11">
        <v>1</v>
      </c>
      <c r="F776" s="12">
        <v>101.49</v>
      </c>
      <c r="G776" s="12">
        <v>101.49</v>
      </c>
    </row>
    <row r="777" spans="1:7" ht="15" customHeight="1">
      <c r="A777" s="7"/>
      <c r="B777" s="7"/>
      <c r="C777" s="7"/>
      <c r="D777" s="7"/>
      <c r="E777" s="207" t="s">
        <v>709</v>
      </c>
      <c r="F777" s="207"/>
      <c r="G777" s="13">
        <v>101.49</v>
      </c>
    </row>
    <row r="778" spans="1:7" ht="15" customHeight="1">
      <c r="A778" s="206" t="s">
        <v>815</v>
      </c>
      <c r="B778" s="206"/>
      <c r="C778" s="8" t="s">
        <v>3</v>
      </c>
      <c r="D778" s="8" t="s">
        <v>4</v>
      </c>
      <c r="E778" s="8" t="s">
        <v>692</v>
      </c>
      <c r="F778" s="8" t="s">
        <v>693</v>
      </c>
      <c r="G778" s="8" t="s">
        <v>694</v>
      </c>
    </row>
    <row r="779" spans="1:7" ht="15" customHeight="1">
      <c r="A779" s="9" t="s">
        <v>1068</v>
      </c>
      <c r="B779" s="10" t="s">
        <v>1069</v>
      </c>
      <c r="C779" s="9" t="s">
        <v>15</v>
      </c>
      <c r="D779" s="9" t="s">
        <v>803</v>
      </c>
      <c r="E779" s="11">
        <v>14.057309569999999</v>
      </c>
      <c r="F779" s="12">
        <v>16.399999999999999</v>
      </c>
      <c r="G779" s="12">
        <v>230.53</v>
      </c>
    </row>
    <row r="780" spans="1:7" ht="15" customHeight="1">
      <c r="A780" s="9" t="s">
        <v>818</v>
      </c>
      <c r="B780" s="10" t="s">
        <v>819</v>
      </c>
      <c r="C780" s="9" t="s">
        <v>15</v>
      </c>
      <c r="D780" s="9" t="s">
        <v>803</v>
      </c>
      <c r="E780" s="11">
        <v>14.05827049</v>
      </c>
      <c r="F780" s="12">
        <v>11.7</v>
      </c>
      <c r="G780" s="12">
        <v>164.48</v>
      </c>
    </row>
    <row r="781" spans="1:7" ht="15" customHeight="1">
      <c r="A781" s="7"/>
      <c r="B781" s="7"/>
      <c r="C781" s="7"/>
      <c r="D781" s="7"/>
      <c r="E781" s="207" t="s">
        <v>820</v>
      </c>
      <c r="F781" s="207"/>
      <c r="G781" s="13">
        <v>395.01</v>
      </c>
    </row>
    <row r="782" spans="1:7" ht="15" customHeight="1">
      <c r="A782" s="7"/>
      <c r="B782" s="7"/>
      <c r="C782" s="7"/>
      <c r="D782" s="7"/>
      <c r="E782" s="208" t="s">
        <v>698</v>
      </c>
      <c r="F782" s="208"/>
      <c r="G782" s="14">
        <v>1334.99</v>
      </c>
    </row>
    <row r="783" spans="1:7" ht="9.9499999999999993" customHeight="1">
      <c r="A783" s="7"/>
      <c r="B783" s="7"/>
      <c r="C783" s="7"/>
      <c r="D783" s="7"/>
      <c r="E783" s="209"/>
      <c r="F783" s="209"/>
      <c r="G783" s="209"/>
    </row>
    <row r="784" spans="1:7" ht="20.100000000000001" customHeight="1">
      <c r="A784" s="210" t="s">
        <v>1070</v>
      </c>
      <c r="B784" s="210"/>
      <c r="C784" s="210"/>
      <c r="D784" s="210"/>
      <c r="E784" s="210"/>
      <c r="F784" s="210"/>
      <c r="G784" s="210"/>
    </row>
    <row r="785" spans="1:7" ht="15" customHeight="1">
      <c r="A785" s="206" t="s">
        <v>800</v>
      </c>
      <c r="B785" s="206"/>
      <c r="C785" s="8" t="s">
        <v>3</v>
      </c>
      <c r="D785" s="8" t="s">
        <v>4</v>
      </c>
      <c r="E785" s="8" t="s">
        <v>692</v>
      </c>
      <c r="F785" s="8" t="s">
        <v>693</v>
      </c>
      <c r="G785" s="8" t="s">
        <v>694</v>
      </c>
    </row>
    <row r="786" spans="1:7" ht="15" customHeight="1">
      <c r="A786" s="9" t="s">
        <v>944</v>
      </c>
      <c r="B786" s="10" t="s">
        <v>945</v>
      </c>
      <c r="C786" s="9" t="s">
        <v>15</v>
      </c>
      <c r="D786" s="9" t="s">
        <v>803</v>
      </c>
      <c r="E786" s="11">
        <v>4.3842102199999999</v>
      </c>
      <c r="F786" s="12">
        <v>2.98</v>
      </c>
      <c r="G786" s="12">
        <v>13.06</v>
      </c>
    </row>
    <row r="787" spans="1:7" ht="15" customHeight="1">
      <c r="A787" s="7"/>
      <c r="B787" s="7"/>
      <c r="C787" s="7"/>
      <c r="D787" s="7"/>
      <c r="E787" s="207" t="s">
        <v>806</v>
      </c>
      <c r="F787" s="207"/>
      <c r="G787" s="13">
        <v>13.06</v>
      </c>
    </row>
    <row r="788" spans="1:7" ht="15" customHeight="1">
      <c r="A788" s="206" t="s">
        <v>700</v>
      </c>
      <c r="B788" s="206"/>
      <c r="C788" s="8" t="s">
        <v>3</v>
      </c>
      <c r="D788" s="8" t="s">
        <v>4</v>
      </c>
      <c r="E788" s="8" t="s">
        <v>692</v>
      </c>
      <c r="F788" s="8" t="s">
        <v>693</v>
      </c>
      <c r="G788" s="8" t="s">
        <v>694</v>
      </c>
    </row>
    <row r="789" spans="1:7" ht="15" customHeight="1">
      <c r="A789" s="9" t="s">
        <v>1071</v>
      </c>
      <c r="B789" s="10" t="s">
        <v>1072</v>
      </c>
      <c r="C789" s="9" t="s">
        <v>15</v>
      </c>
      <c r="D789" s="9" t="s">
        <v>52</v>
      </c>
      <c r="E789" s="11">
        <v>1</v>
      </c>
      <c r="F789" s="12">
        <v>66.13</v>
      </c>
      <c r="G789" s="12">
        <v>66.13</v>
      </c>
    </row>
    <row r="790" spans="1:7" ht="15" customHeight="1">
      <c r="A790" s="7"/>
      <c r="B790" s="7"/>
      <c r="C790" s="7"/>
      <c r="D790" s="7"/>
      <c r="E790" s="207" t="s">
        <v>709</v>
      </c>
      <c r="F790" s="207"/>
      <c r="G790" s="13">
        <v>66.13</v>
      </c>
    </row>
    <row r="791" spans="1:7" ht="15" customHeight="1">
      <c r="A791" s="206" t="s">
        <v>815</v>
      </c>
      <c r="B791" s="206"/>
      <c r="C791" s="8" t="s">
        <v>3</v>
      </c>
      <c r="D791" s="8" t="s">
        <v>4</v>
      </c>
      <c r="E791" s="8" t="s">
        <v>692</v>
      </c>
      <c r="F791" s="8" t="s">
        <v>693</v>
      </c>
      <c r="G791" s="8" t="s">
        <v>694</v>
      </c>
    </row>
    <row r="792" spans="1:7" ht="15" customHeight="1">
      <c r="A792" s="9" t="s">
        <v>946</v>
      </c>
      <c r="B792" s="10" t="s">
        <v>947</v>
      </c>
      <c r="C792" s="9" t="s">
        <v>15</v>
      </c>
      <c r="D792" s="9" t="s">
        <v>803</v>
      </c>
      <c r="E792" s="11">
        <v>4.3177018</v>
      </c>
      <c r="F792" s="12">
        <v>16.399999999999999</v>
      </c>
      <c r="G792" s="12">
        <v>70.81</v>
      </c>
    </row>
    <row r="793" spans="1:7" ht="15" customHeight="1">
      <c r="A793" s="7"/>
      <c r="B793" s="7"/>
      <c r="C793" s="7"/>
      <c r="D793" s="7"/>
      <c r="E793" s="207" t="s">
        <v>820</v>
      </c>
      <c r="F793" s="207"/>
      <c r="G793" s="13">
        <v>70.81</v>
      </c>
    </row>
    <row r="794" spans="1:7" ht="15" customHeight="1">
      <c r="A794" s="7"/>
      <c r="B794" s="7"/>
      <c r="C794" s="7"/>
      <c r="D794" s="7"/>
      <c r="E794" s="208" t="s">
        <v>698</v>
      </c>
      <c r="F794" s="208"/>
      <c r="G794" s="14">
        <v>150</v>
      </c>
    </row>
    <row r="795" spans="1:7" ht="9.9499999999999993" customHeight="1">
      <c r="A795" s="7"/>
      <c r="B795" s="7"/>
      <c r="C795" s="7"/>
      <c r="D795" s="7"/>
      <c r="E795" s="209"/>
      <c r="F795" s="209"/>
      <c r="G795" s="209"/>
    </row>
    <row r="796" spans="1:7" ht="20.100000000000001" customHeight="1">
      <c r="A796" s="210" t="s">
        <v>1073</v>
      </c>
      <c r="B796" s="210"/>
      <c r="C796" s="210"/>
      <c r="D796" s="210"/>
      <c r="E796" s="210"/>
      <c r="F796" s="210"/>
      <c r="G796" s="210"/>
    </row>
    <row r="797" spans="1:7" ht="15" customHeight="1">
      <c r="A797" s="206" t="s">
        <v>720</v>
      </c>
      <c r="B797" s="206"/>
      <c r="C797" s="8" t="s">
        <v>3</v>
      </c>
      <c r="D797" s="8" t="s">
        <v>4</v>
      </c>
      <c r="E797" s="8" t="s">
        <v>692</v>
      </c>
      <c r="F797" s="8" t="s">
        <v>693</v>
      </c>
      <c r="G797" s="8" t="s">
        <v>694</v>
      </c>
    </row>
    <row r="798" spans="1:7" ht="29.1" customHeight="1">
      <c r="A798" s="9" t="s">
        <v>1074</v>
      </c>
      <c r="B798" s="10" t="s">
        <v>1075</v>
      </c>
      <c r="C798" s="9" t="s">
        <v>20</v>
      </c>
      <c r="D798" s="9" t="s">
        <v>723</v>
      </c>
      <c r="E798" s="11">
        <v>0.21154796000000001</v>
      </c>
      <c r="F798" s="12">
        <v>47.76</v>
      </c>
      <c r="G798" s="12">
        <v>10.1</v>
      </c>
    </row>
    <row r="799" spans="1:7" ht="29.1" customHeight="1">
      <c r="A799" s="9" t="s">
        <v>1076</v>
      </c>
      <c r="B799" s="10" t="s">
        <v>1077</v>
      </c>
      <c r="C799" s="9" t="s">
        <v>20</v>
      </c>
      <c r="D799" s="9" t="s">
        <v>726</v>
      </c>
      <c r="E799" s="11">
        <v>0.42333945000000001</v>
      </c>
      <c r="F799" s="12">
        <v>80.260000000000005</v>
      </c>
      <c r="G799" s="12">
        <v>33.97</v>
      </c>
    </row>
    <row r="800" spans="1:7" ht="18" customHeight="1">
      <c r="A800" s="7"/>
      <c r="B800" s="7"/>
      <c r="C800" s="7"/>
      <c r="D800" s="7"/>
      <c r="E800" s="207" t="s">
        <v>727</v>
      </c>
      <c r="F800" s="207"/>
      <c r="G800" s="13">
        <v>44.07</v>
      </c>
    </row>
    <row r="801" spans="1:7" ht="15" customHeight="1">
      <c r="A801" s="206" t="s">
        <v>710</v>
      </c>
      <c r="B801" s="206"/>
      <c r="C801" s="8" t="s">
        <v>3</v>
      </c>
      <c r="D801" s="8" t="s">
        <v>4</v>
      </c>
      <c r="E801" s="8" t="s">
        <v>692</v>
      </c>
      <c r="F801" s="8" t="s">
        <v>693</v>
      </c>
      <c r="G801" s="8" t="s">
        <v>694</v>
      </c>
    </row>
    <row r="802" spans="1:7" ht="15" customHeight="1">
      <c r="A802" s="9" t="s">
        <v>886</v>
      </c>
      <c r="B802" s="10" t="s">
        <v>887</v>
      </c>
      <c r="C802" s="9" t="s">
        <v>20</v>
      </c>
      <c r="D802" s="9" t="s">
        <v>713</v>
      </c>
      <c r="E802" s="11">
        <v>0.11093368000000001</v>
      </c>
      <c r="F802" s="12">
        <v>19.75</v>
      </c>
      <c r="G802" s="12">
        <v>2.19</v>
      </c>
    </row>
    <row r="803" spans="1:7" ht="15" customHeight="1">
      <c r="A803" s="9" t="s">
        <v>714</v>
      </c>
      <c r="B803" s="10" t="s">
        <v>715</v>
      </c>
      <c r="C803" s="9" t="s">
        <v>20</v>
      </c>
      <c r="D803" s="9" t="s">
        <v>713</v>
      </c>
      <c r="E803" s="11">
        <v>0.17543</v>
      </c>
      <c r="F803" s="12">
        <v>15.73</v>
      </c>
      <c r="G803" s="12">
        <v>2.75</v>
      </c>
    </row>
    <row r="804" spans="1:7" ht="18" customHeight="1">
      <c r="A804" s="7"/>
      <c r="B804" s="7"/>
      <c r="C804" s="7"/>
      <c r="D804" s="7"/>
      <c r="E804" s="207" t="s">
        <v>716</v>
      </c>
      <c r="F804" s="207"/>
      <c r="G804" s="13">
        <v>4.9400000000000004</v>
      </c>
    </row>
    <row r="805" spans="1:7" ht="15" customHeight="1">
      <c r="A805" s="7"/>
      <c r="B805" s="7"/>
      <c r="C805" s="7"/>
      <c r="D805" s="7"/>
      <c r="E805" s="208" t="s">
        <v>698</v>
      </c>
      <c r="F805" s="208"/>
      <c r="G805" s="14">
        <v>49.01</v>
      </c>
    </row>
    <row r="806" spans="1:7" ht="9.9499999999999993" customHeight="1">
      <c r="A806" s="7"/>
      <c r="B806" s="7"/>
      <c r="C806" s="7"/>
      <c r="D806" s="7"/>
      <c r="E806" s="209"/>
      <c r="F806" s="209"/>
      <c r="G806" s="209"/>
    </row>
    <row r="807" spans="1:7" ht="20.100000000000001" customHeight="1">
      <c r="A807" s="210" t="s">
        <v>1078</v>
      </c>
      <c r="B807" s="210"/>
      <c r="C807" s="210"/>
      <c r="D807" s="210"/>
      <c r="E807" s="210"/>
      <c r="F807" s="210"/>
      <c r="G807" s="210"/>
    </row>
    <row r="808" spans="1:7" ht="15" customHeight="1">
      <c r="A808" s="206" t="s">
        <v>720</v>
      </c>
      <c r="B808" s="206"/>
      <c r="C808" s="8" t="s">
        <v>3</v>
      </c>
      <c r="D808" s="8" t="s">
        <v>4</v>
      </c>
      <c r="E808" s="8" t="s">
        <v>692</v>
      </c>
      <c r="F808" s="8" t="s">
        <v>693</v>
      </c>
      <c r="G808" s="8" t="s">
        <v>694</v>
      </c>
    </row>
    <row r="809" spans="1:7" ht="45.95" customHeight="1">
      <c r="A809" s="9" t="s">
        <v>1079</v>
      </c>
      <c r="B809" s="10" t="s">
        <v>1080</v>
      </c>
      <c r="C809" s="9" t="s">
        <v>20</v>
      </c>
      <c r="D809" s="9" t="s">
        <v>723</v>
      </c>
      <c r="E809" s="11">
        <v>6.8143000000000001E-4</v>
      </c>
      <c r="F809" s="12">
        <v>51.82</v>
      </c>
      <c r="G809" s="12">
        <v>0.03</v>
      </c>
    </row>
    <row r="810" spans="1:7" ht="45.95" customHeight="1">
      <c r="A810" s="9" t="s">
        <v>1081</v>
      </c>
      <c r="B810" s="10" t="s">
        <v>1082</v>
      </c>
      <c r="C810" s="9" t="s">
        <v>20</v>
      </c>
      <c r="D810" s="9" t="s">
        <v>726</v>
      </c>
      <c r="E810" s="11">
        <v>6.13293E-3</v>
      </c>
      <c r="F810" s="12">
        <v>151.04</v>
      </c>
      <c r="G810" s="12">
        <v>0.92</v>
      </c>
    </row>
    <row r="811" spans="1:7" ht="29.1" customHeight="1">
      <c r="A811" s="9" t="s">
        <v>1083</v>
      </c>
      <c r="B811" s="10" t="s">
        <v>1084</v>
      </c>
      <c r="C811" s="9" t="s">
        <v>20</v>
      </c>
      <c r="D811" s="9" t="s">
        <v>726</v>
      </c>
      <c r="E811" s="11">
        <v>0.10698584999999999</v>
      </c>
      <c r="F811" s="12">
        <v>3.94</v>
      </c>
      <c r="G811" s="12">
        <v>0.42</v>
      </c>
    </row>
    <row r="812" spans="1:7" ht="18" customHeight="1">
      <c r="A812" s="7"/>
      <c r="B812" s="7"/>
      <c r="C812" s="7"/>
      <c r="D812" s="7"/>
      <c r="E812" s="207" t="s">
        <v>727</v>
      </c>
      <c r="F812" s="207"/>
      <c r="G812" s="13">
        <v>1.37</v>
      </c>
    </row>
    <row r="813" spans="1:7" ht="15" customHeight="1">
      <c r="A813" s="206" t="s">
        <v>710</v>
      </c>
      <c r="B813" s="206"/>
      <c r="C813" s="8" t="s">
        <v>3</v>
      </c>
      <c r="D813" s="8" t="s">
        <v>4</v>
      </c>
      <c r="E813" s="8" t="s">
        <v>692</v>
      </c>
      <c r="F813" s="8" t="s">
        <v>693</v>
      </c>
      <c r="G813" s="8" t="s">
        <v>694</v>
      </c>
    </row>
    <row r="814" spans="1:7" ht="15" customHeight="1">
      <c r="A814" s="9" t="s">
        <v>714</v>
      </c>
      <c r="B814" s="10" t="s">
        <v>715</v>
      </c>
      <c r="C814" s="9" t="s">
        <v>20</v>
      </c>
      <c r="D814" s="9" t="s">
        <v>713</v>
      </c>
      <c r="E814" s="11">
        <v>1.0004654399999999</v>
      </c>
      <c r="F814" s="12">
        <v>15.73</v>
      </c>
      <c r="G814" s="12">
        <v>15.73</v>
      </c>
    </row>
    <row r="815" spans="1:7" ht="18" customHeight="1">
      <c r="A815" s="7"/>
      <c r="B815" s="7"/>
      <c r="C815" s="7"/>
      <c r="D815" s="7"/>
      <c r="E815" s="207" t="s">
        <v>716</v>
      </c>
      <c r="F815" s="207"/>
      <c r="G815" s="13">
        <v>15.73</v>
      </c>
    </row>
    <row r="816" spans="1:7" ht="15" customHeight="1">
      <c r="A816" s="7"/>
      <c r="B816" s="7"/>
      <c r="C816" s="7"/>
      <c r="D816" s="7"/>
      <c r="E816" s="208" t="s">
        <v>698</v>
      </c>
      <c r="F816" s="208"/>
      <c r="G816" s="14">
        <v>17.100000000000001</v>
      </c>
    </row>
    <row r="817" spans="1:7" ht="9.9499999999999993" customHeight="1">
      <c r="A817" s="7"/>
      <c r="B817" s="7"/>
      <c r="C817" s="7"/>
      <c r="D817" s="7"/>
      <c r="E817" s="209"/>
      <c r="F817" s="209"/>
      <c r="G817" s="209"/>
    </row>
    <row r="818" spans="1:7" ht="20.100000000000001" customHeight="1">
      <c r="A818" s="210" t="s">
        <v>1085</v>
      </c>
      <c r="B818" s="210"/>
      <c r="C818" s="210"/>
      <c r="D818" s="210"/>
      <c r="E818" s="210"/>
      <c r="F818" s="210"/>
      <c r="G818" s="210"/>
    </row>
    <row r="819" spans="1:7" ht="15" customHeight="1">
      <c r="A819" s="206" t="s">
        <v>700</v>
      </c>
      <c r="B819" s="206"/>
      <c r="C819" s="8" t="s">
        <v>3</v>
      </c>
      <c r="D819" s="8" t="s">
        <v>4</v>
      </c>
      <c r="E819" s="8" t="s">
        <v>692</v>
      </c>
      <c r="F819" s="8" t="s">
        <v>693</v>
      </c>
      <c r="G819" s="8" t="s">
        <v>694</v>
      </c>
    </row>
    <row r="820" spans="1:7" ht="29.1" customHeight="1">
      <c r="A820" s="9" t="s">
        <v>1086</v>
      </c>
      <c r="B820" s="10" t="s">
        <v>1087</v>
      </c>
      <c r="C820" s="9" t="s">
        <v>20</v>
      </c>
      <c r="D820" s="9" t="s">
        <v>33</v>
      </c>
      <c r="E820" s="11">
        <v>83.937289410000005</v>
      </c>
      <c r="F820" s="12">
        <v>0.3</v>
      </c>
      <c r="G820" s="12">
        <v>25.18</v>
      </c>
    </row>
    <row r="821" spans="1:7" ht="15" customHeight="1">
      <c r="A821" s="9" t="s">
        <v>933</v>
      </c>
      <c r="B821" s="10" t="s">
        <v>934</v>
      </c>
      <c r="C821" s="9" t="s">
        <v>20</v>
      </c>
      <c r="D821" s="9" t="s">
        <v>935</v>
      </c>
      <c r="E821" s="11">
        <v>1.4379909999999999E-2</v>
      </c>
      <c r="F821" s="12">
        <v>15.28</v>
      </c>
      <c r="G821" s="12">
        <v>0.21</v>
      </c>
    </row>
    <row r="822" spans="1:7" ht="29.1" customHeight="1">
      <c r="A822" s="9" t="s">
        <v>1088</v>
      </c>
      <c r="B822" s="10" t="s">
        <v>1089</v>
      </c>
      <c r="C822" s="9" t="s">
        <v>20</v>
      </c>
      <c r="D822" s="9" t="s">
        <v>25</v>
      </c>
      <c r="E822" s="11">
        <v>1.19338604</v>
      </c>
      <c r="F822" s="12">
        <v>0.66</v>
      </c>
      <c r="G822" s="12">
        <v>0.78</v>
      </c>
    </row>
    <row r="823" spans="1:7" ht="15" customHeight="1">
      <c r="A823" s="7"/>
      <c r="B823" s="7"/>
      <c r="C823" s="7"/>
      <c r="D823" s="7"/>
      <c r="E823" s="207" t="s">
        <v>709</v>
      </c>
      <c r="F823" s="207"/>
      <c r="G823" s="13">
        <v>26.17</v>
      </c>
    </row>
    <row r="824" spans="1:7" ht="15" customHeight="1">
      <c r="A824" s="206" t="s">
        <v>710</v>
      </c>
      <c r="B824" s="206"/>
      <c r="C824" s="8" t="s">
        <v>3</v>
      </c>
      <c r="D824" s="8" t="s">
        <v>4</v>
      </c>
      <c r="E824" s="8" t="s">
        <v>692</v>
      </c>
      <c r="F824" s="8" t="s">
        <v>693</v>
      </c>
      <c r="G824" s="8" t="s">
        <v>694</v>
      </c>
    </row>
    <row r="825" spans="1:7" ht="15" customHeight="1">
      <c r="A825" s="9" t="s">
        <v>886</v>
      </c>
      <c r="B825" s="10" t="s">
        <v>887</v>
      </c>
      <c r="C825" s="9" t="s">
        <v>20</v>
      </c>
      <c r="D825" s="9" t="s">
        <v>713</v>
      </c>
      <c r="E825" s="11">
        <v>4.2265712300000002</v>
      </c>
      <c r="F825" s="12">
        <v>19.75</v>
      </c>
      <c r="G825" s="12">
        <v>83.47</v>
      </c>
    </row>
    <row r="826" spans="1:7" ht="15" customHeight="1">
      <c r="A826" s="9" t="s">
        <v>714</v>
      </c>
      <c r="B826" s="10" t="s">
        <v>715</v>
      </c>
      <c r="C826" s="9" t="s">
        <v>20</v>
      </c>
      <c r="D826" s="9" t="s">
        <v>713</v>
      </c>
      <c r="E826" s="11">
        <v>2.1132856000000002</v>
      </c>
      <c r="F826" s="12">
        <v>15.73</v>
      </c>
      <c r="G826" s="12">
        <v>33.24</v>
      </c>
    </row>
    <row r="827" spans="1:7" ht="18" customHeight="1">
      <c r="A827" s="7"/>
      <c r="B827" s="7"/>
      <c r="C827" s="7"/>
      <c r="D827" s="7"/>
      <c r="E827" s="207" t="s">
        <v>716</v>
      </c>
      <c r="F827" s="207"/>
      <c r="G827" s="13">
        <v>116.71</v>
      </c>
    </row>
    <row r="828" spans="1:7" ht="15" customHeight="1">
      <c r="A828" s="206" t="s">
        <v>691</v>
      </c>
      <c r="B828" s="206"/>
      <c r="C828" s="8" t="s">
        <v>3</v>
      </c>
      <c r="D828" s="8" t="s">
        <v>4</v>
      </c>
      <c r="E828" s="8" t="s">
        <v>692</v>
      </c>
      <c r="F828" s="8" t="s">
        <v>693</v>
      </c>
      <c r="G828" s="8" t="s">
        <v>694</v>
      </c>
    </row>
    <row r="829" spans="1:7" ht="38.1" customHeight="1">
      <c r="A829" s="9" t="s">
        <v>1090</v>
      </c>
      <c r="B829" s="10" t="s">
        <v>1091</v>
      </c>
      <c r="C829" s="9" t="s">
        <v>20</v>
      </c>
      <c r="D829" s="9" t="s">
        <v>170</v>
      </c>
      <c r="E829" s="11">
        <v>1.869175E-2</v>
      </c>
      <c r="F829" s="12">
        <v>348.82</v>
      </c>
      <c r="G829" s="12">
        <v>6.52</v>
      </c>
    </row>
    <row r="830" spans="1:7" ht="15" customHeight="1">
      <c r="A830" s="7"/>
      <c r="B830" s="7"/>
      <c r="C830" s="7"/>
      <c r="D830" s="7"/>
      <c r="E830" s="207" t="s">
        <v>697</v>
      </c>
      <c r="F830" s="207"/>
      <c r="G830" s="13">
        <v>6.52</v>
      </c>
    </row>
    <row r="831" spans="1:7" ht="15" customHeight="1">
      <c r="A831" s="7"/>
      <c r="B831" s="7"/>
      <c r="C831" s="7"/>
      <c r="D831" s="7"/>
      <c r="E831" s="208" t="s">
        <v>698</v>
      </c>
      <c r="F831" s="208"/>
      <c r="G831" s="14">
        <v>149.4</v>
      </c>
    </row>
    <row r="832" spans="1:7" ht="9.9499999999999993" customHeight="1">
      <c r="A832" s="7"/>
      <c r="B832" s="7"/>
      <c r="C832" s="7"/>
      <c r="D832" s="7"/>
      <c r="E832" s="209"/>
      <c r="F832" s="209"/>
      <c r="G832" s="209"/>
    </row>
    <row r="833" spans="1:7" ht="20.100000000000001" customHeight="1">
      <c r="A833" s="210" t="s">
        <v>1092</v>
      </c>
      <c r="B833" s="210"/>
      <c r="C833" s="210"/>
      <c r="D833" s="210"/>
      <c r="E833" s="210"/>
      <c r="F833" s="210"/>
      <c r="G833" s="210"/>
    </row>
    <row r="834" spans="1:7" ht="15" customHeight="1">
      <c r="A834" s="206" t="s">
        <v>720</v>
      </c>
      <c r="B834" s="206"/>
      <c r="C834" s="8" t="s">
        <v>3</v>
      </c>
      <c r="D834" s="8" t="s">
        <v>4</v>
      </c>
      <c r="E834" s="8" t="s">
        <v>692</v>
      </c>
      <c r="F834" s="8" t="s">
        <v>693</v>
      </c>
      <c r="G834" s="8" t="s">
        <v>694</v>
      </c>
    </row>
    <row r="835" spans="1:7" ht="29.1" customHeight="1">
      <c r="A835" s="9" t="s">
        <v>721</v>
      </c>
      <c r="B835" s="10" t="s">
        <v>722</v>
      </c>
      <c r="C835" s="9" t="s">
        <v>20</v>
      </c>
      <c r="D835" s="9" t="s">
        <v>723</v>
      </c>
      <c r="E835" s="11">
        <v>0.14090964</v>
      </c>
      <c r="F835" s="12">
        <v>19.5</v>
      </c>
      <c r="G835" s="12">
        <v>2.74</v>
      </c>
    </row>
    <row r="836" spans="1:7" ht="29.1" customHeight="1">
      <c r="A836" s="9" t="s">
        <v>724</v>
      </c>
      <c r="B836" s="10" t="s">
        <v>725</v>
      </c>
      <c r="C836" s="9" t="s">
        <v>20</v>
      </c>
      <c r="D836" s="9" t="s">
        <v>726</v>
      </c>
      <c r="E836" s="11">
        <v>3.7461630000000003E-2</v>
      </c>
      <c r="F836" s="12">
        <v>19.95</v>
      </c>
      <c r="G836" s="12">
        <v>0.74</v>
      </c>
    </row>
    <row r="837" spans="1:7" ht="18" customHeight="1">
      <c r="A837" s="7"/>
      <c r="B837" s="7"/>
      <c r="C837" s="7"/>
      <c r="D837" s="7"/>
      <c r="E837" s="207" t="s">
        <v>727</v>
      </c>
      <c r="F837" s="207"/>
      <c r="G837" s="13">
        <v>3.48</v>
      </c>
    </row>
    <row r="838" spans="1:7" ht="15" customHeight="1">
      <c r="A838" s="206" t="s">
        <v>700</v>
      </c>
      <c r="B838" s="206"/>
      <c r="C838" s="8" t="s">
        <v>3</v>
      </c>
      <c r="D838" s="8" t="s">
        <v>4</v>
      </c>
      <c r="E838" s="8" t="s">
        <v>692</v>
      </c>
      <c r="F838" s="8" t="s">
        <v>693</v>
      </c>
      <c r="G838" s="8" t="s">
        <v>694</v>
      </c>
    </row>
    <row r="839" spans="1:7" ht="21" customHeight="1">
      <c r="A839" s="9" t="s">
        <v>874</v>
      </c>
      <c r="B839" s="10" t="s">
        <v>875</v>
      </c>
      <c r="C839" s="9" t="s">
        <v>20</v>
      </c>
      <c r="D839" s="9" t="s">
        <v>738</v>
      </c>
      <c r="E839" s="11">
        <v>2.556862E-2</v>
      </c>
      <c r="F839" s="12">
        <v>2.92</v>
      </c>
      <c r="G839" s="12">
        <v>7.0000000000000007E-2</v>
      </c>
    </row>
    <row r="840" spans="1:7" ht="21" customHeight="1">
      <c r="A840" s="9" t="s">
        <v>878</v>
      </c>
      <c r="B840" s="10" t="s">
        <v>879</v>
      </c>
      <c r="C840" s="9" t="s">
        <v>20</v>
      </c>
      <c r="D840" s="9" t="s">
        <v>25</v>
      </c>
      <c r="E840" s="11">
        <v>0.92628906</v>
      </c>
      <c r="F840" s="12">
        <v>4.0599999999999996</v>
      </c>
      <c r="G840" s="12">
        <v>3.76</v>
      </c>
    </row>
    <row r="841" spans="1:7" ht="15" customHeight="1">
      <c r="A841" s="9" t="s">
        <v>1093</v>
      </c>
      <c r="B841" s="10" t="s">
        <v>1094</v>
      </c>
      <c r="C841" s="9" t="s">
        <v>20</v>
      </c>
      <c r="D841" s="9" t="s">
        <v>237</v>
      </c>
      <c r="E841" s="11">
        <v>3.9807439999999999E-2</v>
      </c>
      <c r="F841" s="12">
        <v>7.72</v>
      </c>
      <c r="G841" s="12">
        <v>0.3</v>
      </c>
    </row>
    <row r="842" spans="1:7" ht="21" customHeight="1">
      <c r="A842" s="9" t="s">
        <v>1095</v>
      </c>
      <c r="B842" s="10" t="s">
        <v>1096</v>
      </c>
      <c r="C842" s="9" t="s">
        <v>20</v>
      </c>
      <c r="D842" s="9" t="s">
        <v>237</v>
      </c>
      <c r="E842" s="11">
        <v>8.1145969999999998E-2</v>
      </c>
      <c r="F842" s="12">
        <v>9.34</v>
      </c>
      <c r="G842" s="12">
        <v>0.75</v>
      </c>
    </row>
    <row r="843" spans="1:7" ht="21" customHeight="1">
      <c r="A843" s="9" t="s">
        <v>880</v>
      </c>
      <c r="B843" s="10" t="s">
        <v>881</v>
      </c>
      <c r="C843" s="9" t="s">
        <v>20</v>
      </c>
      <c r="D843" s="9" t="s">
        <v>25</v>
      </c>
      <c r="E843" s="11">
        <v>0.83748778999999995</v>
      </c>
      <c r="F843" s="12">
        <v>1.42</v>
      </c>
      <c r="G843" s="12">
        <v>1.18</v>
      </c>
    </row>
    <row r="844" spans="1:7" ht="21" customHeight="1">
      <c r="A844" s="9" t="s">
        <v>1097</v>
      </c>
      <c r="B844" s="10" t="s">
        <v>1098</v>
      </c>
      <c r="C844" s="9" t="s">
        <v>20</v>
      </c>
      <c r="D844" s="9" t="s">
        <v>25</v>
      </c>
      <c r="E844" s="11">
        <v>1.73189565</v>
      </c>
      <c r="F844" s="12">
        <v>6.74</v>
      </c>
      <c r="G844" s="12">
        <v>11.67</v>
      </c>
    </row>
    <row r="845" spans="1:7" ht="15" customHeight="1">
      <c r="A845" s="7"/>
      <c r="B845" s="7"/>
      <c r="C845" s="7"/>
      <c r="D845" s="7"/>
      <c r="E845" s="207" t="s">
        <v>709</v>
      </c>
      <c r="F845" s="207"/>
      <c r="G845" s="13">
        <v>17.73</v>
      </c>
    </row>
    <row r="846" spans="1:7" ht="15" customHeight="1">
      <c r="A846" s="206" t="s">
        <v>710</v>
      </c>
      <c r="B846" s="206"/>
      <c r="C846" s="8" t="s">
        <v>3</v>
      </c>
      <c r="D846" s="8" t="s">
        <v>4</v>
      </c>
      <c r="E846" s="8" t="s">
        <v>692</v>
      </c>
      <c r="F846" s="8" t="s">
        <v>693</v>
      </c>
      <c r="G846" s="8" t="s">
        <v>694</v>
      </c>
    </row>
    <row r="847" spans="1:7" ht="21" customHeight="1">
      <c r="A847" s="9" t="s">
        <v>739</v>
      </c>
      <c r="B847" s="10" t="s">
        <v>740</v>
      </c>
      <c r="C847" s="9" t="s">
        <v>20</v>
      </c>
      <c r="D847" s="9" t="s">
        <v>713</v>
      </c>
      <c r="E847" s="11">
        <v>0.69890251000000003</v>
      </c>
      <c r="F847" s="12">
        <v>16.2</v>
      </c>
      <c r="G847" s="12">
        <v>11.32</v>
      </c>
    </row>
    <row r="848" spans="1:7" ht="21" customHeight="1">
      <c r="A848" s="9" t="s">
        <v>711</v>
      </c>
      <c r="B848" s="10" t="s">
        <v>712</v>
      </c>
      <c r="C848" s="9" t="s">
        <v>20</v>
      </c>
      <c r="D848" s="9" t="s">
        <v>713</v>
      </c>
      <c r="E848" s="11">
        <v>1.59414243</v>
      </c>
      <c r="F848" s="12">
        <v>21.94</v>
      </c>
      <c r="G848" s="12">
        <v>34.97</v>
      </c>
    </row>
    <row r="849" spans="1:7" ht="18" customHeight="1">
      <c r="A849" s="7"/>
      <c r="B849" s="7"/>
      <c r="C849" s="7"/>
      <c r="D849" s="7"/>
      <c r="E849" s="207" t="s">
        <v>716</v>
      </c>
      <c r="F849" s="207"/>
      <c r="G849" s="13">
        <v>46.29</v>
      </c>
    </row>
    <row r="850" spans="1:7" ht="15" customHeight="1">
      <c r="A850" s="7"/>
      <c r="B850" s="7"/>
      <c r="C850" s="7"/>
      <c r="D850" s="7"/>
      <c r="E850" s="208" t="s">
        <v>698</v>
      </c>
      <c r="F850" s="208"/>
      <c r="G850" s="14">
        <v>67.5</v>
      </c>
    </row>
    <row r="851" spans="1:7" ht="9.9499999999999993" customHeight="1">
      <c r="A851" s="7"/>
      <c r="B851" s="7"/>
      <c r="C851" s="7"/>
      <c r="D851" s="7"/>
      <c r="E851" s="209"/>
      <c r="F851" s="209"/>
      <c r="G851" s="209"/>
    </row>
    <row r="852" spans="1:7" ht="20.100000000000001" customHeight="1">
      <c r="A852" s="210" t="s">
        <v>1099</v>
      </c>
      <c r="B852" s="210"/>
      <c r="C852" s="210"/>
      <c r="D852" s="210"/>
      <c r="E852" s="210"/>
      <c r="F852" s="210"/>
      <c r="G852" s="210"/>
    </row>
    <row r="853" spans="1:7" ht="15" customHeight="1">
      <c r="A853" s="206" t="s">
        <v>700</v>
      </c>
      <c r="B853" s="206"/>
      <c r="C853" s="8" t="s">
        <v>3</v>
      </c>
      <c r="D853" s="8" t="s">
        <v>4</v>
      </c>
      <c r="E853" s="8" t="s">
        <v>692</v>
      </c>
      <c r="F853" s="8" t="s">
        <v>693</v>
      </c>
      <c r="G853" s="8" t="s">
        <v>694</v>
      </c>
    </row>
    <row r="854" spans="1:7" ht="21" customHeight="1">
      <c r="A854" s="9" t="s">
        <v>1100</v>
      </c>
      <c r="B854" s="10" t="s">
        <v>1101</v>
      </c>
      <c r="C854" s="9" t="s">
        <v>20</v>
      </c>
      <c r="D854" s="9" t="s">
        <v>237</v>
      </c>
      <c r="E854" s="11">
        <v>4.1293969999999999E-2</v>
      </c>
      <c r="F854" s="12">
        <v>8.1199999999999992</v>
      </c>
      <c r="G854" s="12">
        <v>0.33</v>
      </c>
    </row>
    <row r="855" spans="1:7" ht="29.1" customHeight="1">
      <c r="A855" s="9" t="s">
        <v>1102</v>
      </c>
      <c r="B855" s="10" t="s">
        <v>1103</v>
      </c>
      <c r="C855" s="9" t="s">
        <v>20</v>
      </c>
      <c r="D855" s="9" t="s">
        <v>33</v>
      </c>
      <c r="E855" s="11">
        <v>1.8655939500000001</v>
      </c>
      <c r="F855" s="12">
        <v>7.0000000000000007E-2</v>
      </c>
      <c r="G855" s="12">
        <v>0.13</v>
      </c>
    </row>
    <row r="856" spans="1:7" ht="15" customHeight="1">
      <c r="A856" s="7"/>
      <c r="B856" s="7"/>
      <c r="C856" s="7"/>
      <c r="D856" s="7"/>
      <c r="E856" s="207" t="s">
        <v>709</v>
      </c>
      <c r="F856" s="207"/>
      <c r="G856" s="13">
        <v>0.46</v>
      </c>
    </row>
    <row r="857" spans="1:7" ht="15" customHeight="1">
      <c r="A857" s="206" t="s">
        <v>710</v>
      </c>
      <c r="B857" s="206"/>
      <c r="C857" s="8" t="s">
        <v>3</v>
      </c>
      <c r="D857" s="8" t="s">
        <v>4</v>
      </c>
      <c r="E857" s="8" t="s">
        <v>692</v>
      </c>
      <c r="F857" s="8" t="s">
        <v>693</v>
      </c>
      <c r="G857" s="8" t="s">
        <v>694</v>
      </c>
    </row>
    <row r="858" spans="1:7" ht="21" customHeight="1">
      <c r="A858" s="9" t="s">
        <v>1104</v>
      </c>
      <c r="B858" s="10" t="s">
        <v>1105</v>
      </c>
      <c r="C858" s="9" t="s">
        <v>20</v>
      </c>
      <c r="D858" s="9" t="s">
        <v>713</v>
      </c>
      <c r="E858" s="11">
        <v>2.9390090000000001E-2</v>
      </c>
      <c r="F858" s="12">
        <v>16.34</v>
      </c>
      <c r="G858" s="12">
        <v>0.48</v>
      </c>
    </row>
    <row r="859" spans="1:7" ht="15" customHeight="1">
      <c r="A859" s="9" t="s">
        <v>1106</v>
      </c>
      <c r="B859" s="10" t="s">
        <v>1107</v>
      </c>
      <c r="C859" s="9" t="s">
        <v>20</v>
      </c>
      <c r="D859" s="9" t="s">
        <v>713</v>
      </c>
      <c r="E859" s="11">
        <v>0.17953153999999999</v>
      </c>
      <c r="F859" s="12">
        <v>19.600000000000001</v>
      </c>
      <c r="G859" s="12">
        <v>3.51</v>
      </c>
    </row>
    <row r="860" spans="1:7" ht="18" customHeight="1">
      <c r="A860" s="7"/>
      <c r="B860" s="7"/>
      <c r="C860" s="7"/>
      <c r="D860" s="7"/>
      <c r="E860" s="207" t="s">
        <v>716</v>
      </c>
      <c r="F860" s="207"/>
      <c r="G860" s="13">
        <v>3.99</v>
      </c>
    </row>
    <row r="861" spans="1:7" ht="15" customHeight="1">
      <c r="A861" s="206" t="s">
        <v>691</v>
      </c>
      <c r="B861" s="206"/>
      <c r="C861" s="8" t="s">
        <v>3</v>
      </c>
      <c r="D861" s="8" t="s">
        <v>4</v>
      </c>
      <c r="E861" s="8" t="s">
        <v>692</v>
      </c>
      <c r="F861" s="8" t="s">
        <v>693</v>
      </c>
      <c r="G861" s="8" t="s">
        <v>694</v>
      </c>
    </row>
    <row r="862" spans="1:7" ht="21" customHeight="1">
      <c r="A862" s="9" t="s">
        <v>1108</v>
      </c>
      <c r="B862" s="10" t="s">
        <v>1109</v>
      </c>
      <c r="C862" s="9" t="s">
        <v>20</v>
      </c>
      <c r="D862" s="9" t="s">
        <v>237</v>
      </c>
      <c r="E862" s="11">
        <v>1.6820800899999999</v>
      </c>
      <c r="F862" s="12">
        <v>3.78</v>
      </c>
      <c r="G862" s="12">
        <v>6.35</v>
      </c>
    </row>
    <row r="863" spans="1:7" ht="15" customHeight="1">
      <c r="A863" s="7"/>
      <c r="B863" s="7"/>
      <c r="C863" s="7"/>
      <c r="D863" s="7"/>
      <c r="E863" s="207" t="s">
        <v>697</v>
      </c>
      <c r="F863" s="207"/>
      <c r="G863" s="13">
        <v>6.35</v>
      </c>
    </row>
    <row r="864" spans="1:7" ht="15" customHeight="1">
      <c r="A864" s="7"/>
      <c r="B864" s="7"/>
      <c r="C864" s="7"/>
      <c r="D864" s="7"/>
      <c r="E864" s="208" t="s">
        <v>698</v>
      </c>
      <c r="F864" s="208"/>
      <c r="G864" s="14">
        <v>10.8</v>
      </c>
    </row>
    <row r="865" spans="1:7" ht="9.9499999999999993" customHeight="1">
      <c r="A865" s="7"/>
      <c r="B865" s="7"/>
      <c r="C865" s="7"/>
      <c r="D865" s="7"/>
      <c r="E865" s="209"/>
      <c r="F865" s="209"/>
      <c r="G865" s="209"/>
    </row>
    <row r="866" spans="1:7" ht="20.100000000000001" customHeight="1">
      <c r="A866" s="210" t="s">
        <v>1110</v>
      </c>
      <c r="B866" s="210"/>
      <c r="C866" s="210"/>
      <c r="D866" s="210"/>
      <c r="E866" s="210"/>
      <c r="F866" s="210"/>
      <c r="G866" s="210"/>
    </row>
    <row r="867" spans="1:7" ht="15" customHeight="1">
      <c r="A867" s="206" t="s">
        <v>700</v>
      </c>
      <c r="B867" s="206"/>
      <c r="C867" s="8" t="s">
        <v>3</v>
      </c>
      <c r="D867" s="8" t="s">
        <v>4</v>
      </c>
      <c r="E867" s="8" t="s">
        <v>692</v>
      </c>
      <c r="F867" s="8" t="s">
        <v>693</v>
      </c>
      <c r="G867" s="8" t="s">
        <v>694</v>
      </c>
    </row>
    <row r="868" spans="1:7" ht="21" customHeight="1">
      <c r="A868" s="9" t="s">
        <v>1100</v>
      </c>
      <c r="B868" s="10" t="s">
        <v>1101</v>
      </c>
      <c r="C868" s="9" t="s">
        <v>20</v>
      </c>
      <c r="D868" s="9" t="s">
        <v>237</v>
      </c>
      <c r="E868" s="11">
        <v>5.0810670000000002E-2</v>
      </c>
      <c r="F868" s="12">
        <v>8.1199999999999992</v>
      </c>
      <c r="G868" s="12">
        <v>0.41</v>
      </c>
    </row>
    <row r="869" spans="1:7" ht="29.1" customHeight="1">
      <c r="A869" s="9" t="s">
        <v>1102</v>
      </c>
      <c r="B869" s="10" t="s">
        <v>1103</v>
      </c>
      <c r="C869" s="9" t="s">
        <v>20</v>
      </c>
      <c r="D869" s="9" t="s">
        <v>33</v>
      </c>
      <c r="E869" s="11">
        <v>1.10360814</v>
      </c>
      <c r="F869" s="12">
        <v>7.0000000000000007E-2</v>
      </c>
      <c r="G869" s="12">
        <v>7.0000000000000007E-2</v>
      </c>
    </row>
    <row r="870" spans="1:7" ht="15" customHeight="1">
      <c r="A870" s="7"/>
      <c r="B870" s="7"/>
      <c r="C870" s="7"/>
      <c r="D870" s="7"/>
      <c r="E870" s="207" t="s">
        <v>709</v>
      </c>
      <c r="F870" s="207"/>
      <c r="G870" s="13">
        <v>0.48</v>
      </c>
    </row>
    <row r="871" spans="1:7" ht="15" customHeight="1">
      <c r="A871" s="206" t="s">
        <v>710</v>
      </c>
      <c r="B871" s="206"/>
      <c r="C871" s="8" t="s">
        <v>3</v>
      </c>
      <c r="D871" s="8" t="s">
        <v>4</v>
      </c>
      <c r="E871" s="8" t="s">
        <v>692</v>
      </c>
      <c r="F871" s="8" t="s">
        <v>693</v>
      </c>
      <c r="G871" s="8" t="s">
        <v>694</v>
      </c>
    </row>
    <row r="872" spans="1:7" ht="21" customHeight="1">
      <c r="A872" s="9" t="s">
        <v>1104</v>
      </c>
      <c r="B872" s="10" t="s">
        <v>1105</v>
      </c>
      <c r="C872" s="9" t="s">
        <v>20</v>
      </c>
      <c r="D872" s="9" t="s">
        <v>713</v>
      </c>
      <c r="E872" s="11">
        <v>1.437338E-2</v>
      </c>
      <c r="F872" s="12">
        <v>16.34</v>
      </c>
      <c r="G872" s="12">
        <v>0.23</v>
      </c>
    </row>
    <row r="873" spans="1:7" ht="15" customHeight="1">
      <c r="A873" s="9" t="s">
        <v>1106</v>
      </c>
      <c r="B873" s="10" t="s">
        <v>1107</v>
      </c>
      <c r="C873" s="9" t="s">
        <v>20</v>
      </c>
      <c r="D873" s="9" t="s">
        <v>713</v>
      </c>
      <c r="E873" s="11">
        <v>8.8037099999999993E-2</v>
      </c>
      <c r="F873" s="12">
        <v>19.600000000000001</v>
      </c>
      <c r="G873" s="12">
        <v>1.72</v>
      </c>
    </row>
    <row r="874" spans="1:7" ht="18" customHeight="1">
      <c r="A874" s="7"/>
      <c r="B874" s="7"/>
      <c r="C874" s="7"/>
      <c r="D874" s="7"/>
      <c r="E874" s="207" t="s">
        <v>716</v>
      </c>
      <c r="F874" s="207"/>
      <c r="G874" s="13">
        <v>1.95</v>
      </c>
    </row>
    <row r="875" spans="1:7" ht="15" customHeight="1">
      <c r="A875" s="206" t="s">
        <v>691</v>
      </c>
      <c r="B875" s="206"/>
      <c r="C875" s="8" t="s">
        <v>3</v>
      </c>
      <c r="D875" s="8" t="s">
        <v>4</v>
      </c>
      <c r="E875" s="8" t="s">
        <v>692</v>
      </c>
      <c r="F875" s="8" t="s">
        <v>693</v>
      </c>
      <c r="G875" s="8" t="s">
        <v>694</v>
      </c>
    </row>
    <row r="876" spans="1:7" ht="21" customHeight="1">
      <c r="A876" s="9" t="s">
        <v>1111</v>
      </c>
      <c r="B876" s="10" t="s">
        <v>1112</v>
      </c>
      <c r="C876" s="9" t="s">
        <v>20</v>
      </c>
      <c r="D876" s="9" t="s">
        <v>237</v>
      </c>
      <c r="E876" s="11">
        <v>2.2428902499999999</v>
      </c>
      <c r="F876" s="12">
        <v>2.93</v>
      </c>
      <c r="G876" s="12">
        <v>6.57</v>
      </c>
    </row>
    <row r="877" spans="1:7" ht="15" customHeight="1">
      <c r="A877" s="7"/>
      <c r="B877" s="7"/>
      <c r="C877" s="7"/>
      <c r="D877" s="7"/>
      <c r="E877" s="207" t="s">
        <v>697</v>
      </c>
      <c r="F877" s="207"/>
      <c r="G877" s="13">
        <v>6.57</v>
      </c>
    </row>
    <row r="878" spans="1:7" ht="15" customHeight="1">
      <c r="A878" s="7"/>
      <c r="B878" s="7"/>
      <c r="C878" s="7"/>
      <c r="D878" s="7"/>
      <c r="E878" s="208" t="s">
        <v>698</v>
      </c>
      <c r="F878" s="208"/>
      <c r="G878" s="14">
        <v>9</v>
      </c>
    </row>
    <row r="879" spans="1:7" ht="9.9499999999999993" customHeight="1">
      <c r="A879" s="7"/>
      <c r="B879" s="7"/>
      <c r="C879" s="7"/>
      <c r="D879" s="7"/>
      <c r="E879" s="209"/>
      <c r="F879" s="209"/>
      <c r="G879" s="209"/>
    </row>
    <row r="880" spans="1:7" ht="20.100000000000001" customHeight="1">
      <c r="A880" s="210" t="s">
        <v>1113</v>
      </c>
      <c r="B880" s="210"/>
      <c r="C880" s="210"/>
      <c r="D880" s="210"/>
      <c r="E880" s="210"/>
      <c r="F880" s="210"/>
      <c r="G880" s="210"/>
    </row>
    <row r="881" spans="1:7" ht="15" customHeight="1">
      <c r="A881" s="206" t="s">
        <v>720</v>
      </c>
      <c r="B881" s="206"/>
      <c r="C881" s="8" t="s">
        <v>3</v>
      </c>
      <c r="D881" s="8" t="s">
        <v>4</v>
      </c>
      <c r="E881" s="8" t="s">
        <v>692</v>
      </c>
      <c r="F881" s="8" t="s">
        <v>693</v>
      </c>
      <c r="G881" s="8" t="s">
        <v>694</v>
      </c>
    </row>
    <row r="882" spans="1:7" ht="38.1" customHeight="1">
      <c r="A882" s="9" t="s">
        <v>1114</v>
      </c>
      <c r="B882" s="10" t="s">
        <v>1115</v>
      </c>
      <c r="C882" s="9" t="s">
        <v>20</v>
      </c>
      <c r="D882" s="9" t="s">
        <v>723</v>
      </c>
      <c r="E882" s="11">
        <v>1.77455053</v>
      </c>
      <c r="F882" s="12">
        <v>1.1499999999999999</v>
      </c>
      <c r="G882" s="12">
        <v>2.04</v>
      </c>
    </row>
    <row r="883" spans="1:7" ht="38.1" customHeight="1">
      <c r="A883" s="9" t="s">
        <v>1116</v>
      </c>
      <c r="B883" s="10" t="s">
        <v>1117</v>
      </c>
      <c r="C883" s="9" t="s">
        <v>20</v>
      </c>
      <c r="D883" s="9" t="s">
        <v>726</v>
      </c>
      <c r="E883" s="11">
        <v>1.8818952</v>
      </c>
      <c r="F883" s="12">
        <v>2.93</v>
      </c>
      <c r="G883" s="12">
        <v>5.51</v>
      </c>
    </row>
    <row r="884" spans="1:7" ht="18" customHeight="1">
      <c r="A884" s="7"/>
      <c r="B884" s="7"/>
      <c r="C884" s="7"/>
      <c r="D884" s="7"/>
      <c r="E884" s="207" t="s">
        <v>727</v>
      </c>
      <c r="F884" s="207"/>
      <c r="G884" s="13">
        <v>7.55</v>
      </c>
    </row>
    <row r="885" spans="1:7" ht="15" customHeight="1">
      <c r="A885" s="206" t="s">
        <v>700</v>
      </c>
      <c r="B885" s="206"/>
      <c r="C885" s="8" t="s">
        <v>3</v>
      </c>
      <c r="D885" s="8" t="s">
        <v>4</v>
      </c>
      <c r="E885" s="8" t="s">
        <v>692</v>
      </c>
      <c r="F885" s="8" t="s">
        <v>693</v>
      </c>
      <c r="G885" s="8" t="s">
        <v>694</v>
      </c>
    </row>
    <row r="886" spans="1:7" ht="21" customHeight="1">
      <c r="A886" s="9" t="s">
        <v>1118</v>
      </c>
      <c r="B886" s="10" t="s">
        <v>1119</v>
      </c>
      <c r="C886" s="9" t="s">
        <v>20</v>
      </c>
      <c r="D886" s="9" t="s">
        <v>170</v>
      </c>
      <c r="E886" s="11">
        <v>1.5083942400000001</v>
      </c>
      <c r="F886" s="12">
        <v>47.19</v>
      </c>
      <c r="G886" s="12">
        <v>71.180000000000007</v>
      </c>
    </row>
    <row r="887" spans="1:7" ht="15" customHeight="1">
      <c r="A887" s="9" t="s">
        <v>1120</v>
      </c>
      <c r="B887" s="10" t="s">
        <v>1121</v>
      </c>
      <c r="C887" s="9" t="s">
        <v>20</v>
      </c>
      <c r="D887" s="9" t="s">
        <v>237</v>
      </c>
      <c r="E887" s="11">
        <v>756.64273579999997</v>
      </c>
      <c r="F887" s="12">
        <v>0.27</v>
      </c>
      <c r="G887" s="12">
        <v>204.29</v>
      </c>
    </row>
    <row r="888" spans="1:7" ht="21" customHeight="1">
      <c r="A888" s="9" t="s">
        <v>1122</v>
      </c>
      <c r="B888" s="10" t="s">
        <v>1123</v>
      </c>
      <c r="C888" s="9" t="s">
        <v>20</v>
      </c>
      <c r="D888" s="9" t="s">
        <v>170</v>
      </c>
      <c r="E888" s="11">
        <v>1.23823097</v>
      </c>
      <c r="F888" s="12">
        <v>33.65</v>
      </c>
      <c r="G888" s="12">
        <v>41.66</v>
      </c>
    </row>
    <row r="889" spans="1:7" ht="15" customHeight="1">
      <c r="A889" s="7"/>
      <c r="B889" s="7"/>
      <c r="C889" s="7"/>
      <c r="D889" s="7"/>
      <c r="E889" s="207" t="s">
        <v>709</v>
      </c>
      <c r="F889" s="207"/>
      <c r="G889" s="13">
        <v>317.13</v>
      </c>
    </row>
    <row r="890" spans="1:7" ht="15" customHeight="1">
      <c r="A890" s="206" t="s">
        <v>710</v>
      </c>
      <c r="B890" s="206"/>
      <c r="C890" s="8" t="s">
        <v>3</v>
      </c>
      <c r="D890" s="8" t="s">
        <v>4</v>
      </c>
      <c r="E890" s="8" t="s">
        <v>692</v>
      </c>
      <c r="F890" s="8" t="s">
        <v>693</v>
      </c>
      <c r="G890" s="8" t="s">
        <v>694</v>
      </c>
    </row>
    <row r="891" spans="1:7" ht="21" customHeight="1">
      <c r="A891" s="9" t="s">
        <v>1124</v>
      </c>
      <c r="B891" s="10" t="s">
        <v>1125</v>
      </c>
      <c r="C891" s="9" t="s">
        <v>20</v>
      </c>
      <c r="D891" s="9" t="s">
        <v>713</v>
      </c>
      <c r="E891" s="11">
        <v>3.6571837700000001</v>
      </c>
      <c r="F891" s="12">
        <v>13.55</v>
      </c>
      <c r="G891" s="12">
        <v>49.55</v>
      </c>
    </row>
    <row r="892" spans="1:7" ht="15" customHeight="1">
      <c r="A892" s="9" t="s">
        <v>714</v>
      </c>
      <c r="B892" s="10" t="s">
        <v>715</v>
      </c>
      <c r="C892" s="9" t="s">
        <v>20</v>
      </c>
      <c r="D892" s="9" t="s">
        <v>713</v>
      </c>
      <c r="E892" s="11">
        <v>5.7896425899999997</v>
      </c>
      <c r="F892" s="12">
        <v>15.73</v>
      </c>
      <c r="G892" s="12">
        <v>91.07</v>
      </c>
    </row>
    <row r="893" spans="1:7" ht="18" customHeight="1">
      <c r="A893" s="7"/>
      <c r="B893" s="7"/>
      <c r="C893" s="7"/>
      <c r="D893" s="7"/>
      <c r="E893" s="207" t="s">
        <v>716</v>
      </c>
      <c r="F893" s="207"/>
      <c r="G893" s="13">
        <v>140.62</v>
      </c>
    </row>
    <row r="894" spans="1:7" ht="15" customHeight="1">
      <c r="A894" s="7"/>
      <c r="B894" s="7"/>
      <c r="C894" s="7"/>
      <c r="D894" s="7"/>
      <c r="E894" s="208" t="s">
        <v>698</v>
      </c>
      <c r="F894" s="208"/>
      <c r="G894" s="14">
        <v>465.3</v>
      </c>
    </row>
    <row r="895" spans="1:7" ht="9.9499999999999993" customHeight="1">
      <c r="A895" s="7"/>
      <c r="B895" s="7"/>
      <c r="C895" s="7"/>
      <c r="D895" s="7"/>
      <c r="E895" s="209"/>
      <c r="F895" s="209"/>
      <c r="G895" s="209"/>
    </row>
    <row r="896" spans="1:7" ht="20.100000000000001" customHeight="1">
      <c r="A896" s="210" t="s">
        <v>1126</v>
      </c>
      <c r="B896" s="210"/>
      <c r="C896" s="210"/>
      <c r="D896" s="210"/>
      <c r="E896" s="210"/>
      <c r="F896" s="210"/>
      <c r="G896" s="210"/>
    </row>
    <row r="897" spans="1:7" ht="15" customHeight="1">
      <c r="A897" s="206" t="s">
        <v>1062</v>
      </c>
      <c r="B897" s="206"/>
      <c r="C897" s="8" t="s">
        <v>3</v>
      </c>
      <c r="D897" s="8" t="s">
        <v>4</v>
      </c>
      <c r="E897" s="8" t="s">
        <v>692</v>
      </c>
      <c r="F897" s="8" t="s">
        <v>693</v>
      </c>
      <c r="G897" s="8" t="s">
        <v>694</v>
      </c>
    </row>
    <row r="898" spans="1:7" ht="29.1" customHeight="1">
      <c r="A898" s="9" t="s">
        <v>1127</v>
      </c>
      <c r="B898" s="10" t="s">
        <v>1128</v>
      </c>
      <c r="C898" s="9" t="s">
        <v>20</v>
      </c>
      <c r="D898" s="9" t="s">
        <v>1129</v>
      </c>
      <c r="E898" s="11">
        <v>0.27476168000000001</v>
      </c>
      <c r="F898" s="12">
        <v>10.69</v>
      </c>
      <c r="G898" s="12">
        <v>2.93</v>
      </c>
    </row>
    <row r="899" spans="1:7" ht="29.1" customHeight="1">
      <c r="A899" s="9" t="s">
        <v>1130</v>
      </c>
      <c r="B899" s="10" t="s">
        <v>1131</v>
      </c>
      <c r="C899" s="9" t="s">
        <v>20</v>
      </c>
      <c r="D899" s="9" t="s">
        <v>1132</v>
      </c>
      <c r="E899" s="11">
        <v>1.1004486600000001</v>
      </c>
      <c r="F899" s="12">
        <v>4.1100000000000003</v>
      </c>
      <c r="G899" s="12">
        <v>4.5199999999999996</v>
      </c>
    </row>
    <row r="900" spans="1:7" ht="29.1" customHeight="1">
      <c r="A900" s="9" t="s">
        <v>1133</v>
      </c>
      <c r="B900" s="10" t="s">
        <v>1134</v>
      </c>
      <c r="C900" s="9" t="s">
        <v>20</v>
      </c>
      <c r="D900" s="9" t="s">
        <v>1129</v>
      </c>
      <c r="E900" s="11">
        <v>0.55092523999999998</v>
      </c>
      <c r="F900" s="12">
        <v>11.17</v>
      </c>
      <c r="G900" s="12">
        <v>6.15</v>
      </c>
    </row>
    <row r="901" spans="1:7" ht="15" customHeight="1">
      <c r="A901" s="7"/>
      <c r="B901" s="7"/>
      <c r="C901" s="7"/>
      <c r="D901" s="7"/>
      <c r="E901" s="207" t="s">
        <v>1065</v>
      </c>
      <c r="F901" s="207"/>
      <c r="G901" s="13">
        <v>13.6</v>
      </c>
    </row>
    <row r="902" spans="1:7" ht="15" customHeight="1">
      <c r="A902" s="206" t="s">
        <v>700</v>
      </c>
      <c r="B902" s="206"/>
      <c r="C902" s="8" t="s">
        <v>3</v>
      </c>
      <c r="D902" s="8" t="s">
        <v>4</v>
      </c>
      <c r="E902" s="8" t="s">
        <v>692</v>
      </c>
      <c r="F902" s="8" t="s">
        <v>693</v>
      </c>
      <c r="G902" s="8" t="s">
        <v>694</v>
      </c>
    </row>
    <row r="903" spans="1:7" ht="21" customHeight="1">
      <c r="A903" s="9" t="s">
        <v>874</v>
      </c>
      <c r="B903" s="10" t="s">
        <v>875</v>
      </c>
      <c r="C903" s="9" t="s">
        <v>20</v>
      </c>
      <c r="D903" s="9" t="s">
        <v>738</v>
      </c>
      <c r="E903" s="11">
        <v>5.6073599999999996E-3</v>
      </c>
      <c r="F903" s="12">
        <v>2.92</v>
      </c>
      <c r="G903" s="12">
        <v>0.01</v>
      </c>
    </row>
    <row r="904" spans="1:7" ht="21" customHeight="1">
      <c r="A904" s="9" t="s">
        <v>1095</v>
      </c>
      <c r="B904" s="10" t="s">
        <v>1096</v>
      </c>
      <c r="C904" s="9" t="s">
        <v>20</v>
      </c>
      <c r="D904" s="9" t="s">
        <v>237</v>
      </c>
      <c r="E904" s="11">
        <v>2.6635059999999999E-2</v>
      </c>
      <c r="F904" s="12">
        <v>9.34</v>
      </c>
      <c r="G904" s="12">
        <v>0.24</v>
      </c>
    </row>
    <row r="905" spans="1:7" ht="15" customHeight="1">
      <c r="A905" s="7"/>
      <c r="B905" s="7"/>
      <c r="C905" s="7"/>
      <c r="D905" s="7"/>
      <c r="E905" s="207" t="s">
        <v>709</v>
      </c>
      <c r="F905" s="207"/>
      <c r="G905" s="13">
        <v>0.25</v>
      </c>
    </row>
    <row r="906" spans="1:7" ht="15" customHeight="1">
      <c r="A906" s="206" t="s">
        <v>710</v>
      </c>
      <c r="B906" s="206"/>
      <c r="C906" s="8" t="s">
        <v>3</v>
      </c>
      <c r="D906" s="8" t="s">
        <v>4</v>
      </c>
      <c r="E906" s="8" t="s">
        <v>692</v>
      </c>
      <c r="F906" s="8" t="s">
        <v>693</v>
      </c>
      <c r="G906" s="8" t="s">
        <v>694</v>
      </c>
    </row>
    <row r="907" spans="1:7" ht="21" customHeight="1">
      <c r="A907" s="9" t="s">
        <v>739</v>
      </c>
      <c r="B907" s="10" t="s">
        <v>740</v>
      </c>
      <c r="C907" s="9" t="s">
        <v>20</v>
      </c>
      <c r="D907" s="9" t="s">
        <v>713</v>
      </c>
      <c r="E907" s="11">
        <v>0.15350253</v>
      </c>
      <c r="F907" s="12">
        <v>16.2</v>
      </c>
      <c r="G907" s="12">
        <v>2.48</v>
      </c>
    </row>
    <row r="908" spans="1:7" ht="21" customHeight="1">
      <c r="A908" s="9" t="s">
        <v>711</v>
      </c>
      <c r="B908" s="10" t="s">
        <v>712</v>
      </c>
      <c r="C908" s="9" t="s">
        <v>20</v>
      </c>
      <c r="D908" s="9" t="s">
        <v>713</v>
      </c>
      <c r="E908" s="11">
        <v>0.83753138000000005</v>
      </c>
      <c r="F908" s="12">
        <v>21.94</v>
      </c>
      <c r="G908" s="12">
        <v>18.37</v>
      </c>
    </row>
    <row r="909" spans="1:7" ht="18" customHeight="1">
      <c r="A909" s="7"/>
      <c r="B909" s="7"/>
      <c r="C909" s="7"/>
      <c r="D909" s="7"/>
      <c r="E909" s="207" t="s">
        <v>716</v>
      </c>
      <c r="F909" s="207"/>
      <c r="G909" s="13">
        <v>20.85</v>
      </c>
    </row>
    <row r="910" spans="1:7" ht="15" customHeight="1">
      <c r="A910" s="206" t="s">
        <v>691</v>
      </c>
      <c r="B910" s="206"/>
      <c r="C910" s="8" t="s">
        <v>3</v>
      </c>
      <c r="D910" s="8" t="s">
        <v>4</v>
      </c>
      <c r="E910" s="8" t="s">
        <v>692</v>
      </c>
      <c r="F910" s="8" t="s">
        <v>693</v>
      </c>
      <c r="G910" s="8" t="s">
        <v>694</v>
      </c>
    </row>
    <row r="911" spans="1:7" ht="29.1" customHeight="1">
      <c r="A911" s="9" t="s">
        <v>1135</v>
      </c>
      <c r="B911" s="10" t="s">
        <v>1136</v>
      </c>
      <c r="C911" s="9" t="s">
        <v>20</v>
      </c>
      <c r="D911" s="9" t="s">
        <v>21</v>
      </c>
      <c r="E911" s="11">
        <v>0.11580015</v>
      </c>
      <c r="F911" s="12">
        <v>81.260000000000005</v>
      </c>
      <c r="G911" s="12">
        <v>9.4</v>
      </c>
    </row>
    <row r="912" spans="1:7" ht="15" customHeight="1">
      <c r="A912" s="7"/>
      <c r="B912" s="7"/>
      <c r="C912" s="7"/>
      <c r="D912" s="7"/>
      <c r="E912" s="207" t="s">
        <v>697</v>
      </c>
      <c r="F912" s="207"/>
      <c r="G912" s="13">
        <v>9.4</v>
      </c>
    </row>
    <row r="913" spans="1:7" ht="15" customHeight="1">
      <c r="A913" s="7"/>
      <c r="B913" s="7"/>
      <c r="C913" s="7"/>
      <c r="D913" s="7"/>
      <c r="E913" s="208" t="s">
        <v>698</v>
      </c>
      <c r="F913" s="208"/>
      <c r="G913" s="14">
        <v>44.1</v>
      </c>
    </row>
    <row r="914" spans="1:7" ht="9.9499999999999993" customHeight="1">
      <c r="A914" s="7"/>
      <c r="B914" s="7"/>
      <c r="C914" s="7"/>
      <c r="D914" s="7"/>
      <c r="E914" s="209"/>
      <c r="F914" s="209"/>
      <c r="G914" s="209"/>
    </row>
    <row r="915" spans="1:7" ht="20.100000000000001" customHeight="1">
      <c r="A915" s="210" t="s">
        <v>1137</v>
      </c>
      <c r="B915" s="210"/>
      <c r="C915" s="210"/>
      <c r="D915" s="210"/>
      <c r="E915" s="210"/>
      <c r="F915" s="210"/>
      <c r="G915" s="210"/>
    </row>
    <row r="916" spans="1:7" ht="15" customHeight="1">
      <c r="A916" s="206" t="s">
        <v>700</v>
      </c>
      <c r="B916" s="206"/>
      <c r="C916" s="8" t="s">
        <v>3</v>
      </c>
      <c r="D916" s="8" t="s">
        <v>4</v>
      </c>
      <c r="E916" s="8" t="s">
        <v>692</v>
      </c>
      <c r="F916" s="8" t="s">
        <v>693</v>
      </c>
      <c r="G916" s="8" t="s">
        <v>694</v>
      </c>
    </row>
    <row r="917" spans="1:7" ht="21" customHeight="1">
      <c r="A917" s="9" t="s">
        <v>1100</v>
      </c>
      <c r="B917" s="10" t="s">
        <v>1101</v>
      </c>
      <c r="C917" s="9" t="s">
        <v>20</v>
      </c>
      <c r="D917" s="9" t="s">
        <v>237</v>
      </c>
      <c r="E917" s="11">
        <v>4.5797539999999998E-2</v>
      </c>
      <c r="F917" s="12">
        <v>8.1199999999999992</v>
      </c>
      <c r="G917" s="12">
        <v>0.37</v>
      </c>
    </row>
    <row r="918" spans="1:7" ht="29.1" customHeight="1">
      <c r="A918" s="9" t="s">
        <v>1102</v>
      </c>
      <c r="B918" s="10" t="s">
        <v>1103</v>
      </c>
      <c r="C918" s="9" t="s">
        <v>20</v>
      </c>
      <c r="D918" s="9" t="s">
        <v>33</v>
      </c>
      <c r="E918" s="11">
        <v>2.4600780699999998</v>
      </c>
      <c r="F918" s="12">
        <v>7.0000000000000007E-2</v>
      </c>
      <c r="G918" s="12">
        <v>0.17</v>
      </c>
    </row>
    <row r="919" spans="1:7" ht="15" customHeight="1">
      <c r="A919" s="7"/>
      <c r="B919" s="7"/>
      <c r="C919" s="7"/>
      <c r="D919" s="7"/>
      <c r="E919" s="207" t="s">
        <v>709</v>
      </c>
      <c r="F919" s="207"/>
      <c r="G919" s="13">
        <v>0.54</v>
      </c>
    </row>
    <row r="920" spans="1:7" ht="15" customHeight="1">
      <c r="A920" s="206" t="s">
        <v>710</v>
      </c>
      <c r="B920" s="206"/>
      <c r="C920" s="8" t="s">
        <v>3</v>
      </c>
      <c r="D920" s="8" t="s">
        <v>4</v>
      </c>
      <c r="E920" s="8" t="s">
        <v>692</v>
      </c>
      <c r="F920" s="8" t="s">
        <v>693</v>
      </c>
      <c r="G920" s="8" t="s">
        <v>694</v>
      </c>
    </row>
    <row r="921" spans="1:7" ht="21" customHeight="1">
      <c r="A921" s="9" t="s">
        <v>1104</v>
      </c>
      <c r="B921" s="10" t="s">
        <v>1105</v>
      </c>
      <c r="C921" s="9" t="s">
        <v>20</v>
      </c>
      <c r="D921" s="9" t="s">
        <v>713</v>
      </c>
      <c r="E921" s="11">
        <v>1.912763E-2</v>
      </c>
      <c r="F921" s="12">
        <v>16.34</v>
      </c>
      <c r="G921" s="12">
        <v>0.31</v>
      </c>
    </row>
    <row r="922" spans="1:7" ht="15" customHeight="1">
      <c r="A922" s="9" t="s">
        <v>1106</v>
      </c>
      <c r="B922" s="10" t="s">
        <v>1107</v>
      </c>
      <c r="C922" s="9" t="s">
        <v>20</v>
      </c>
      <c r="D922" s="9" t="s">
        <v>713</v>
      </c>
      <c r="E922" s="11">
        <v>0.11652251</v>
      </c>
      <c r="F922" s="12">
        <v>19.600000000000001</v>
      </c>
      <c r="G922" s="12">
        <v>2.2799999999999998</v>
      </c>
    </row>
    <row r="923" spans="1:7" ht="18" customHeight="1">
      <c r="A923" s="7"/>
      <c r="B923" s="7"/>
      <c r="C923" s="7"/>
      <c r="D923" s="7"/>
      <c r="E923" s="207" t="s">
        <v>716</v>
      </c>
      <c r="F923" s="207"/>
      <c r="G923" s="13">
        <v>2.59</v>
      </c>
    </row>
    <row r="924" spans="1:7" ht="15" customHeight="1">
      <c r="A924" s="206" t="s">
        <v>691</v>
      </c>
      <c r="B924" s="206"/>
      <c r="C924" s="8" t="s">
        <v>3</v>
      </c>
      <c r="D924" s="8" t="s">
        <v>4</v>
      </c>
      <c r="E924" s="8" t="s">
        <v>692</v>
      </c>
      <c r="F924" s="8" t="s">
        <v>693</v>
      </c>
      <c r="G924" s="8" t="s">
        <v>694</v>
      </c>
    </row>
    <row r="925" spans="1:7" ht="21" customHeight="1">
      <c r="A925" s="9" t="s">
        <v>1138</v>
      </c>
      <c r="B925" s="10" t="s">
        <v>1139</v>
      </c>
      <c r="C925" s="9" t="s">
        <v>20</v>
      </c>
      <c r="D925" s="9" t="s">
        <v>237</v>
      </c>
      <c r="E925" s="11">
        <v>1.95180128</v>
      </c>
      <c r="F925" s="12">
        <v>3.47</v>
      </c>
      <c r="G925" s="12">
        <v>6.77</v>
      </c>
    </row>
    <row r="926" spans="1:7" ht="15" customHeight="1">
      <c r="A926" s="7"/>
      <c r="B926" s="7"/>
      <c r="C926" s="7"/>
      <c r="D926" s="7"/>
      <c r="E926" s="207" t="s">
        <v>697</v>
      </c>
      <c r="F926" s="207"/>
      <c r="G926" s="13">
        <v>6.77</v>
      </c>
    </row>
    <row r="927" spans="1:7" ht="15" customHeight="1">
      <c r="A927" s="7"/>
      <c r="B927" s="7"/>
      <c r="C927" s="7"/>
      <c r="D927" s="7"/>
      <c r="E927" s="208" t="s">
        <v>698</v>
      </c>
      <c r="F927" s="208"/>
      <c r="G927" s="14">
        <v>9.9</v>
      </c>
    </row>
    <row r="928" spans="1:7" ht="9.9499999999999993" customHeight="1">
      <c r="A928" s="7"/>
      <c r="B928" s="7"/>
      <c r="C928" s="7"/>
      <c r="D928" s="7"/>
      <c r="E928" s="209"/>
      <c r="F928" s="209"/>
      <c r="G928" s="209"/>
    </row>
    <row r="929" spans="1:7" ht="20.100000000000001" customHeight="1">
      <c r="A929" s="210" t="s">
        <v>1140</v>
      </c>
      <c r="B929" s="210"/>
      <c r="C929" s="210"/>
      <c r="D929" s="210"/>
      <c r="E929" s="210"/>
      <c r="F929" s="210"/>
      <c r="G929" s="210"/>
    </row>
    <row r="930" spans="1:7" ht="15" customHeight="1">
      <c r="A930" s="206" t="s">
        <v>700</v>
      </c>
      <c r="B930" s="206"/>
      <c r="C930" s="8" t="s">
        <v>3</v>
      </c>
      <c r="D930" s="8" t="s">
        <v>4</v>
      </c>
      <c r="E930" s="8" t="s">
        <v>692</v>
      </c>
      <c r="F930" s="8" t="s">
        <v>693</v>
      </c>
      <c r="G930" s="8" t="s">
        <v>694</v>
      </c>
    </row>
    <row r="931" spans="1:7" ht="21" customHeight="1">
      <c r="A931" s="9" t="s">
        <v>1100</v>
      </c>
      <c r="B931" s="10" t="s">
        <v>1101</v>
      </c>
      <c r="C931" s="9" t="s">
        <v>20</v>
      </c>
      <c r="D931" s="9" t="s">
        <v>237</v>
      </c>
      <c r="E931" s="11">
        <v>5.1088399999999999E-2</v>
      </c>
      <c r="F931" s="12">
        <v>8.1199999999999992</v>
      </c>
      <c r="G931" s="12">
        <v>0.41</v>
      </c>
    </row>
    <row r="932" spans="1:7" ht="29.1" customHeight="1">
      <c r="A932" s="9" t="s">
        <v>1102</v>
      </c>
      <c r="B932" s="10" t="s">
        <v>1103</v>
      </c>
      <c r="C932" s="9" t="s">
        <v>20</v>
      </c>
      <c r="D932" s="9" t="s">
        <v>33</v>
      </c>
      <c r="E932" s="11">
        <v>1.4876946099999999</v>
      </c>
      <c r="F932" s="12">
        <v>7.0000000000000007E-2</v>
      </c>
      <c r="G932" s="12">
        <v>0.1</v>
      </c>
    </row>
    <row r="933" spans="1:7" ht="15" customHeight="1">
      <c r="A933" s="7"/>
      <c r="B933" s="7"/>
      <c r="C933" s="7"/>
      <c r="D933" s="7"/>
      <c r="E933" s="207" t="s">
        <v>709</v>
      </c>
      <c r="F933" s="207"/>
      <c r="G933" s="13">
        <v>0.51</v>
      </c>
    </row>
    <row r="934" spans="1:7" ht="15" customHeight="1">
      <c r="A934" s="206" t="s">
        <v>710</v>
      </c>
      <c r="B934" s="206"/>
      <c r="C934" s="8" t="s">
        <v>3</v>
      </c>
      <c r="D934" s="8" t="s">
        <v>4</v>
      </c>
      <c r="E934" s="8" t="s">
        <v>692</v>
      </c>
      <c r="F934" s="8" t="s">
        <v>693</v>
      </c>
      <c r="G934" s="8" t="s">
        <v>694</v>
      </c>
    </row>
    <row r="935" spans="1:7" ht="21" customHeight="1">
      <c r="A935" s="9" t="s">
        <v>1104</v>
      </c>
      <c r="B935" s="10" t="s">
        <v>1105</v>
      </c>
      <c r="C935" s="9" t="s">
        <v>20</v>
      </c>
      <c r="D935" s="9" t="s">
        <v>713</v>
      </c>
      <c r="E935" s="11">
        <v>1.482553E-2</v>
      </c>
      <c r="F935" s="12">
        <v>16.34</v>
      </c>
      <c r="G935" s="12">
        <v>0.24</v>
      </c>
    </row>
    <row r="936" spans="1:7" ht="15" customHeight="1">
      <c r="A936" s="9" t="s">
        <v>1106</v>
      </c>
      <c r="B936" s="10" t="s">
        <v>1107</v>
      </c>
      <c r="C936" s="9" t="s">
        <v>20</v>
      </c>
      <c r="D936" s="9" t="s">
        <v>713</v>
      </c>
      <c r="E936" s="11">
        <v>9.0525690000000006E-2</v>
      </c>
      <c r="F936" s="12">
        <v>19.600000000000001</v>
      </c>
      <c r="G936" s="12">
        <v>1.77</v>
      </c>
    </row>
    <row r="937" spans="1:7" ht="18" customHeight="1">
      <c r="A937" s="7"/>
      <c r="B937" s="7"/>
      <c r="C937" s="7"/>
      <c r="D937" s="7"/>
      <c r="E937" s="207" t="s">
        <v>716</v>
      </c>
      <c r="F937" s="207"/>
      <c r="G937" s="13">
        <v>2.0099999999999998</v>
      </c>
    </row>
    <row r="938" spans="1:7" ht="15" customHeight="1">
      <c r="A938" s="206" t="s">
        <v>691</v>
      </c>
      <c r="B938" s="206"/>
      <c r="C938" s="8" t="s">
        <v>3</v>
      </c>
      <c r="D938" s="8" t="s">
        <v>4</v>
      </c>
      <c r="E938" s="8" t="s">
        <v>692</v>
      </c>
      <c r="F938" s="8" t="s">
        <v>693</v>
      </c>
      <c r="G938" s="8" t="s">
        <v>694</v>
      </c>
    </row>
    <row r="939" spans="1:7" ht="21" customHeight="1">
      <c r="A939" s="9" t="s">
        <v>1141</v>
      </c>
      <c r="B939" s="10" t="s">
        <v>1142</v>
      </c>
      <c r="C939" s="9" t="s">
        <v>20</v>
      </c>
      <c r="D939" s="9" t="s">
        <v>237</v>
      </c>
      <c r="E939" s="11">
        <v>2.24362745</v>
      </c>
      <c r="F939" s="12">
        <v>3.25</v>
      </c>
      <c r="G939" s="12">
        <v>7.29</v>
      </c>
    </row>
    <row r="940" spans="1:7" ht="15" customHeight="1">
      <c r="A940" s="7"/>
      <c r="B940" s="7"/>
      <c r="C940" s="7"/>
      <c r="D940" s="7"/>
      <c r="E940" s="207" t="s">
        <v>697</v>
      </c>
      <c r="F940" s="207"/>
      <c r="G940" s="13">
        <v>7.29</v>
      </c>
    </row>
    <row r="941" spans="1:7" ht="15" customHeight="1">
      <c r="A941" s="7"/>
      <c r="B941" s="7"/>
      <c r="C941" s="7"/>
      <c r="D941" s="7"/>
      <c r="E941" s="208" t="s">
        <v>698</v>
      </c>
      <c r="F941" s="208"/>
      <c r="G941" s="14">
        <v>9.81</v>
      </c>
    </row>
    <row r="942" spans="1:7" ht="9.9499999999999993" customHeight="1">
      <c r="A942" s="7"/>
      <c r="B942" s="7"/>
      <c r="C942" s="7"/>
      <c r="D942" s="7"/>
      <c r="E942" s="209"/>
      <c r="F942" s="209"/>
      <c r="G942" s="209"/>
    </row>
    <row r="943" spans="1:7" ht="20.100000000000001" customHeight="1">
      <c r="A943" s="210" t="s">
        <v>1143</v>
      </c>
      <c r="B943" s="210"/>
      <c r="C943" s="210"/>
      <c r="D943" s="210"/>
      <c r="E943" s="210"/>
      <c r="F943" s="210"/>
      <c r="G943" s="210"/>
    </row>
    <row r="944" spans="1:7" ht="15" customHeight="1">
      <c r="A944" s="206" t="s">
        <v>700</v>
      </c>
      <c r="B944" s="206"/>
      <c r="C944" s="8" t="s">
        <v>3</v>
      </c>
      <c r="D944" s="8" t="s">
        <v>4</v>
      </c>
      <c r="E944" s="8" t="s">
        <v>692</v>
      </c>
      <c r="F944" s="8" t="s">
        <v>693</v>
      </c>
      <c r="G944" s="8" t="s">
        <v>694</v>
      </c>
    </row>
    <row r="945" spans="1:7" ht="21" customHeight="1">
      <c r="A945" s="9" t="s">
        <v>1100</v>
      </c>
      <c r="B945" s="10" t="s">
        <v>1101</v>
      </c>
      <c r="C945" s="9" t="s">
        <v>20</v>
      </c>
      <c r="D945" s="9" t="s">
        <v>237</v>
      </c>
      <c r="E945" s="11">
        <v>4.3810670000000003E-2</v>
      </c>
      <c r="F945" s="12">
        <v>8.1199999999999992</v>
      </c>
      <c r="G945" s="12">
        <v>0.35</v>
      </c>
    </row>
    <row r="946" spans="1:7" ht="29.1" customHeight="1">
      <c r="A946" s="9" t="s">
        <v>1102</v>
      </c>
      <c r="B946" s="10" t="s">
        <v>1103</v>
      </c>
      <c r="C946" s="9" t="s">
        <v>20</v>
      </c>
      <c r="D946" s="9" t="s">
        <v>33</v>
      </c>
      <c r="E946" s="11">
        <v>3.71164066</v>
      </c>
      <c r="F946" s="12">
        <v>7.0000000000000007E-2</v>
      </c>
      <c r="G946" s="12">
        <v>0.25</v>
      </c>
    </row>
    <row r="947" spans="1:7" ht="15" customHeight="1">
      <c r="A947" s="7"/>
      <c r="B947" s="7"/>
      <c r="C947" s="7"/>
      <c r="D947" s="7"/>
      <c r="E947" s="207" t="s">
        <v>709</v>
      </c>
      <c r="F947" s="207"/>
      <c r="G947" s="13">
        <v>0.6</v>
      </c>
    </row>
    <row r="948" spans="1:7" ht="15" customHeight="1">
      <c r="A948" s="206" t="s">
        <v>710</v>
      </c>
      <c r="B948" s="206"/>
      <c r="C948" s="8" t="s">
        <v>3</v>
      </c>
      <c r="D948" s="8" t="s">
        <v>4</v>
      </c>
      <c r="E948" s="8" t="s">
        <v>692</v>
      </c>
      <c r="F948" s="8" t="s">
        <v>693</v>
      </c>
      <c r="G948" s="8" t="s">
        <v>694</v>
      </c>
    </row>
    <row r="949" spans="1:7" ht="21" customHeight="1">
      <c r="A949" s="9" t="s">
        <v>1104</v>
      </c>
      <c r="B949" s="10" t="s">
        <v>1105</v>
      </c>
      <c r="C949" s="9" t="s">
        <v>20</v>
      </c>
      <c r="D949" s="9" t="s">
        <v>713</v>
      </c>
      <c r="E949" s="11">
        <v>2.4584180000000001E-2</v>
      </c>
      <c r="F949" s="12">
        <v>16.34</v>
      </c>
      <c r="G949" s="12">
        <v>0.4</v>
      </c>
    </row>
    <row r="950" spans="1:7" ht="15" customHeight="1">
      <c r="A950" s="9" t="s">
        <v>1106</v>
      </c>
      <c r="B950" s="10" t="s">
        <v>1107</v>
      </c>
      <c r="C950" s="9" t="s">
        <v>20</v>
      </c>
      <c r="D950" s="9" t="s">
        <v>713</v>
      </c>
      <c r="E950" s="11">
        <v>0.15112046000000001</v>
      </c>
      <c r="F950" s="12">
        <v>19.600000000000001</v>
      </c>
      <c r="G950" s="12">
        <v>2.96</v>
      </c>
    </row>
    <row r="951" spans="1:7" ht="18" customHeight="1">
      <c r="A951" s="7"/>
      <c r="B951" s="7"/>
      <c r="C951" s="7"/>
      <c r="D951" s="7"/>
      <c r="E951" s="207" t="s">
        <v>716</v>
      </c>
      <c r="F951" s="207"/>
      <c r="G951" s="13">
        <v>3.36</v>
      </c>
    </row>
    <row r="952" spans="1:7" ht="15" customHeight="1">
      <c r="A952" s="206" t="s">
        <v>691</v>
      </c>
      <c r="B952" s="206"/>
      <c r="C952" s="8" t="s">
        <v>3</v>
      </c>
      <c r="D952" s="8" t="s">
        <v>4</v>
      </c>
      <c r="E952" s="8" t="s">
        <v>692</v>
      </c>
      <c r="F952" s="8" t="s">
        <v>693</v>
      </c>
      <c r="G952" s="8" t="s">
        <v>694</v>
      </c>
    </row>
    <row r="953" spans="1:7" ht="21" customHeight="1">
      <c r="A953" s="9" t="s">
        <v>1108</v>
      </c>
      <c r="B953" s="10" t="s">
        <v>1109</v>
      </c>
      <c r="C953" s="9" t="s">
        <v>20</v>
      </c>
      <c r="D953" s="9" t="s">
        <v>237</v>
      </c>
      <c r="E953" s="11">
        <v>1.8103067100000001</v>
      </c>
      <c r="F953" s="12">
        <v>3.78</v>
      </c>
      <c r="G953" s="12">
        <v>6.84</v>
      </c>
    </row>
    <row r="954" spans="1:7" ht="15" customHeight="1">
      <c r="A954" s="7"/>
      <c r="B954" s="7"/>
      <c r="C954" s="7"/>
      <c r="D954" s="7"/>
      <c r="E954" s="207" t="s">
        <v>697</v>
      </c>
      <c r="F954" s="207"/>
      <c r="G954" s="13">
        <v>6.84</v>
      </c>
    </row>
    <row r="955" spans="1:7" ht="15" customHeight="1">
      <c r="A955" s="7"/>
      <c r="B955" s="7"/>
      <c r="C955" s="7"/>
      <c r="D955" s="7"/>
      <c r="E955" s="208" t="s">
        <v>698</v>
      </c>
      <c r="F955" s="208"/>
      <c r="G955" s="14">
        <v>10.8</v>
      </c>
    </row>
    <row r="956" spans="1:7" ht="9.9499999999999993" customHeight="1">
      <c r="A956" s="7"/>
      <c r="B956" s="7"/>
      <c r="C956" s="7"/>
      <c r="D956" s="7"/>
      <c r="E956" s="209"/>
      <c r="F956" s="209"/>
      <c r="G956" s="209"/>
    </row>
    <row r="957" spans="1:7" ht="20.100000000000001" customHeight="1">
      <c r="A957" s="210" t="s">
        <v>1144</v>
      </c>
      <c r="B957" s="210"/>
      <c r="C957" s="210"/>
      <c r="D957" s="210"/>
      <c r="E957" s="210"/>
      <c r="F957" s="210"/>
      <c r="G957" s="210"/>
    </row>
    <row r="958" spans="1:7" ht="15" customHeight="1">
      <c r="A958" s="206" t="s">
        <v>700</v>
      </c>
      <c r="B958" s="206"/>
      <c r="C958" s="8" t="s">
        <v>3</v>
      </c>
      <c r="D958" s="8" t="s">
        <v>4</v>
      </c>
      <c r="E958" s="8" t="s">
        <v>692</v>
      </c>
      <c r="F958" s="8" t="s">
        <v>693</v>
      </c>
      <c r="G958" s="8" t="s">
        <v>694</v>
      </c>
    </row>
    <row r="959" spans="1:7" ht="21" customHeight="1">
      <c r="A959" s="9" t="s">
        <v>1100</v>
      </c>
      <c r="B959" s="10" t="s">
        <v>1101</v>
      </c>
      <c r="C959" s="9" t="s">
        <v>20</v>
      </c>
      <c r="D959" s="9" t="s">
        <v>237</v>
      </c>
      <c r="E959" s="11">
        <v>4.9841839999999998E-2</v>
      </c>
      <c r="F959" s="12">
        <v>8.1199999999999992</v>
      </c>
      <c r="G959" s="12">
        <v>0.4</v>
      </c>
    </row>
    <row r="960" spans="1:7" ht="29.1" customHeight="1">
      <c r="A960" s="9" t="s">
        <v>1102</v>
      </c>
      <c r="B960" s="10" t="s">
        <v>1103</v>
      </c>
      <c r="C960" s="9" t="s">
        <v>20</v>
      </c>
      <c r="D960" s="9" t="s">
        <v>33</v>
      </c>
      <c r="E960" s="11">
        <v>1.48129964</v>
      </c>
      <c r="F960" s="12">
        <v>7.0000000000000007E-2</v>
      </c>
      <c r="G960" s="12">
        <v>0.1</v>
      </c>
    </row>
    <row r="961" spans="1:7" ht="15" customHeight="1">
      <c r="A961" s="7"/>
      <c r="B961" s="7"/>
      <c r="C961" s="7"/>
      <c r="D961" s="7"/>
      <c r="E961" s="207" t="s">
        <v>709</v>
      </c>
      <c r="F961" s="207"/>
      <c r="G961" s="13">
        <v>0.5</v>
      </c>
    </row>
    <row r="962" spans="1:7" ht="15" customHeight="1">
      <c r="A962" s="206" t="s">
        <v>710</v>
      </c>
      <c r="B962" s="206"/>
      <c r="C962" s="8" t="s">
        <v>3</v>
      </c>
      <c r="D962" s="8" t="s">
        <v>4</v>
      </c>
      <c r="E962" s="8" t="s">
        <v>692</v>
      </c>
      <c r="F962" s="8" t="s">
        <v>693</v>
      </c>
      <c r="G962" s="8" t="s">
        <v>694</v>
      </c>
    </row>
    <row r="963" spans="1:7" ht="21" customHeight="1">
      <c r="A963" s="9" t="s">
        <v>1104</v>
      </c>
      <c r="B963" s="10" t="s">
        <v>1105</v>
      </c>
      <c r="C963" s="9" t="s">
        <v>20</v>
      </c>
      <c r="D963" s="9" t="s">
        <v>713</v>
      </c>
      <c r="E963" s="11">
        <v>1.9894530000000001E-2</v>
      </c>
      <c r="F963" s="12">
        <v>16.34</v>
      </c>
      <c r="G963" s="12">
        <v>0.32</v>
      </c>
    </row>
    <row r="964" spans="1:7" ht="15" customHeight="1">
      <c r="A964" s="9" t="s">
        <v>1106</v>
      </c>
      <c r="B964" s="10" t="s">
        <v>1107</v>
      </c>
      <c r="C964" s="9" t="s">
        <v>20</v>
      </c>
      <c r="D964" s="9" t="s">
        <v>713</v>
      </c>
      <c r="E964" s="11">
        <v>0.12131345</v>
      </c>
      <c r="F964" s="12">
        <v>19.600000000000001</v>
      </c>
      <c r="G964" s="12">
        <v>2.37</v>
      </c>
    </row>
    <row r="965" spans="1:7" ht="18" customHeight="1">
      <c r="A965" s="7"/>
      <c r="B965" s="7"/>
      <c r="C965" s="7"/>
      <c r="D965" s="7"/>
      <c r="E965" s="207" t="s">
        <v>716</v>
      </c>
      <c r="F965" s="207"/>
      <c r="G965" s="13">
        <v>2.69</v>
      </c>
    </row>
    <row r="966" spans="1:7" ht="15" customHeight="1">
      <c r="A966" s="206" t="s">
        <v>691</v>
      </c>
      <c r="B966" s="206"/>
      <c r="C966" s="8" t="s">
        <v>3</v>
      </c>
      <c r="D966" s="8" t="s">
        <v>4</v>
      </c>
      <c r="E966" s="8" t="s">
        <v>692</v>
      </c>
      <c r="F966" s="8" t="s">
        <v>693</v>
      </c>
      <c r="G966" s="8" t="s">
        <v>694</v>
      </c>
    </row>
    <row r="967" spans="1:7" ht="21" customHeight="1">
      <c r="A967" s="9" t="s">
        <v>1141</v>
      </c>
      <c r="B967" s="10" t="s">
        <v>1142</v>
      </c>
      <c r="C967" s="9" t="s">
        <v>20</v>
      </c>
      <c r="D967" s="9" t="s">
        <v>237</v>
      </c>
      <c r="E967" s="11">
        <v>2.1655273300000002</v>
      </c>
      <c r="F967" s="12">
        <v>3.25</v>
      </c>
      <c r="G967" s="12">
        <v>7.03</v>
      </c>
    </row>
    <row r="968" spans="1:7" ht="15" customHeight="1">
      <c r="A968" s="7"/>
      <c r="B968" s="7"/>
      <c r="C968" s="7"/>
      <c r="D968" s="7"/>
      <c r="E968" s="207" t="s">
        <v>697</v>
      </c>
      <c r="F968" s="207"/>
      <c r="G968" s="13">
        <v>7.03</v>
      </c>
    </row>
    <row r="969" spans="1:7" ht="15" customHeight="1">
      <c r="A969" s="7"/>
      <c r="B969" s="7"/>
      <c r="C969" s="7"/>
      <c r="D969" s="7"/>
      <c r="E969" s="208" t="s">
        <v>698</v>
      </c>
      <c r="F969" s="208"/>
      <c r="G969" s="14">
        <v>10.220000000000001</v>
      </c>
    </row>
    <row r="970" spans="1:7" ht="9.9499999999999993" customHeight="1">
      <c r="A970" s="7"/>
      <c r="B970" s="7"/>
      <c r="C970" s="7"/>
      <c r="D970" s="7"/>
      <c r="E970" s="209"/>
      <c r="F970" s="209"/>
      <c r="G970" s="209"/>
    </row>
    <row r="971" spans="1:7" ht="20.100000000000001" customHeight="1">
      <c r="A971" s="210" t="s">
        <v>1145</v>
      </c>
      <c r="B971" s="210"/>
      <c r="C971" s="210"/>
      <c r="D971" s="210"/>
      <c r="E971" s="210"/>
      <c r="F971" s="210"/>
      <c r="G971" s="210"/>
    </row>
    <row r="972" spans="1:7" ht="15" customHeight="1">
      <c r="A972" s="206" t="s">
        <v>700</v>
      </c>
      <c r="B972" s="206"/>
      <c r="C972" s="8" t="s">
        <v>3</v>
      </c>
      <c r="D972" s="8" t="s">
        <v>4</v>
      </c>
      <c r="E972" s="8" t="s">
        <v>692</v>
      </c>
      <c r="F972" s="8" t="s">
        <v>693</v>
      </c>
      <c r="G972" s="8" t="s">
        <v>694</v>
      </c>
    </row>
    <row r="973" spans="1:7" ht="21" customHeight="1">
      <c r="A973" s="9" t="s">
        <v>1100</v>
      </c>
      <c r="B973" s="10" t="s">
        <v>1101</v>
      </c>
      <c r="C973" s="9" t="s">
        <v>20</v>
      </c>
      <c r="D973" s="9" t="s">
        <v>237</v>
      </c>
      <c r="E973" s="11">
        <v>4.9597420000000003E-2</v>
      </c>
      <c r="F973" s="12">
        <v>8.1199999999999992</v>
      </c>
      <c r="G973" s="12">
        <v>0.4</v>
      </c>
    </row>
    <row r="974" spans="1:7" ht="29.1" customHeight="1">
      <c r="A974" s="9" t="s">
        <v>1102</v>
      </c>
      <c r="B974" s="10" t="s">
        <v>1103</v>
      </c>
      <c r="C974" s="9" t="s">
        <v>20</v>
      </c>
      <c r="D974" s="9" t="s">
        <v>33</v>
      </c>
      <c r="E974" s="11">
        <v>0.72809027000000004</v>
      </c>
      <c r="F974" s="12">
        <v>7.0000000000000007E-2</v>
      </c>
      <c r="G974" s="12">
        <v>0.05</v>
      </c>
    </row>
    <row r="975" spans="1:7" ht="15" customHeight="1">
      <c r="A975" s="7"/>
      <c r="B975" s="7"/>
      <c r="C975" s="7"/>
      <c r="D975" s="7"/>
      <c r="E975" s="207" t="s">
        <v>709</v>
      </c>
      <c r="F975" s="207"/>
      <c r="G975" s="13">
        <v>0.45</v>
      </c>
    </row>
    <row r="976" spans="1:7" ht="15" customHeight="1">
      <c r="A976" s="206" t="s">
        <v>710</v>
      </c>
      <c r="B976" s="206"/>
      <c r="C976" s="8" t="s">
        <v>3</v>
      </c>
      <c r="D976" s="8" t="s">
        <v>4</v>
      </c>
      <c r="E976" s="8" t="s">
        <v>692</v>
      </c>
      <c r="F976" s="8" t="s">
        <v>693</v>
      </c>
      <c r="G976" s="8" t="s">
        <v>694</v>
      </c>
    </row>
    <row r="977" spans="1:7" ht="21" customHeight="1">
      <c r="A977" s="9" t="s">
        <v>1104</v>
      </c>
      <c r="B977" s="10" t="s">
        <v>1105</v>
      </c>
      <c r="C977" s="9" t="s">
        <v>20</v>
      </c>
      <c r="D977" s="9" t="s">
        <v>713</v>
      </c>
      <c r="E977" s="11">
        <v>9.3237000000000007E-3</v>
      </c>
      <c r="F977" s="12">
        <v>16.34</v>
      </c>
      <c r="G977" s="12">
        <v>0.15</v>
      </c>
    </row>
    <row r="978" spans="1:7" ht="15" customHeight="1">
      <c r="A978" s="9" t="s">
        <v>1106</v>
      </c>
      <c r="B978" s="10" t="s">
        <v>1107</v>
      </c>
      <c r="C978" s="9" t="s">
        <v>20</v>
      </c>
      <c r="D978" s="9" t="s">
        <v>713</v>
      </c>
      <c r="E978" s="11">
        <v>5.7052270000000002E-2</v>
      </c>
      <c r="F978" s="12">
        <v>19.600000000000001</v>
      </c>
      <c r="G978" s="12">
        <v>1.1100000000000001</v>
      </c>
    </row>
    <row r="979" spans="1:7" ht="18" customHeight="1">
      <c r="A979" s="7"/>
      <c r="B979" s="7"/>
      <c r="C979" s="7"/>
      <c r="D979" s="7"/>
      <c r="E979" s="207" t="s">
        <v>716</v>
      </c>
      <c r="F979" s="207"/>
      <c r="G979" s="13">
        <v>1.26</v>
      </c>
    </row>
    <row r="980" spans="1:7" ht="15" customHeight="1">
      <c r="A980" s="206" t="s">
        <v>691</v>
      </c>
      <c r="B980" s="206"/>
      <c r="C980" s="8" t="s">
        <v>3</v>
      </c>
      <c r="D980" s="8" t="s">
        <v>4</v>
      </c>
      <c r="E980" s="8" t="s">
        <v>692</v>
      </c>
      <c r="F980" s="8" t="s">
        <v>693</v>
      </c>
      <c r="G980" s="8" t="s">
        <v>694</v>
      </c>
    </row>
    <row r="981" spans="1:7" ht="21" customHeight="1">
      <c r="A981" s="9" t="s">
        <v>1146</v>
      </c>
      <c r="B981" s="10" t="s">
        <v>1147</v>
      </c>
      <c r="C981" s="9" t="s">
        <v>20</v>
      </c>
      <c r="D981" s="9" t="s">
        <v>237</v>
      </c>
      <c r="E981" s="11">
        <v>2.22346303</v>
      </c>
      <c r="F981" s="12">
        <v>2.4700000000000002</v>
      </c>
      <c r="G981" s="12">
        <v>5.49</v>
      </c>
    </row>
    <row r="982" spans="1:7" ht="15" customHeight="1">
      <c r="A982" s="7"/>
      <c r="B982" s="7"/>
      <c r="C982" s="7"/>
      <c r="D982" s="7"/>
      <c r="E982" s="207" t="s">
        <v>697</v>
      </c>
      <c r="F982" s="207"/>
      <c r="G982" s="13">
        <v>5.49</v>
      </c>
    </row>
    <row r="983" spans="1:7" ht="15" customHeight="1">
      <c r="A983" s="7"/>
      <c r="B983" s="7"/>
      <c r="C983" s="7"/>
      <c r="D983" s="7"/>
      <c r="E983" s="208" t="s">
        <v>698</v>
      </c>
      <c r="F983" s="208"/>
      <c r="G983" s="14">
        <v>7.2</v>
      </c>
    </row>
    <row r="984" spans="1:7" ht="9.9499999999999993" customHeight="1">
      <c r="A984" s="7"/>
      <c r="B984" s="7"/>
      <c r="C984" s="7"/>
      <c r="D984" s="7"/>
      <c r="E984" s="209"/>
      <c r="F984" s="209"/>
      <c r="G984" s="209"/>
    </row>
    <row r="985" spans="1:7" ht="20.100000000000001" customHeight="1">
      <c r="A985" s="210" t="s">
        <v>1148</v>
      </c>
      <c r="B985" s="210"/>
      <c r="C985" s="210"/>
      <c r="D985" s="210"/>
      <c r="E985" s="210"/>
      <c r="F985" s="210"/>
      <c r="G985" s="210"/>
    </row>
    <row r="986" spans="1:7" ht="15" customHeight="1">
      <c r="A986" s="206" t="s">
        <v>700</v>
      </c>
      <c r="B986" s="206"/>
      <c r="C986" s="8" t="s">
        <v>3</v>
      </c>
      <c r="D986" s="8" t="s">
        <v>4</v>
      </c>
      <c r="E986" s="8" t="s">
        <v>692</v>
      </c>
      <c r="F986" s="8" t="s">
        <v>693</v>
      </c>
      <c r="G986" s="8" t="s">
        <v>694</v>
      </c>
    </row>
    <row r="987" spans="1:7" ht="29.1" customHeight="1">
      <c r="A987" s="9" t="s">
        <v>1149</v>
      </c>
      <c r="B987" s="10" t="s">
        <v>1150</v>
      </c>
      <c r="C987" s="9" t="s">
        <v>20</v>
      </c>
      <c r="D987" s="9" t="s">
        <v>33</v>
      </c>
      <c r="E987" s="11">
        <v>27.999116560000001</v>
      </c>
      <c r="F987" s="12">
        <v>0.5</v>
      </c>
      <c r="G987" s="12">
        <v>13.99</v>
      </c>
    </row>
    <row r="988" spans="1:7" ht="15" customHeight="1">
      <c r="A988" s="9" t="s">
        <v>933</v>
      </c>
      <c r="B988" s="10" t="s">
        <v>934</v>
      </c>
      <c r="C988" s="9" t="s">
        <v>20</v>
      </c>
      <c r="D988" s="9" t="s">
        <v>935</v>
      </c>
      <c r="E988" s="11">
        <v>7.41364E-3</v>
      </c>
      <c r="F988" s="12">
        <v>15.28</v>
      </c>
      <c r="G988" s="12">
        <v>0.11</v>
      </c>
    </row>
    <row r="989" spans="1:7" ht="29.1" customHeight="1">
      <c r="A989" s="9" t="s">
        <v>1088</v>
      </c>
      <c r="B989" s="10" t="s">
        <v>1089</v>
      </c>
      <c r="C989" s="9" t="s">
        <v>20</v>
      </c>
      <c r="D989" s="9" t="s">
        <v>25</v>
      </c>
      <c r="E989" s="11">
        <v>0.62274660999999998</v>
      </c>
      <c r="F989" s="12">
        <v>0.66</v>
      </c>
      <c r="G989" s="12">
        <v>0.41</v>
      </c>
    </row>
    <row r="990" spans="1:7" ht="15" customHeight="1">
      <c r="A990" s="7"/>
      <c r="B990" s="7"/>
      <c r="C990" s="7"/>
      <c r="D990" s="7"/>
      <c r="E990" s="207" t="s">
        <v>709</v>
      </c>
      <c r="F990" s="207"/>
      <c r="G990" s="13">
        <v>14.51</v>
      </c>
    </row>
    <row r="991" spans="1:7" ht="15" customHeight="1">
      <c r="A991" s="206" t="s">
        <v>710</v>
      </c>
      <c r="B991" s="206"/>
      <c r="C991" s="8" t="s">
        <v>3</v>
      </c>
      <c r="D991" s="8" t="s">
        <v>4</v>
      </c>
      <c r="E991" s="8" t="s">
        <v>692</v>
      </c>
      <c r="F991" s="8" t="s">
        <v>693</v>
      </c>
      <c r="G991" s="8" t="s">
        <v>694</v>
      </c>
    </row>
    <row r="992" spans="1:7" ht="15" customHeight="1">
      <c r="A992" s="9" t="s">
        <v>886</v>
      </c>
      <c r="B992" s="10" t="s">
        <v>887</v>
      </c>
      <c r="C992" s="9" t="s">
        <v>20</v>
      </c>
      <c r="D992" s="9" t="s">
        <v>713</v>
      </c>
      <c r="E992" s="11">
        <v>1.14170215</v>
      </c>
      <c r="F992" s="12">
        <v>19.75</v>
      </c>
      <c r="G992" s="12">
        <v>22.54</v>
      </c>
    </row>
    <row r="993" spans="1:7" ht="15" customHeight="1">
      <c r="A993" s="9" t="s">
        <v>714</v>
      </c>
      <c r="B993" s="10" t="s">
        <v>715</v>
      </c>
      <c r="C993" s="9" t="s">
        <v>20</v>
      </c>
      <c r="D993" s="9" t="s">
        <v>713</v>
      </c>
      <c r="E993" s="11">
        <v>0.57085107000000002</v>
      </c>
      <c r="F993" s="12">
        <v>15.73</v>
      </c>
      <c r="G993" s="12">
        <v>8.9700000000000006</v>
      </c>
    </row>
    <row r="994" spans="1:7" ht="18" customHeight="1">
      <c r="A994" s="7"/>
      <c r="B994" s="7"/>
      <c r="C994" s="7"/>
      <c r="D994" s="7"/>
      <c r="E994" s="207" t="s">
        <v>716</v>
      </c>
      <c r="F994" s="207"/>
      <c r="G994" s="13">
        <v>31.51</v>
      </c>
    </row>
    <row r="995" spans="1:7" ht="15" customHeight="1">
      <c r="A995" s="206" t="s">
        <v>691</v>
      </c>
      <c r="B995" s="206"/>
      <c r="C995" s="8" t="s">
        <v>3</v>
      </c>
      <c r="D995" s="8" t="s">
        <v>4</v>
      </c>
      <c r="E995" s="8" t="s">
        <v>692</v>
      </c>
      <c r="F995" s="8" t="s">
        <v>693</v>
      </c>
      <c r="G995" s="8" t="s">
        <v>694</v>
      </c>
    </row>
    <row r="996" spans="1:7" ht="38.1" customHeight="1">
      <c r="A996" s="9" t="s">
        <v>1090</v>
      </c>
      <c r="B996" s="10" t="s">
        <v>1091</v>
      </c>
      <c r="C996" s="9" t="s">
        <v>20</v>
      </c>
      <c r="D996" s="9" t="s">
        <v>170</v>
      </c>
      <c r="E996" s="11">
        <v>1.141701E-2</v>
      </c>
      <c r="F996" s="12">
        <v>348.82</v>
      </c>
      <c r="G996" s="12">
        <v>3.98</v>
      </c>
    </row>
    <row r="997" spans="1:7" ht="15" customHeight="1">
      <c r="A997" s="7"/>
      <c r="B997" s="7"/>
      <c r="C997" s="7"/>
      <c r="D997" s="7"/>
      <c r="E997" s="207" t="s">
        <v>697</v>
      </c>
      <c r="F997" s="207"/>
      <c r="G997" s="13">
        <v>3.98</v>
      </c>
    </row>
    <row r="998" spans="1:7" ht="15" customHeight="1">
      <c r="A998" s="7"/>
      <c r="B998" s="7"/>
      <c r="C998" s="7"/>
      <c r="D998" s="7"/>
      <c r="E998" s="208" t="s">
        <v>698</v>
      </c>
      <c r="F998" s="208"/>
      <c r="G998" s="14">
        <v>50</v>
      </c>
    </row>
    <row r="999" spans="1:7" ht="9.9499999999999993" customHeight="1">
      <c r="A999" s="7"/>
      <c r="B999" s="7"/>
      <c r="C999" s="7"/>
      <c r="D999" s="7"/>
      <c r="E999" s="209"/>
      <c r="F999" s="209"/>
      <c r="G999" s="209"/>
    </row>
    <row r="1000" spans="1:7" ht="20.100000000000001" customHeight="1">
      <c r="A1000" s="210" t="s">
        <v>1151</v>
      </c>
      <c r="B1000" s="210"/>
      <c r="C1000" s="210"/>
      <c r="D1000" s="210"/>
      <c r="E1000" s="210"/>
      <c r="F1000" s="210"/>
      <c r="G1000" s="210"/>
    </row>
    <row r="1001" spans="1:7" ht="15" customHeight="1">
      <c r="A1001" s="206" t="s">
        <v>710</v>
      </c>
      <c r="B1001" s="206"/>
      <c r="C1001" s="8" t="s">
        <v>3</v>
      </c>
      <c r="D1001" s="8" t="s">
        <v>4</v>
      </c>
      <c r="E1001" s="8" t="s">
        <v>692</v>
      </c>
      <c r="F1001" s="8" t="s">
        <v>693</v>
      </c>
      <c r="G1001" s="8" t="s">
        <v>694</v>
      </c>
    </row>
    <row r="1002" spans="1:7" ht="15" customHeight="1">
      <c r="A1002" s="9" t="s">
        <v>886</v>
      </c>
      <c r="B1002" s="10" t="s">
        <v>887</v>
      </c>
      <c r="C1002" s="9" t="s">
        <v>20</v>
      </c>
      <c r="D1002" s="9" t="s">
        <v>713</v>
      </c>
      <c r="E1002" s="11">
        <v>0.21246140999999999</v>
      </c>
      <c r="F1002" s="12">
        <v>19.75</v>
      </c>
      <c r="G1002" s="12">
        <v>4.1900000000000004</v>
      </c>
    </row>
    <row r="1003" spans="1:7" ht="15" customHeight="1">
      <c r="A1003" s="9" t="s">
        <v>714</v>
      </c>
      <c r="B1003" s="10" t="s">
        <v>715</v>
      </c>
      <c r="C1003" s="9" t="s">
        <v>20</v>
      </c>
      <c r="D1003" s="9" t="s">
        <v>713</v>
      </c>
      <c r="E1003" s="11">
        <v>7.0861540000000001E-2</v>
      </c>
      <c r="F1003" s="12">
        <v>15.73</v>
      </c>
      <c r="G1003" s="12">
        <v>1.1100000000000001</v>
      </c>
    </row>
    <row r="1004" spans="1:7" ht="18" customHeight="1">
      <c r="A1004" s="7"/>
      <c r="B1004" s="7"/>
      <c r="C1004" s="7"/>
      <c r="D1004" s="7"/>
      <c r="E1004" s="207" t="s">
        <v>716</v>
      </c>
      <c r="F1004" s="207"/>
      <c r="G1004" s="13">
        <v>5.3</v>
      </c>
    </row>
    <row r="1005" spans="1:7" ht="15" customHeight="1">
      <c r="A1005" s="206" t="s">
        <v>691</v>
      </c>
      <c r="B1005" s="206"/>
      <c r="C1005" s="8" t="s">
        <v>3</v>
      </c>
      <c r="D1005" s="8" t="s">
        <v>4</v>
      </c>
      <c r="E1005" s="8" t="s">
        <v>692</v>
      </c>
      <c r="F1005" s="8" t="s">
        <v>693</v>
      </c>
      <c r="G1005" s="8" t="s">
        <v>694</v>
      </c>
    </row>
    <row r="1006" spans="1:7" ht="29.1" customHeight="1">
      <c r="A1006" s="9" t="s">
        <v>1152</v>
      </c>
      <c r="B1006" s="10" t="s">
        <v>1153</v>
      </c>
      <c r="C1006" s="9" t="s">
        <v>20</v>
      </c>
      <c r="D1006" s="9" t="s">
        <v>170</v>
      </c>
      <c r="E1006" s="11">
        <v>4.5597700000000003E-3</v>
      </c>
      <c r="F1006" s="12">
        <v>220.91</v>
      </c>
      <c r="G1006" s="12">
        <v>1</v>
      </c>
    </row>
    <row r="1007" spans="1:7" ht="15" customHeight="1">
      <c r="A1007" s="7"/>
      <c r="B1007" s="7"/>
      <c r="C1007" s="7"/>
      <c r="D1007" s="7"/>
      <c r="E1007" s="207" t="s">
        <v>697</v>
      </c>
      <c r="F1007" s="207"/>
      <c r="G1007" s="13">
        <v>1</v>
      </c>
    </row>
    <row r="1008" spans="1:7" ht="15" customHeight="1">
      <c r="A1008" s="7"/>
      <c r="B1008" s="7"/>
      <c r="C1008" s="7"/>
      <c r="D1008" s="7"/>
      <c r="E1008" s="208" t="s">
        <v>698</v>
      </c>
      <c r="F1008" s="208"/>
      <c r="G1008" s="14">
        <v>6.3</v>
      </c>
    </row>
    <row r="1009" spans="1:7" ht="9.9499999999999993" customHeight="1">
      <c r="A1009" s="7"/>
      <c r="B1009" s="7"/>
      <c r="C1009" s="7"/>
      <c r="D1009" s="7"/>
      <c r="E1009" s="209"/>
      <c r="F1009" s="209"/>
      <c r="G1009" s="209"/>
    </row>
    <row r="1010" spans="1:7" ht="20.100000000000001" customHeight="1">
      <c r="A1010" s="210" t="s">
        <v>1154</v>
      </c>
      <c r="B1010" s="210"/>
      <c r="C1010" s="210"/>
      <c r="D1010" s="210"/>
      <c r="E1010" s="210"/>
      <c r="F1010" s="210"/>
      <c r="G1010" s="210"/>
    </row>
    <row r="1011" spans="1:7" ht="15" customHeight="1">
      <c r="A1011" s="206" t="s">
        <v>710</v>
      </c>
      <c r="B1011" s="206"/>
      <c r="C1011" s="8" t="s">
        <v>3</v>
      </c>
      <c r="D1011" s="8" t="s">
        <v>4</v>
      </c>
      <c r="E1011" s="8" t="s">
        <v>692</v>
      </c>
      <c r="F1011" s="8" t="s">
        <v>693</v>
      </c>
      <c r="G1011" s="8" t="s">
        <v>694</v>
      </c>
    </row>
    <row r="1012" spans="1:7" ht="15" customHeight="1">
      <c r="A1012" s="9" t="s">
        <v>886</v>
      </c>
      <c r="B1012" s="10" t="s">
        <v>887</v>
      </c>
      <c r="C1012" s="9" t="s">
        <v>20</v>
      </c>
      <c r="D1012" s="9" t="s">
        <v>713</v>
      </c>
      <c r="E1012" s="11">
        <v>0.42799774000000002</v>
      </c>
      <c r="F1012" s="12">
        <v>19.75</v>
      </c>
      <c r="G1012" s="12">
        <v>8.4499999999999993</v>
      </c>
    </row>
    <row r="1013" spans="1:7" ht="15" customHeight="1">
      <c r="A1013" s="9" t="s">
        <v>714</v>
      </c>
      <c r="B1013" s="10" t="s">
        <v>715</v>
      </c>
      <c r="C1013" s="9" t="s">
        <v>20</v>
      </c>
      <c r="D1013" s="9" t="s">
        <v>713</v>
      </c>
      <c r="E1013" s="11">
        <v>0.21367589000000001</v>
      </c>
      <c r="F1013" s="12">
        <v>15.73</v>
      </c>
      <c r="G1013" s="12">
        <v>3.36</v>
      </c>
    </row>
    <row r="1014" spans="1:7" ht="18" customHeight="1">
      <c r="A1014" s="7"/>
      <c r="B1014" s="7"/>
      <c r="C1014" s="7"/>
      <c r="D1014" s="7"/>
      <c r="E1014" s="207" t="s">
        <v>716</v>
      </c>
      <c r="F1014" s="207"/>
      <c r="G1014" s="13">
        <v>11.81</v>
      </c>
    </row>
    <row r="1015" spans="1:7" ht="15" customHeight="1">
      <c r="A1015" s="206" t="s">
        <v>691</v>
      </c>
      <c r="B1015" s="206"/>
      <c r="C1015" s="8" t="s">
        <v>3</v>
      </c>
      <c r="D1015" s="8" t="s">
        <v>4</v>
      </c>
      <c r="E1015" s="8" t="s">
        <v>692</v>
      </c>
      <c r="F1015" s="8" t="s">
        <v>693</v>
      </c>
      <c r="G1015" s="8" t="s">
        <v>694</v>
      </c>
    </row>
    <row r="1016" spans="1:7" ht="38.1" customHeight="1">
      <c r="A1016" s="9" t="s">
        <v>938</v>
      </c>
      <c r="B1016" s="10" t="s">
        <v>939</v>
      </c>
      <c r="C1016" s="9" t="s">
        <v>20</v>
      </c>
      <c r="D1016" s="9" t="s">
        <v>170</v>
      </c>
      <c r="E1016" s="11">
        <v>2.956713E-2</v>
      </c>
      <c r="F1016" s="12">
        <v>240.13</v>
      </c>
      <c r="G1016" s="12">
        <v>7.09</v>
      </c>
    </row>
    <row r="1017" spans="1:7" ht="15" customHeight="1">
      <c r="A1017" s="7"/>
      <c r="B1017" s="7"/>
      <c r="C1017" s="7"/>
      <c r="D1017" s="7"/>
      <c r="E1017" s="207" t="s">
        <v>697</v>
      </c>
      <c r="F1017" s="207"/>
      <c r="G1017" s="13">
        <v>7.09</v>
      </c>
    </row>
    <row r="1018" spans="1:7" ht="15" customHeight="1">
      <c r="A1018" s="7"/>
      <c r="B1018" s="7"/>
      <c r="C1018" s="7"/>
      <c r="D1018" s="7"/>
      <c r="E1018" s="208" t="s">
        <v>698</v>
      </c>
      <c r="F1018" s="208"/>
      <c r="G1018" s="14">
        <v>18.899999999999999</v>
      </c>
    </row>
    <row r="1019" spans="1:7" ht="9.9499999999999993" customHeight="1">
      <c r="A1019" s="7"/>
      <c r="B1019" s="7"/>
      <c r="C1019" s="7"/>
      <c r="D1019" s="7"/>
      <c r="E1019" s="209"/>
      <c r="F1019" s="209"/>
      <c r="G1019" s="209"/>
    </row>
    <row r="1020" spans="1:7" ht="20.100000000000001" customHeight="1">
      <c r="A1020" s="210" t="s">
        <v>1155</v>
      </c>
      <c r="B1020" s="210"/>
      <c r="C1020" s="210"/>
      <c r="D1020" s="210"/>
      <c r="E1020" s="210"/>
      <c r="F1020" s="210"/>
      <c r="G1020" s="210"/>
    </row>
    <row r="1021" spans="1:7" ht="15" customHeight="1">
      <c r="A1021" s="206" t="s">
        <v>700</v>
      </c>
      <c r="B1021" s="206"/>
      <c r="C1021" s="8" t="s">
        <v>3</v>
      </c>
      <c r="D1021" s="8" t="s">
        <v>4</v>
      </c>
      <c r="E1021" s="8" t="s">
        <v>692</v>
      </c>
      <c r="F1021" s="8" t="s">
        <v>693</v>
      </c>
      <c r="G1021" s="8" t="s">
        <v>694</v>
      </c>
    </row>
    <row r="1022" spans="1:7" ht="15" customHeight="1">
      <c r="A1022" s="9" t="s">
        <v>1156</v>
      </c>
      <c r="B1022" s="10" t="s">
        <v>1157</v>
      </c>
      <c r="C1022" s="9" t="s">
        <v>20</v>
      </c>
      <c r="D1022" s="9" t="s">
        <v>237</v>
      </c>
      <c r="E1022" s="11">
        <v>9.0686625000000003</v>
      </c>
      <c r="F1022" s="12">
        <v>0.27</v>
      </c>
      <c r="G1022" s="12">
        <v>2.44</v>
      </c>
    </row>
    <row r="1023" spans="1:7" ht="15" customHeight="1">
      <c r="A1023" s="9" t="s">
        <v>1158</v>
      </c>
      <c r="B1023" s="10" t="s">
        <v>1159</v>
      </c>
      <c r="C1023" s="9" t="s">
        <v>20</v>
      </c>
      <c r="D1023" s="9" t="s">
        <v>237</v>
      </c>
      <c r="E1023" s="11">
        <v>0.77942473999999995</v>
      </c>
      <c r="F1023" s="12">
        <v>1.59</v>
      </c>
      <c r="G1023" s="12">
        <v>1.23</v>
      </c>
    </row>
    <row r="1024" spans="1:7" ht="21" customHeight="1">
      <c r="A1024" s="9" t="s">
        <v>1160</v>
      </c>
      <c r="B1024" s="10" t="s">
        <v>1161</v>
      </c>
      <c r="C1024" s="9" t="s">
        <v>20</v>
      </c>
      <c r="D1024" s="9" t="s">
        <v>21</v>
      </c>
      <c r="E1024" s="11">
        <v>1.94911598</v>
      </c>
      <c r="F1024" s="12">
        <v>13.69</v>
      </c>
      <c r="G1024" s="12">
        <v>26.68</v>
      </c>
    </row>
    <row r="1025" spans="1:7" ht="15" customHeight="1">
      <c r="A1025" s="7"/>
      <c r="B1025" s="7"/>
      <c r="C1025" s="7"/>
      <c r="D1025" s="7"/>
      <c r="E1025" s="207" t="s">
        <v>709</v>
      </c>
      <c r="F1025" s="207"/>
      <c r="G1025" s="13">
        <v>30.35</v>
      </c>
    </row>
    <row r="1026" spans="1:7" ht="15" customHeight="1">
      <c r="A1026" s="206" t="s">
        <v>710</v>
      </c>
      <c r="B1026" s="206"/>
      <c r="C1026" s="8" t="s">
        <v>3</v>
      </c>
      <c r="D1026" s="8" t="s">
        <v>4</v>
      </c>
      <c r="E1026" s="8" t="s">
        <v>692</v>
      </c>
      <c r="F1026" s="8" t="s">
        <v>693</v>
      </c>
      <c r="G1026" s="8" t="s">
        <v>694</v>
      </c>
    </row>
    <row r="1027" spans="1:7" ht="21" customHeight="1">
      <c r="A1027" s="9" t="s">
        <v>1162</v>
      </c>
      <c r="B1027" s="10" t="s">
        <v>1163</v>
      </c>
      <c r="C1027" s="9" t="s">
        <v>20</v>
      </c>
      <c r="D1027" s="9" t="s">
        <v>713</v>
      </c>
      <c r="E1027" s="11">
        <v>1.0709747000000001</v>
      </c>
      <c r="F1027" s="12">
        <v>19.649999999999999</v>
      </c>
      <c r="G1027" s="12">
        <v>21.04</v>
      </c>
    </row>
    <row r="1028" spans="1:7" ht="15" customHeight="1">
      <c r="A1028" s="9" t="s">
        <v>714</v>
      </c>
      <c r="B1028" s="10" t="s">
        <v>715</v>
      </c>
      <c r="C1028" s="9" t="s">
        <v>20</v>
      </c>
      <c r="D1028" s="9" t="s">
        <v>713</v>
      </c>
      <c r="E1028" s="11">
        <v>0.53833945999999999</v>
      </c>
      <c r="F1028" s="12">
        <v>15.73</v>
      </c>
      <c r="G1028" s="12">
        <v>8.4600000000000009</v>
      </c>
    </row>
    <row r="1029" spans="1:7" ht="18" customHeight="1">
      <c r="A1029" s="7"/>
      <c r="B1029" s="7"/>
      <c r="C1029" s="7"/>
      <c r="D1029" s="7"/>
      <c r="E1029" s="207" t="s">
        <v>716</v>
      </c>
      <c r="F1029" s="207"/>
      <c r="G1029" s="13">
        <v>29.5</v>
      </c>
    </row>
    <row r="1030" spans="1:7" ht="15" customHeight="1">
      <c r="A1030" s="7"/>
      <c r="B1030" s="7"/>
      <c r="C1030" s="7"/>
      <c r="D1030" s="7"/>
      <c r="E1030" s="208" t="s">
        <v>698</v>
      </c>
      <c r="F1030" s="208"/>
      <c r="G1030" s="14">
        <v>59.85</v>
      </c>
    </row>
    <row r="1031" spans="1:7" ht="9.9499999999999993" customHeight="1">
      <c r="A1031" s="7"/>
      <c r="B1031" s="7"/>
      <c r="C1031" s="7"/>
      <c r="D1031" s="7"/>
      <c r="E1031" s="209"/>
      <c r="F1031" s="209"/>
      <c r="G1031" s="209"/>
    </row>
    <row r="1032" spans="1:7" ht="20.100000000000001" customHeight="1">
      <c r="A1032" s="210" t="s">
        <v>1164</v>
      </c>
      <c r="B1032" s="210"/>
      <c r="C1032" s="210"/>
      <c r="D1032" s="210"/>
      <c r="E1032" s="210"/>
      <c r="F1032" s="210"/>
      <c r="G1032" s="210"/>
    </row>
    <row r="1033" spans="1:7" ht="15" customHeight="1">
      <c r="A1033" s="206" t="s">
        <v>710</v>
      </c>
      <c r="B1033" s="206"/>
      <c r="C1033" s="8" t="s">
        <v>3</v>
      </c>
      <c r="D1033" s="8" t="s">
        <v>4</v>
      </c>
      <c r="E1033" s="8" t="s">
        <v>692</v>
      </c>
      <c r="F1033" s="8" t="s">
        <v>693</v>
      </c>
      <c r="G1033" s="8" t="s">
        <v>694</v>
      </c>
    </row>
    <row r="1034" spans="1:7" ht="15" customHeight="1">
      <c r="A1034" s="9" t="s">
        <v>886</v>
      </c>
      <c r="B1034" s="10" t="s">
        <v>887</v>
      </c>
      <c r="C1034" s="9" t="s">
        <v>20</v>
      </c>
      <c r="D1034" s="9" t="s">
        <v>713</v>
      </c>
      <c r="E1034" s="11">
        <v>0.42965318000000002</v>
      </c>
      <c r="F1034" s="12">
        <v>19.75</v>
      </c>
      <c r="G1034" s="12">
        <v>8.48</v>
      </c>
    </row>
    <row r="1035" spans="1:7" ht="15" customHeight="1">
      <c r="A1035" s="9" t="s">
        <v>714</v>
      </c>
      <c r="B1035" s="10" t="s">
        <v>715</v>
      </c>
      <c r="C1035" s="9" t="s">
        <v>20</v>
      </c>
      <c r="D1035" s="9" t="s">
        <v>713</v>
      </c>
      <c r="E1035" s="11">
        <v>0.21421490000000001</v>
      </c>
      <c r="F1035" s="12">
        <v>15.73</v>
      </c>
      <c r="G1035" s="12">
        <v>3.36</v>
      </c>
    </row>
    <row r="1036" spans="1:7" ht="18" customHeight="1">
      <c r="A1036" s="7"/>
      <c r="B1036" s="7"/>
      <c r="C1036" s="7"/>
      <c r="D1036" s="7"/>
      <c r="E1036" s="207" t="s">
        <v>716</v>
      </c>
      <c r="F1036" s="207"/>
      <c r="G1036" s="13">
        <v>11.84</v>
      </c>
    </row>
    <row r="1037" spans="1:7" ht="15" customHeight="1">
      <c r="A1037" s="206" t="s">
        <v>691</v>
      </c>
      <c r="B1037" s="206"/>
      <c r="C1037" s="8" t="s">
        <v>3</v>
      </c>
      <c r="D1037" s="8" t="s">
        <v>4</v>
      </c>
      <c r="E1037" s="8" t="s">
        <v>692</v>
      </c>
      <c r="F1037" s="8" t="s">
        <v>693</v>
      </c>
      <c r="G1037" s="8" t="s">
        <v>694</v>
      </c>
    </row>
    <row r="1038" spans="1:7" ht="38.1" customHeight="1">
      <c r="A1038" s="9" t="s">
        <v>1090</v>
      </c>
      <c r="B1038" s="10" t="s">
        <v>1091</v>
      </c>
      <c r="C1038" s="9" t="s">
        <v>20</v>
      </c>
      <c r="D1038" s="9" t="s">
        <v>170</v>
      </c>
      <c r="E1038" s="11">
        <v>2.7984970000000001E-2</v>
      </c>
      <c r="F1038" s="12">
        <v>348.82</v>
      </c>
      <c r="G1038" s="12">
        <v>9.76</v>
      </c>
    </row>
    <row r="1039" spans="1:7" ht="15" customHeight="1">
      <c r="A1039" s="7"/>
      <c r="B1039" s="7"/>
      <c r="C1039" s="7"/>
      <c r="D1039" s="7"/>
      <c r="E1039" s="207" t="s">
        <v>697</v>
      </c>
      <c r="F1039" s="207"/>
      <c r="G1039" s="13">
        <v>9.76</v>
      </c>
    </row>
    <row r="1040" spans="1:7" ht="15" customHeight="1">
      <c r="A1040" s="7"/>
      <c r="B1040" s="7"/>
      <c r="C1040" s="7"/>
      <c r="D1040" s="7"/>
      <c r="E1040" s="208" t="s">
        <v>698</v>
      </c>
      <c r="F1040" s="208"/>
      <c r="G1040" s="14">
        <v>21.6</v>
      </c>
    </row>
    <row r="1041" spans="1:7" ht="9.9499999999999993" customHeight="1">
      <c r="A1041" s="7"/>
      <c r="B1041" s="7"/>
      <c r="C1041" s="7"/>
      <c r="D1041" s="7"/>
      <c r="E1041" s="209"/>
      <c r="F1041" s="209"/>
      <c r="G1041" s="209"/>
    </row>
    <row r="1042" spans="1:7" ht="20.100000000000001" customHeight="1">
      <c r="A1042" s="210" t="s">
        <v>1165</v>
      </c>
      <c r="B1042" s="210"/>
      <c r="C1042" s="210"/>
      <c r="D1042" s="210"/>
      <c r="E1042" s="210"/>
      <c r="F1042" s="210"/>
      <c r="G1042" s="210"/>
    </row>
    <row r="1043" spans="1:7" ht="15" customHeight="1">
      <c r="A1043" s="206" t="s">
        <v>700</v>
      </c>
      <c r="B1043" s="206"/>
      <c r="C1043" s="8" t="s">
        <v>3</v>
      </c>
      <c r="D1043" s="8" t="s">
        <v>4</v>
      </c>
      <c r="E1043" s="8" t="s">
        <v>692</v>
      </c>
      <c r="F1043" s="8" t="s">
        <v>693</v>
      </c>
      <c r="G1043" s="8" t="s">
        <v>694</v>
      </c>
    </row>
    <row r="1044" spans="1:7" ht="15" customHeight="1">
      <c r="A1044" s="9" t="s">
        <v>1166</v>
      </c>
      <c r="B1044" s="10" t="s">
        <v>1167</v>
      </c>
      <c r="C1044" s="9" t="s">
        <v>20</v>
      </c>
      <c r="D1044" s="9" t="s">
        <v>738</v>
      </c>
      <c r="E1044" s="11">
        <v>0.39003938999999999</v>
      </c>
      <c r="F1044" s="12">
        <v>4.38</v>
      </c>
      <c r="G1044" s="12">
        <v>1.7</v>
      </c>
    </row>
    <row r="1045" spans="1:7" ht="15" customHeight="1">
      <c r="A1045" s="7"/>
      <c r="B1045" s="7"/>
      <c r="C1045" s="7"/>
      <c r="D1045" s="7"/>
      <c r="E1045" s="207" t="s">
        <v>709</v>
      </c>
      <c r="F1045" s="207"/>
      <c r="G1045" s="13">
        <v>1.7</v>
      </c>
    </row>
    <row r="1046" spans="1:7" ht="15" customHeight="1">
      <c r="A1046" s="206" t="s">
        <v>710</v>
      </c>
      <c r="B1046" s="206"/>
      <c r="C1046" s="8" t="s">
        <v>3</v>
      </c>
      <c r="D1046" s="8" t="s">
        <v>4</v>
      </c>
      <c r="E1046" s="8" t="s">
        <v>692</v>
      </c>
      <c r="F1046" s="8" t="s">
        <v>693</v>
      </c>
      <c r="G1046" s="8" t="s">
        <v>694</v>
      </c>
    </row>
    <row r="1047" spans="1:7" ht="15" customHeight="1">
      <c r="A1047" s="9" t="s">
        <v>1168</v>
      </c>
      <c r="B1047" s="10" t="s">
        <v>1169</v>
      </c>
      <c r="C1047" s="9" t="s">
        <v>20</v>
      </c>
      <c r="D1047" s="9" t="s">
        <v>713</v>
      </c>
      <c r="E1047" s="11">
        <v>0.22627733</v>
      </c>
      <c r="F1047" s="12">
        <v>21.09</v>
      </c>
      <c r="G1047" s="12">
        <v>4.7699999999999996</v>
      </c>
    </row>
    <row r="1048" spans="1:7" ht="15" customHeight="1">
      <c r="A1048" s="9" t="s">
        <v>714</v>
      </c>
      <c r="B1048" s="10" t="s">
        <v>715</v>
      </c>
      <c r="C1048" s="9" t="s">
        <v>20</v>
      </c>
      <c r="D1048" s="9" t="s">
        <v>713</v>
      </c>
      <c r="E1048" s="11">
        <v>7.5472010000000006E-2</v>
      </c>
      <c r="F1048" s="12">
        <v>15.73</v>
      </c>
      <c r="G1048" s="12">
        <v>1.18</v>
      </c>
    </row>
    <row r="1049" spans="1:7" ht="18" customHeight="1">
      <c r="A1049" s="7"/>
      <c r="B1049" s="7"/>
      <c r="C1049" s="7"/>
      <c r="D1049" s="7"/>
      <c r="E1049" s="207" t="s">
        <v>716</v>
      </c>
      <c r="F1049" s="207"/>
      <c r="G1049" s="13">
        <v>5.95</v>
      </c>
    </row>
    <row r="1050" spans="1:7" ht="15" customHeight="1">
      <c r="A1050" s="7"/>
      <c r="B1050" s="7"/>
      <c r="C1050" s="7"/>
      <c r="D1050" s="7"/>
      <c r="E1050" s="208" t="s">
        <v>698</v>
      </c>
      <c r="F1050" s="208"/>
      <c r="G1050" s="14">
        <v>7.65</v>
      </c>
    </row>
    <row r="1051" spans="1:7" ht="9.9499999999999993" customHeight="1">
      <c r="A1051" s="7"/>
      <c r="B1051" s="7"/>
      <c r="C1051" s="7"/>
      <c r="D1051" s="7"/>
      <c r="E1051" s="209"/>
      <c r="F1051" s="209"/>
      <c r="G1051" s="209"/>
    </row>
    <row r="1052" spans="1:7" ht="20.100000000000001" customHeight="1">
      <c r="A1052" s="210" t="s">
        <v>1170</v>
      </c>
      <c r="B1052" s="210"/>
      <c r="C1052" s="210"/>
      <c r="D1052" s="210"/>
      <c r="E1052" s="210"/>
      <c r="F1052" s="210"/>
      <c r="G1052" s="210"/>
    </row>
    <row r="1053" spans="1:7" ht="15" customHeight="1">
      <c r="A1053" s="206" t="s">
        <v>710</v>
      </c>
      <c r="B1053" s="206"/>
      <c r="C1053" s="8" t="s">
        <v>3</v>
      </c>
      <c r="D1053" s="8" t="s">
        <v>4</v>
      </c>
      <c r="E1053" s="8" t="s">
        <v>692</v>
      </c>
      <c r="F1053" s="8" t="s">
        <v>693</v>
      </c>
      <c r="G1053" s="8" t="s">
        <v>694</v>
      </c>
    </row>
    <row r="1054" spans="1:7" ht="15" customHeight="1">
      <c r="A1054" s="9" t="s">
        <v>886</v>
      </c>
      <c r="B1054" s="10" t="s">
        <v>887</v>
      </c>
      <c r="C1054" s="9" t="s">
        <v>20</v>
      </c>
      <c r="D1054" s="9" t="s">
        <v>713</v>
      </c>
      <c r="E1054" s="11">
        <v>0.41777543</v>
      </c>
      <c r="F1054" s="12">
        <v>19.75</v>
      </c>
      <c r="G1054" s="12">
        <v>8.25</v>
      </c>
    </row>
    <row r="1055" spans="1:7" ht="15" customHeight="1">
      <c r="A1055" s="9" t="s">
        <v>714</v>
      </c>
      <c r="B1055" s="10" t="s">
        <v>715</v>
      </c>
      <c r="C1055" s="9" t="s">
        <v>20</v>
      </c>
      <c r="D1055" s="9" t="s">
        <v>713</v>
      </c>
      <c r="E1055" s="11">
        <v>0.15142243999999999</v>
      </c>
      <c r="F1055" s="12">
        <v>15.73</v>
      </c>
      <c r="G1055" s="12">
        <v>2.38</v>
      </c>
    </row>
    <row r="1056" spans="1:7" ht="18" customHeight="1">
      <c r="A1056" s="7"/>
      <c r="B1056" s="7"/>
      <c r="C1056" s="7"/>
      <c r="D1056" s="7"/>
      <c r="E1056" s="207" t="s">
        <v>716</v>
      </c>
      <c r="F1056" s="207"/>
      <c r="G1056" s="13">
        <v>10.63</v>
      </c>
    </row>
    <row r="1057" spans="1:7" ht="15" customHeight="1">
      <c r="A1057" s="206" t="s">
        <v>691</v>
      </c>
      <c r="B1057" s="206"/>
      <c r="C1057" s="8" t="s">
        <v>3</v>
      </c>
      <c r="D1057" s="8" t="s">
        <v>4</v>
      </c>
      <c r="E1057" s="8" t="s">
        <v>692</v>
      </c>
      <c r="F1057" s="8" t="s">
        <v>693</v>
      </c>
      <c r="G1057" s="8" t="s">
        <v>694</v>
      </c>
    </row>
    <row r="1058" spans="1:7" ht="29.1" customHeight="1">
      <c r="A1058" s="9" t="s">
        <v>941</v>
      </c>
      <c r="B1058" s="10" t="s">
        <v>942</v>
      </c>
      <c r="C1058" s="9" t="s">
        <v>20</v>
      </c>
      <c r="D1058" s="9" t="s">
        <v>170</v>
      </c>
      <c r="E1058" s="11">
        <v>0.1136904</v>
      </c>
      <c r="F1058" s="12">
        <v>170.39</v>
      </c>
      <c r="G1058" s="12">
        <v>19.37</v>
      </c>
    </row>
    <row r="1059" spans="1:7" ht="15" customHeight="1">
      <c r="A1059" s="7"/>
      <c r="B1059" s="7"/>
      <c r="C1059" s="7"/>
      <c r="D1059" s="7"/>
      <c r="E1059" s="207" t="s">
        <v>697</v>
      </c>
      <c r="F1059" s="207"/>
      <c r="G1059" s="13">
        <v>19.37</v>
      </c>
    </row>
    <row r="1060" spans="1:7" ht="15" customHeight="1">
      <c r="A1060" s="7"/>
      <c r="B1060" s="7"/>
      <c r="C1060" s="7"/>
      <c r="D1060" s="7"/>
      <c r="E1060" s="208" t="s">
        <v>698</v>
      </c>
      <c r="F1060" s="208"/>
      <c r="G1060" s="14">
        <v>30</v>
      </c>
    </row>
    <row r="1061" spans="1:7" ht="9.9499999999999993" customHeight="1">
      <c r="A1061" s="7"/>
      <c r="B1061" s="7"/>
      <c r="C1061" s="7"/>
      <c r="D1061" s="7"/>
      <c r="E1061" s="209"/>
      <c r="F1061" s="209"/>
      <c r="G1061" s="209"/>
    </row>
    <row r="1062" spans="1:7" ht="20.100000000000001" customHeight="1">
      <c r="A1062" s="210" t="s">
        <v>1171</v>
      </c>
      <c r="B1062" s="210"/>
      <c r="C1062" s="210"/>
      <c r="D1062" s="210"/>
      <c r="E1062" s="210"/>
      <c r="F1062" s="210"/>
      <c r="G1062" s="210"/>
    </row>
    <row r="1063" spans="1:7" ht="15" customHeight="1">
      <c r="A1063" s="206" t="s">
        <v>700</v>
      </c>
      <c r="B1063" s="206"/>
      <c r="C1063" s="8" t="s">
        <v>3</v>
      </c>
      <c r="D1063" s="8" t="s">
        <v>4</v>
      </c>
      <c r="E1063" s="8" t="s">
        <v>692</v>
      </c>
      <c r="F1063" s="8" t="s">
        <v>693</v>
      </c>
      <c r="G1063" s="8" t="s">
        <v>694</v>
      </c>
    </row>
    <row r="1064" spans="1:7" ht="29.1" customHeight="1">
      <c r="A1064" s="9" t="s">
        <v>1172</v>
      </c>
      <c r="B1064" s="10" t="s">
        <v>1173</v>
      </c>
      <c r="C1064" s="9" t="s">
        <v>20</v>
      </c>
      <c r="D1064" s="9" t="s">
        <v>170</v>
      </c>
      <c r="E1064" s="11">
        <v>8.907756E-2</v>
      </c>
      <c r="F1064" s="12">
        <v>192.87</v>
      </c>
      <c r="G1064" s="12">
        <v>17.18</v>
      </c>
    </row>
    <row r="1065" spans="1:7" ht="15" customHeight="1">
      <c r="A1065" s="7"/>
      <c r="B1065" s="7"/>
      <c r="C1065" s="7"/>
      <c r="D1065" s="7"/>
      <c r="E1065" s="207" t="s">
        <v>709</v>
      </c>
      <c r="F1065" s="207"/>
      <c r="G1065" s="13">
        <v>17.18</v>
      </c>
    </row>
    <row r="1066" spans="1:7" ht="15" customHeight="1">
      <c r="A1066" s="206" t="s">
        <v>710</v>
      </c>
      <c r="B1066" s="206"/>
      <c r="C1066" s="8" t="s">
        <v>3</v>
      </c>
      <c r="D1066" s="8" t="s">
        <v>4</v>
      </c>
      <c r="E1066" s="8" t="s">
        <v>692</v>
      </c>
      <c r="F1066" s="8" t="s">
        <v>693</v>
      </c>
      <c r="G1066" s="8" t="s">
        <v>694</v>
      </c>
    </row>
    <row r="1067" spans="1:7" ht="15" customHeight="1">
      <c r="A1067" s="9" t="s">
        <v>886</v>
      </c>
      <c r="B1067" s="10" t="s">
        <v>887</v>
      </c>
      <c r="C1067" s="9" t="s">
        <v>20</v>
      </c>
      <c r="D1067" s="9" t="s">
        <v>713</v>
      </c>
      <c r="E1067" s="11">
        <v>0.25684815</v>
      </c>
      <c r="F1067" s="12">
        <v>19.75</v>
      </c>
      <c r="G1067" s="12">
        <v>5.07</v>
      </c>
    </row>
    <row r="1068" spans="1:7" ht="15" customHeight="1">
      <c r="A1068" s="9" t="s">
        <v>714</v>
      </c>
      <c r="B1068" s="10" t="s">
        <v>715</v>
      </c>
      <c r="C1068" s="9" t="s">
        <v>20</v>
      </c>
      <c r="D1068" s="9" t="s">
        <v>713</v>
      </c>
      <c r="E1068" s="11">
        <v>0.13035084</v>
      </c>
      <c r="F1068" s="12">
        <v>15.73</v>
      </c>
      <c r="G1068" s="12">
        <v>2.0499999999999998</v>
      </c>
    </row>
    <row r="1069" spans="1:7" ht="18" customHeight="1">
      <c r="A1069" s="7"/>
      <c r="B1069" s="7"/>
      <c r="C1069" s="7"/>
      <c r="D1069" s="7"/>
      <c r="E1069" s="207" t="s">
        <v>716</v>
      </c>
      <c r="F1069" s="207"/>
      <c r="G1069" s="13">
        <v>7.12</v>
      </c>
    </row>
    <row r="1070" spans="1:7" ht="15" customHeight="1">
      <c r="A1070" s="7"/>
      <c r="B1070" s="7"/>
      <c r="C1070" s="7"/>
      <c r="D1070" s="7"/>
      <c r="E1070" s="208" t="s">
        <v>698</v>
      </c>
      <c r="F1070" s="208"/>
      <c r="G1070" s="14">
        <v>24.3</v>
      </c>
    </row>
    <row r="1071" spans="1:7" ht="9.9499999999999993" customHeight="1">
      <c r="A1071" s="7"/>
      <c r="B1071" s="7"/>
      <c r="C1071" s="7"/>
      <c r="D1071" s="7"/>
      <c r="E1071" s="209"/>
      <c r="F1071" s="209"/>
      <c r="G1071" s="209"/>
    </row>
    <row r="1072" spans="1:7" ht="20.100000000000001" customHeight="1">
      <c r="A1072" s="210" t="s">
        <v>1174</v>
      </c>
      <c r="B1072" s="210"/>
      <c r="C1072" s="210"/>
      <c r="D1072" s="210"/>
      <c r="E1072" s="210"/>
      <c r="F1072" s="210"/>
      <c r="G1072" s="210"/>
    </row>
    <row r="1073" spans="1:7" ht="15" customHeight="1">
      <c r="A1073" s="206" t="s">
        <v>700</v>
      </c>
      <c r="B1073" s="206"/>
      <c r="C1073" s="8" t="s">
        <v>3</v>
      </c>
      <c r="D1073" s="8" t="s">
        <v>4</v>
      </c>
      <c r="E1073" s="8" t="s">
        <v>692</v>
      </c>
      <c r="F1073" s="8" t="s">
        <v>693</v>
      </c>
      <c r="G1073" s="8" t="s">
        <v>694</v>
      </c>
    </row>
    <row r="1074" spans="1:7" ht="15" customHeight="1">
      <c r="A1074" s="9" t="s">
        <v>1156</v>
      </c>
      <c r="B1074" s="10" t="s">
        <v>1157</v>
      </c>
      <c r="C1074" s="9" t="s">
        <v>20</v>
      </c>
      <c r="D1074" s="9" t="s">
        <v>237</v>
      </c>
      <c r="E1074" s="11">
        <v>18.499702389999999</v>
      </c>
      <c r="F1074" s="12">
        <v>0.27</v>
      </c>
      <c r="G1074" s="12">
        <v>4.99</v>
      </c>
    </row>
    <row r="1075" spans="1:7" ht="21" customHeight="1">
      <c r="A1075" s="9" t="s">
        <v>1175</v>
      </c>
      <c r="B1075" s="10" t="s">
        <v>1176</v>
      </c>
      <c r="C1075" s="9" t="s">
        <v>20</v>
      </c>
      <c r="D1075" s="9" t="s">
        <v>21</v>
      </c>
      <c r="E1075" s="11">
        <v>2.14136712</v>
      </c>
      <c r="F1075" s="12">
        <v>14.72</v>
      </c>
      <c r="G1075" s="12">
        <v>31.52</v>
      </c>
    </row>
    <row r="1076" spans="1:7" ht="15" customHeight="1">
      <c r="A1076" s="9" t="s">
        <v>1158</v>
      </c>
      <c r="B1076" s="10" t="s">
        <v>1159</v>
      </c>
      <c r="C1076" s="9" t="s">
        <v>20</v>
      </c>
      <c r="D1076" s="9" t="s">
        <v>237</v>
      </c>
      <c r="E1076" s="11">
        <v>0.48819359000000001</v>
      </c>
      <c r="F1076" s="12">
        <v>1.59</v>
      </c>
      <c r="G1076" s="12">
        <v>0.77</v>
      </c>
    </row>
    <row r="1077" spans="1:7" ht="15" customHeight="1">
      <c r="A1077" s="7"/>
      <c r="B1077" s="7"/>
      <c r="C1077" s="7"/>
      <c r="D1077" s="7"/>
      <c r="E1077" s="207" t="s">
        <v>709</v>
      </c>
      <c r="F1077" s="207"/>
      <c r="G1077" s="13">
        <v>37.28</v>
      </c>
    </row>
    <row r="1078" spans="1:7" ht="15" customHeight="1">
      <c r="A1078" s="206" t="s">
        <v>710</v>
      </c>
      <c r="B1078" s="206"/>
      <c r="C1078" s="8" t="s">
        <v>3</v>
      </c>
      <c r="D1078" s="8" t="s">
        <v>4</v>
      </c>
      <c r="E1078" s="8" t="s">
        <v>692</v>
      </c>
      <c r="F1078" s="8" t="s">
        <v>693</v>
      </c>
      <c r="G1078" s="8" t="s">
        <v>694</v>
      </c>
    </row>
    <row r="1079" spans="1:7" ht="21" customHeight="1">
      <c r="A1079" s="9" t="s">
        <v>1162</v>
      </c>
      <c r="B1079" s="10" t="s">
        <v>1163</v>
      </c>
      <c r="C1079" s="9" t="s">
        <v>20</v>
      </c>
      <c r="D1079" s="9" t="s">
        <v>713</v>
      </c>
      <c r="E1079" s="11">
        <v>0.65958680000000003</v>
      </c>
      <c r="F1079" s="12">
        <v>19.649999999999999</v>
      </c>
      <c r="G1079" s="12">
        <v>12.96</v>
      </c>
    </row>
    <row r="1080" spans="1:7" ht="15" customHeight="1">
      <c r="A1080" s="9" t="s">
        <v>714</v>
      </c>
      <c r="B1080" s="10" t="s">
        <v>715</v>
      </c>
      <c r="C1080" s="9" t="s">
        <v>20</v>
      </c>
      <c r="D1080" s="9" t="s">
        <v>713</v>
      </c>
      <c r="E1080" s="11">
        <v>0.35363725000000001</v>
      </c>
      <c r="F1080" s="12">
        <v>15.73</v>
      </c>
      <c r="G1080" s="12">
        <v>5.56</v>
      </c>
    </row>
    <row r="1081" spans="1:7" ht="18" customHeight="1">
      <c r="A1081" s="7"/>
      <c r="B1081" s="7"/>
      <c r="C1081" s="7"/>
      <c r="D1081" s="7"/>
      <c r="E1081" s="207" t="s">
        <v>716</v>
      </c>
      <c r="F1081" s="207"/>
      <c r="G1081" s="13">
        <v>18.52</v>
      </c>
    </row>
    <row r="1082" spans="1:7" ht="15" customHeight="1">
      <c r="A1082" s="7"/>
      <c r="B1082" s="7"/>
      <c r="C1082" s="7"/>
      <c r="D1082" s="7"/>
      <c r="E1082" s="208" t="s">
        <v>698</v>
      </c>
      <c r="F1082" s="208"/>
      <c r="G1082" s="14">
        <v>55.8</v>
      </c>
    </row>
    <row r="1083" spans="1:7" ht="9.9499999999999993" customHeight="1">
      <c r="A1083" s="7"/>
      <c r="B1083" s="7"/>
      <c r="C1083" s="7"/>
      <c r="D1083" s="7"/>
      <c r="E1083" s="209"/>
      <c r="F1083" s="209"/>
      <c r="G1083" s="209"/>
    </row>
    <row r="1084" spans="1:7" ht="20.100000000000001" customHeight="1">
      <c r="A1084" s="210" t="s">
        <v>1177</v>
      </c>
      <c r="B1084" s="210"/>
      <c r="C1084" s="210"/>
      <c r="D1084" s="210"/>
      <c r="E1084" s="210"/>
      <c r="F1084" s="210"/>
      <c r="G1084" s="210"/>
    </row>
    <row r="1085" spans="1:7" ht="15" customHeight="1">
      <c r="A1085" s="206" t="s">
        <v>700</v>
      </c>
      <c r="B1085" s="206"/>
      <c r="C1085" s="8" t="s">
        <v>3</v>
      </c>
      <c r="D1085" s="8" t="s">
        <v>4</v>
      </c>
      <c r="E1085" s="8" t="s">
        <v>692</v>
      </c>
      <c r="F1085" s="8" t="s">
        <v>693</v>
      </c>
      <c r="G1085" s="8" t="s">
        <v>694</v>
      </c>
    </row>
    <row r="1086" spans="1:7" ht="29.1" customHeight="1">
      <c r="A1086" s="9" t="s">
        <v>1178</v>
      </c>
      <c r="B1086" s="10" t="s">
        <v>1179</v>
      </c>
      <c r="C1086" s="9" t="s">
        <v>20</v>
      </c>
      <c r="D1086" s="9" t="s">
        <v>33</v>
      </c>
      <c r="E1086" s="11">
        <v>3</v>
      </c>
      <c r="F1086" s="12">
        <v>10.58</v>
      </c>
      <c r="G1086" s="12">
        <v>31.74</v>
      </c>
    </row>
    <row r="1087" spans="1:7" ht="21" customHeight="1">
      <c r="A1087" s="9" t="s">
        <v>1180</v>
      </c>
      <c r="B1087" s="10" t="s">
        <v>1181</v>
      </c>
      <c r="C1087" s="9" t="s">
        <v>20</v>
      </c>
      <c r="D1087" s="9" t="s">
        <v>33</v>
      </c>
      <c r="E1087" s="11">
        <v>130.40139037</v>
      </c>
      <c r="F1087" s="12">
        <v>0.03</v>
      </c>
      <c r="G1087" s="12">
        <v>3.91</v>
      </c>
    </row>
    <row r="1088" spans="1:7" ht="38.1" customHeight="1">
      <c r="A1088" s="9" t="s">
        <v>1182</v>
      </c>
      <c r="B1088" s="10" t="s">
        <v>1183</v>
      </c>
      <c r="C1088" s="9" t="s">
        <v>20</v>
      </c>
      <c r="D1088" s="9" t="s">
        <v>33</v>
      </c>
      <c r="E1088" s="11">
        <v>1</v>
      </c>
      <c r="F1088" s="12">
        <v>113.76</v>
      </c>
      <c r="G1088" s="12">
        <v>113.76</v>
      </c>
    </row>
    <row r="1089" spans="1:7" ht="15" customHeight="1">
      <c r="A1089" s="7"/>
      <c r="B1089" s="7"/>
      <c r="C1089" s="7"/>
      <c r="D1089" s="7"/>
      <c r="E1089" s="207" t="s">
        <v>709</v>
      </c>
      <c r="F1089" s="207"/>
      <c r="G1089" s="13">
        <v>149.41</v>
      </c>
    </row>
    <row r="1090" spans="1:7" ht="15" customHeight="1">
      <c r="A1090" s="206" t="s">
        <v>710</v>
      </c>
      <c r="B1090" s="206"/>
      <c r="C1090" s="8" t="s">
        <v>3</v>
      </c>
      <c r="D1090" s="8" t="s">
        <v>4</v>
      </c>
      <c r="E1090" s="8" t="s">
        <v>692</v>
      </c>
      <c r="F1090" s="8" t="s">
        <v>693</v>
      </c>
      <c r="G1090" s="8" t="s">
        <v>694</v>
      </c>
    </row>
    <row r="1091" spans="1:7" ht="21" customHeight="1">
      <c r="A1091" s="9" t="s">
        <v>1184</v>
      </c>
      <c r="B1091" s="10" t="s">
        <v>1185</v>
      </c>
      <c r="C1091" s="9" t="s">
        <v>20</v>
      </c>
      <c r="D1091" s="9" t="s">
        <v>713</v>
      </c>
      <c r="E1091" s="11">
        <v>10.673874420000001</v>
      </c>
      <c r="F1091" s="12">
        <v>21.14</v>
      </c>
      <c r="G1091" s="12">
        <v>225.64</v>
      </c>
    </row>
    <row r="1092" spans="1:7" ht="15" customHeight="1">
      <c r="A1092" s="9" t="s">
        <v>714</v>
      </c>
      <c r="B1092" s="10" t="s">
        <v>715</v>
      </c>
      <c r="C1092" s="9" t="s">
        <v>20</v>
      </c>
      <c r="D1092" s="9" t="s">
        <v>713</v>
      </c>
      <c r="E1092" s="11">
        <v>5.3371732600000001</v>
      </c>
      <c r="F1092" s="12">
        <v>15.73</v>
      </c>
      <c r="G1092" s="12">
        <v>83.95</v>
      </c>
    </row>
    <row r="1093" spans="1:7" ht="18" customHeight="1">
      <c r="A1093" s="7"/>
      <c r="B1093" s="7"/>
      <c r="C1093" s="7"/>
      <c r="D1093" s="7"/>
      <c r="E1093" s="207" t="s">
        <v>716</v>
      </c>
      <c r="F1093" s="207"/>
      <c r="G1093" s="13">
        <v>309.58999999999997</v>
      </c>
    </row>
    <row r="1094" spans="1:7" ht="15" customHeight="1">
      <c r="A1094" s="7"/>
      <c r="B1094" s="7"/>
      <c r="C1094" s="7"/>
      <c r="D1094" s="7"/>
      <c r="E1094" s="208" t="s">
        <v>698</v>
      </c>
      <c r="F1094" s="208"/>
      <c r="G1094" s="14">
        <v>459</v>
      </c>
    </row>
    <row r="1095" spans="1:7" ht="9.9499999999999993" customHeight="1">
      <c r="A1095" s="7"/>
      <c r="B1095" s="7"/>
      <c r="C1095" s="7"/>
      <c r="D1095" s="7"/>
      <c r="E1095" s="209"/>
      <c r="F1095" s="209"/>
      <c r="G1095" s="209"/>
    </row>
    <row r="1096" spans="1:7" ht="20.100000000000001" customHeight="1">
      <c r="A1096" s="210" t="s">
        <v>1186</v>
      </c>
      <c r="B1096" s="210"/>
      <c r="C1096" s="210"/>
      <c r="D1096" s="210"/>
      <c r="E1096" s="210"/>
      <c r="F1096" s="210"/>
      <c r="G1096" s="210"/>
    </row>
    <row r="1097" spans="1:7" ht="15" customHeight="1">
      <c r="A1097" s="206" t="s">
        <v>700</v>
      </c>
      <c r="B1097" s="206"/>
      <c r="C1097" s="8" t="s">
        <v>3</v>
      </c>
      <c r="D1097" s="8" t="s">
        <v>4</v>
      </c>
      <c r="E1097" s="8" t="s">
        <v>692</v>
      </c>
      <c r="F1097" s="8" t="s">
        <v>693</v>
      </c>
      <c r="G1097" s="8" t="s">
        <v>694</v>
      </c>
    </row>
    <row r="1098" spans="1:7" ht="29.1" customHeight="1">
      <c r="A1098" s="9" t="s">
        <v>1178</v>
      </c>
      <c r="B1098" s="10" t="s">
        <v>1179</v>
      </c>
      <c r="C1098" s="9" t="s">
        <v>20</v>
      </c>
      <c r="D1098" s="9" t="s">
        <v>33</v>
      </c>
      <c r="E1098" s="11">
        <v>3</v>
      </c>
      <c r="F1098" s="12">
        <v>10.58</v>
      </c>
      <c r="G1098" s="12">
        <v>31.74</v>
      </c>
    </row>
    <row r="1099" spans="1:7" ht="21" customHeight="1">
      <c r="A1099" s="9" t="s">
        <v>1180</v>
      </c>
      <c r="B1099" s="10" t="s">
        <v>1181</v>
      </c>
      <c r="C1099" s="9" t="s">
        <v>20</v>
      </c>
      <c r="D1099" s="9" t="s">
        <v>33</v>
      </c>
      <c r="E1099" s="11">
        <v>129.63183594</v>
      </c>
      <c r="F1099" s="12">
        <v>0.03</v>
      </c>
      <c r="G1099" s="12">
        <v>3.88</v>
      </c>
    </row>
    <row r="1100" spans="1:7" ht="38.1" customHeight="1">
      <c r="A1100" s="9" t="s">
        <v>1187</v>
      </c>
      <c r="B1100" s="10" t="s">
        <v>1188</v>
      </c>
      <c r="C1100" s="9" t="s">
        <v>20</v>
      </c>
      <c r="D1100" s="9" t="s">
        <v>33</v>
      </c>
      <c r="E1100" s="11">
        <v>1</v>
      </c>
      <c r="F1100" s="12">
        <v>77.77</v>
      </c>
      <c r="G1100" s="12">
        <v>77.77</v>
      </c>
    </row>
    <row r="1101" spans="1:7" ht="15" customHeight="1">
      <c r="A1101" s="7"/>
      <c r="B1101" s="7"/>
      <c r="C1101" s="7"/>
      <c r="D1101" s="7"/>
      <c r="E1101" s="207" t="s">
        <v>709</v>
      </c>
      <c r="F1101" s="207"/>
      <c r="G1101" s="13">
        <v>113.39</v>
      </c>
    </row>
    <row r="1102" spans="1:7" ht="15" customHeight="1">
      <c r="A1102" s="206" t="s">
        <v>710</v>
      </c>
      <c r="B1102" s="206"/>
      <c r="C1102" s="8" t="s">
        <v>3</v>
      </c>
      <c r="D1102" s="8" t="s">
        <v>4</v>
      </c>
      <c r="E1102" s="8" t="s">
        <v>692</v>
      </c>
      <c r="F1102" s="8" t="s">
        <v>693</v>
      </c>
      <c r="G1102" s="8" t="s">
        <v>694</v>
      </c>
    </row>
    <row r="1103" spans="1:7" ht="21" customHeight="1">
      <c r="A1103" s="9" t="s">
        <v>1184</v>
      </c>
      <c r="B1103" s="10" t="s">
        <v>1185</v>
      </c>
      <c r="C1103" s="9" t="s">
        <v>20</v>
      </c>
      <c r="D1103" s="9" t="s">
        <v>713</v>
      </c>
      <c r="E1103" s="11">
        <v>8.0680577400000004</v>
      </c>
      <c r="F1103" s="12">
        <v>21.14</v>
      </c>
      <c r="G1103" s="12">
        <v>170.55</v>
      </c>
    </row>
    <row r="1104" spans="1:7" ht="15" customHeight="1">
      <c r="A1104" s="9" t="s">
        <v>714</v>
      </c>
      <c r="B1104" s="10" t="s">
        <v>715</v>
      </c>
      <c r="C1104" s="9" t="s">
        <v>20</v>
      </c>
      <c r="D1104" s="9" t="s">
        <v>713</v>
      </c>
      <c r="E1104" s="11">
        <v>4.0345238300000004</v>
      </c>
      <c r="F1104" s="12">
        <v>15.73</v>
      </c>
      <c r="G1104" s="12">
        <v>63.46</v>
      </c>
    </row>
    <row r="1105" spans="1:7" ht="18" customHeight="1">
      <c r="A1105" s="7"/>
      <c r="B1105" s="7"/>
      <c r="C1105" s="7"/>
      <c r="D1105" s="7"/>
      <c r="E1105" s="207" t="s">
        <v>716</v>
      </c>
      <c r="F1105" s="207"/>
      <c r="G1105" s="13">
        <v>234.01</v>
      </c>
    </row>
    <row r="1106" spans="1:7" ht="15" customHeight="1">
      <c r="A1106" s="7"/>
      <c r="B1106" s="7"/>
      <c r="C1106" s="7"/>
      <c r="D1106" s="7"/>
      <c r="E1106" s="208" t="s">
        <v>698</v>
      </c>
      <c r="F1106" s="208"/>
      <c r="G1106" s="14">
        <v>347.4</v>
      </c>
    </row>
    <row r="1107" spans="1:7" ht="9.9499999999999993" customHeight="1">
      <c r="A1107" s="7"/>
      <c r="B1107" s="7"/>
      <c r="C1107" s="7"/>
      <c r="D1107" s="7"/>
      <c r="E1107" s="209"/>
      <c r="F1107" s="209"/>
      <c r="G1107" s="209"/>
    </row>
    <row r="1108" spans="1:7" ht="20.100000000000001" customHeight="1">
      <c r="A1108" s="210" t="s">
        <v>1189</v>
      </c>
      <c r="B1108" s="210"/>
      <c r="C1108" s="210"/>
      <c r="D1108" s="210"/>
      <c r="E1108" s="210"/>
      <c r="F1108" s="210"/>
      <c r="G1108" s="210"/>
    </row>
    <row r="1109" spans="1:7" ht="15" customHeight="1">
      <c r="A1109" s="206" t="s">
        <v>700</v>
      </c>
      <c r="B1109" s="206"/>
      <c r="C1109" s="8" t="s">
        <v>3</v>
      </c>
      <c r="D1109" s="8" t="s">
        <v>4</v>
      </c>
      <c r="E1109" s="8" t="s">
        <v>692</v>
      </c>
      <c r="F1109" s="8" t="s">
        <v>693</v>
      </c>
      <c r="G1109" s="8" t="s">
        <v>694</v>
      </c>
    </row>
    <row r="1110" spans="1:7" ht="29.1" customHeight="1">
      <c r="A1110" s="9" t="s">
        <v>1178</v>
      </c>
      <c r="B1110" s="10" t="s">
        <v>1179</v>
      </c>
      <c r="C1110" s="9" t="s">
        <v>20</v>
      </c>
      <c r="D1110" s="9" t="s">
        <v>33</v>
      </c>
      <c r="E1110" s="11">
        <v>3</v>
      </c>
      <c r="F1110" s="12">
        <v>10.58</v>
      </c>
      <c r="G1110" s="12">
        <v>31.74</v>
      </c>
    </row>
    <row r="1111" spans="1:7" ht="21" customHeight="1">
      <c r="A1111" s="9" t="s">
        <v>1180</v>
      </c>
      <c r="B1111" s="10" t="s">
        <v>1181</v>
      </c>
      <c r="C1111" s="9" t="s">
        <v>20</v>
      </c>
      <c r="D1111" s="9" t="s">
        <v>33</v>
      </c>
      <c r="E1111" s="11">
        <v>143.34160026999999</v>
      </c>
      <c r="F1111" s="12">
        <v>0.03</v>
      </c>
      <c r="G1111" s="12">
        <v>4.3</v>
      </c>
    </row>
    <row r="1112" spans="1:7" ht="38.1" customHeight="1">
      <c r="A1112" s="9" t="s">
        <v>1190</v>
      </c>
      <c r="B1112" s="10" t="s">
        <v>1191</v>
      </c>
      <c r="C1112" s="9" t="s">
        <v>20</v>
      </c>
      <c r="D1112" s="9" t="s">
        <v>33</v>
      </c>
      <c r="E1112" s="11">
        <v>1</v>
      </c>
      <c r="F1112" s="12">
        <v>176.66</v>
      </c>
      <c r="G1112" s="12">
        <v>176.66</v>
      </c>
    </row>
    <row r="1113" spans="1:7" ht="15" customHeight="1">
      <c r="A1113" s="7"/>
      <c r="B1113" s="7"/>
      <c r="C1113" s="7"/>
      <c r="D1113" s="7"/>
      <c r="E1113" s="207" t="s">
        <v>709</v>
      </c>
      <c r="F1113" s="207"/>
      <c r="G1113" s="13">
        <v>212.7</v>
      </c>
    </row>
    <row r="1114" spans="1:7" ht="15" customHeight="1">
      <c r="A1114" s="206" t="s">
        <v>710</v>
      </c>
      <c r="B1114" s="206"/>
      <c r="C1114" s="8" t="s">
        <v>3</v>
      </c>
      <c r="D1114" s="8" t="s">
        <v>4</v>
      </c>
      <c r="E1114" s="8" t="s">
        <v>692</v>
      </c>
      <c r="F1114" s="8" t="s">
        <v>693</v>
      </c>
      <c r="G1114" s="8" t="s">
        <v>694</v>
      </c>
    </row>
    <row r="1115" spans="1:7" ht="21" customHeight="1">
      <c r="A1115" s="9" t="s">
        <v>1184</v>
      </c>
      <c r="B1115" s="10" t="s">
        <v>1185</v>
      </c>
      <c r="C1115" s="9" t="s">
        <v>20</v>
      </c>
      <c r="D1115" s="9" t="s">
        <v>713</v>
      </c>
      <c r="E1115" s="11">
        <v>14.943691060000001</v>
      </c>
      <c r="F1115" s="12">
        <v>21.14</v>
      </c>
      <c r="G1115" s="12">
        <v>315.89999999999998</v>
      </c>
    </row>
    <row r="1116" spans="1:7" ht="15" customHeight="1">
      <c r="A1116" s="9" t="s">
        <v>714</v>
      </c>
      <c r="B1116" s="10" t="s">
        <v>715</v>
      </c>
      <c r="C1116" s="9" t="s">
        <v>20</v>
      </c>
      <c r="D1116" s="9" t="s">
        <v>713</v>
      </c>
      <c r="E1116" s="11">
        <v>7.4764145199999996</v>
      </c>
      <c r="F1116" s="12">
        <v>15.73</v>
      </c>
      <c r="G1116" s="12">
        <v>117.6</v>
      </c>
    </row>
    <row r="1117" spans="1:7" ht="18" customHeight="1">
      <c r="A1117" s="7"/>
      <c r="B1117" s="7"/>
      <c r="C1117" s="7"/>
      <c r="D1117" s="7"/>
      <c r="E1117" s="207" t="s">
        <v>716</v>
      </c>
      <c r="F1117" s="207"/>
      <c r="G1117" s="13">
        <v>433.5</v>
      </c>
    </row>
    <row r="1118" spans="1:7" ht="15" customHeight="1">
      <c r="A1118" s="7"/>
      <c r="B1118" s="7"/>
      <c r="C1118" s="7"/>
      <c r="D1118" s="7"/>
      <c r="E1118" s="208" t="s">
        <v>698</v>
      </c>
      <c r="F1118" s="208"/>
      <c r="G1118" s="14">
        <v>646.20000000000005</v>
      </c>
    </row>
    <row r="1119" spans="1:7" ht="9.9499999999999993" customHeight="1">
      <c r="A1119" s="7"/>
      <c r="B1119" s="7"/>
      <c r="C1119" s="7"/>
      <c r="D1119" s="7"/>
      <c r="E1119" s="209"/>
      <c r="F1119" s="209"/>
      <c r="G1119" s="209"/>
    </row>
    <row r="1120" spans="1:7" ht="20.100000000000001" customHeight="1">
      <c r="A1120" s="210" t="s">
        <v>1192</v>
      </c>
      <c r="B1120" s="210"/>
      <c r="C1120" s="210"/>
      <c r="D1120" s="210"/>
      <c r="E1120" s="210"/>
      <c r="F1120" s="210"/>
      <c r="G1120" s="210"/>
    </row>
    <row r="1121" spans="1:7" ht="15" customHeight="1">
      <c r="A1121" s="206" t="s">
        <v>700</v>
      </c>
      <c r="B1121" s="206"/>
      <c r="C1121" s="8" t="s">
        <v>3</v>
      </c>
      <c r="D1121" s="8" t="s">
        <v>4</v>
      </c>
      <c r="E1121" s="8" t="s">
        <v>692</v>
      </c>
      <c r="F1121" s="8" t="s">
        <v>693</v>
      </c>
      <c r="G1121" s="8" t="s">
        <v>694</v>
      </c>
    </row>
    <row r="1122" spans="1:7" ht="29.1" customHeight="1">
      <c r="A1122" s="9" t="s">
        <v>1178</v>
      </c>
      <c r="B1122" s="10" t="s">
        <v>1179</v>
      </c>
      <c r="C1122" s="9" t="s">
        <v>20</v>
      </c>
      <c r="D1122" s="9" t="s">
        <v>33</v>
      </c>
      <c r="E1122" s="11">
        <v>3</v>
      </c>
      <c r="F1122" s="12">
        <v>10.58</v>
      </c>
      <c r="G1122" s="12">
        <v>31.74</v>
      </c>
    </row>
    <row r="1123" spans="1:7" ht="21" customHeight="1">
      <c r="A1123" s="9" t="s">
        <v>1180</v>
      </c>
      <c r="B1123" s="10" t="s">
        <v>1181</v>
      </c>
      <c r="C1123" s="9" t="s">
        <v>20</v>
      </c>
      <c r="D1123" s="9" t="s">
        <v>33</v>
      </c>
      <c r="E1123" s="11">
        <v>103.64966119</v>
      </c>
      <c r="F1123" s="12">
        <v>0.03</v>
      </c>
      <c r="G1123" s="12">
        <v>3.1</v>
      </c>
    </row>
    <row r="1124" spans="1:7" ht="38.1" customHeight="1">
      <c r="A1124" s="9" t="s">
        <v>1182</v>
      </c>
      <c r="B1124" s="10" t="s">
        <v>1183</v>
      </c>
      <c r="C1124" s="9" t="s">
        <v>20</v>
      </c>
      <c r="D1124" s="9" t="s">
        <v>33</v>
      </c>
      <c r="E1124" s="11">
        <v>1</v>
      </c>
      <c r="F1124" s="12">
        <v>113.76</v>
      </c>
      <c r="G1124" s="12">
        <v>113.76</v>
      </c>
    </row>
    <row r="1125" spans="1:7" ht="15" customHeight="1">
      <c r="A1125" s="7"/>
      <c r="B1125" s="7"/>
      <c r="C1125" s="7"/>
      <c r="D1125" s="7"/>
      <c r="E1125" s="207" t="s">
        <v>709</v>
      </c>
      <c r="F1125" s="207"/>
      <c r="G1125" s="13">
        <v>148.6</v>
      </c>
    </row>
    <row r="1126" spans="1:7" ht="15" customHeight="1">
      <c r="A1126" s="206" t="s">
        <v>710</v>
      </c>
      <c r="B1126" s="206"/>
      <c r="C1126" s="8" t="s">
        <v>3</v>
      </c>
      <c r="D1126" s="8" t="s">
        <v>4</v>
      </c>
      <c r="E1126" s="8" t="s">
        <v>692</v>
      </c>
      <c r="F1126" s="8" t="s">
        <v>693</v>
      </c>
      <c r="G1126" s="8" t="s">
        <v>694</v>
      </c>
    </row>
    <row r="1127" spans="1:7" ht="21" customHeight="1">
      <c r="A1127" s="9" t="s">
        <v>1184</v>
      </c>
      <c r="B1127" s="10" t="s">
        <v>1185</v>
      </c>
      <c r="C1127" s="9" t="s">
        <v>20</v>
      </c>
      <c r="D1127" s="9" t="s">
        <v>713</v>
      </c>
      <c r="E1127" s="11">
        <v>8.6678397500000006</v>
      </c>
      <c r="F1127" s="12">
        <v>21.14</v>
      </c>
      <c r="G1127" s="12">
        <v>183.23</v>
      </c>
    </row>
    <row r="1128" spans="1:7" ht="15" customHeight="1">
      <c r="A1128" s="9" t="s">
        <v>714</v>
      </c>
      <c r="B1128" s="10" t="s">
        <v>715</v>
      </c>
      <c r="C1128" s="9" t="s">
        <v>20</v>
      </c>
      <c r="D1128" s="9" t="s">
        <v>713</v>
      </c>
      <c r="E1128" s="11">
        <v>4.3341115600000002</v>
      </c>
      <c r="F1128" s="12">
        <v>15.73</v>
      </c>
      <c r="G1128" s="12">
        <v>68.17</v>
      </c>
    </row>
    <row r="1129" spans="1:7" ht="18" customHeight="1">
      <c r="A1129" s="7"/>
      <c r="B1129" s="7"/>
      <c r="C1129" s="7"/>
      <c r="D1129" s="7"/>
      <c r="E1129" s="207" t="s">
        <v>716</v>
      </c>
      <c r="F1129" s="207"/>
      <c r="G1129" s="13">
        <v>251.4</v>
      </c>
    </row>
    <row r="1130" spans="1:7" ht="15" customHeight="1">
      <c r="A1130" s="7"/>
      <c r="B1130" s="7"/>
      <c r="C1130" s="7"/>
      <c r="D1130" s="7"/>
      <c r="E1130" s="208" t="s">
        <v>698</v>
      </c>
      <c r="F1130" s="208"/>
      <c r="G1130" s="14">
        <v>400</v>
      </c>
    </row>
    <row r="1131" spans="1:7" ht="9.9499999999999993" customHeight="1">
      <c r="A1131" s="7"/>
      <c r="B1131" s="7"/>
      <c r="C1131" s="7"/>
      <c r="D1131" s="7"/>
      <c r="E1131" s="209"/>
      <c r="F1131" s="209"/>
      <c r="G1131" s="209"/>
    </row>
    <row r="1132" spans="1:7" ht="20.100000000000001" customHeight="1">
      <c r="A1132" s="210" t="s">
        <v>1193</v>
      </c>
      <c r="B1132" s="210"/>
      <c r="C1132" s="210"/>
      <c r="D1132" s="210"/>
      <c r="E1132" s="210"/>
      <c r="F1132" s="210"/>
      <c r="G1132" s="210"/>
    </row>
    <row r="1133" spans="1:7" ht="15" customHeight="1">
      <c r="A1133" s="206" t="s">
        <v>700</v>
      </c>
      <c r="B1133" s="206"/>
      <c r="C1133" s="8" t="s">
        <v>3</v>
      </c>
      <c r="D1133" s="8" t="s">
        <v>4</v>
      </c>
      <c r="E1133" s="8" t="s">
        <v>692</v>
      </c>
      <c r="F1133" s="8" t="s">
        <v>693</v>
      </c>
      <c r="G1133" s="8" t="s">
        <v>694</v>
      </c>
    </row>
    <row r="1134" spans="1:7" ht="21" customHeight="1">
      <c r="A1134" s="9" t="s">
        <v>310</v>
      </c>
      <c r="B1134" s="10" t="s">
        <v>311</v>
      </c>
      <c r="C1134" s="9" t="s">
        <v>20</v>
      </c>
      <c r="D1134" s="9" t="s">
        <v>33</v>
      </c>
      <c r="E1134" s="11">
        <v>1</v>
      </c>
      <c r="F1134" s="12">
        <v>85.5</v>
      </c>
      <c r="G1134" s="12">
        <v>85.5</v>
      </c>
    </row>
    <row r="1135" spans="1:7" ht="15" customHeight="1">
      <c r="A1135" s="7"/>
      <c r="B1135" s="7"/>
      <c r="C1135" s="7"/>
      <c r="D1135" s="7"/>
      <c r="E1135" s="207" t="s">
        <v>709</v>
      </c>
      <c r="F1135" s="207"/>
      <c r="G1135" s="13">
        <v>85.5</v>
      </c>
    </row>
    <row r="1136" spans="1:7" ht="15" customHeight="1">
      <c r="A1136" s="7"/>
      <c r="B1136" s="7"/>
      <c r="C1136" s="7"/>
      <c r="D1136" s="7"/>
      <c r="E1136" s="208" t="s">
        <v>698</v>
      </c>
      <c r="F1136" s="208"/>
      <c r="G1136" s="14">
        <v>85.5</v>
      </c>
    </row>
    <row r="1137" spans="1:7" ht="9.9499999999999993" customHeight="1">
      <c r="A1137" s="7"/>
      <c r="B1137" s="7"/>
      <c r="C1137" s="7"/>
      <c r="D1137" s="7"/>
      <c r="E1137" s="209"/>
      <c r="F1137" s="209"/>
      <c r="G1137" s="209"/>
    </row>
    <row r="1138" spans="1:7" ht="20.100000000000001" customHeight="1">
      <c r="A1138" s="210" t="s">
        <v>1194</v>
      </c>
      <c r="B1138" s="210"/>
      <c r="C1138" s="210"/>
      <c r="D1138" s="210"/>
      <c r="E1138" s="210"/>
      <c r="F1138" s="210"/>
      <c r="G1138" s="210"/>
    </row>
    <row r="1139" spans="1:7" ht="15" customHeight="1">
      <c r="A1139" s="206" t="s">
        <v>700</v>
      </c>
      <c r="B1139" s="206"/>
      <c r="C1139" s="8" t="s">
        <v>3</v>
      </c>
      <c r="D1139" s="8" t="s">
        <v>4</v>
      </c>
      <c r="E1139" s="8" t="s">
        <v>692</v>
      </c>
      <c r="F1139" s="8" t="s">
        <v>693</v>
      </c>
      <c r="G1139" s="8" t="s">
        <v>694</v>
      </c>
    </row>
    <row r="1140" spans="1:7" ht="21" customHeight="1">
      <c r="A1140" s="9" t="s">
        <v>1195</v>
      </c>
      <c r="B1140" s="10" t="s">
        <v>1196</v>
      </c>
      <c r="C1140" s="9" t="s">
        <v>20</v>
      </c>
      <c r="D1140" s="9" t="s">
        <v>33</v>
      </c>
      <c r="E1140" s="11">
        <v>1</v>
      </c>
      <c r="F1140" s="12">
        <v>416.31</v>
      </c>
      <c r="G1140" s="12">
        <v>416.31</v>
      </c>
    </row>
    <row r="1141" spans="1:7" ht="15" customHeight="1">
      <c r="A1141" s="7"/>
      <c r="B1141" s="7"/>
      <c r="C1141" s="7"/>
      <c r="D1141" s="7"/>
      <c r="E1141" s="207" t="s">
        <v>709</v>
      </c>
      <c r="F1141" s="207"/>
      <c r="G1141" s="13">
        <v>416.31</v>
      </c>
    </row>
    <row r="1142" spans="1:7" ht="15" customHeight="1">
      <c r="A1142" s="206" t="s">
        <v>710</v>
      </c>
      <c r="B1142" s="206"/>
      <c r="C1142" s="8" t="s">
        <v>3</v>
      </c>
      <c r="D1142" s="8" t="s">
        <v>4</v>
      </c>
      <c r="E1142" s="8" t="s">
        <v>692</v>
      </c>
      <c r="F1142" s="8" t="s">
        <v>693</v>
      </c>
      <c r="G1142" s="8" t="s">
        <v>694</v>
      </c>
    </row>
    <row r="1143" spans="1:7" ht="21" customHeight="1">
      <c r="A1143" s="9" t="s">
        <v>795</v>
      </c>
      <c r="B1143" s="10" t="s">
        <v>796</v>
      </c>
      <c r="C1143" s="9" t="s">
        <v>20</v>
      </c>
      <c r="D1143" s="9" t="s">
        <v>713</v>
      </c>
      <c r="E1143" s="11">
        <v>19.948806179999998</v>
      </c>
      <c r="F1143" s="12">
        <v>15.9</v>
      </c>
      <c r="G1143" s="12">
        <v>317.18</v>
      </c>
    </row>
    <row r="1144" spans="1:7" ht="21" customHeight="1">
      <c r="A1144" s="9" t="s">
        <v>797</v>
      </c>
      <c r="B1144" s="10" t="s">
        <v>798</v>
      </c>
      <c r="C1144" s="9" t="s">
        <v>20</v>
      </c>
      <c r="D1144" s="9" t="s">
        <v>713</v>
      </c>
      <c r="E1144" s="11">
        <v>19.943541010000001</v>
      </c>
      <c r="F1144" s="12">
        <v>19.18</v>
      </c>
      <c r="G1144" s="12">
        <v>382.51</v>
      </c>
    </row>
    <row r="1145" spans="1:7" ht="18" customHeight="1">
      <c r="A1145" s="7"/>
      <c r="B1145" s="7"/>
      <c r="C1145" s="7"/>
      <c r="D1145" s="7"/>
      <c r="E1145" s="207" t="s">
        <v>716</v>
      </c>
      <c r="F1145" s="207"/>
      <c r="G1145" s="13">
        <v>699.69</v>
      </c>
    </row>
    <row r="1146" spans="1:7" ht="15" customHeight="1">
      <c r="A1146" s="7"/>
      <c r="B1146" s="7"/>
      <c r="C1146" s="7"/>
      <c r="D1146" s="7"/>
      <c r="E1146" s="208" t="s">
        <v>698</v>
      </c>
      <c r="F1146" s="208"/>
      <c r="G1146" s="14">
        <v>1116</v>
      </c>
    </row>
    <row r="1147" spans="1:7" ht="9.9499999999999993" customHeight="1">
      <c r="A1147" s="7"/>
      <c r="B1147" s="7"/>
      <c r="C1147" s="7"/>
      <c r="D1147" s="7"/>
      <c r="E1147" s="209"/>
      <c r="F1147" s="209"/>
      <c r="G1147" s="209"/>
    </row>
    <row r="1148" spans="1:7" ht="20.100000000000001" customHeight="1">
      <c r="A1148" s="210" t="s">
        <v>1197</v>
      </c>
      <c r="B1148" s="210"/>
      <c r="C1148" s="210"/>
      <c r="D1148" s="210"/>
      <c r="E1148" s="210"/>
      <c r="F1148" s="210"/>
      <c r="G1148" s="210"/>
    </row>
    <row r="1149" spans="1:7" ht="15" customHeight="1">
      <c r="A1149" s="206" t="s">
        <v>700</v>
      </c>
      <c r="B1149" s="206"/>
      <c r="C1149" s="8" t="s">
        <v>3</v>
      </c>
      <c r="D1149" s="8" t="s">
        <v>4</v>
      </c>
      <c r="E1149" s="8" t="s">
        <v>692</v>
      </c>
      <c r="F1149" s="8" t="s">
        <v>693</v>
      </c>
      <c r="G1149" s="8" t="s">
        <v>694</v>
      </c>
    </row>
    <row r="1150" spans="1:7" ht="21" customHeight="1">
      <c r="A1150" s="9" t="s">
        <v>1198</v>
      </c>
      <c r="B1150" s="10" t="s">
        <v>1199</v>
      </c>
      <c r="C1150" s="9" t="s">
        <v>20</v>
      </c>
      <c r="D1150" s="9" t="s">
        <v>33</v>
      </c>
      <c r="E1150" s="11">
        <v>1</v>
      </c>
      <c r="F1150" s="12">
        <v>56.95</v>
      </c>
      <c r="G1150" s="12">
        <v>56.95</v>
      </c>
    </row>
    <row r="1151" spans="1:7" ht="29.1" customHeight="1">
      <c r="A1151" s="9" t="s">
        <v>1200</v>
      </c>
      <c r="B1151" s="10" t="s">
        <v>1201</v>
      </c>
      <c r="C1151" s="9" t="s">
        <v>20</v>
      </c>
      <c r="D1151" s="9" t="s">
        <v>33</v>
      </c>
      <c r="E1151" s="11">
        <v>6</v>
      </c>
      <c r="F1151" s="12">
        <v>5.47</v>
      </c>
      <c r="G1151" s="12">
        <v>32.82</v>
      </c>
    </row>
    <row r="1152" spans="1:7" ht="15" customHeight="1">
      <c r="A1152" s="7"/>
      <c r="B1152" s="7"/>
      <c r="C1152" s="7"/>
      <c r="D1152" s="7"/>
      <c r="E1152" s="207" t="s">
        <v>709</v>
      </c>
      <c r="F1152" s="207"/>
      <c r="G1152" s="13">
        <v>89.77</v>
      </c>
    </row>
    <row r="1153" spans="1:7" ht="15" customHeight="1">
      <c r="A1153" s="206" t="s">
        <v>710</v>
      </c>
      <c r="B1153" s="206"/>
      <c r="C1153" s="8" t="s">
        <v>3</v>
      </c>
      <c r="D1153" s="8" t="s">
        <v>4</v>
      </c>
      <c r="E1153" s="8" t="s">
        <v>692</v>
      </c>
      <c r="F1153" s="8" t="s">
        <v>693</v>
      </c>
      <c r="G1153" s="8" t="s">
        <v>694</v>
      </c>
    </row>
    <row r="1154" spans="1:7" ht="21" customHeight="1">
      <c r="A1154" s="9" t="s">
        <v>797</v>
      </c>
      <c r="B1154" s="10" t="s">
        <v>798</v>
      </c>
      <c r="C1154" s="9" t="s">
        <v>20</v>
      </c>
      <c r="D1154" s="9" t="s">
        <v>713</v>
      </c>
      <c r="E1154" s="11">
        <v>7.0948622800000001</v>
      </c>
      <c r="F1154" s="12">
        <v>19.18</v>
      </c>
      <c r="G1154" s="12">
        <v>136.07</v>
      </c>
    </row>
    <row r="1155" spans="1:7" ht="15" customHeight="1">
      <c r="A1155" s="9" t="s">
        <v>714</v>
      </c>
      <c r="B1155" s="10" t="s">
        <v>715</v>
      </c>
      <c r="C1155" s="9" t="s">
        <v>20</v>
      </c>
      <c r="D1155" s="9" t="s">
        <v>713</v>
      </c>
      <c r="E1155" s="11">
        <v>2.2358319099999999</v>
      </c>
      <c r="F1155" s="12">
        <v>15.73</v>
      </c>
      <c r="G1155" s="12">
        <v>35.159999999999997</v>
      </c>
    </row>
    <row r="1156" spans="1:7" ht="18" customHeight="1">
      <c r="A1156" s="7"/>
      <c r="B1156" s="7"/>
      <c r="C1156" s="7"/>
      <c r="D1156" s="7"/>
      <c r="E1156" s="207" t="s">
        <v>716</v>
      </c>
      <c r="F1156" s="207"/>
      <c r="G1156" s="13">
        <v>171.23</v>
      </c>
    </row>
    <row r="1157" spans="1:7" ht="15" customHeight="1">
      <c r="A1157" s="7"/>
      <c r="B1157" s="7"/>
      <c r="C1157" s="7"/>
      <c r="D1157" s="7"/>
      <c r="E1157" s="208" t="s">
        <v>698</v>
      </c>
      <c r="F1157" s="208"/>
      <c r="G1157" s="14">
        <v>261</v>
      </c>
    </row>
    <row r="1158" spans="1:7" ht="9.9499999999999993" customHeight="1">
      <c r="A1158" s="7"/>
      <c r="B1158" s="7"/>
      <c r="C1158" s="7"/>
      <c r="D1158" s="7"/>
      <c r="E1158" s="209"/>
      <c r="F1158" s="209"/>
      <c r="G1158" s="209"/>
    </row>
    <row r="1159" spans="1:7" ht="20.100000000000001" customHeight="1">
      <c r="A1159" s="210" t="s">
        <v>1202</v>
      </c>
      <c r="B1159" s="210"/>
      <c r="C1159" s="210"/>
      <c r="D1159" s="210"/>
      <c r="E1159" s="210"/>
      <c r="F1159" s="210"/>
      <c r="G1159" s="210"/>
    </row>
    <row r="1160" spans="1:7" ht="15" customHeight="1">
      <c r="A1160" s="206" t="s">
        <v>700</v>
      </c>
      <c r="B1160" s="206"/>
      <c r="C1160" s="8" t="s">
        <v>3</v>
      </c>
      <c r="D1160" s="8" t="s">
        <v>4</v>
      </c>
      <c r="E1160" s="8" t="s">
        <v>692</v>
      </c>
      <c r="F1160" s="8" t="s">
        <v>693</v>
      </c>
      <c r="G1160" s="8" t="s">
        <v>694</v>
      </c>
    </row>
    <row r="1161" spans="1:7" ht="29.1" customHeight="1">
      <c r="A1161" s="9" t="s">
        <v>1203</v>
      </c>
      <c r="B1161" s="10" t="s">
        <v>1204</v>
      </c>
      <c r="C1161" s="9" t="s">
        <v>20</v>
      </c>
      <c r="D1161" s="9" t="s">
        <v>33</v>
      </c>
      <c r="E1161" s="11">
        <v>1</v>
      </c>
      <c r="F1161" s="12">
        <v>3.27</v>
      </c>
      <c r="G1161" s="12">
        <v>3.27</v>
      </c>
    </row>
    <row r="1162" spans="1:7" ht="15" customHeight="1">
      <c r="A1162" s="7"/>
      <c r="B1162" s="7"/>
      <c r="C1162" s="7"/>
      <c r="D1162" s="7"/>
      <c r="E1162" s="207" t="s">
        <v>709</v>
      </c>
      <c r="F1162" s="207"/>
      <c r="G1162" s="13">
        <v>3.27</v>
      </c>
    </row>
    <row r="1163" spans="1:7" ht="15" customHeight="1">
      <c r="A1163" s="206" t="s">
        <v>691</v>
      </c>
      <c r="B1163" s="206"/>
      <c r="C1163" s="8" t="s">
        <v>3</v>
      </c>
      <c r="D1163" s="8" t="s">
        <v>4</v>
      </c>
      <c r="E1163" s="8" t="s">
        <v>692</v>
      </c>
      <c r="F1163" s="8" t="s">
        <v>693</v>
      </c>
      <c r="G1163" s="8" t="s">
        <v>694</v>
      </c>
    </row>
    <row r="1164" spans="1:7" ht="21" customHeight="1">
      <c r="A1164" s="9" t="s">
        <v>1205</v>
      </c>
      <c r="B1164" s="10" t="s">
        <v>1206</v>
      </c>
      <c r="C1164" s="9" t="s">
        <v>20</v>
      </c>
      <c r="D1164" s="9" t="s">
        <v>33</v>
      </c>
      <c r="E1164" s="11">
        <v>1</v>
      </c>
      <c r="F1164" s="12">
        <v>111.25</v>
      </c>
      <c r="G1164" s="12">
        <v>111.25</v>
      </c>
    </row>
    <row r="1165" spans="1:7" ht="15" customHeight="1">
      <c r="A1165" s="7"/>
      <c r="B1165" s="7"/>
      <c r="C1165" s="7"/>
      <c r="D1165" s="7"/>
      <c r="E1165" s="207" t="s">
        <v>697</v>
      </c>
      <c r="F1165" s="207"/>
      <c r="G1165" s="13">
        <v>111.25</v>
      </c>
    </row>
    <row r="1166" spans="1:7" ht="15" customHeight="1">
      <c r="A1166" s="7"/>
      <c r="B1166" s="7"/>
      <c r="C1166" s="7"/>
      <c r="D1166" s="7"/>
      <c r="E1166" s="208" t="s">
        <v>698</v>
      </c>
      <c r="F1166" s="208"/>
      <c r="G1166" s="14">
        <v>260</v>
      </c>
    </row>
    <row r="1167" spans="1:7" ht="9.9499999999999993" customHeight="1">
      <c r="A1167" s="7"/>
      <c r="B1167" s="7"/>
      <c r="C1167" s="7"/>
      <c r="D1167" s="7"/>
      <c r="E1167" s="209"/>
      <c r="F1167" s="209"/>
      <c r="G1167" s="209"/>
    </row>
    <row r="1168" spans="1:7" ht="20.100000000000001" customHeight="1">
      <c r="A1168" s="210" t="s">
        <v>1207</v>
      </c>
      <c r="B1168" s="210"/>
      <c r="C1168" s="210"/>
      <c r="D1168" s="210"/>
      <c r="E1168" s="210"/>
      <c r="F1168" s="210"/>
      <c r="G1168" s="210"/>
    </row>
    <row r="1169" spans="1:7" ht="15" customHeight="1">
      <c r="A1169" s="206" t="s">
        <v>700</v>
      </c>
      <c r="B1169" s="206"/>
      <c r="C1169" s="8" t="s">
        <v>3</v>
      </c>
      <c r="D1169" s="8" t="s">
        <v>4</v>
      </c>
      <c r="E1169" s="8" t="s">
        <v>692</v>
      </c>
      <c r="F1169" s="8" t="s">
        <v>693</v>
      </c>
      <c r="G1169" s="8" t="s">
        <v>694</v>
      </c>
    </row>
    <row r="1170" spans="1:7" ht="29.1" customHeight="1">
      <c r="A1170" s="9" t="s">
        <v>1203</v>
      </c>
      <c r="B1170" s="10" t="s">
        <v>1204</v>
      </c>
      <c r="C1170" s="9" t="s">
        <v>20</v>
      </c>
      <c r="D1170" s="9" t="s">
        <v>33</v>
      </c>
      <c r="E1170" s="11">
        <v>1</v>
      </c>
      <c r="F1170" s="12">
        <v>3.27</v>
      </c>
      <c r="G1170" s="12">
        <v>3.27</v>
      </c>
    </row>
    <row r="1171" spans="1:7" ht="15" customHeight="1">
      <c r="A1171" s="7"/>
      <c r="B1171" s="7"/>
      <c r="C1171" s="7"/>
      <c r="D1171" s="7"/>
      <c r="E1171" s="207" t="s">
        <v>709</v>
      </c>
      <c r="F1171" s="207"/>
      <c r="G1171" s="13">
        <v>3.27</v>
      </c>
    </row>
    <row r="1172" spans="1:7" ht="15" customHeight="1">
      <c r="A1172" s="206" t="s">
        <v>691</v>
      </c>
      <c r="B1172" s="206"/>
      <c r="C1172" s="8" t="s">
        <v>3</v>
      </c>
      <c r="D1172" s="8" t="s">
        <v>4</v>
      </c>
      <c r="E1172" s="8" t="s">
        <v>692</v>
      </c>
      <c r="F1172" s="8" t="s">
        <v>693</v>
      </c>
      <c r="G1172" s="8" t="s">
        <v>694</v>
      </c>
    </row>
    <row r="1173" spans="1:7" ht="29.1" customHeight="1">
      <c r="A1173" s="9" t="s">
        <v>1208</v>
      </c>
      <c r="B1173" s="10" t="s">
        <v>1209</v>
      </c>
      <c r="C1173" s="9" t="s">
        <v>20</v>
      </c>
      <c r="D1173" s="9" t="s">
        <v>33</v>
      </c>
      <c r="E1173" s="11">
        <v>1</v>
      </c>
      <c r="F1173" s="12">
        <v>288.3</v>
      </c>
      <c r="G1173" s="12">
        <v>288.3</v>
      </c>
    </row>
    <row r="1174" spans="1:7" ht="15" customHeight="1">
      <c r="A1174" s="7"/>
      <c r="B1174" s="7"/>
      <c r="C1174" s="7"/>
      <c r="D1174" s="7"/>
      <c r="E1174" s="207" t="s">
        <v>697</v>
      </c>
      <c r="F1174" s="207"/>
      <c r="G1174" s="13">
        <v>288.3</v>
      </c>
    </row>
    <row r="1175" spans="1:7" ht="15" customHeight="1">
      <c r="A1175" s="7"/>
      <c r="B1175" s="7"/>
      <c r="C1175" s="7"/>
      <c r="D1175" s="7"/>
      <c r="E1175" s="208" t="s">
        <v>698</v>
      </c>
      <c r="F1175" s="208"/>
      <c r="G1175" s="14">
        <v>650</v>
      </c>
    </row>
    <row r="1176" spans="1:7" ht="9.9499999999999993" customHeight="1">
      <c r="A1176" s="7"/>
      <c r="B1176" s="7"/>
      <c r="C1176" s="7"/>
      <c r="D1176" s="7"/>
      <c r="E1176" s="209"/>
      <c r="F1176" s="209"/>
      <c r="G1176" s="209"/>
    </row>
    <row r="1177" spans="1:7" ht="20.100000000000001" customHeight="1">
      <c r="A1177" s="210" t="s">
        <v>1210</v>
      </c>
      <c r="B1177" s="210"/>
      <c r="C1177" s="210"/>
      <c r="D1177" s="210"/>
      <c r="E1177" s="210"/>
      <c r="F1177" s="210"/>
      <c r="G1177" s="210"/>
    </row>
    <row r="1178" spans="1:7" ht="15" customHeight="1">
      <c r="A1178" s="206" t="s">
        <v>700</v>
      </c>
      <c r="B1178" s="206"/>
      <c r="C1178" s="8" t="s">
        <v>3</v>
      </c>
      <c r="D1178" s="8" t="s">
        <v>4</v>
      </c>
      <c r="E1178" s="8" t="s">
        <v>692</v>
      </c>
      <c r="F1178" s="8" t="s">
        <v>693</v>
      </c>
      <c r="G1178" s="8" t="s">
        <v>694</v>
      </c>
    </row>
    <row r="1179" spans="1:7" ht="15" customHeight="1">
      <c r="A1179" s="9" t="s">
        <v>1211</v>
      </c>
      <c r="B1179" s="10" t="s">
        <v>1212</v>
      </c>
      <c r="C1179" s="9" t="s">
        <v>20</v>
      </c>
      <c r="D1179" s="9" t="s">
        <v>33</v>
      </c>
      <c r="E1179" s="11">
        <v>1</v>
      </c>
      <c r="F1179" s="12">
        <v>14.55</v>
      </c>
      <c r="G1179" s="12">
        <v>14.55</v>
      </c>
    </row>
    <row r="1180" spans="1:7" ht="15" customHeight="1">
      <c r="A1180" s="7"/>
      <c r="B1180" s="7"/>
      <c r="C1180" s="7"/>
      <c r="D1180" s="7"/>
      <c r="E1180" s="207" t="s">
        <v>709</v>
      </c>
      <c r="F1180" s="207"/>
      <c r="G1180" s="13">
        <v>14.55</v>
      </c>
    </row>
    <row r="1181" spans="1:7" ht="15" customHeight="1">
      <c r="A1181" s="206" t="s">
        <v>710</v>
      </c>
      <c r="B1181" s="206"/>
      <c r="C1181" s="8" t="s">
        <v>3</v>
      </c>
      <c r="D1181" s="8" t="s">
        <v>4</v>
      </c>
      <c r="E1181" s="8" t="s">
        <v>692</v>
      </c>
      <c r="F1181" s="8" t="s">
        <v>693</v>
      </c>
      <c r="G1181" s="8" t="s">
        <v>694</v>
      </c>
    </row>
    <row r="1182" spans="1:7" ht="21" customHeight="1">
      <c r="A1182" s="9" t="s">
        <v>797</v>
      </c>
      <c r="B1182" s="10" t="s">
        <v>798</v>
      </c>
      <c r="C1182" s="9" t="s">
        <v>20</v>
      </c>
      <c r="D1182" s="9" t="s">
        <v>713</v>
      </c>
      <c r="E1182" s="11">
        <v>1.05421308</v>
      </c>
      <c r="F1182" s="12">
        <v>19.18</v>
      </c>
      <c r="G1182" s="12">
        <v>20.21</v>
      </c>
    </row>
    <row r="1183" spans="1:7" ht="15" customHeight="1">
      <c r="A1183" s="9" t="s">
        <v>714</v>
      </c>
      <c r="B1183" s="10" t="s">
        <v>715</v>
      </c>
      <c r="C1183" s="9" t="s">
        <v>20</v>
      </c>
      <c r="D1183" s="9" t="s">
        <v>713</v>
      </c>
      <c r="E1183" s="11">
        <v>0.33329467000000002</v>
      </c>
      <c r="F1183" s="12">
        <v>15.73</v>
      </c>
      <c r="G1183" s="12">
        <v>5.24</v>
      </c>
    </row>
    <row r="1184" spans="1:7" ht="18" customHeight="1">
      <c r="A1184" s="7"/>
      <c r="B1184" s="7"/>
      <c r="C1184" s="7"/>
      <c r="D1184" s="7"/>
      <c r="E1184" s="207" t="s">
        <v>716</v>
      </c>
      <c r="F1184" s="207"/>
      <c r="G1184" s="13">
        <v>25.45</v>
      </c>
    </row>
    <row r="1185" spans="1:7" ht="15" customHeight="1">
      <c r="A1185" s="7"/>
      <c r="B1185" s="7"/>
      <c r="C1185" s="7"/>
      <c r="D1185" s="7"/>
      <c r="E1185" s="208" t="s">
        <v>698</v>
      </c>
      <c r="F1185" s="208"/>
      <c r="G1185" s="14">
        <v>40</v>
      </c>
    </row>
    <row r="1186" spans="1:7" ht="9.9499999999999993" customHeight="1">
      <c r="A1186" s="7"/>
      <c r="B1186" s="7"/>
      <c r="C1186" s="7"/>
      <c r="D1186" s="7"/>
      <c r="E1186" s="209"/>
      <c r="F1186" s="209"/>
      <c r="G1186" s="209"/>
    </row>
    <row r="1187" spans="1:7" ht="20.100000000000001" customHeight="1">
      <c r="A1187" s="210" t="s">
        <v>1762</v>
      </c>
      <c r="B1187" s="210"/>
      <c r="C1187" s="210"/>
      <c r="D1187" s="210"/>
      <c r="E1187" s="210"/>
      <c r="F1187" s="210"/>
      <c r="G1187" s="210"/>
    </row>
    <row r="1188" spans="1:7" ht="15" customHeight="1">
      <c r="A1188" s="206" t="s">
        <v>700</v>
      </c>
      <c r="B1188" s="206"/>
      <c r="C1188" s="8" t="s">
        <v>3</v>
      </c>
      <c r="D1188" s="8" t="s">
        <v>4</v>
      </c>
      <c r="E1188" s="8" t="s">
        <v>692</v>
      </c>
      <c r="F1188" s="8" t="s">
        <v>693</v>
      </c>
      <c r="G1188" s="8" t="s">
        <v>694</v>
      </c>
    </row>
    <row r="1189" spans="1:7" ht="21" customHeight="1">
      <c r="A1189" s="9" t="s">
        <v>328</v>
      </c>
      <c r="B1189" s="10" t="s">
        <v>1763</v>
      </c>
      <c r="C1189" s="9" t="s">
        <v>1764</v>
      </c>
      <c r="D1189" s="9" t="s">
        <v>33</v>
      </c>
      <c r="E1189" s="11">
        <v>1</v>
      </c>
      <c r="F1189" s="12">
        <v>1188</v>
      </c>
      <c r="G1189" s="12">
        <v>1188</v>
      </c>
    </row>
    <row r="1190" spans="1:7" ht="15" customHeight="1">
      <c r="A1190" s="7"/>
      <c r="B1190" s="7"/>
      <c r="C1190" s="7"/>
      <c r="D1190" s="7"/>
      <c r="E1190" s="207" t="s">
        <v>709</v>
      </c>
      <c r="F1190" s="207"/>
      <c r="G1190" s="13">
        <v>1188</v>
      </c>
    </row>
    <row r="1191" spans="1:7" ht="15" customHeight="1">
      <c r="A1191" s="7"/>
      <c r="B1191" s="7"/>
      <c r="C1191" s="7"/>
      <c r="D1191" s="7"/>
      <c r="E1191" s="208" t="s">
        <v>698</v>
      </c>
      <c r="F1191" s="208"/>
      <c r="G1191" s="14">
        <v>1188</v>
      </c>
    </row>
    <row r="1192" spans="1:7" ht="9.9499999999999993" customHeight="1">
      <c r="A1192" s="7"/>
      <c r="B1192" s="7"/>
      <c r="C1192" s="7"/>
      <c r="D1192" s="7"/>
      <c r="E1192" s="209"/>
      <c r="F1192" s="209"/>
      <c r="G1192" s="209"/>
    </row>
    <row r="1193" spans="1:7" ht="20.100000000000001" customHeight="1">
      <c r="A1193" s="210" t="s">
        <v>1213</v>
      </c>
      <c r="B1193" s="210"/>
      <c r="C1193" s="210"/>
      <c r="D1193" s="210"/>
      <c r="E1193" s="210"/>
      <c r="F1193" s="210"/>
      <c r="G1193" s="210"/>
    </row>
    <row r="1194" spans="1:7" ht="15" customHeight="1">
      <c r="A1194" s="206" t="s">
        <v>691</v>
      </c>
      <c r="B1194" s="206"/>
      <c r="C1194" s="8" t="s">
        <v>3</v>
      </c>
      <c r="D1194" s="8" t="s">
        <v>4</v>
      </c>
      <c r="E1194" s="8" t="s">
        <v>692</v>
      </c>
      <c r="F1194" s="8" t="s">
        <v>693</v>
      </c>
      <c r="G1194" s="8" t="s">
        <v>694</v>
      </c>
    </row>
    <row r="1195" spans="1:7" ht="29.1" customHeight="1">
      <c r="A1195" s="9" t="s">
        <v>1214</v>
      </c>
      <c r="B1195" s="10" t="s">
        <v>1215</v>
      </c>
      <c r="C1195" s="9" t="s">
        <v>20</v>
      </c>
      <c r="D1195" s="9" t="s">
        <v>33</v>
      </c>
      <c r="E1195" s="11">
        <v>2.1941274100000001</v>
      </c>
      <c r="F1195" s="12">
        <v>61.8</v>
      </c>
      <c r="G1195" s="12">
        <v>135.59</v>
      </c>
    </row>
    <row r="1196" spans="1:7" ht="21" customHeight="1">
      <c r="A1196" s="9" t="s">
        <v>1216</v>
      </c>
      <c r="B1196" s="10" t="s">
        <v>1217</v>
      </c>
      <c r="C1196" s="9" t="s">
        <v>20</v>
      </c>
      <c r="D1196" s="9" t="s">
        <v>33</v>
      </c>
      <c r="E1196" s="11">
        <v>2.1941274100000001</v>
      </c>
      <c r="F1196" s="12">
        <v>5.09</v>
      </c>
      <c r="G1196" s="12">
        <v>11.16</v>
      </c>
    </row>
    <row r="1197" spans="1:7" ht="29.1" customHeight="1">
      <c r="A1197" s="9" t="s">
        <v>1218</v>
      </c>
      <c r="B1197" s="10" t="s">
        <v>1219</v>
      </c>
      <c r="C1197" s="9" t="s">
        <v>20</v>
      </c>
      <c r="D1197" s="9" t="s">
        <v>33</v>
      </c>
      <c r="E1197" s="11">
        <v>2.1941274100000001</v>
      </c>
      <c r="F1197" s="12">
        <v>23.36</v>
      </c>
      <c r="G1197" s="12">
        <v>51.25</v>
      </c>
    </row>
    <row r="1198" spans="1:7" ht="15" customHeight="1">
      <c r="A1198" s="7"/>
      <c r="B1198" s="7"/>
      <c r="C1198" s="7"/>
      <c r="D1198" s="7"/>
      <c r="E1198" s="207" t="s">
        <v>697</v>
      </c>
      <c r="F1198" s="207"/>
      <c r="G1198" s="13">
        <v>198</v>
      </c>
    </row>
    <row r="1199" spans="1:7" ht="15" customHeight="1">
      <c r="A1199" s="7"/>
      <c r="B1199" s="7"/>
      <c r="C1199" s="7"/>
      <c r="D1199" s="7"/>
      <c r="E1199" s="208" t="s">
        <v>698</v>
      </c>
      <c r="F1199" s="208"/>
      <c r="G1199" s="14">
        <v>198</v>
      </c>
    </row>
    <row r="1200" spans="1:7" ht="9.9499999999999993" customHeight="1">
      <c r="A1200" s="7"/>
      <c r="B1200" s="7"/>
      <c r="C1200" s="7"/>
      <c r="D1200" s="7"/>
      <c r="E1200" s="209"/>
      <c r="F1200" s="209"/>
      <c r="G1200" s="209"/>
    </row>
    <row r="1201" spans="1:7" ht="20.100000000000001" customHeight="1">
      <c r="A1201" s="210" t="s">
        <v>1220</v>
      </c>
      <c r="B1201" s="210"/>
      <c r="C1201" s="210"/>
      <c r="D1201" s="210"/>
      <c r="E1201" s="210"/>
      <c r="F1201" s="210"/>
      <c r="G1201" s="210"/>
    </row>
    <row r="1202" spans="1:7" ht="15" customHeight="1">
      <c r="A1202" s="206" t="s">
        <v>700</v>
      </c>
      <c r="B1202" s="206"/>
      <c r="C1202" s="8" t="s">
        <v>3</v>
      </c>
      <c r="D1202" s="8" t="s">
        <v>4</v>
      </c>
      <c r="E1202" s="8" t="s">
        <v>692</v>
      </c>
      <c r="F1202" s="8" t="s">
        <v>693</v>
      </c>
      <c r="G1202" s="8" t="s">
        <v>694</v>
      </c>
    </row>
    <row r="1203" spans="1:7" ht="21" customHeight="1">
      <c r="A1203" s="9" t="s">
        <v>1221</v>
      </c>
      <c r="B1203" s="10" t="s">
        <v>1222</v>
      </c>
      <c r="C1203" s="9" t="s">
        <v>20</v>
      </c>
      <c r="D1203" s="9" t="s">
        <v>33</v>
      </c>
      <c r="E1203" s="11">
        <v>1</v>
      </c>
      <c r="F1203" s="12">
        <v>292.04000000000002</v>
      </c>
      <c r="G1203" s="12">
        <v>292.04000000000002</v>
      </c>
    </row>
    <row r="1204" spans="1:7" ht="29.1" customHeight="1">
      <c r="A1204" s="9" t="s">
        <v>1200</v>
      </c>
      <c r="B1204" s="10" t="s">
        <v>1201</v>
      </c>
      <c r="C1204" s="9" t="s">
        <v>20</v>
      </c>
      <c r="D1204" s="9" t="s">
        <v>33</v>
      </c>
      <c r="E1204" s="11">
        <v>8</v>
      </c>
      <c r="F1204" s="12">
        <v>5.47</v>
      </c>
      <c r="G1204" s="12">
        <v>43.76</v>
      </c>
    </row>
    <row r="1205" spans="1:7" ht="15" customHeight="1">
      <c r="A1205" s="7"/>
      <c r="B1205" s="7"/>
      <c r="C1205" s="7"/>
      <c r="D1205" s="7"/>
      <c r="E1205" s="207" t="s">
        <v>709</v>
      </c>
      <c r="F1205" s="207"/>
      <c r="G1205" s="13">
        <v>335.8</v>
      </c>
    </row>
    <row r="1206" spans="1:7" ht="15" customHeight="1">
      <c r="A1206" s="206" t="s">
        <v>710</v>
      </c>
      <c r="B1206" s="206"/>
      <c r="C1206" s="8" t="s">
        <v>3</v>
      </c>
      <c r="D1206" s="8" t="s">
        <v>4</v>
      </c>
      <c r="E1206" s="8" t="s">
        <v>692</v>
      </c>
      <c r="F1206" s="8" t="s">
        <v>693</v>
      </c>
      <c r="G1206" s="8" t="s">
        <v>694</v>
      </c>
    </row>
    <row r="1207" spans="1:7" ht="21" customHeight="1">
      <c r="A1207" s="9" t="s">
        <v>797</v>
      </c>
      <c r="B1207" s="10" t="s">
        <v>798</v>
      </c>
      <c r="C1207" s="9" t="s">
        <v>20</v>
      </c>
      <c r="D1207" s="9" t="s">
        <v>713</v>
      </c>
      <c r="E1207" s="11">
        <v>24.49462634</v>
      </c>
      <c r="F1207" s="12">
        <v>19.18</v>
      </c>
      <c r="G1207" s="12">
        <v>469.8</v>
      </c>
    </row>
    <row r="1208" spans="1:7" ht="15" customHeight="1">
      <c r="A1208" s="9" t="s">
        <v>714</v>
      </c>
      <c r="B1208" s="10" t="s">
        <v>715</v>
      </c>
      <c r="C1208" s="9" t="s">
        <v>20</v>
      </c>
      <c r="D1208" s="9" t="s">
        <v>713</v>
      </c>
      <c r="E1208" s="11">
        <v>7.7178243999999996</v>
      </c>
      <c r="F1208" s="12">
        <v>15.73</v>
      </c>
      <c r="G1208" s="12">
        <v>121.4</v>
      </c>
    </row>
    <row r="1209" spans="1:7" ht="18" customHeight="1">
      <c r="A1209" s="7"/>
      <c r="B1209" s="7"/>
      <c r="C1209" s="7"/>
      <c r="D1209" s="7"/>
      <c r="E1209" s="207" t="s">
        <v>716</v>
      </c>
      <c r="F1209" s="207"/>
      <c r="G1209" s="13">
        <v>591.20000000000005</v>
      </c>
    </row>
    <row r="1210" spans="1:7" ht="15" customHeight="1">
      <c r="A1210" s="7"/>
      <c r="B1210" s="7"/>
      <c r="C1210" s="7"/>
      <c r="D1210" s="7"/>
      <c r="E1210" s="208" t="s">
        <v>698</v>
      </c>
      <c r="F1210" s="208"/>
      <c r="G1210" s="14">
        <v>927</v>
      </c>
    </row>
    <row r="1211" spans="1:7" ht="9.9499999999999993" customHeight="1">
      <c r="A1211" s="7"/>
      <c r="B1211" s="7"/>
      <c r="C1211" s="7"/>
      <c r="D1211" s="7"/>
      <c r="E1211" s="209"/>
      <c r="F1211" s="209"/>
      <c r="G1211" s="209"/>
    </row>
    <row r="1212" spans="1:7" ht="20.100000000000001" customHeight="1">
      <c r="A1212" s="210" t="s">
        <v>1223</v>
      </c>
      <c r="B1212" s="210"/>
      <c r="C1212" s="210"/>
      <c r="D1212" s="210"/>
      <c r="E1212" s="210"/>
      <c r="F1212" s="210"/>
      <c r="G1212" s="210"/>
    </row>
    <row r="1213" spans="1:7" ht="15" customHeight="1">
      <c r="A1213" s="206" t="s">
        <v>720</v>
      </c>
      <c r="B1213" s="206"/>
      <c r="C1213" s="8" t="s">
        <v>3</v>
      </c>
      <c r="D1213" s="8" t="s">
        <v>4</v>
      </c>
      <c r="E1213" s="8" t="s">
        <v>692</v>
      </c>
      <c r="F1213" s="8" t="s">
        <v>693</v>
      </c>
      <c r="G1213" s="8" t="s">
        <v>694</v>
      </c>
    </row>
    <row r="1214" spans="1:7" ht="29.1" customHeight="1">
      <c r="A1214" s="9" t="s">
        <v>721</v>
      </c>
      <c r="B1214" s="10" t="s">
        <v>722</v>
      </c>
      <c r="C1214" s="9" t="s">
        <v>20</v>
      </c>
      <c r="D1214" s="9" t="s">
        <v>723</v>
      </c>
      <c r="E1214" s="11">
        <v>2.94928926</v>
      </c>
      <c r="F1214" s="12">
        <v>19.5</v>
      </c>
      <c r="G1214" s="12">
        <v>57.51</v>
      </c>
    </row>
    <row r="1215" spans="1:7" ht="29.1" customHeight="1">
      <c r="A1215" s="9" t="s">
        <v>724</v>
      </c>
      <c r="B1215" s="10" t="s">
        <v>725</v>
      </c>
      <c r="C1215" s="9" t="s">
        <v>20</v>
      </c>
      <c r="D1215" s="9" t="s">
        <v>726</v>
      </c>
      <c r="E1215" s="11">
        <v>0.10128382</v>
      </c>
      <c r="F1215" s="12">
        <v>19.95</v>
      </c>
      <c r="G1215" s="12">
        <v>2.02</v>
      </c>
    </row>
    <row r="1216" spans="1:7" ht="18" customHeight="1">
      <c r="A1216" s="7"/>
      <c r="B1216" s="7"/>
      <c r="C1216" s="7"/>
      <c r="D1216" s="7"/>
      <c r="E1216" s="207" t="s">
        <v>727</v>
      </c>
      <c r="F1216" s="207"/>
      <c r="G1216" s="13">
        <v>59.53</v>
      </c>
    </row>
    <row r="1217" spans="1:7" ht="15" customHeight="1">
      <c r="A1217" s="206" t="s">
        <v>700</v>
      </c>
      <c r="B1217" s="206"/>
      <c r="C1217" s="8" t="s">
        <v>3</v>
      </c>
      <c r="D1217" s="8" t="s">
        <v>4</v>
      </c>
      <c r="E1217" s="8" t="s">
        <v>692</v>
      </c>
      <c r="F1217" s="8" t="s">
        <v>693</v>
      </c>
      <c r="G1217" s="8" t="s">
        <v>694</v>
      </c>
    </row>
    <row r="1218" spans="1:7" ht="21" customHeight="1">
      <c r="A1218" s="9" t="s">
        <v>1224</v>
      </c>
      <c r="B1218" s="10" t="s">
        <v>1225</v>
      </c>
      <c r="C1218" s="9" t="s">
        <v>20</v>
      </c>
      <c r="D1218" s="9" t="s">
        <v>237</v>
      </c>
      <c r="E1218" s="11">
        <v>1.0967390699999999</v>
      </c>
      <c r="F1218" s="12">
        <v>19.28</v>
      </c>
      <c r="G1218" s="12">
        <v>21.14</v>
      </c>
    </row>
    <row r="1219" spans="1:7" ht="15" customHeight="1">
      <c r="A1219" s="9" t="s">
        <v>1226</v>
      </c>
      <c r="B1219" s="10" t="s">
        <v>1227</v>
      </c>
      <c r="C1219" s="9" t="s">
        <v>20</v>
      </c>
      <c r="D1219" s="9" t="s">
        <v>237</v>
      </c>
      <c r="E1219" s="11">
        <v>2.0072394299999998</v>
      </c>
      <c r="F1219" s="12">
        <v>0.95</v>
      </c>
      <c r="G1219" s="12">
        <v>1.9</v>
      </c>
    </row>
    <row r="1220" spans="1:7" ht="21" customHeight="1">
      <c r="A1220" s="9" t="s">
        <v>1228</v>
      </c>
      <c r="B1220" s="10" t="s">
        <v>1229</v>
      </c>
      <c r="C1220" s="9" t="s">
        <v>20</v>
      </c>
      <c r="D1220" s="9" t="s">
        <v>21</v>
      </c>
      <c r="E1220" s="11">
        <v>2.1727849400000001</v>
      </c>
      <c r="F1220" s="12">
        <v>79.930000000000007</v>
      </c>
      <c r="G1220" s="12">
        <v>173.67</v>
      </c>
    </row>
    <row r="1221" spans="1:7" ht="15" customHeight="1">
      <c r="A1221" s="7"/>
      <c r="B1221" s="7"/>
      <c r="C1221" s="7"/>
      <c r="D1221" s="7"/>
      <c r="E1221" s="207" t="s">
        <v>709</v>
      </c>
      <c r="F1221" s="207"/>
      <c r="G1221" s="13">
        <v>196.71</v>
      </c>
    </row>
    <row r="1222" spans="1:7" ht="15" customHeight="1">
      <c r="A1222" s="206" t="s">
        <v>710</v>
      </c>
      <c r="B1222" s="206"/>
      <c r="C1222" s="8" t="s">
        <v>3</v>
      </c>
      <c r="D1222" s="8" t="s">
        <v>4</v>
      </c>
      <c r="E1222" s="8" t="s">
        <v>692</v>
      </c>
      <c r="F1222" s="8" t="s">
        <v>693</v>
      </c>
      <c r="G1222" s="8" t="s">
        <v>694</v>
      </c>
    </row>
    <row r="1223" spans="1:7" ht="21" customHeight="1">
      <c r="A1223" s="9" t="s">
        <v>1230</v>
      </c>
      <c r="B1223" s="10" t="s">
        <v>1231</v>
      </c>
      <c r="C1223" s="9" t="s">
        <v>20</v>
      </c>
      <c r="D1223" s="9" t="s">
        <v>713</v>
      </c>
      <c r="E1223" s="11">
        <v>3.0511646200000002</v>
      </c>
      <c r="F1223" s="12">
        <v>19.649999999999999</v>
      </c>
      <c r="G1223" s="12">
        <v>59.95</v>
      </c>
    </row>
    <row r="1224" spans="1:7" ht="15" customHeight="1">
      <c r="A1224" s="9" t="s">
        <v>714</v>
      </c>
      <c r="B1224" s="10" t="s">
        <v>715</v>
      </c>
      <c r="C1224" s="9" t="s">
        <v>20</v>
      </c>
      <c r="D1224" s="9" t="s">
        <v>713</v>
      </c>
      <c r="E1224" s="11">
        <v>1.5264922999999999</v>
      </c>
      <c r="F1224" s="12">
        <v>15.73</v>
      </c>
      <c r="G1224" s="12">
        <v>24.01</v>
      </c>
    </row>
    <row r="1225" spans="1:7" ht="18" customHeight="1">
      <c r="A1225" s="7"/>
      <c r="B1225" s="7"/>
      <c r="C1225" s="7"/>
      <c r="D1225" s="7"/>
      <c r="E1225" s="207" t="s">
        <v>716</v>
      </c>
      <c r="F1225" s="207"/>
      <c r="G1225" s="13">
        <v>83.96</v>
      </c>
    </row>
    <row r="1226" spans="1:7" ht="15" customHeight="1">
      <c r="A1226" s="7"/>
      <c r="B1226" s="7"/>
      <c r="C1226" s="7"/>
      <c r="D1226" s="7"/>
      <c r="E1226" s="208" t="s">
        <v>698</v>
      </c>
      <c r="F1226" s="208"/>
      <c r="G1226" s="14">
        <v>340.2</v>
      </c>
    </row>
    <row r="1227" spans="1:7" ht="9.9499999999999993" customHeight="1">
      <c r="A1227" s="7"/>
      <c r="B1227" s="7"/>
      <c r="C1227" s="7"/>
      <c r="D1227" s="7"/>
      <c r="E1227" s="209"/>
      <c r="F1227" s="209"/>
      <c r="G1227" s="209"/>
    </row>
    <row r="1228" spans="1:7" ht="20.100000000000001" customHeight="1">
      <c r="A1228" s="210" t="s">
        <v>1232</v>
      </c>
      <c r="B1228" s="210"/>
      <c r="C1228" s="210"/>
      <c r="D1228" s="210"/>
      <c r="E1228" s="210"/>
      <c r="F1228" s="210"/>
      <c r="G1228" s="210"/>
    </row>
    <row r="1229" spans="1:7" ht="15" customHeight="1">
      <c r="A1229" s="206" t="s">
        <v>720</v>
      </c>
      <c r="B1229" s="206"/>
      <c r="C1229" s="8" t="s">
        <v>3</v>
      </c>
      <c r="D1229" s="8" t="s">
        <v>4</v>
      </c>
      <c r="E1229" s="8" t="s">
        <v>692</v>
      </c>
      <c r="F1229" s="8" t="s">
        <v>693</v>
      </c>
      <c r="G1229" s="8" t="s">
        <v>694</v>
      </c>
    </row>
    <row r="1230" spans="1:7" ht="29.1" customHeight="1">
      <c r="A1230" s="9" t="s">
        <v>1233</v>
      </c>
      <c r="B1230" s="10" t="s">
        <v>1234</v>
      </c>
      <c r="C1230" s="9" t="s">
        <v>20</v>
      </c>
      <c r="D1230" s="9" t="s">
        <v>723</v>
      </c>
      <c r="E1230" s="11">
        <v>1.010408E-2</v>
      </c>
      <c r="F1230" s="12">
        <v>16.850000000000001</v>
      </c>
      <c r="G1230" s="12">
        <v>0.17</v>
      </c>
    </row>
    <row r="1231" spans="1:7" ht="29.1" customHeight="1">
      <c r="A1231" s="9" t="s">
        <v>1235</v>
      </c>
      <c r="B1231" s="10" t="s">
        <v>1236</v>
      </c>
      <c r="C1231" s="9" t="s">
        <v>20</v>
      </c>
      <c r="D1231" s="9" t="s">
        <v>726</v>
      </c>
      <c r="E1231" s="11">
        <v>7.3932099999999999E-3</v>
      </c>
      <c r="F1231" s="12">
        <v>17.23</v>
      </c>
      <c r="G1231" s="12">
        <v>0.12</v>
      </c>
    </row>
    <row r="1232" spans="1:7" ht="18" customHeight="1">
      <c r="A1232" s="7"/>
      <c r="B1232" s="7"/>
      <c r="C1232" s="7"/>
      <c r="D1232" s="7"/>
      <c r="E1232" s="207" t="s">
        <v>727</v>
      </c>
      <c r="F1232" s="207"/>
      <c r="G1232" s="13">
        <v>0.28999999999999998</v>
      </c>
    </row>
    <row r="1233" spans="1:7" ht="15" customHeight="1">
      <c r="A1233" s="206" t="s">
        <v>700</v>
      </c>
      <c r="B1233" s="206"/>
      <c r="C1233" s="8" t="s">
        <v>3</v>
      </c>
      <c r="D1233" s="8" t="s">
        <v>4</v>
      </c>
      <c r="E1233" s="8" t="s">
        <v>692</v>
      </c>
      <c r="F1233" s="8" t="s">
        <v>693</v>
      </c>
      <c r="G1233" s="8" t="s">
        <v>694</v>
      </c>
    </row>
    <row r="1234" spans="1:7" ht="15" customHeight="1">
      <c r="A1234" s="9" t="s">
        <v>1237</v>
      </c>
      <c r="B1234" s="10" t="s">
        <v>1238</v>
      </c>
      <c r="C1234" s="9" t="s">
        <v>20</v>
      </c>
      <c r="D1234" s="9" t="s">
        <v>237</v>
      </c>
      <c r="E1234" s="11">
        <v>4.3523689999999997E-2</v>
      </c>
      <c r="F1234" s="12">
        <v>7.63</v>
      </c>
      <c r="G1234" s="12">
        <v>0.33</v>
      </c>
    </row>
    <row r="1235" spans="1:7" ht="29.1" customHeight="1">
      <c r="A1235" s="9" t="s">
        <v>1239</v>
      </c>
      <c r="B1235" s="10" t="s">
        <v>1240</v>
      </c>
      <c r="C1235" s="9" t="s">
        <v>20</v>
      </c>
      <c r="D1235" s="9" t="s">
        <v>25</v>
      </c>
      <c r="E1235" s="11">
        <v>0.88438021</v>
      </c>
      <c r="F1235" s="12">
        <v>10.210000000000001</v>
      </c>
      <c r="G1235" s="12">
        <v>9.02</v>
      </c>
    </row>
    <row r="1236" spans="1:7" ht="15" customHeight="1">
      <c r="A1236" s="7"/>
      <c r="B1236" s="7"/>
      <c r="C1236" s="7"/>
      <c r="D1236" s="7"/>
      <c r="E1236" s="207" t="s">
        <v>709</v>
      </c>
      <c r="F1236" s="207"/>
      <c r="G1236" s="13">
        <v>9.35</v>
      </c>
    </row>
    <row r="1237" spans="1:7" ht="15" customHeight="1">
      <c r="A1237" s="206" t="s">
        <v>710</v>
      </c>
      <c r="B1237" s="206"/>
      <c r="C1237" s="8" t="s">
        <v>3</v>
      </c>
      <c r="D1237" s="8" t="s">
        <v>4</v>
      </c>
      <c r="E1237" s="8" t="s">
        <v>692</v>
      </c>
      <c r="F1237" s="8" t="s">
        <v>693</v>
      </c>
      <c r="G1237" s="8" t="s">
        <v>694</v>
      </c>
    </row>
    <row r="1238" spans="1:7" ht="21" customHeight="1">
      <c r="A1238" s="9" t="s">
        <v>739</v>
      </c>
      <c r="B1238" s="10" t="s">
        <v>740</v>
      </c>
      <c r="C1238" s="9" t="s">
        <v>20</v>
      </c>
      <c r="D1238" s="9" t="s">
        <v>713</v>
      </c>
      <c r="E1238" s="11">
        <v>0.11829182000000001</v>
      </c>
      <c r="F1238" s="12">
        <v>16.2</v>
      </c>
      <c r="G1238" s="12">
        <v>1.91</v>
      </c>
    </row>
    <row r="1239" spans="1:7" ht="21" customHeight="1">
      <c r="A1239" s="9" t="s">
        <v>711</v>
      </c>
      <c r="B1239" s="10" t="s">
        <v>712</v>
      </c>
      <c r="C1239" s="9" t="s">
        <v>20</v>
      </c>
      <c r="D1239" s="9" t="s">
        <v>713</v>
      </c>
      <c r="E1239" s="11">
        <v>0.24506368000000001</v>
      </c>
      <c r="F1239" s="12">
        <v>21.94</v>
      </c>
      <c r="G1239" s="12">
        <v>5.37</v>
      </c>
    </row>
    <row r="1240" spans="1:7" ht="18" customHeight="1">
      <c r="A1240" s="7"/>
      <c r="B1240" s="7"/>
      <c r="C1240" s="7"/>
      <c r="D1240" s="7"/>
      <c r="E1240" s="207" t="s">
        <v>716</v>
      </c>
      <c r="F1240" s="207"/>
      <c r="G1240" s="13">
        <v>7.28</v>
      </c>
    </row>
    <row r="1241" spans="1:7" ht="15" customHeight="1">
      <c r="A1241" s="7"/>
      <c r="B1241" s="7"/>
      <c r="C1241" s="7"/>
      <c r="D1241" s="7"/>
      <c r="E1241" s="208" t="s">
        <v>698</v>
      </c>
      <c r="F1241" s="208"/>
      <c r="G1241" s="14">
        <v>16.920000000000002</v>
      </c>
    </row>
    <row r="1242" spans="1:7" ht="9.9499999999999993" customHeight="1">
      <c r="A1242" s="7"/>
      <c r="B1242" s="7"/>
      <c r="C1242" s="7"/>
      <c r="D1242" s="7"/>
      <c r="E1242" s="209"/>
      <c r="F1242" s="209"/>
      <c r="G1242" s="209"/>
    </row>
    <row r="1243" spans="1:7" ht="20.100000000000001" customHeight="1">
      <c r="A1243" s="210" t="s">
        <v>1241</v>
      </c>
      <c r="B1243" s="210"/>
      <c r="C1243" s="210"/>
      <c r="D1243" s="210"/>
      <c r="E1243" s="210"/>
      <c r="F1243" s="210"/>
      <c r="G1243" s="210"/>
    </row>
    <row r="1244" spans="1:7" ht="15" customHeight="1">
      <c r="A1244" s="206" t="s">
        <v>720</v>
      </c>
      <c r="B1244" s="206"/>
      <c r="C1244" s="8" t="s">
        <v>3</v>
      </c>
      <c r="D1244" s="8" t="s">
        <v>4</v>
      </c>
      <c r="E1244" s="8" t="s">
        <v>692</v>
      </c>
      <c r="F1244" s="8" t="s">
        <v>693</v>
      </c>
      <c r="G1244" s="8" t="s">
        <v>694</v>
      </c>
    </row>
    <row r="1245" spans="1:7" ht="29.1" customHeight="1">
      <c r="A1245" s="9" t="s">
        <v>1233</v>
      </c>
      <c r="B1245" s="10" t="s">
        <v>1234</v>
      </c>
      <c r="C1245" s="9" t="s">
        <v>20</v>
      </c>
      <c r="D1245" s="9" t="s">
        <v>723</v>
      </c>
      <c r="E1245" s="11">
        <v>2.276268E-2</v>
      </c>
      <c r="F1245" s="12">
        <v>16.850000000000001</v>
      </c>
      <c r="G1245" s="12">
        <v>0.38</v>
      </c>
    </row>
    <row r="1246" spans="1:7" ht="29.1" customHeight="1">
      <c r="A1246" s="9" t="s">
        <v>1235</v>
      </c>
      <c r="B1246" s="10" t="s">
        <v>1236</v>
      </c>
      <c r="C1246" s="9" t="s">
        <v>20</v>
      </c>
      <c r="D1246" s="9" t="s">
        <v>726</v>
      </c>
      <c r="E1246" s="11">
        <v>1.664502E-2</v>
      </c>
      <c r="F1246" s="12">
        <v>17.23</v>
      </c>
      <c r="G1246" s="12">
        <v>0.28000000000000003</v>
      </c>
    </row>
    <row r="1247" spans="1:7" ht="18" customHeight="1">
      <c r="A1247" s="7"/>
      <c r="B1247" s="7"/>
      <c r="C1247" s="7"/>
      <c r="D1247" s="7"/>
      <c r="E1247" s="207" t="s">
        <v>727</v>
      </c>
      <c r="F1247" s="207"/>
      <c r="G1247" s="13">
        <v>0.66</v>
      </c>
    </row>
    <row r="1248" spans="1:7" ht="15" customHeight="1">
      <c r="A1248" s="206" t="s">
        <v>700</v>
      </c>
      <c r="B1248" s="206"/>
      <c r="C1248" s="8" t="s">
        <v>3</v>
      </c>
      <c r="D1248" s="8" t="s">
        <v>4</v>
      </c>
      <c r="E1248" s="8" t="s">
        <v>692</v>
      </c>
      <c r="F1248" s="8" t="s">
        <v>693</v>
      </c>
      <c r="G1248" s="8" t="s">
        <v>694</v>
      </c>
    </row>
    <row r="1249" spans="1:7" ht="29.1" customHeight="1">
      <c r="A1249" s="9" t="s">
        <v>1242</v>
      </c>
      <c r="B1249" s="10" t="s">
        <v>1243</v>
      </c>
      <c r="C1249" s="9" t="s">
        <v>20</v>
      </c>
      <c r="D1249" s="9" t="s">
        <v>1244</v>
      </c>
      <c r="E1249" s="11">
        <v>2.6702419000000002</v>
      </c>
      <c r="F1249" s="12">
        <v>0.11</v>
      </c>
      <c r="G1249" s="12">
        <v>0.28999999999999998</v>
      </c>
    </row>
    <row r="1250" spans="1:7" ht="29.1" customHeight="1">
      <c r="A1250" s="9" t="s">
        <v>1245</v>
      </c>
      <c r="B1250" s="10" t="s">
        <v>1246</v>
      </c>
      <c r="C1250" s="9" t="s">
        <v>20</v>
      </c>
      <c r="D1250" s="9" t="s">
        <v>33</v>
      </c>
      <c r="E1250" s="11">
        <v>2.6702419000000002</v>
      </c>
      <c r="F1250" s="12">
        <v>1.69</v>
      </c>
      <c r="G1250" s="12">
        <v>4.51</v>
      </c>
    </row>
    <row r="1251" spans="1:7" ht="21" customHeight="1">
      <c r="A1251" s="9" t="s">
        <v>1247</v>
      </c>
      <c r="B1251" s="10" t="s">
        <v>1248</v>
      </c>
      <c r="C1251" s="9" t="s">
        <v>20</v>
      </c>
      <c r="D1251" s="9" t="s">
        <v>21</v>
      </c>
      <c r="E1251" s="11">
        <v>2.6807546599999998</v>
      </c>
      <c r="F1251" s="12">
        <v>13.29</v>
      </c>
      <c r="G1251" s="12">
        <v>35.619999999999997</v>
      </c>
    </row>
    <row r="1252" spans="1:7" ht="15" customHeight="1">
      <c r="A1252" s="7"/>
      <c r="B1252" s="7"/>
      <c r="C1252" s="7"/>
      <c r="D1252" s="7"/>
      <c r="E1252" s="207" t="s">
        <v>709</v>
      </c>
      <c r="F1252" s="207"/>
      <c r="G1252" s="13">
        <v>40.42</v>
      </c>
    </row>
    <row r="1253" spans="1:7" ht="15" customHeight="1">
      <c r="A1253" s="206" t="s">
        <v>710</v>
      </c>
      <c r="B1253" s="206"/>
      <c r="C1253" s="8" t="s">
        <v>3</v>
      </c>
      <c r="D1253" s="8" t="s">
        <v>4</v>
      </c>
      <c r="E1253" s="8" t="s">
        <v>692</v>
      </c>
      <c r="F1253" s="8" t="s">
        <v>693</v>
      </c>
      <c r="G1253" s="8" t="s">
        <v>694</v>
      </c>
    </row>
    <row r="1254" spans="1:7" ht="15" customHeight="1">
      <c r="A1254" s="9" t="s">
        <v>714</v>
      </c>
      <c r="B1254" s="10" t="s">
        <v>715</v>
      </c>
      <c r="C1254" s="9" t="s">
        <v>20</v>
      </c>
      <c r="D1254" s="9" t="s">
        <v>713</v>
      </c>
      <c r="E1254" s="11">
        <v>0.48257533000000002</v>
      </c>
      <c r="F1254" s="12">
        <v>15.73</v>
      </c>
      <c r="G1254" s="12">
        <v>7.59</v>
      </c>
    </row>
    <row r="1255" spans="1:7" ht="15" customHeight="1">
      <c r="A1255" s="9" t="s">
        <v>1249</v>
      </c>
      <c r="B1255" s="10" t="s">
        <v>1250</v>
      </c>
      <c r="C1255" s="9" t="s">
        <v>20</v>
      </c>
      <c r="D1255" s="9" t="s">
        <v>713</v>
      </c>
      <c r="E1255" s="11">
        <v>0.36994742000000003</v>
      </c>
      <c r="F1255" s="12">
        <v>21.72</v>
      </c>
      <c r="G1255" s="12">
        <v>8.0299999999999994</v>
      </c>
    </row>
    <row r="1256" spans="1:7" ht="18" customHeight="1">
      <c r="A1256" s="7"/>
      <c r="B1256" s="7"/>
      <c r="C1256" s="7"/>
      <c r="D1256" s="7"/>
      <c r="E1256" s="207" t="s">
        <v>716</v>
      </c>
      <c r="F1256" s="207"/>
      <c r="G1256" s="13">
        <v>15.62</v>
      </c>
    </row>
    <row r="1257" spans="1:7" ht="15" customHeight="1">
      <c r="A1257" s="7"/>
      <c r="B1257" s="7"/>
      <c r="C1257" s="7"/>
      <c r="D1257" s="7"/>
      <c r="E1257" s="208" t="s">
        <v>698</v>
      </c>
      <c r="F1257" s="208"/>
      <c r="G1257" s="14">
        <v>56.7</v>
      </c>
    </row>
    <row r="1258" spans="1:7" ht="9.9499999999999993" customHeight="1">
      <c r="A1258" s="7"/>
      <c r="B1258" s="7"/>
      <c r="C1258" s="7"/>
      <c r="D1258" s="7"/>
      <c r="E1258" s="209"/>
      <c r="F1258" s="209"/>
      <c r="G1258" s="209"/>
    </row>
    <row r="1259" spans="1:7" ht="20.100000000000001" customHeight="1">
      <c r="A1259" s="210" t="s">
        <v>1251</v>
      </c>
      <c r="B1259" s="210"/>
      <c r="C1259" s="210"/>
      <c r="D1259" s="210"/>
      <c r="E1259" s="210"/>
      <c r="F1259" s="210"/>
      <c r="G1259" s="210"/>
    </row>
    <row r="1260" spans="1:7" ht="15" customHeight="1">
      <c r="A1260" s="206" t="s">
        <v>700</v>
      </c>
      <c r="B1260" s="206"/>
      <c r="C1260" s="8" t="s">
        <v>3</v>
      </c>
      <c r="D1260" s="8" t="s">
        <v>4</v>
      </c>
      <c r="E1260" s="8" t="s">
        <v>692</v>
      </c>
      <c r="F1260" s="8" t="s">
        <v>693</v>
      </c>
      <c r="G1260" s="8" t="s">
        <v>694</v>
      </c>
    </row>
    <row r="1261" spans="1:7" ht="21" customHeight="1">
      <c r="A1261" s="9" t="s">
        <v>1252</v>
      </c>
      <c r="B1261" s="10" t="s">
        <v>1253</v>
      </c>
      <c r="C1261" s="9" t="s">
        <v>20</v>
      </c>
      <c r="D1261" s="9" t="s">
        <v>25</v>
      </c>
      <c r="E1261" s="11">
        <v>1.89249672</v>
      </c>
      <c r="F1261" s="12">
        <v>9.27</v>
      </c>
      <c r="G1261" s="12">
        <v>17.54</v>
      </c>
    </row>
    <row r="1262" spans="1:7" ht="15" customHeight="1">
      <c r="A1262" s="7"/>
      <c r="B1262" s="7"/>
      <c r="C1262" s="7"/>
      <c r="D1262" s="7"/>
      <c r="E1262" s="207" t="s">
        <v>709</v>
      </c>
      <c r="F1262" s="207"/>
      <c r="G1262" s="13">
        <v>17.54</v>
      </c>
    </row>
    <row r="1263" spans="1:7" ht="15" customHeight="1">
      <c r="A1263" s="206" t="s">
        <v>710</v>
      </c>
      <c r="B1263" s="206"/>
      <c r="C1263" s="8" t="s">
        <v>3</v>
      </c>
      <c r="D1263" s="8" t="s">
        <v>4</v>
      </c>
      <c r="E1263" s="8" t="s">
        <v>692</v>
      </c>
      <c r="F1263" s="8" t="s">
        <v>693</v>
      </c>
      <c r="G1263" s="8" t="s">
        <v>694</v>
      </c>
    </row>
    <row r="1264" spans="1:7" ht="15" customHeight="1">
      <c r="A1264" s="9" t="s">
        <v>886</v>
      </c>
      <c r="B1264" s="10" t="s">
        <v>887</v>
      </c>
      <c r="C1264" s="9" t="s">
        <v>20</v>
      </c>
      <c r="D1264" s="9" t="s">
        <v>713</v>
      </c>
      <c r="E1264" s="11">
        <v>0.48459416</v>
      </c>
      <c r="F1264" s="12">
        <v>19.75</v>
      </c>
      <c r="G1264" s="12">
        <v>9.57</v>
      </c>
    </row>
    <row r="1265" spans="1:7" ht="15" customHeight="1">
      <c r="A1265" s="9" t="s">
        <v>714</v>
      </c>
      <c r="B1265" s="10" t="s">
        <v>715</v>
      </c>
      <c r="C1265" s="9" t="s">
        <v>20</v>
      </c>
      <c r="D1265" s="9" t="s">
        <v>713</v>
      </c>
      <c r="E1265" s="11">
        <v>0.48459416</v>
      </c>
      <c r="F1265" s="12">
        <v>15.73</v>
      </c>
      <c r="G1265" s="12">
        <v>7.62</v>
      </c>
    </row>
    <row r="1266" spans="1:7" ht="18" customHeight="1">
      <c r="A1266" s="7"/>
      <c r="B1266" s="7"/>
      <c r="C1266" s="7"/>
      <c r="D1266" s="7"/>
      <c r="E1266" s="207" t="s">
        <v>716</v>
      </c>
      <c r="F1266" s="207"/>
      <c r="G1266" s="13">
        <v>17.190000000000001</v>
      </c>
    </row>
    <row r="1267" spans="1:7" ht="15" customHeight="1">
      <c r="A1267" s="206" t="s">
        <v>691</v>
      </c>
      <c r="B1267" s="206"/>
      <c r="C1267" s="8" t="s">
        <v>3</v>
      </c>
      <c r="D1267" s="8" t="s">
        <v>4</v>
      </c>
      <c r="E1267" s="8" t="s">
        <v>692</v>
      </c>
      <c r="F1267" s="8" t="s">
        <v>693</v>
      </c>
      <c r="G1267" s="8" t="s">
        <v>694</v>
      </c>
    </row>
    <row r="1268" spans="1:7" ht="21" customHeight="1">
      <c r="A1268" s="9" t="s">
        <v>1254</v>
      </c>
      <c r="B1268" s="10" t="s">
        <v>1255</v>
      </c>
      <c r="C1268" s="9" t="s">
        <v>20</v>
      </c>
      <c r="D1268" s="9" t="s">
        <v>170</v>
      </c>
      <c r="E1268" s="11">
        <v>2.6003699999999999E-3</v>
      </c>
      <c r="F1268" s="12">
        <v>315.68</v>
      </c>
      <c r="G1268" s="12">
        <v>0.82</v>
      </c>
    </row>
    <row r="1269" spans="1:7" ht="15" customHeight="1">
      <c r="A1269" s="7"/>
      <c r="B1269" s="7"/>
      <c r="C1269" s="7"/>
      <c r="D1269" s="7"/>
      <c r="E1269" s="207" t="s">
        <v>697</v>
      </c>
      <c r="F1269" s="207"/>
      <c r="G1269" s="13">
        <v>0.82</v>
      </c>
    </row>
    <row r="1270" spans="1:7" ht="15" customHeight="1">
      <c r="A1270" s="7"/>
      <c r="B1270" s="7"/>
      <c r="C1270" s="7"/>
      <c r="D1270" s="7"/>
      <c r="E1270" s="208" t="s">
        <v>698</v>
      </c>
      <c r="F1270" s="208"/>
      <c r="G1270" s="14">
        <v>35.549999999999997</v>
      </c>
    </row>
    <row r="1271" spans="1:7" ht="9.9499999999999993" customHeight="1">
      <c r="A1271" s="7"/>
      <c r="B1271" s="7"/>
      <c r="C1271" s="7"/>
      <c r="D1271" s="7"/>
      <c r="E1271" s="209"/>
      <c r="F1271" s="209"/>
      <c r="G1271" s="209"/>
    </row>
    <row r="1272" spans="1:7" ht="20.100000000000001" customHeight="1">
      <c r="A1272" s="210" t="s">
        <v>1256</v>
      </c>
      <c r="B1272" s="210"/>
      <c r="C1272" s="210"/>
      <c r="D1272" s="210"/>
      <c r="E1272" s="210"/>
      <c r="F1272" s="210"/>
      <c r="G1272" s="210"/>
    </row>
    <row r="1273" spans="1:7" ht="15" customHeight="1">
      <c r="A1273" s="206" t="s">
        <v>700</v>
      </c>
      <c r="B1273" s="206"/>
      <c r="C1273" s="8" t="s">
        <v>3</v>
      </c>
      <c r="D1273" s="8" t="s">
        <v>4</v>
      </c>
      <c r="E1273" s="8" t="s">
        <v>692</v>
      </c>
      <c r="F1273" s="8" t="s">
        <v>693</v>
      </c>
      <c r="G1273" s="8" t="s">
        <v>694</v>
      </c>
    </row>
    <row r="1274" spans="1:7" ht="15" customHeight="1">
      <c r="A1274" s="9" t="s">
        <v>1257</v>
      </c>
      <c r="B1274" s="10" t="s">
        <v>1258</v>
      </c>
      <c r="C1274" s="9" t="s">
        <v>20</v>
      </c>
      <c r="D1274" s="9" t="s">
        <v>237</v>
      </c>
      <c r="E1274" s="11">
        <v>3.205682E-2</v>
      </c>
      <c r="F1274" s="12">
        <v>11.58</v>
      </c>
      <c r="G1274" s="12">
        <v>0.37</v>
      </c>
    </row>
    <row r="1275" spans="1:7" ht="21" customHeight="1">
      <c r="A1275" s="9" t="s">
        <v>1259</v>
      </c>
      <c r="B1275" s="10" t="s">
        <v>1260</v>
      </c>
      <c r="C1275" s="9" t="s">
        <v>20</v>
      </c>
      <c r="D1275" s="9" t="s">
        <v>237</v>
      </c>
      <c r="E1275" s="11">
        <v>2.6684098700000001</v>
      </c>
      <c r="F1275" s="12">
        <v>0.28000000000000003</v>
      </c>
      <c r="G1275" s="12">
        <v>0.74</v>
      </c>
    </row>
    <row r="1276" spans="1:7" ht="21" customHeight="1">
      <c r="A1276" s="9" t="s">
        <v>1261</v>
      </c>
      <c r="B1276" s="10" t="s">
        <v>1262</v>
      </c>
      <c r="C1276" s="9" t="s">
        <v>20</v>
      </c>
      <c r="D1276" s="9" t="s">
        <v>935</v>
      </c>
      <c r="E1276" s="11">
        <v>4.3284099999999999E-2</v>
      </c>
      <c r="F1276" s="12">
        <v>8.9700000000000006</v>
      </c>
      <c r="G1276" s="12">
        <v>0.38</v>
      </c>
    </row>
    <row r="1277" spans="1:7" ht="21" customHeight="1">
      <c r="A1277" s="9" t="s">
        <v>1263</v>
      </c>
      <c r="B1277" s="10" t="s">
        <v>1264</v>
      </c>
      <c r="C1277" s="9" t="s">
        <v>20</v>
      </c>
      <c r="D1277" s="9" t="s">
        <v>21</v>
      </c>
      <c r="E1277" s="11">
        <v>1.5384330500000001</v>
      </c>
      <c r="F1277" s="12">
        <v>3.94</v>
      </c>
      <c r="G1277" s="12">
        <v>6.06</v>
      </c>
    </row>
    <row r="1278" spans="1:7" ht="15" customHeight="1">
      <c r="A1278" s="9" t="s">
        <v>1265</v>
      </c>
      <c r="B1278" s="10" t="s">
        <v>1266</v>
      </c>
      <c r="C1278" s="9" t="s">
        <v>20</v>
      </c>
      <c r="D1278" s="9" t="s">
        <v>237</v>
      </c>
      <c r="E1278" s="11">
        <v>1.152272E-2</v>
      </c>
      <c r="F1278" s="12">
        <v>8.98</v>
      </c>
      <c r="G1278" s="12">
        <v>0.1</v>
      </c>
    </row>
    <row r="1279" spans="1:7" ht="15" customHeight="1">
      <c r="A1279" s="7"/>
      <c r="B1279" s="7"/>
      <c r="C1279" s="7"/>
      <c r="D1279" s="7"/>
      <c r="E1279" s="207" t="s">
        <v>709</v>
      </c>
      <c r="F1279" s="207"/>
      <c r="G1279" s="13">
        <v>7.65</v>
      </c>
    </row>
    <row r="1280" spans="1:7" ht="15" customHeight="1">
      <c r="A1280" s="206" t="s">
        <v>710</v>
      </c>
      <c r="B1280" s="206"/>
      <c r="C1280" s="8" t="s">
        <v>3</v>
      </c>
      <c r="D1280" s="8" t="s">
        <v>4</v>
      </c>
      <c r="E1280" s="8" t="s">
        <v>692</v>
      </c>
      <c r="F1280" s="8" t="s">
        <v>693</v>
      </c>
      <c r="G1280" s="8" t="s">
        <v>694</v>
      </c>
    </row>
    <row r="1281" spans="1:7" ht="15" customHeight="1">
      <c r="A1281" s="9" t="s">
        <v>1267</v>
      </c>
      <c r="B1281" s="10" t="s">
        <v>1268</v>
      </c>
      <c r="C1281" s="9" t="s">
        <v>20</v>
      </c>
      <c r="D1281" s="9" t="s">
        <v>713</v>
      </c>
      <c r="E1281" s="11">
        <v>1.0907183199999999</v>
      </c>
      <c r="F1281" s="12">
        <v>19.600000000000001</v>
      </c>
      <c r="G1281" s="12">
        <v>21.37</v>
      </c>
    </row>
    <row r="1282" spans="1:7" ht="15" customHeight="1">
      <c r="A1282" s="9" t="s">
        <v>714</v>
      </c>
      <c r="B1282" s="10" t="s">
        <v>715</v>
      </c>
      <c r="C1282" s="9" t="s">
        <v>20</v>
      </c>
      <c r="D1282" s="9" t="s">
        <v>713</v>
      </c>
      <c r="E1282" s="11">
        <v>0.62695160000000005</v>
      </c>
      <c r="F1282" s="12">
        <v>15.73</v>
      </c>
      <c r="G1282" s="12">
        <v>9.86</v>
      </c>
    </row>
    <row r="1283" spans="1:7" ht="18" customHeight="1">
      <c r="A1283" s="7"/>
      <c r="B1283" s="7"/>
      <c r="C1283" s="7"/>
      <c r="D1283" s="7"/>
      <c r="E1283" s="207" t="s">
        <v>716</v>
      </c>
      <c r="F1283" s="207"/>
      <c r="G1283" s="13">
        <v>31.23</v>
      </c>
    </row>
    <row r="1284" spans="1:7" ht="15" customHeight="1">
      <c r="A1284" s="7"/>
      <c r="B1284" s="7"/>
      <c r="C1284" s="7"/>
      <c r="D1284" s="7"/>
      <c r="E1284" s="208" t="s">
        <v>698</v>
      </c>
      <c r="F1284" s="208"/>
      <c r="G1284" s="14">
        <v>38.880000000000003</v>
      </c>
    </row>
    <row r="1285" spans="1:7" ht="9.9499999999999993" customHeight="1">
      <c r="A1285" s="7"/>
      <c r="B1285" s="7"/>
      <c r="C1285" s="7"/>
      <c r="D1285" s="7"/>
      <c r="E1285" s="209"/>
      <c r="F1285" s="209"/>
      <c r="G1285" s="209"/>
    </row>
    <row r="1286" spans="1:7" ht="20.100000000000001" customHeight="1">
      <c r="A1286" s="210" t="s">
        <v>1269</v>
      </c>
      <c r="B1286" s="210"/>
      <c r="C1286" s="210"/>
      <c r="D1286" s="210"/>
      <c r="E1286" s="210"/>
      <c r="F1286" s="210"/>
      <c r="G1286" s="210"/>
    </row>
    <row r="1287" spans="1:7" ht="15" customHeight="1">
      <c r="A1287" s="206" t="s">
        <v>700</v>
      </c>
      <c r="B1287" s="206"/>
      <c r="C1287" s="8" t="s">
        <v>3</v>
      </c>
      <c r="D1287" s="8" t="s">
        <v>4</v>
      </c>
      <c r="E1287" s="8" t="s">
        <v>692</v>
      </c>
      <c r="F1287" s="8" t="s">
        <v>693</v>
      </c>
      <c r="G1287" s="8" t="s">
        <v>694</v>
      </c>
    </row>
    <row r="1288" spans="1:7" ht="15" customHeight="1">
      <c r="A1288" s="9" t="s">
        <v>1166</v>
      </c>
      <c r="B1288" s="10" t="s">
        <v>1167</v>
      </c>
      <c r="C1288" s="9" t="s">
        <v>20</v>
      </c>
      <c r="D1288" s="9" t="s">
        <v>738</v>
      </c>
      <c r="E1288" s="11">
        <v>0.38943805999999997</v>
      </c>
      <c r="F1288" s="12">
        <v>4.38</v>
      </c>
      <c r="G1288" s="12">
        <v>1.7</v>
      </c>
    </row>
    <row r="1289" spans="1:7" ht="15" customHeight="1">
      <c r="A1289" s="7"/>
      <c r="B1289" s="7"/>
      <c r="C1289" s="7"/>
      <c r="D1289" s="7"/>
      <c r="E1289" s="207" t="s">
        <v>709</v>
      </c>
      <c r="F1289" s="207"/>
      <c r="G1289" s="13">
        <v>1.7</v>
      </c>
    </row>
    <row r="1290" spans="1:7" ht="15" customHeight="1">
      <c r="A1290" s="206" t="s">
        <v>710</v>
      </c>
      <c r="B1290" s="206"/>
      <c r="C1290" s="8" t="s">
        <v>3</v>
      </c>
      <c r="D1290" s="8" t="s">
        <v>4</v>
      </c>
      <c r="E1290" s="8" t="s">
        <v>692</v>
      </c>
      <c r="F1290" s="8" t="s">
        <v>693</v>
      </c>
      <c r="G1290" s="8" t="s">
        <v>694</v>
      </c>
    </row>
    <row r="1291" spans="1:7" ht="15" customHeight="1">
      <c r="A1291" s="9" t="s">
        <v>1168</v>
      </c>
      <c r="B1291" s="10" t="s">
        <v>1169</v>
      </c>
      <c r="C1291" s="9" t="s">
        <v>20</v>
      </c>
      <c r="D1291" s="9" t="s">
        <v>713</v>
      </c>
      <c r="E1291" s="11">
        <v>0.30850156000000001</v>
      </c>
      <c r="F1291" s="12">
        <v>21.09</v>
      </c>
      <c r="G1291" s="12">
        <v>6.5</v>
      </c>
    </row>
    <row r="1292" spans="1:7" ht="15" customHeight="1">
      <c r="A1292" s="9" t="s">
        <v>714</v>
      </c>
      <c r="B1292" s="10" t="s">
        <v>715</v>
      </c>
      <c r="C1292" s="9" t="s">
        <v>20</v>
      </c>
      <c r="D1292" s="9" t="s">
        <v>713</v>
      </c>
      <c r="E1292" s="11">
        <v>0.10287915</v>
      </c>
      <c r="F1292" s="12">
        <v>15.73</v>
      </c>
      <c r="G1292" s="12">
        <v>1.61</v>
      </c>
    </row>
    <row r="1293" spans="1:7" ht="18" customHeight="1">
      <c r="A1293" s="7"/>
      <c r="B1293" s="7"/>
      <c r="C1293" s="7"/>
      <c r="D1293" s="7"/>
      <c r="E1293" s="207" t="s">
        <v>716</v>
      </c>
      <c r="F1293" s="207"/>
      <c r="G1293" s="13">
        <v>8.11</v>
      </c>
    </row>
    <row r="1294" spans="1:7" ht="15" customHeight="1">
      <c r="A1294" s="7"/>
      <c r="B1294" s="7"/>
      <c r="C1294" s="7"/>
      <c r="D1294" s="7"/>
      <c r="E1294" s="208" t="s">
        <v>698</v>
      </c>
      <c r="F1294" s="208"/>
      <c r="G1294" s="14">
        <v>9.81</v>
      </c>
    </row>
    <row r="1295" spans="1:7" ht="9.9499999999999993" customHeight="1">
      <c r="A1295" s="7"/>
      <c r="B1295" s="7"/>
      <c r="C1295" s="7"/>
      <c r="D1295" s="7"/>
      <c r="E1295" s="209"/>
      <c r="F1295" s="209"/>
      <c r="G1295" s="209"/>
    </row>
    <row r="1296" spans="1:7" ht="20.100000000000001" customHeight="1">
      <c r="A1296" s="210" t="s">
        <v>1270</v>
      </c>
      <c r="B1296" s="210"/>
      <c r="C1296" s="210"/>
      <c r="D1296" s="210"/>
      <c r="E1296" s="210"/>
      <c r="F1296" s="210"/>
      <c r="G1296" s="210"/>
    </row>
    <row r="1297" spans="1:7" ht="15" customHeight="1">
      <c r="A1297" s="206" t="s">
        <v>720</v>
      </c>
      <c r="B1297" s="206"/>
      <c r="C1297" s="8" t="s">
        <v>3</v>
      </c>
      <c r="D1297" s="8" t="s">
        <v>4</v>
      </c>
      <c r="E1297" s="8" t="s">
        <v>692</v>
      </c>
      <c r="F1297" s="8" t="s">
        <v>693</v>
      </c>
      <c r="G1297" s="8" t="s">
        <v>694</v>
      </c>
    </row>
    <row r="1298" spans="1:7" ht="29.1" customHeight="1">
      <c r="A1298" s="9" t="s">
        <v>1074</v>
      </c>
      <c r="B1298" s="10" t="s">
        <v>1075</v>
      </c>
      <c r="C1298" s="9" t="s">
        <v>20</v>
      </c>
      <c r="D1298" s="9" t="s">
        <v>723</v>
      </c>
      <c r="E1298" s="11">
        <v>0.20980573</v>
      </c>
      <c r="F1298" s="12">
        <v>47.76</v>
      </c>
      <c r="G1298" s="12">
        <v>10.02</v>
      </c>
    </row>
    <row r="1299" spans="1:7" ht="29.1" customHeight="1">
      <c r="A1299" s="9" t="s">
        <v>1076</v>
      </c>
      <c r="B1299" s="10" t="s">
        <v>1077</v>
      </c>
      <c r="C1299" s="9" t="s">
        <v>20</v>
      </c>
      <c r="D1299" s="9" t="s">
        <v>726</v>
      </c>
      <c r="E1299" s="11">
        <v>0.41972942000000002</v>
      </c>
      <c r="F1299" s="12">
        <v>80.260000000000005</v>
      </c>
      <c r="G1299" s="12">
        <v>33.68</v>
      </c>
    </row>
    <row r="1300" spans="1:7" ht="18" customHeight="1">
      <c r="A1300" s="7"/>
      <c r="B1300" s="7"/>
      <c r="C1300" s="7"/>
      <c r="D1300" s="7"/>
      <c r="E1300" s="207" t="s">
        <v>727</v>
      </c>
      <c r="F1300" s="207"/>
      <c r="G1300" s="13">
        <v>43.7</v>
      </c>
    </row>
    <row r="1301" spans="1:7" ht="15" customHeight="1">
      <c r="A1301" s="206" t="s">
        <v>710</v>
      </c>
      <c r="B1301" s="206"/>
      <c r="C1301" s="8" t="s">
        <v>3</v>
      </c>
      <c r="D1301" s="8" t="s">
        <v>4</v>
      </c>
      <c r="E1301" s="8" t="s">
        <v>692</v>
      </c>
      <c r="F1301" s="8" t="s">
        <v>693</v>
      </c>
      <c r="G1301" s="8" t="s">
        <v>694</v>
      </c>
    </row>
    <row r="1302" spans="1:7" ht="15" customHeight="1">
      <c r="A1302" s="9" t="s">
        <v>886</v>
      </c>
      <c r="B1302" s="10" t="s">
        <v>887</v>
      </c>
      <c r="C1302" s="9" t="s">
        <v>20</v>
      </c>
      <c r="D1302" s="9" t="s">
        <v>713</v>
      </c>
      <c r="E1302" s="11">
        <v>0.11002007</v>
      </c>
      <c r="F1302" s="12">
        <v>19.75</v>
      </c>
      <c r="G1302" s="12">
        <v>2.17</v>
      </c>
    </row>
    <row r="1303" spans="1:7" ht="15" customHeight="1">
      <c r="A1303" s="9" t="s">
        <v>714</v>
      </c>
      <c r="B1303" s="10" t="s">
        <v>715</v>
      </c>
      <c r="C1303" s="9" t="s">
        <v>20</v>
      </c>
      <c r="D1303" s="9" t="s">
        <v>713</v>
      </c>
      <c r="E1303" s="11">
        <v>0.17398522999999999</v>
      </c>
      <c r="F1303" s="12">
        <v>15.73</v>
      </c>
      <c r="G1303" s="12">
        <v>2.73</v>
      </c>
    </row>
    <row r="1304" spans="1:7" ht="18" customHeight="1">
      <c r="A1304" s="7"/>
      <c r="B1304" s="7"/>
      <c r="C1304" s="7"/>
      <c r="D1304" s="7"/>
      <c r="E1304" s="207" t="s">
        <v>716</v>
      </c>
      <c r="F1304" s="207"/>
      <c r="G1304" s="13">
        <v>4.9000000000000004</v>
      </c>
    </row>
    <row r="1305" spans="1:7" ht="15" customHeight="1">
      <c r="A1305" s="7"/>
      <c r="B1305" s="7"/>
      <c r="C1305" s="7"/>
      <c r="D1305" s="7"/>
      <c r="E1305" s="208" t="s">
        <v>698</v>
      </c>
      <c r="F1305" s="208"/>
      <c r="G1305" s="14">
        <v>48.6</v>
      </c>
    </row>
    <row r="1306" spans="1:7" ht="9.9499999999999993" customHeight="1">
      <c r="A1306" s="7"/>
      <c r="B1306" s="7"/>
      <c r="C1306" s="7"/>
      <c r="D1306" s="7"/>
      <c r="E1306" s="209"/>
      <c r="F1306" s="209"/>
      <c r="G1306" s="209"/>
    </row>
    <row r="1307" spans="1:7" ht="20.100000000000001" customHeight="1">
      <c r="A1307" s="210" t="s">
        <v>1271</v>
      </c>
      <c r="B1307" s="210"/>
      <c r="C1307" s="210"/>
      <c r="D1307" s="210"/>
      <c r="E1307" s="210"/>
      <c r="F1307" s="210"/>
      <c r="G1307" s="210"/>
    </row>
    <row r="1308" spans="1:7" ht="15" customHeight="1">
      <c r="A1308" s="206" t="s">
        <v>700</v>
      </c>
      <c r="B1308" s="206"/>
      <c r="C1308" s="8" t="s">
        <v>3</v>
      </c>
      <c r="D1308" s="8" t="s">
        <v>4</v>
      </c>
      <c r="E1308" s="8" t="s">
        <v>692</v>
      </c>
      <c r="F1308" s="8" t="s">
        <v>693</v>
      </c>
      <c r="G1308" s="8" t="s">
        <v>694</v>
      </c>
    </row>
    <row r="1309" spans="1:7" ht="29.1" customHeight="1">
      <c r="A1309" s="9" t="s">
        <v>1086</v>
      </c>
      <c r="B1309" s="10" t="s">
        <v>1087</v>
      </c>
      <c r="C1309" s="9" t="s">
        <v>20</v>
      </c>
      <c r="D1309" s="9" t="s">
        <v>33</v>
      </c>
      <c r="E1309" s="11">
        <v>69.438289999999995</v>
      </c>
      <c r="F1309" s="12">
        <v>0.3</v>
      </c>
      <c r="G1309" s="12">
        <v>20.83</v>
      </c>
    </row>
    <row r="1310" spans="1:7" ht="15" customHeight="1">
      <c r="A1310" s="9" t="s">
        <v>933</v>
      </c>
      <c r="B1310" s="10" t="s">
        <v>934</v>
      </c>
      <c r="C1310" s="9" t="s">
        <v>20</v>
      </c>
      <c r="D1310" s="9" t="s">
        <v>935</v>
      </c>
      <c r="E1310" s="11">
        <v>1.1895960000000001E-2</v>
      </c>
      <c r="F1310" s="12">
        <v>15.28</v>
      </c>
      <c r="G1310" s="12">
        <v>0.18</v>
      </c>
    </row>
    <row r="1311" spans="1:7" ht="29.1" customHeight="1">
      <c r="A1311" s="9" t="s">
        <v>1088</v>
      </c>
      <c r="B1311" s="10" t="s">
        <v>1089</v>
      </c>
      <c r="C1311" s="9" t="s">
        <v>20</v>
      </c>
      <c r="D1311" s="9" t="s">
        <v>25</v>
      </c>
      <c r="E1311" s="11">
        <v>0.98724518999999999</v>
      </c>
      <c r="F1311" s="12">
        <v>0.66</v>
      </c>
      <c r="G1311" s="12">
        <v>0.65</v>
      </c>
    </row>
    <row r="1312" spans="1:7" ht="15" customHeight="1">
      <c r="A1312" s="7"/>
      <c r="B1312" s="7"/>
      <c r="C1312" s="7"/>
      <c r="D1312" s="7"/>
      <c r="E1312" s="207" t="s">
        <v>709</v>
      </c>
      <c r="F1312" s="207"/>
      <c r="G1312" s="13">
        <v>21.66</v>
      </c>
    </row>
    <row r="1313" spans="1:7" ht="15" customHeight="1">
      <c r="A1313" s="206" t="s">
        <v>710</v>
      </c>
      <c r="B1313" s="206"/>
      <c r="C1313" s="8" t="s">
        <v>3</v>
      </c>
      <c r="D1313" s="8" t="s">
        <v>4</v>
      </c>
      <c r="E1313" s="8" t="s">
        <v>692</v>
      </c>
      <c r="F1313" s="8" t="s">
        <v>693</v>
      </c>
      <c r="G1313" s="8" t="s">
        <v>694</v>
      </c>
    </row>
    <row r="1314" spans="1:7" ht="15" customHeight="1">
      <c r="A1314" s="9" t="s">
        <v>886</v>
      </c>
      <c r="B1314" s="10" t="s">
        <v>887</v>
      </c>
      <c r="C1314" s="9" t="s">
        <v>20</v>
      </c>
      <c r="D1314" s="9" t="s">
        <v>713</v>
      </c>
      <c r="E1314" s="11">
        <v>3.7159663900000002</v>
      </c>
      <c r="F1314" s="12">
        <v>19.75</v>
      </c>
      <c r="G1314" s="12">
        <v>73.39</v>
      </c>
    </row>
    <row r="1315" spans="1:7" ht="15" customHeight="1">
      <c r="A1315" s="9" t="s">
        <v>714</v>
      </c>
      <c r="B1315" s="10" t="s">
        <v>715</v>
      </c>
      <c r="C1315" s="9" t="s">
        <v>20</v>
      </c>
      <c r="D1315" s="9" t="s">
        <v>713</v>
      </c>
      <c r="E1315" s="11">
        <v>1.85798318</v>
      </c>
      <c r="F1315" s="12">
        <v>15.73</v>
      </c>
      <c r="G1315" s="12">
        <v>29.22</v>
      </c>
    </row>
    <row r="1316" spans="1:7" ht="18" customHeight="1">
      <c r="A1316" s="7"/>
      <c r="B1316" s="7"/>
      <c r="C1316" s="7"/>
      <c r="D1316" s="7"/>
      <c r="E1316" s="207" t="s">
        <v>716</v>
      </c>
      <c r="F1316" s="207"/>
      <c r="G1316" s="13">
        <v>102.61</v>
      </c>
    </row>
    <row r="1317" spans="1:7" ht="15" customHeight="1">
      <c r="A1317" s="206" t="s">
        <v>691</v>
      </c>
      <c r="B1317" s="206"/>
      <c r="C1317" s="8" t="s">
        <v>3</v>
      </c>
      <c r="D1317" s="8" t="s">
        <v>4</v>
      </c>
      <c r="E1317" s="8" t="s">
        <v>692</v>
      </c>
      <c r="F1317" s="8" t="s">
        <v>693</v>
      </c>
      <c r="G1317" s="8" t="s">
        <v>694</v>
      </c>
    </row>
    <row r="1318" spans="1:7" ht="38.1" customHeight="1">
      <c r="A1318" s="9" t="s">
        <v>1090</v>
      </c>
      <c r="B1318" s="10" t="s">
        <v>1091</v>
      </c>
      <c r="C1318" s="9" t="s">
        <v>20</v>
      </c>
      <c r="D1318" s="9" t="s">
        <v>170</v>
      </c>
      <c r="E1318" s="11">
        <v>1.6433619999999999E-2</v>
      </c>
      <c r="F1318" s="12">
        <v>348.82</v>
      </c>
      <c r="G1318" s="12">
        <v>5.73</v>
      </c>
    </row>
    <row r="1319" spans="1:7" ht="15" customHeight="1">
      <c r="A1319" s="7"/>
      <c r="B1319" s="7"/>
      <c r="C1319" s="7"/>
      <c r="D1319" s="7"/>
      <c r="E1319" s="207" t="s">
        <v>697</v>
      </c>
      <c r="F1319" s="207"/>
      <c r="G1319" s="13">
        <v>5.73</v>
      </c>
    </row>
    <row r="1320" spans="1:7" ht="15" customHeight="1">
      <c r="A1320" s="7"/>
      <c r="B1320" s="7"/>
      <c r="C1320" s="7"/>
      <c r="D1320" s="7"/>
      <c r="E1320" s="208" t="s">
        <v>698</v>
      </c>
      <c r="F1320" s="208"/>
      <c r="G1320" s="14">
        <v>130</v>
      </c>
    </row>
    <row r="1321" spans="1:7" ht="9.9499999999999993" customHeight="1">
      <c r="A1321" s="7"/>
      <c r="B1321" s="7"/>
      <c r="C1321" s="7"/>
      <c r="D1321" s="7"/>
      <c r="E1321" s="209"/>
      <c r="F1321" s="209"/>
      <c r="G1321" s="209"/>
    </row>
    <row r="1322" spans="1:7" ht="20.100000000000001" customHeight="1">
      <c r="A1322" s="210" t="s">
        <v>1272</v>
      </c>
      <c r="B1322" s="210"/>
      <c r="C1322" s="210"/>
      <c r="D1322" s="210"/>
      <c r="E1322" s="210"/>
      <c r="F1322" s="210"/>
      <c r="G1322" s="210"/>
    </row>
    <row r="1323" spans="1:7" ht="15" customHeight="1">
      <c r="A1323" s="206" t="s">
        <v>691</v>
      </c>
      <c r="B1323" s="206"/>
      <c r="C1323" s="8" t="s">
        <v>3</v>
      </c>
      <c r="D1323" s="8" t="s">
        <v>4</v>
      </c>
      <c r="E1323" s="8" t="s">
        <v>692</v>
      </c>
      <c r="F1323" s="8" t="s">
        <v>693</v>
      </c>
      <c r="G1323" s="8" t="s">
        <v>694</v>
      </c>
    </row>
    <row r="1324" spans="1:7" ht="29.1" customHeight="1">
      <c r="A1324" s="9" t="s">
        <v>915</v>
      </c>
      <c r="B1324" s="10" t="s">
        <v>916</v>
      </c>
      <c r="C1324" s="9" t="s">
        <v>15</v>
      </c>
      <c r="D1324" s="9" t="s">
        <v>809</v>
      </c>
      <c r="E1324" s="11">
        <v>3.0446695899999998</v>
      </c>
      <c r="F1324" s="12">
        <v>5.86</v>
      </c>
      <c r="G1324" s="12">
        <v>17.84</v>
      </c>
    </row>
    <row r="1325" spans="1:7" ht="29.1" customHeight="1">
      <c r="A1325" s="9" t="s">
        <v>405</v>
      </c>
      <c r="B1325" s="10" t="s">
        <v>1273</v>
      </c>
      <c r="C1325" s="9" t="s">
        <v>15</v>
      </c>
      <c r="D1325" s="9" t="s">
        <v>16</v>
      </c>
      <c r="E1325" s="11">
        <v>1.1280891</v>
      </c>
      <c r="F1325" s="12">
        <v>80</v>
      </c>
      <c r="G1325" s="12">
        <v>90.24</v>
      </c>
    </row>
    <row r="1326" spans="1:7" ht="29.1" customHeight="1">
      <c r="A1326" s="9" t="s">
        <v>1274</v>
      </c>
      <c r="B1326" s="10" t="s">
        <v>1275</v>
      </c>
      <c r="C1326" s="9" t="s">
        <v>15</v>
      </c>
      <c r="D1326" s="9" t="s">
        <v>923</v>
      </c>
      <c r="E1326" s="11">
        <v>0.13661978</v>
      </c>
      <c r="F1326" s="12">
        <v>309.61</v>
      </c>
      <c r="G1326" s="12">
        <v>42.29</v>
      </c>
    </row>
    <row r="1327" spans="1:7" ht="21" customHeight="1">
      <c r="A1327" s="9" t="s">
        <v>919</v>
      </c>
      <c r="B1327" s="10" t="s">
        <v>920</v>
      </c>
      <c r="C1327" s="9" t="s">
        <v>15</v>
      </c>
      <c r="D1327" s="9" t="s">
        <v>16</v>
      </c>
      <c r="E1327" s="11">
        <v>2.6022816999999998</v>
      </c>
      <c r="F1327" s="12">
        <v>4.46</v>
      </c>
      <c r="G1327" s="12">
        <v>11.6</v>
      </c>
    </row>
    <row r="1328" spans="1:7" ht="21" customHeight="1">
      <c r="A1328" s="9" t="s">
        <v>1276</v>
      </c>
      <c r="B1328" s="10" t="s">
        <v>1277</v>
      </c>
      <c r="C1328" s="9" t="s">
        <v>15</v>
      </c>
      <c r="D1328" s="9" t="s">
        <v>923</v>
      </c>
      <c r="E1328" s="11">
        <v>4.2937620000000003E-2</v>
      </c>
      <c r="F1328" s="12">
        <v>212.1</v>
      </c>
      <c r="G1328" s="12">
        <v>9.1</v>
      </c>
    </row>
    <row r="1329" spans="1:7" ht="21" customHeight="1">
      <c r="A1329" s="9" t="s">
        <v>1278</v>
      </c>
      <c r="B1329" s="10" t="s">
        <v>1279</v>
      </c>
      <c r="C1329" s="9" t="s">
        <v>15</v>
      </c>
      <c r="D1329" s="9" t="s">
        <v>16</v>
      </c>
      <c r="E1329" s="11">
        <v>0.42937646000000002</v>
      </c>
      <c r="F1329" s="12">
        <v>72.89</v>
      </c>
      <c r="G1329" s="12">
        <v>31.29</v>
      </c>
    </row>
    <row r="1330" spans="1:7" ht="21" customHeight="1">
      <c r="A1330" s="9" t="s">
        <v>1280</v>
      </c>
      <c r="B1330" s="10" t="s">
        <v>1281</v>
      </c>
      <c r="C1330" s="9" t="s">
        <v>15</v>
      </c>
      <c r="D1330" s="9" t="s">
        <v>16</v>
      </c>
      <c r="E1330" s="11">
        <v>2.6022816999999998</v>
      </c>
      <c r="F1330" s="12">
        <v>11.15</v>
      </c>
      <c r="G1330" s="12">
        <v>29.01</v>
      </c>
    </row>
    <row r="1331" spans="1:7" ht="21" customHeight="1">
      <c r="A1331" s="9" t="s">
        <v>1282</v>
      </c>
      <c r="B1331" s="10" t="s">
        <v>1283</v>
      </c>
      <c r="C1331" s="9" t="s">
        <v>15</v>
      </c>
      <c r="D1331" s="9" t="s">
        <v>16</v>
      </c>
      <c r="E1331" s="11">
        <v>2.6022816999999998</v>
      </c>
      <c r="F1331" s="12">
        <v>25.94</v>
      </c>
      <c r="G1331" s="12">
        <v>67.5</v>
      </c>
    </row>
    <row r="1332" spans="1:7" ht="15" customHeight="1">
      <c r="A1332" s="7"/>
      <c r="B1332" s="7"/>
      <c r="C1332" s="7"/>
      <c r="D1332" s="7"/>
      <c r="E1332" s="207" t="s">
        <v>697</v>
      </c>
      <c r="F1332" s="207"/>
      <c r="G1332" s="13">
        <v>298.87</v>
      </c>
    </row>
    <row r="1333" spans="1:7" ht="15" customHeight="1">
      <c r="A1333" s="7"/>
      <c r="B1333" s="7"/>
      <c r="C1333" s="7"/>
      <c r="D1333" s="7"/>
      <c r="E1333" s="208" t="s">
        <v>698</v>
      </c>
      <c r="F1333" s="208"/>
      <c r="G1333" s="14">
        <v>298.87</v>
      </c>
    </row>
    <row r="1334" spans="1:7" ht="9.9499999999999993" customHeight="1">
      <c r="A1334" s="7"/>
      <c r="B1334" s="7"/>
      <c r="C1334" s="7"/>
      <c r="D1334" s="7"/>
      <c r="E1334" s="209"/>
      <c r="F1334" s="209"/>
      <c r="G1334" s="209"/>
    </row>
    <row r="1335" spans="1:7" ht="27" customHeight="1">
      <c r="A1335" s="210" t="s">
        <v>1284</v>
      </c>
      <c r="B1335" s="210"/>
      <c r="C1335" s="210"/>
      <c r="D1335" s="210"/>
      <c r="E1335" s="210"/>
      <c r="F1335" s="210"/>
      <c r="G1335" s="210"/>
    </row>
    <row r="1336" spans="1:7" ht="15" customHeight="1">
      <c r="A1336" s="206" t="s">
        <v>700</v>
      </c>
      <c r="B1336" s="206"/>
      <c r="C1336" s="8" t="s">
        <v>3</v>
      </c>
      <c r="D1336" s="8" t="s">
        <v>4</v>
      </c>
      <c r="E1336" s="8" t="s">
        <v>692</v>
      </c>
      <c r="F1336" s="8" t="s">
        <v>693</v>
      </c>
      <c r="G1336" s="8" t="s">
        <v>694</v>
      </c>
    </row>
    <row r="1337" spans="1:7" ht="21" customHeight="1">
      <c r="A1337" s="9" t="s">
        <v>1285</v>
      </c>
      <c r="B1337" s="10" t="s">
        <v>1286</v>
      </c>
      <c r="C1337" s="9" t="s">
        <v>20</v>
      </c>
      <c r="D1337" s="9" t="s">
        <v>237</v>
      </c>
      <c r="E1337" s="11">
        <v>0.11816379</v>
      </c>
      <c r="F1337" s="12">
        <v>8.1199999999999992</v>
      </c>
      <c r="G1337" s="12">
        <v>0.95</v>
      </c>
    </row>
    <row r="1338" spans="1:7" ht="21" customHeight="1">
      <c r="A1338" s="9" t="s">
        <v>1287</v>
      </c>
      <c r="B1338" s="10" t="s">
        <v>1288</v>
      </c>
      <c r="C1338" s="9" t="s">
        <v>20</v>
      </c>
      <c r="D1338" s="9" t="s">
        <v>237</v>
      </c>
      <c r="E1338" s="11">
        <v>3.7065100000000001E-3</v>
      </c>
      <c r="F1338" s="12">
        <v>10.050000000000001</v>
      </c>
      <c r="G1338" s="12">
        <v>0.03</v>
      </c>
    </row>
    <row r="1339" spans="1:7" ht="29.1" customHeight="1">
      <c r="A1339" s="9" t="s">
        <v>1289</v>
      </c>
      <c r="B1339" s="10" t="s">
        <v>1290</v>
      </c>
      <c r="C1339" s="9" t="s">
        <v>20</v>
      </c>
      <c r="D1339" s="9" t="s">
        <v>21</v>
      </c>
      <c r="E1339" s="11">
        <v>1.51270426</v>
      </c>
      <c r="F1339" s="12">
        <v>13.2</v>
      </c>
      <c r="G1339" s="12">
        <v>19.96</v>
      </c>
    </row>
    <row r="1340" spans="1:7" ht="21" customHeight="1">
      <c r="A1340" s="9" t="s">
        <v>1291</v>
      </c>
      <c r="B1340" s="10" t="s">
        <v>1292</v>
      </c>
      <c r="C1340" s="9" t="s">
        <v>20</v>
      </c>
      <c r="D1340" s="9" t="s">
        <v>25</v>
      </c>
      <c r="E1340" s="11">
        <v>1.2900166399999999</v>
      </c>
      <c r="F1340" s="12">
        <v>14.87</v>
      </c>
      <c r="G1340" s="12">
        <v>19.18</v>
      </c>
    </row>
    <row r="1341" spans="1:7" ht="21" customHeight="1">
      <c r="A1341" s="9" t="s">
        <v>1293</v>
      </c>
      <c r="B1341" s="10" t="s">
        <v>1294</v>
      </c>
      <c r="C1341" s="9" t="s">
        <v>20</v>
      </c>
      <c r="D1341" s="9" t="s">
        <v>25</v>
      </c>
      <c r="E1341" s="11">
        <v>0.90513175999999995</v>
      </c>
      <c r="F1341" s="12">
        <v>24.91</v>
      </c>
      <c r="G1341" s="12">
        <v>22.54</v>
      </c>
    </row>
    <row r="1342" spans="1:7" ht="15" customHeight="1">
      <c r="A1342" s="7"/>
      <c r="B1342" s="7"/>
      <c r="C1342" s="7"/>
      <c r="D1342" s="7"/>
      <c r="E1342" s="207" t="s">
        <v>709</v>
      </c>
      <c r="F1342" s="207"/>
      <c r="G1342" s="13">
        <v>62.66</v>
      </c>
    </row>
    <row r="1343" spans="1:7" ht="15" customHeight="1">
      <c r="A1343" s="206" t="s">
        <v>710</v>
      </c>
      <c r="B1343" s="206"/>
      <c r="C1343" s="8" t="s">
        <v>3</v>
      </c>
      <c r="D1343" s="8" t="s">
        <v>4</v>
      </c>
      <c r="E1343" s="8" t="s">
        <v>692</v>
      </c>
      <c r="F1343" s="8" t="s">
        <v>693</v>
      </c>
      <c r="G1343" s="8" t="s">
        <v>694</v>
      </c>
    </row>
    <row r="1344" spans="1:7" ht="15" customHeight="1">
      <c r="A1344" s="9" t="s">
        <v>1295</v>
      </c>
      <c r="B1344" s="10" t="s">
        <v>1296</v>
      </c>
      <c r="C1344" s="9" t="s">
        <v>20</v>
      </c>
      <c r="D1344" s="9" t="s">
        <v>713</v>
      </c>
      <c r="E1344" s="11">
        <v>1.4491003899999999</v>
      </c>
      <c r="F1344" s="12">
        <v>19.600000000000001</v>
      </c>
      <c r="G1344" s="12">
        <v>28.4</v>
      </c>
    </row>
    <row r="1345" spans="1:7" ht="15" customHeight="1">
      <c r="A1345" s="9" t="s">
        <v>714</v>
      </c>
      <c r="B1345" s="10" t="s">
        <v>715</v>
      </c>
      <c r="C1345" s="9" t="s">
        <v>20</v>
      </c>
      <c r="D1345" s="9" t="s">
        <v>713</v>
      </c>
      <c r="E1345" s="11">
        <v>1.4491003899999999</v>
      </c>
      <c r="F1345" s="12">
        <v>15.73</v>
      </c>
      <c r="G1345" s="12">
        <v>22.79</v>
      </c>
    </row>
    <row r="1346" spans="1:7" ht="18" customHeight="1">
      <c r="A1346" s="7"/>
      <c r="B1346" s="7"/>
      <c r="C1346" s="7"/>
      <c r="D1346" s="7"/>
      <c r="E1346" s="207" t="s">
        <v>716</v>
      </c>
      <c r="F1346" s="207"/>
      <c r="G1346" s="13">
        <v>51.19</v>
      </c>
    </row>
    <row r="1347" spans="1:7" ht="15" customHeight="1">
      <c r="A1347" s="206" t="s">
        <v>691</v>
      </c>
      <c r="B1347" s="206"/>
      <c r="C1347" s="8" t="s">
        <v>3</v>
      </c>
      <c r="D1347" s="8" t="s">
        <v>4</v>
      </c>
      <c r="E1347" s="8" t="s">
        <v>692</v>
      </c>
      <c r="F1347" s="8" t="s">
        <v>693</v>
      </c>
      <c r="G1347" s="8" t="s">
        <v>694</v>
      </c>
    </row>
    <row r="1348" spans="1:7" ht="29.1" customHeight="1">
      <c r="A1348" s="9" t="s">
        <v>1297</v>
      </c>
      <c r="B1348" s="10" t="s">
        <v>1298</v>
      </c>
      <c r="C1348" s="9" t="s">
        <v>20</v>
      </c>
      <c r="D1348" s="9" t="s">
        <v>170</v>
      </c>
      <c r="E1348" s="11">
        <v>6.67171E-3</v>
      </c>
      <c r="F1348" s="12">
        <v>173.51</v>
      </c>
      <c r="G1348" s="12">
        <v>1.1499999999999999</v>
      </c>
    </row>
    <row r="1349" spans="1:7" ht="15" customHeight="1">
      <c r="A1349" s="7"/>
      <c r="B1349" s="7"/>
      <c r="C1349" s="7"/>
      <c r="D1349" s="7"/>
      <c r="E1349" s="207" t="s">
        <v>697</v>
      </c>
      <c r="F1349" s="207"/>
      <c r="G1349" s="13">
        <v>1.1499999999999999</v>
      </c>
    </row>
    <row r="1350" spans="1:7" ht="15" customHeight="1">
      <c r="A1350" s="7"/>
      <c r="B1350" s="7"/>
      <c r="C1350" s="7"/>
      <c r="D1350" s="7"/>
      <c r="E1350" s="208" t="s">
        <v>698</v>
      </c>
      <c r="F1350" s="208"/>
      <c r="G1350" s="14">
        <v>115</v>
      </c>
    </row>
    <row r="1351" spans="1:7" ht="9.9499999999999993" customHeight="1">
      <c r="A1351" s="7"/>
      <c r="B1351" s="7"/>
      <c r="C1351" s="7"/>
      <c r="D1351" s="7"/>
      <c r="E1351" s="209"/>
      <c r="F1351" s="209"/>
      <c r="G1351" s="209"/>
    </row>
    <row r="1352" spans="1:7" ht="20.100000000000001" customHeight="1">
      <c r="A1352" s="210" t="s">
        <v>1766</v>
      </c>
      <c r="B1352" s="210"/>
      <c r="C1352" s="210"/>
      <c r="D1352" s="210"/>
      <c r="E1352" s="210"/>
      <c r="F1352" s="210"/>
      <c r="G1352" s="210"/>
    </row>
    <row r="1353" spans="1:7" ht="15" customHeight="1">
      <c r="A1353" s="206" t="s">
        <v>800</v>
      </c>
      <c r="B1353" s="206"/>
      <c r="C1353" s="8" t="s">
        <v>3</v>
      </c>
      <c r="D1353" s="8" t="s">
        <v>4</v>
      </c>
      <c r="E1353" s="8" t="s">
        <v>692</v>
      </c>
      <c r="F1353" s="8" t="s">
        <v>693</v>
      </c>
      <c r="G1353" s="8" t="s">
        <v>694</v>
      </c>
    </row>
    <row r="1354" spans="1:7" ht="21" customHeight="1">
      <c r="A1354" s="9" t="s">
        <v>1299</v>
      </c>
      <c r="B1354" s="10" t="s">
        <v>1300</v>
      </c>
      <c r="C1354" s="9" t="s">
        <v>15</v>
      </c>
      <c r="D1354" s="9" t="s">
        <v>803</v>
      </c>
      <c r="E1354" s="11">
        <v>6.7500637499999998</v>
      </c>
      <c r="F1354" s="12">
        <v>2.96</v>
      </c>
      <c r="G1354" s="12">
        <v>19.98</v>
      </c>
    </row>
    <row r="1355" spans="1:7" ht="15" customHeight="1">
      <c r="A1355" s="9" t="s">
        <v>804</v>
      </c>
      <c r="B1355" s="10" t="s">
        <v>805</v>
      </c>
      <c r="C1355" s="9" t="s">
        <v>15</v>
      </c>
      <c r="D1355" s="9" t="s">
        <v>803</v>
      </c>
      <c r="E1355" s="11">
        <v>9.6436455900000002</v>
      </c>
      <c r="F1355" s="12">
        <v>3.08</v>
      </c>
      <c r="G1355" s="12">
        <v>29.7</v>
      </c>
    </row>
    <row r="1356" spans="1:7" ht="15" customHeight="1">
      <c r="A1356" s="9" t="s">
        <v>1301</v>
      </c>
      <c r="B1356" s="10" t="s">
        <v>1302</v>
      </c>
      <c r="C1356" s="9" t="s">
        <v>15</v>
      </c>
      <c r="D1356" s="9" t="s">
        <v>803</v>
      </c>
      <c r="E1356" s="11">
        <v>4.8214740899999997</v>
      </c>
      <c r="F1356" s="12">
        <v>3.6</v>
      </c>
      <c r="G1356" s="12">
        <v>17.350000000000001</v>
      </c>
    </row>
    <row r="1357" spans="1:7" ht="15" customHeight="1">
      <c r="A1357" s="7"/>
      <c r="B1357" s="7"/>
      <c r="C1357" s="7"/>
      <c r="D1357" s="7"/>
      <c r="E1357" s="207" t="s">
        <v>806</v>
      </c>
      <c r="F1357" s="207"/>
      <c r="G1357" s="13">
        <v>67.03</v>
      </c>
    </row>
    <row r="1358" spans="1:7" ht="15" customHeight="1">
      <c r="A1358" s="206" t="s">
        <v>700</v>
      </c>
      <c r="B1358" s="206"/>
      <c r="C1358" s="8" t="s">
        <v>3</v>
      </c>
      <c r="D1358" s="8" t="s">
        <v>4</v>
      </c>
      <c r="E1358" s="8" t="s">
        <v>692</v>
      </c>
      <c r="F1358" s="8" t="s">
        <v>693</v>
      </c>
      <c r="G1358" s="8" t="s">
        <v>694</v>
      </c>
    </row>
    <row r="1359" spans="1:7" ht="15" customHeight="1">
      <c r="A1359" s="9" t="s">
        <v>1303</v>
      </c>
      <c r="B1359" s="10" t="s">
        <v>1304</v>
      </c>
      <c r="C1359" s="9" t="s">
        <v>15</v>
      </c>
      <c r="D1359" s="9" t="s">
        <v>45</v>
      </c>
      <c r="E1359" s="11">
        <v>5.4726475800000003</v>
      </c>
      <c r="F1359" s="12">
        <v>9.02</v>
      </c>
      <c r="G1359" s="12">
        <v>49.36</v>
      </c>
    </row>
    <row r="1360" spans="1:7" ht="15" customHeight="1">
      <c r="A1360" s="9" t="s">
        <v>1305</v>
      </c>
      <c r="B1360" s="10" t="s">
        <v>1306</v>
      </c>
      <c r="C1360" s="9" t="s">
        <v>15</v>
      </c>
      <c r="D1360" s="9" t="s">
        <v>809</v>
      </c>
      <c r="E1360" s="11">
        <v>6.1476074299999999</v>
      </c>
      <c r="F1360" s="12">
        <v>17.54</v>
      </c>
      <c r="G1360" s="12">
        <v>107.82</v>
      </c>
    </row>
    <row r="1361" spans="1:7" ht="21" customHeight="1">
      <c r="A1361" s="9" t="s">
        <v>1307</v>
      </c>
      <c r="B1361" s="10" t="s">
        <v>1308</v>
      </c>
      <c r="C1361" s="9" t="s">
        <v>15</v>
      </c>
      <c r="D1361" s="9" t="s">
        <v>52</v>
      </c>
      <c r="E1361" s="11">
        <v>9</v>
      </c>
      <c r="F1361" s="12">
        <v>0.21</v>
      </c>
      <c r="G1361" s="12">
        <v>1.89</v>
      </c>
    </row>
    <row r="1362" spans="1:7" ht="21" customHeight="1">
      <c r="A1362" s="9" t="s">
        <v>1309</v>
      </c>
      <c r="B1362" s="10" t="s">
        <v>1310</v>
      </c>
      <c r="C1362" s="9" t="s">
        <v>15</v>
      </c>
      <c r="D1362" s="9" t="s">
        <v>809</v>
      </c>
      <c r="E1362" s="11">
        <v>25.009470350000001</v>
      </c>
      <c r="F1362" s="12">
        <v>4.1500000000000004</v>
      </c>
      <c r="G1362" s="12">
        <v>103.78</v>
      </c>
    </row>
    <row r="1363" spans="1:7" ht="21" customHeight="1">
      <c r="A1363" s="9" t="s">
        <v>1311</v>
      </c>
      <c r="B1363" s="10" t="s">
        <v>1312</v>
      </c>
      <c r="C1363" s="9" t="s">
        <v>15</v>
      </c>
      <c r="D1363" s="9" t="s">
        <v>16</v>
      </c>
      <c r="E1363" s="11">
        <v>2.0066374200000001</v>
      </c>
      <c r="F1363" s="12">
        <v>34.65</v>
      </c>
      <c r="G1363" s="12">
        <v>69.52</v>
      </c>
    </row>
    <row r="1364" spans="1:7" ht="15" customHeight="1">
      <c r="A1364" s="7"/>
      <c r="B1364" s="7"/>
      <c r="C1364" s="7"/>
      <c r="D1364" s="7"/>
      <c r="E1364" s="207" t="s">
        <v>709</v>
      </c>
      <c r="F1364" s="207"/>
      <c r="G1364" s="13">
        <v>332.37</v>
      </c>
    </row>
    <row r="1365" spans="1:7" ht="15" customHeight="1">
      <c r="A1365" s="206" t="s">
        <v>815</v>
      </c>
      <c r="B1365" s="206"/>
      <c r="C1365" s="8" t="s">
        <v>3</v>
      </c>
      <c r="D1365" s="8" t="s">
        <v>4</v>
      </c>
      <c r="E1365" s="8" t="s">
        <v>692</v>
      </c>
      <c r="F1365" s="8" t="s">
        <v>693</v>
      </c>
      <c r="G1365" s="8" t="s">
        <v>694</v>
      </c>
    </row>
    <row r="1366" spans="1:7" ht="15" customHeight="1">
      <c r="A1366" s="9" t="s">
        <v>1313</v>
      </c>
      <c r="B1366" s="10" t="s">
        <v>1314</v>
      </c>
      <c r="C1366" s="9" t="s">
        <v>15</v>
      </c>
      <c r="D1366" s="9" t="s">
        <v>803</v>
      </c>
      <c r="E1366" s="11">
        <v>6.7500637499999998</v>
      </c>
      <c r="F1366" s="12">
        <v>16.399999999999999</v>
      </c>
      <c r="G1366" s="12">
        <v>110.7</v>
      </c>
    </row>
    <row r="1367" spans="1:7" ht="15" customHeight="1">
      <c r="A1367" s="9" t="s">
        <v>818</v>
      </c>
      <c r="B1367" s="10" t="s">
        <v>819</v>
      </c>
      <c r="C1367" s="9" t="s">
        <v>15</v>
      </c>
      <c r="D1367" s="9" t="s">
        <v>803</v>
      </c>
      <c r="E1367" s="11">
        <v>9.6440194699999999</v>
      </c>
      <c r="F1367" s="12">
        <v>11.7</v>
      </c>
      <c r="G1367" s="12">
        <v>112.83</v>
      </c>
    </row>
    <row r="1368" spans="1:7" ht="15" customHeight="1">
      <c r="A1368" s="9" t="s">
        <v>1315</v>
      </c>
      <c r="B1368" s="10" t="s">
        <v>1316</v>
      </c>
      <c r="C1368" s="9" t="s">
        <v>15</v>
      </c>
      <c r="D1368" s="9" t="s">
        <v>803</v>
      </c>
      <c r="E1368" s="11">
        <v>4.8214740899999997</v>
      </c>
      <c r="F1368" s="12">
        <v>16.399999999999999</v>
      </c>
      <c r="G1368" s="12">
        <v>79.069999999999993</v>
      </c>
    </row>
    <row r="1369" spans="1:7" ht="15" customHeight="1">
      <c r="A1369" s="7"/>
      <c r="B1369" s="7"/>
      <c r="C1369" s="7"/>
      <c r="D1369" s="7"/>
      <c r="E1369" s="207" t="s">
        <v>820</v>
      </c>
      <c r="F1369" s="207"/>
      <c r="G1369" s="13">
        <v>302.60000000000002</v>
      </c>
    </row>
    <row r="1370" spans="1:7" ht="15" customHeight="1">
      <c r="A1370" s="7"/>
      <c r="B1370" s="7"/>
      <c r="C1370" s="7"/>
      <c r="D1370" s="7"/>
      <c r="E1370" s="208" t="s">
        <v>698</v>
      </c>
      <c r="F1370" s="208"/>
      <c r="G1370" s="14">
        <v>702</v>
      </c>
    </row>
    <row r="1371" spans="1:7" ht="9.9499999999999993" customHeight="1">
      <c r="A1371" s="7"/>
      <c r="B1371" s="7"/>
      <c r="C1371" s="7"/>
      <c r="D1371" s="7"/>
      <c r="E1371" s="209"/>
      <c r="F1371" s="209"/>
      <c r="G1371" s="209"/>
    </row>
    <row r="1372" spans="1:7" ht="20.100000000000001" customHeight="1">
      <c r="A1372" s="210" t="s">
        <v>1317</v>
      </c>
      <c r="B1372" s="210"/>
      <c r="C1372" s="210"/>
      <c r="D1372" s="210"/>
      <c r="E1372" s="210"/>
      <c r="F1372" s="210"/>
      <c r="G1372" s="210"/>
    </row>
    <row r="1373" spans="1:7" ht="15" customHeight="1">
      <c r="A1373" s="206" t="s">
        <v>700</v>
      </c>
      <c r="B1373" s="206"/>
      <c r="C1373" s="8" t="s">
        <v>3</v>
      </c>
      <c r="D1373" s="8" t="s">
        <v>4</v>
      </c>
      <c r="E1373" s="8" t="s">
        <v>692</v>
      </c>
      <c r="F1373" s="8" t="s">
        <v>693</v>
      </c>
      <c r="G1373" s="8" t="s">
        <v>694</v>
      </c>
    </row>
    <row r="1374" spans="1:7" ht="15" customHeight="1">
      <c r="A1374" s="9" t="s">
        <v>1318</v>
      </c>
      <c r="B1374" s="10" t="s">
        <v>1319</v>
      </c>
      <c r="C1374" s="9" t="s">
        <v>20</v>
      </c>
      <c r="D1374" s="9" t="s">
        <v>738</v>
      </c>
      <c r="E1374" s="11">
        <v>7.8117259999999994E-2</v>
      </c>
      <c r="F1374" s="12">
        <v>12.99</v>
      </c>
      <c r="G1374" s="12">
        <v>1.01</v>
      </c>
    </row>
    <row r="1375" spans="1:7" ht="15" customHeight="1">
      <c r="A1375" s="7"/>
      <c r="B1375" s="7"/>
      <c r="C1375" s="7"/>
      <c r="D1375" s="7"/>
      <c r="E1375" s="207" t="s">
        <v>709</v>
      </c>
      <c r="F1375" s="207"/>
      <c r="G1375" s="13">
        <v>1.01</v>
      </c>
    </row>
    <row r="1376" spans="1:7" ht="15" customHeight="1">
      <c r="A1376" s="206" t="s">
        <v>710</v>
      </c>
      <c r="B1376" s="206"/>
      <c r="C1376" s="8" t="s">
        <v>3</v>
      </c>
      <c r="D1376" s="8" t="s">
        <v>4</v>
      </c>
      <c r="E1376" s="8" t="s">
        <v>692</v>
      </c>
      <c r="F1376" s="8" t="s">
        <v>693</v>
      </c>
      <c r="G1376" s="8" t="s">
        <v>694</v>
      </c>
    </row>
    <row r="1377" spans="1:7" ht="15" customHeight="1">
      <c r="A1377" s="9" t="s">
        <v>1168</v>
      </c>
      <c r="B1377" s="10" t="s">
        <v>1169</v>
      </c>
      <c r="C1377" s="9" t="s">
        <v>20</v>
      </c>
      <c r="D1377" s="9" t="s">
        <v>713</v>
      </c>
      <c r="E1377" s="11">
        <v>0.37904247000000002</v>
      </c>
      <c r="F1377" s="12">
        <v>21.09</v>
      </c>
      <c r="G1377" s="12">
        <v>7.99</v>
      </c>
    </row>
    <row r="1378" spans="1:7" ht="18" customHeight="1">
      <c r="A1378" s="7"/>
      <c r="B1378" s="7"/>
      <c r="C1378" s="7"/>
      <c r="D1378" s="7"/>
      <c r="E1378" s="207" t="s">
        <v>716</v>
      </c>
      <c r="F1378" s="207"/>
      <c r="G1378" s="13">
        <v>7.99</v>
      </c>
    </row>
    <row r="1379" spans="1:7" ht="15" customHeight="1">
      <c r="A1379" s="7"/>
      <c r="B1379" s="7"/>
      <c r="C1379" s="7"/>
      <c r="D1379" s="7"/>
      <c r="E1379" s="208" t="s">
        <v>698</v>
      </c>
      <c r="F1379" s="208"/>
      <c r="G1379" s="14">
        <v>9</v>
      </c>
    </row>
    <row r="1380" spans="1:7" ht="9.9499999999999993" customHeight="1">
      <c r="A1380" s="7"/>
      <c r="B1380" s="7"/>
      <c r="C1380" s="7"/>
      <c r="D1380" s="7"/>
      <c r="E1380" s="209"/>
      <c r="F1380" s="209"/>
      <c r="G1380" s="209"/>
    </row>
    <row r="1381" spans="1:7" ht="20.100000000000001" customHeight="1">
      <c r="A1381" s="210" t="s">
        <v>1320</v>
      </c>
      <c r="B1381" s="210"/>
      <c r="C1381" s="210"/>
      <c r="D1381" s="210"/>
      <c r="E1381" s="210"/>
      <c r="F1381" s="210"/>
      <c r="G1381" s="210"/>
    </row>
    <row r="1382" spans="1:7" ht="15" customHeight="1">
      <c r="A1382" s="206" t="s">
        <v>700</v>
      </c>
      <c r="B1382" s="206"/>
      <c r="C1382" s="8" t="s">
        <v>3</v>
      </c>
      <c r="D1382" s="8" t="s">
        <v>4</v>
      </c>
      <c r="E1382" s="8" t="s">
        <v>692</v>
      </c>
      <c r="F1382" s="8" t="s">
        <v>693</v>
      </c>
      <c r="G1382" s="8" t="s">
        <v>694</v>
      </c>
    </row>
    <row r="1383" spans="1:7" ht="21" customHeight="1">
      <c r="A1383" s="9" t="s">
        <v>1285</v>
      </c>
      <c r="B1383" s="10" t="s">
        <v>1286</v>
      </c>
      <c r="C1383" s="9" t="s">
        <v>20</v>
      </c>
      <c r="D1383" s="9" t="s">
        <v>237</v>
      </c>
      <c r="E1383" s="11">
        <v>0.17001366000000001</v>
      </c>
      <c r="F1383" s="12">
        <v>8.1199999999999992</v>
      </c>
      <c r="G1383" s="12">
        <v>1.38</v>
      </c>
    </row>
    <row r="1384" spans="1:7" ht="21" customHeight="1">
      <c r="A1384" s="9" t="s">
        <v>1321</v>
      </c>
      <c r="B1384" s="10" t="s">
        <v>1322</v>
      </c>
      <c r="C1384" s="9" t="s">
        <v>20</v>
      </c>
      <c r="D1384" s="9" t="s">
        <v>33</v>
      </c>
      <c r="E1384" s="11">
        <v>0.73803470000000004</v>
      </c>
      <c r="F1384" s="12">
        <v>19.329999999999998</v>
      </c>
      <c r="G1384" s="12">
        <v>14.26</v>
      </c>
    </row>
    <row r="1385" spans="1:7" ht="29.1" customHeight="1">
      <c r="A1385" s="9" t="s">
        <v>1323</v>
      </c>
      <c r="B1385" s="10" t="s">
        <v>1324</v>
      </c>
      <c r="C1385" s="9" t="s">
        <v>20</v>
      </c>
      <c r="D1385" s="9" t="s">
        <v>25</v>
      </c>
      <c r="E1385" s="11">
        <v>4.2215583299999997</v>
      </c>
      <c r="F1385" s="12">
        <v>2.73</v>
      </c>
      <c r="G1385" s="12">
        <v>11.52</v>
      </c>
    </row>
    <row r="1386" spans="1:7" ht="29.1" customHeight="1">
      <c r="A1386" s="9" t="s">
        <v>732</v>
      </c>
      <c r="B1386" s="10" t="s">
        <v>733</v>
      </c>
      <c r="C1386" s="9" t="s">
        <v>20</v>
      </c>
      <c r="D1386" s="9" t="s">
        <v>25</v>
      </c>
      <c r="E1386" s="11">
        <v>3.37724666</v>
      </c>
      <c r="F1386" s="12">
        <v>2.1</v>
      </c>
      <c r="G1386" s="12">
        <v>7.09</v>
      </c>
    </row>
    <row r="1387" spans="1:7" ht="29.1" customHeight="1">
      <c r="A1387" s="9" t="s">
        <v>1325</v>
      </c>
      <c r="B1387" s="10" t="s">
        <v>1326</v>
      </c>
      <c r="C1387" s="9" t="s">
        <v>20</v>
      </c>
      <c r="D1387" s="9" t="s">
        <v>21</v>
      </c>
      <c r="E1387" s="11">
        <v>4.0488582099999997</v>
      </c>
      <c r="F1387" s="12">
        <v>9.24</v>
      </c>
      <c r="G1387" s="12">
        <v>37.409999999999997</v>
      </c>
    </row>
    <row r="1388" spans="1:7" ht="15" customHeight="1">
      <c r="A1388" s="7"/>
      <c r="B1388" s="7"/>
      <c r="C1388" s="7"/>
      <c r="D1388" s="7"/>
      <c r="E1388" s="207" t="s">
        <v>709</v>
      </c>
      <c r="F1388" s="207"/>
      <c r="G1388" s="13">
        <v>71.66</v>
      </c>
    </row>
    <row r="1389" spans="1:7" ht="15" customHeight="1">
      <c r="A1389" s="206" t="s">
        <v>710</v>
      </c>
      <c r="B1389" s="206"/>
      <c r="C1389" s="8" t="s">
        <v>3</v>
      </c>
      <c r="D1389" s="8" t="s">
        <v>4</v>
      </c>
      <c r="E1389" s="8" t="s">
        <v>692</v>
      </c>
      <c r="F1389" s="8" t="s">
        <v>693</v>
      </c>
      <c r="G1389" s="8" t="s">
        <v>694</v>
      </c>
    </row>
    <row r="1390" spans="1:7" ht="15" customHeight="1">
      <c r="A1390" s="9" t="s">
        <v>886</v>
      </c>
      <c r="B1390" s="10" t="s">
        <v>887</v>
      </c>
      <c r="C1390" s="9" t="s">
        <v>20</v>
      </c>
      <c r="D1390" s="9" t="s">
        <v>713</v>
      </c>
      <c r="E1390" s="11">
        <v>1.9552981700000001</v>
      </c>
      <c r="F1390" s="12">
        <v>19.75</v>
      </c>
      <c r="G1390" s="12">
        <v>38.61</v>
      </c>
    </row>
    <row r="1391" spans="1:7" ht="15" customHeight="1">
      <c r="A1391" s="9" t="s">
        <v>714</v>
      </c>
      <c r="B1391" s="10" t="s">
        <v>715</v>
      </c>
      <c r="C1391" s="9" t="s">
        <v>20</v>
      </c>
      <c r="D1391" s="9" t="s">
        <v>713</v>
      </c>
      <c r="E1391" s="11">
        <v>0.97764907999999995</v>
      </c>
      <c r="F1391" s="12">
        <v>15.73</v>
      </c>
      <c r="G1391" s="12">
        <v>15.37</v>
      </c>
    </row>
    <row r="1392" spans="1:7" ht="18" customHeight="1">
      <c r="A1392" s="7"/>
      <c r="B1392" s="7"/>
      <c r="C1392" s="7"/>
      <c r="D1392" s="7"/>
      <c r="E1392" s="207" t="s">
        <v>716</v>
      </c>
      <c r="F1392" s="207"/>
      <c r="G1392" s="13">
        <v>53.98</v>
      </c>
    </row>
    <row r="1393" spans="1:7" ht="15" customHeight="1">
      <c r="A1393" s="206" t="s">
        <v>691</v>
      </c>
      <c r="B1393" s="206"/>
      <c r="C1393" s="8" t="s">
        <v>3</v>
      </c>
      <c r="D1393" s="8" t="s">
        <v>4</v>
      </c>
      <c r="E1393" s="8" t="s">
        <v>692</v>
      </c>
      <c r="F1393" s="8" t="s">
        <v>693</v>
      </c>
      <c r="G1393" s="8" t="s">
        <v>694</v>
      </c>
    </row>
    <row r="1394" spans="1:7" ht="29.1" customHeight="1">
      <c r="A1394" s="9" t="s">
        <v>741</v>
      </c>
      <c r="B1394" s="10" t="s">
        <v>742</v>
      </c>
      <c r="C1394" s="9" t="s">
        <v>20</v>
      </c>
      <c r="D1394" s="9" t="s">
        <v>170</v>
      </c>
      <c r="E1394" s="11">
        <v>4.2871810000000003E-2</v>
      </c>
      <c r="F1394" s="12">
        <v>218.36</v>
      </c>
      <c r="G1394" s="12">
        <v>9.36</v>
      </c>
    </row>
    <row r="1395" spans="1:7" ht="15" customHeight="1">
      <c r="A1395" s="7"/>
      <c r="B1395" s="7"/>
      <c r="C1395" s="7"/>
      <c r="D1395" s="7"/>
      <c r="E1395" s="207" t="s">
        <v>697</v>
      </c>
      <c r="F1395" s="207"/>
      <c r="G1395" s="13">
        <v>9.36</v>
      </c>
    </row>
    <row r="1396" spans="1:7" ht="15" customHeight="1">
      <c r="A1396" s="7"/>
      <c r="B1396" s="7"/>
      <c r="C1396" s="7"/>
      <c r="D1396" s="7"/>
      <c r="E1396" s="208" t="s">
        <v>698</v>
      </c>
      <c r="F1396" s="208"/>
      <c r="G1396" s="14">
        <v>135</v>
      </c>
    </row>
    <row r="1397" spans="1:7" ht="9.9499999999999993" customHeight="1">
      <c r="A1397" s="7"/>
      <c r="B1397" s="7"/>
      <c r="C1397" s="7"/>
      <c r="D1397" s="7"/>
      <c r="E1397" s="209"/>
      <c r="F1397" s="209"/>
      <c r="G1397" s="209"/>
    </row>
    <row r="1398" spans="1:7" ht="20.100000000000001" customHeight="1">
      <c r="A1398" s="210" t="s">
        <v>1327</v>
      </c>
      <c r="B1398" s="210"/>
      <c r="C1398" s="210"/>
      <c r="D1398" s="210"/>
      <c r="E1398" s="210"/>
      <c r="F1398" s="210"/>
      <c r="G1398" s="210"/>
    </row>
    <row r="1399" spans="1:7" ht="15" customHeight="1">
      <c r="A1399" s="206" t="s">
        <v>720</v>
      </c>
      <c r="B1399" s="206"/>
      <c r="C1399" s="8" t="s">
        <v>3</v>
      </c>
      <c r="D1399" s="8" t="s">
        <v>4</v>
      </c>
      <c r="E1399" s="8" t="s">
        <v>692</v>
      </c>
      <c r="F1399" s="8" t="s">
        <v>693</v>
      </c>
      <c r="G1399" s="8" t="s">
        <v>694</v>
      </c>
    </row>
    <row r="1400" spans="1:7" ht="29.1" customHeight="1">
      <c r="A1400" s="9" t="s">
        <v>1074</v>
      </c>
      <c r="B1400" s="10" t="s">
        <v>1075</v>
      </c>
      <c r="C1400" s="9" t="s">
        <v>20</v>
      </c>
      <c r="D1400" s="9" t="s">
        <v>723</v>
      </c>
      <c r="E1400" s="11">
        <v>0.20980425999999999</v>
      </c>
      <c r="F1400" s="12">
        <v>47.76</v>
      </c>
      <c r="G1400" s="12">
        <v>10.02</v>
      </c>
    </row>
    <row r="1401" spans="1:7" ht="29.1" customHeight="1">
      <c r="A1401" s="9" t="s">
        <v>1076</v>
      </c>
      <c r="B1401" s="10" t="s">
        <v>1077</v>
      </c>
      <c r="C1401" s="9" t="s">
        <v>20</v>
      </c>
      <c r="D1401" s="9" t="s">
        <v>726</v>
      </c>
      <c r="E1401" s="11">
        <v>0.41972647000000002</v>
      </c>
      <c r="F1401" s="12">
        <v>80.260000000000005</v>
      </c>
      <c r="G1401" s="12">
        <v>33.68</v>
      </c>
    </row>
    <row r="1402" spans="1:7" ht="18" customHeight="1">
      <c r="A1402" s="7"/>
      <c r="B1402" s="7"/>
      <c r="C1402" s="7"/>
      <c r="D1402" s="7"/>
      <c r="E1402" s="207" t="s">
        <v>727</v>
      </c>
      <c r="F1402" s="207"/>
      <c r="G1402" s="13">
        <v>43.7</v>
      </c>
    </row>
    <row r="1403" spans="1:7" ht="15" customHeight="1">
      <c r="A1403" s="206" t="s">
        <v>710</v>
      </c>
      <c r="B1403" s="206"/>
      <c r="C1403" s="8" t="s">
        <v>3</v>
      </c>
      <c r="D1403" s="8" t="s">
        <v>4</v>
      </c>
      <c r="E1403" s="8" t="s">
        <v>692</v>
      </c>
      <c r="F1403" s="8" t="s">
        <v>693</v>
      </c>
      <c r="G1403" s="8" t="s">
        <v>694</v>
      </c>
    </row>
    <row r="1404" spans="1:7" ht="15" customHeight="1">
      <c r="A1404" s="9" t="s">
        <v>886</v>
      </c>
      <c r="B1404" s="10" t="s">
        <v>887</v>
      </c>
      <c r="C1404" s="9" t="s">
        <v>20</v>
      </c>
      <c r="D1404" s="9" t="s">
        <v>713</v>
      </c>
      <c r="E1404" s="11">
        <v>0.11001929000000001</v>
      </c>
      <c r="F1404" s="12">
        <v>19.75</v>
      </c>
      <c r="G1404" s="12">
        <v>2.17</v>
      </c>
    </row>
    <row r="1405" spans="1:7" ht="15" customHeight="1">
      <c r="A1405" s="9" t="s">
        <v>714</v>
      </c>
      <c r="B1405" s="10" t="s">
        <v>715</v>
      </c>
      <c r="C1405" s="9" t="s">
        <v>20</v>
      </c>
      <c r="D1405" s="9" t="s">
        <v>713</v>
      </c>
      <c r="E1405" s="11">
        <v>0.173984</v>
      </c>
      <c r="F1405" s="12">
        <v>15.73</v>
      </c>
      <c r="G1405" s="12">
        <v>2.73</v>
      </c>
    </row>
    <row r="1406" spans="1:7" ht="18" customHeight="1">
      <c r="A1406" s="7"/>
      <c r="B1406" s="7"/>
      <c r="C1406" s="7"/>
      <c r="D1406" s="7"/>
      <c r="E1406" s="207" t="s">
        <v>716</v>
      </c>
      <c r="F1406" s="207"/>
      <c r="G1406" s="13">
        <v>4.9000000000000004</v>
      </c>
    </row>
    <row r="1407" spans="1:7" ht="15" customHeight="1">
      <c r="A1407" s="7"/>
      <c r="B1407" s="7"/>
      <c r="C1407" s="7"/>
      <c r="D1407" s="7"/>
      <c r="E1407" s="208" t="s">
        <v>698</v>
      </c>
      <c r="F1407" s="208"/>
      <c r="G1407" s="14">
        <v>48.6</v>
      </c>
    </row>
    <row r="1408" spans="1:7" ht="9.9499999999999993" customHeight="1">
      <c r="A1408" s="7"/>
      <c r="B1408" s="7"/>
      <c r="C1408" s="7"/>
      <c r="D1408" s="7"/>
      <c r="E1408" s="209"/>
      <c r="F1408" s="209"/>
      <c r="G1408" s="209"/>
    </row>
    <row r="1409" spans="1:7" ht="20.100000000000001" customHeight="1">
      <c r="A1409" s="210" t="s">
        <v>1328</v>
      </c>
      <c r="B1409" s="210"/>
      <c r="C1409" s="210"/>
      <c r="D1409" s="210"/>
      <c r="E1409" s="210"/>
      <c r="F1409" s="210"/>
      <c r="G1409" s="210"/>
    </row>
    <row r="1410" spans="1:7" ht="15" customHeight="1">
      <c r="A1410" s="206" t="s">
        <v>700</v>
      </c>
      <c r="B1410" s="206"/>
      <c r="C1410" s="8" t="s">
        <v>3</v>
      </c>
      <c r="D1410" s="8" t="s">
        <v>4</v>
      </c>
      <c r="E1410" s="8" t="s">
        <v>692</v>
      </c>
      <c r="F1410" s="8" t="s">
        <v>693</v>
      </c>
      <c r="G1410" s="8" t="s">
        <v>694</v>
      </c>
    </row>
    <row r="1411" spans="1:7" ht="29.1" customHeight="1">
      <c r="A1411" s="9" t="s">
        <v>1086</v>
      </c>
      <c r="B1411" s="10" t="s">
        <v>1087</v>
      </c>
      <c r="C1411" s="9" t="s">
        <v>20</v>
      </c>
      <c r="D1411" s="9" t="s">
        <v>33</v>
      </c>
      <c r="E1411" s="11">
        <v>80.898354949999998</v>
      </c>
      <c r="F1411" s="12">
        <v>0.3</v>
      </c>
      <c r="G1411" s="12">
        <v>24.26</v>
      </c>
    </row>
    <row r="1412" spans="1:7" ht="15" customHeight="1">
      <c r="A1412" s="9" t="s">
        <v>933</v>
      </c>
      <c r="B1412" s="10" t="s">
        <v>934</v>
      </c>
      <c r="C1412" s="9" t="s">
        <v>20</v>
      </c>
      <c r="D1412" s="9" t="s">
        <v>935</v>
      </c>
      <c r="E1412" s="11">
        <v>1.385928E-2</v>
      </c>
      <c r="F1412" s="12">
        <v>15.28</v>
      </c>
      <c r="G1412" s="12">
        <v>0.21</v>
      </c>
    </row>
    <row r="1413" spans="1:7" ht="29.1" customHeight="1">
      <c r="A1413" s="9" t="s">
        <v>1088</v>
      </c>
      <c r="B1413" s="10" t="s">
        <v>1089</v>
      </c>
      <c r="C1413" s="9" t="s">
        <v>20</v>
      </c>
      <c r="D1413" s="9" t="s">
        <v>25</v>
      </c>
      <c r="E1413" s="11">
        <v>1.15017971</v>
      </c>
      <c r="F1413" s="12">
        <v>0.66</v>
      </c>
      <c r="G1413" s="12">
        <v>0.75</v>
      </c>
    </row>
    <row r="1414" spans="1:7" ht="15" customHeight="1">
      <c r="A1414" s="7"/>
      <c r="B1414" s="7"/>
      <c r="C1414" s="7"/>
      <c r="D1414" s="7"/>
      <c r="E1414" s="207" t="s">
        <v>709</v>
      </c>
      <c r="F1414" s="207"/>
      <c r="G1414" s="13">
        <v>25.22</v>
      </c>
    </row>
    <row r="1415" spans="1:7" ht="15" customHeight="1">
      <c r="A1415" s="206" t="s">
        <v>710</v>
      </c>
      <c r="B1415" s="206"/>
      <c r="C1415" s="8" t="s">
        <v>3</v>
      </c>
      <c r="D1415" s="8" t="s">
        <v>4</v>
      </c>
      <c r="E1415" s="8" t="s">
        <v>692</v>
      </c>
      <c r="F1415" s="8" t="s">
        <v>693</v>
      </c>
      <c r="G1415" s="8" t="s">
        <v>694</v>
      </c>
    </row>
    <row r="1416" spans="1:7" ht="15" customHeight="1">
      <c r="A1416" s="9" t="s">
        <v>886</v>
      </c>
      <c r="B1416" s="10" t="s">
        <v>887</v>
      </c>
      <c r="C1416" s="9" t="s">
        <v>20</v>
      </c>
      <c r="D1416" s="9" t="s">
        <v>713</v>
      </c>
      <c r="E1416" s="11">
        <v>4.0741041999999998</v>
      </c>
      <c r="F1416" s="12">
        <v>19.75</v>
      </c>
      <c r="G1416" s="12">
        <v>80.459999999999994</v>
      </c>
    </row>
    <row r="1417" spans="1:7" ht="15" customHeight="1">
      <c r="A1417" s="9" t="s">
        <v>714</v>
      </c>
      <c r="B1417" s="10" t="s">
        <v>715</v>
      </c>
      <c r="C1417" s="9" t="s">
        <v>20</v>
      </c>
      <c r="D1417" s="9" t="s">
        <v>713</v>
      </c>
      <c r="E1417" s="11">
        <v>2.03705209</v>
      </c>
      <c r="F1417" s="12">
        <v>15.73</v>
      </c>
      <c r="G1417" s="12">
        <v>32.04</v>
      </c>
    </row>
    <row r="1418" spans="1:7" ht="18" customHeight="1">
      <c r="A1418" s="7"/>
      <c r="B1418" s="7"/>
      <c r="C1418" s="7"/>
      <c r="D1418" s="7"/>
      <c r="E1418" s="207" t="s">
        <v>716</v>
      </c>
      <c r="F1418" s="207"/>
      <c r="G1418" s="13">
        <v>112.5</v>
      </c>
    </row>
    <row r="1419" spans="1:7" ht="15" customHeight="1">
      <c r="A1419" s="206" t="s">
        <v>691</v>
      </c>
      <c r="B1419" s="206"/>
      <c r="C1419" s="8" t="s">
        <v>3</v>
      </c>
      <c r="D1419" s="8" t="s">
        <v>4</v>
      </c>
      <c r="E1419" s="8" t="s">
        <v>692</v>
      </c>
      <c r="F1419" s="8" t="s">
        <v>693</v>
      </c>
      <c r="G1419" s="8" t="s">
        <v>694</v>
      </c>
    </row>
    <row r="1420" spans="1:7" ht="38.1" customHeight="1">
      <c r="A1420" s="9" t="s">
        <v>1090</v>
      </c>
      <c r="B1420" s="10" t="s">
        <v>1091</v>
      </c>
      <c r="C1420" s="9" t="s">
        <v>20</v>
      </c>
      <c r="D1420" s="9" t="s">
        <v>170</v>
      </c>
      <c r="E1420" s="11">
        <v>1.8017470000000001E-2</v>
      </c>
      <c r="F1420" s="12">
        <v>348.82</v>
      </c>
      <c r="G1420" s="12">
        <v>6.28</v>
      </c>
    </row>
    <row r="1421" spans="1:7" ht="15" customHeight="1">
      <c r="A1421" s="7"/>
      <c r="B1421" s="7"/>
      <c r="C1421" s="7"/>
      <c r="D1421" s="7"/>
      <c r="E1421" s="207" t="s">
        <v>697</v>
      </c>
      <c r="F1421" s="207"/>
      <c r="G1421" s="13">
        <v>6.28</v>
      </c>
    </row>
    <row r="1422" spans="1:7" ht="15" customHeight="1">
      <c r="A1422" s="7"/>
      <c r="B1422" s="7"/>
      <c r="C1422" s="7"/>
      <c r="D1422" s="7"/>
      <c r="E1422" s="208" t="s">
        <v>698</v>
      </c>
      <c r="F1422" s="208"/>
      <c r="G1422" s="14">
        <v>144</v>
      </c>
    </row>
    <row r="1423" spans="1:7" ht="9.9499999999999993" customHeight="1">
      <c r="A1423" s="7"/>
      <c r="B1423" s="7"/>
      <c r="C1423" s="7"/>
      <c r="D1423" s="7"/>
      <c r="E1423" s="209"/>
      <c r="F1423" s="209"/>
      <c r="G1423" s="209"/>
    </row>
    <row r="1424" spans="1:7" ht="20.100000000000001" customHeight="1">
      <c r="A1424" s="210" t="s">
        <v>1329</v>
      </c>
      <c r="B1424" s="210"/>
      <c r="C1424" s="210"/>
      <c r="D1424" s="210"/>
      <c r="E1424" s="210"/>
      <c r="F1424" s="210"/>
      <c r="G1424" s="210"/>
    </row>
    <row r="1425" spans="1:7" ht="15" customHeight="1">
      <c r="A1425" s="206" t="s">
        <v>691</v>
      </c>
      <c r="B1425" s="206"/>
      <c r="C1425" s="8" t="s">
        <v>3</v>
      </c>
      <c r="D1425" s="8" t="s">
        <v>4</v>
      </c>
      <c r="E1425" s="8" t="s">
        <v>692</v>
      </c>
      <c r="F1425" s="8" t="s">
        <v>693</v>
      </c>
      <c r="G1425" s="8" t="s">
        <v>694</v>
      </c>
    </row>
    <row r="1426" spans="1:7" ht="29.1" customHeight="1">
      <c r="A1426" s="9" t="s">
        <v>915</v>
      </c>
      <c r="B1426" s="10" t="s">
        <v>916</v>
      </c>
      <c r="C1426" s="9" t="s">
        <v>15</v>
      </c>
      <c r="D1426" s="9" t="s">
        <v>809</v>
      </c>
      <c r="E1426" s="11">
        <v>3.0445422600000001</v>
      </c>
      <c r="F1426" s="12">
        <v>5.86</v>
      </c>
      <c r="G1426" s="12">
        <v>17.84</v>
      </c>
    </row>
    <row r="1427" spans="1:7" ht="29.1" customHeight="1">
      <c r="A1427" s="9" t="s">
        <v>405</v>
      </c>
      <c r="B1427" s="10" t="s">
        <v>1273</v>
      </c>
      <c r="C1427" s="9" t="s">
        <v>15</v>
      </c>
      <c r="D1427" s="9" t="s">
        <v>16</v>
      </c>
      <c r="E1427" s="11">
        <v>1.12804192</v>
      </c>
      <c r="F1427" s="12">
        <v>80</v>
      </c>
      <c r="G1427" s="12">
        <v>90.24</v>
      </c>
    </row>
    <row r="1428" spans="1:7" ht="29.1" customHeight="1">
      <c r="A1428" s="9" t="s">
        <v>1274</v>
      </c>
      <c r="B1428" s="10" t="s">
        <v>1275</v>
      </c>
      <c r="C1428" s="9" t="s">
        <v>15</v>
      </c>
      <c r="D1428" s="9" t="s">
        <v>923</v>
      </c>
      <c r="E1428" s="11">
        <v>0.13661404999999999</v>
      </c>
      <c r="F1428" s="12">
        <v>309.61</v>
      </c>
      <c r="G1428" s="12">
        <v>42.29</v>
      </c>
    </row>
    <row r="1429" spans="1:7" ht="21" customHeight="1">
      <c r="A1429" s="9" t="s">
        <v>919</v>
      </c>
      <c r="B1429" s="10" t="s">
        <v>920</v>
      </c>
      <c r="C1429" s="9" t="s">
        <v>15</v>
      </c>
      <c r="D1429" s="9" t="s">
        <v>16</v>
      </c>
      <c r="E1429" s="11">
        <v>2.60217287</v>
      </c>
      <c r="F1429" s="12">
        <v>4.46</v>
      </c>
      <c r="G1429" s="12">
        <v>11.6</v>
      </c>
    </row>
    <row r="1430" spans="1:7" ht="21" customHeight="1">
      <c r="A1430" s="9" t="s">
        <v>1276</v>
      </c>
      <c r="B1430" s="10" t="s">
        <v>1277</v>
      </c>
      <c r="C1430" s="9" t="s">
        <v>15</v>
      </c>
      <c r="D1430" s="9" t="s">
        <v>923</v>
      </c>
      <c r="E1430" s="11">
        <v>4.293582E-2</v>
      </c>
      <c r="F1430" s="12">
        <v>212.1</v>
      </c>
      <c r="G1430" s="12">
        <v>9.1</v>
      </c>
    </row>
    <row r="1431" spans="1:7" ht="21" customHeight="1">
      <c r="A1431" s="9" t="s">
        <v>1278</v>
      </c>
      <c r="B1431" s="10" t="s">
        <v>1279</v>
      </c>
      <c r="C1431" s="9" t="s">
        <v>15</v>
      </c>
      <c r="D1431" s="9" t="s">
        <v>16</v>
      </c>
      <c r="E1431" s="11">
        <v>0.42935848999999998</v>
      </c>
      <c r="F1431" s="12">
        <v>72.89</v>
      </c>
      <c r="G1431" s="12">
        <v>31.29</v>
      </c>
    </row>
    <row r="1432" spans="1:7" ht="21" customHeight="1">
      <c r="A1432" s="9" t="s">
        <v>1280</v>
      </c>
      <c r="B1432" s="10" t="s">
        <v>1281</v>
      </c>
      <c r="C1432" s="9" t="s">
        <v>15</v>
      </c>
      <c r="D1432" s="9" t="s">
        <v>16</v>
      </c>
      <c r="E1432" s="11">
        <v>2.60217287</v>
      </c>
      <c r="F1432" s="12">
        <v>11.15</v>
      </c>
      <c r="G1432" s="12">
        <v>29.01</v>
      </c>
    </row>
    <row r="1433" spans="1:7" ht="21" customHeight="1">
      <c r="A1433" s="9" t="s">
        <v>1282</v>
      </c>
      <c r="B1433" s="10" t="s">
        <v>1283</v>
      </c>
      <c r="C1433" s="9" t="s">
        <v>15</v>
      </c>
      <c r="D1433" s="9" t="s">
        <v>16</v>
      </c>
      <c r="E1433" s="11">
        <v>2.60217287</v>
      </c>
      <c r="F1433" s="12">
        <v>25.94</v>
      </c>
      <c r="G1433" s="12">
        <v>67.5</v>
      </c>
    </row>
    <row r="1434" spans="1:7" ht="15" customHeight="1">
      <c r="A1434" s="7"/>
      <c r="B1434" s="7"/>
      <c r="C1434" s="7"/>
      <c r="D1434" s="7"/>
      <c r="E1434" s="207" t="s">
        <v>697</v>
      </c>
      <c r="F1434" s="207"/>
      <c r="G1434" s="13">
        <v>298.87</v>
      </c>
    </row>
    <row r="1435" spans="1:7" ht="15" customHeight="1">
      <c r="A1435" s="7"/>
      <c r="B1435" s="7"/>
      <c r="C1435" s="7"/>
      <c r="D1435" s="7"/>
      <c r="E1435" s="208" t="s">
        <v>698</v>
      </c>
      <c r="F1435" s="208"/>
      <c r="G1435" s="14">
        <v>298.87</v>
      </c>
    </row>
    <row r="1436" spans="1:7" ht="9.9499999999999993" customHeight="1">
      <c r="A1436" s="7"/>
      <c r="B1436" s="7"/>
      <c r="C1436" s="7"/>
      <c r="D1436" s="7"/>
      <c r="E1436" s="209"/>
      <c r="F1436" s="209"/>
      <c r="G1436" s="209"/>
    </row>
    <row r="1437" spans="1:7" ht="20.100000000000001" customHeight="1">
      <c r="A1437" s="210" t="s">
        <v>1330</v>
      </c>
      <c r="B1437" s="210"/>
      <c r="C1437" s="210"/>
      <c r="D1437" s="210"/>
      <c r="E1437" s="210"/>
      <c r="F1437" s="210"/>
      <c r="G1437" s="210"/>
    </row>
    <row r="1438" spans="1:7" ht="15" customHeight="1">
      <c r="A1438" s="206" t="s">
        <v>800</v>
      </c>
      <c r="B1438" s="206"/>
      <c r="C1438" s="8" t="s">
        <v>3</v>
      </c>
      <c r="D1438" s="8" t="s">
        <v>4</v>
      </c>
      <c r="E1438" s="8" t="s">
        <v>692</v>
      </c>
      <c r="F1438" s="8" t="s">
        <v>693</v>
      </c>
      <c r="G1438" s="8" t="s">
        <v>694</v>
      </c>
    </row>
    <row r="1439" spans="1:7" ht="21" customHeight="1">
      <c r="A1439" s="9" t="s">
        <v>1299</v>
      </c>
      <c r="B1439" s="10" t="s">
        <v>1300</v>
      </c>
      <c r="C1439" s="9" t="s">
        <v>15</v>
      </c>
      <c r="D1439" s="9" t="s">
        <v>803</v>
      </c>
      <c r="E1439" s="11">
        <v>8.9668117800000005</v>
      </c>
      <c r="F1439" s="12">
        <v>2.96</v>
      </c>
      <c r="G1439" s="12">
        <v>26.54</v>
      </c>
    </row>
    <row r="1440" spans="1:7" ht="15" customHeight="1">
      <c r="A1440" s="9" t="s">
        <v>804</v>
      </c>
      <c r="B1440" s="10" t="s">
        <v>805</v>
      </c>
      <c r="C1440" s="9" t="s">
        <v>15</v>
      </c>
      <c r="D1440" s="9" t="s">
        <v>803</v>
      </c>
      <c r="E1440" s="11">
        <v>6.7291673300000001</v>
      </c>
      <c r="F1440" s="12">
        <v>3.08</v>
      </c>
      <c r="G1440" s="12">
        <v>20.72</v>
      </c>
    </row>
    <row r="1441" spans="1:7" ht="15" customHeight="1">
      <c r="A1441" s="7"/>
      <c r="B1441" s="7"/>
      <c r="C1441" s="7"/>
      <c r="D1441" s="7"/>
      <c r="E1441" s="207" t="s">
        <v>806</v>
      </c>
      <c r="F1441" s="207"/>
      <c r="G1441" s="13">
        <v>47.26</v>
      </c>
    </row>
    <row r="1442" spans="1:7" ht="15" customHeight="1">
      <c r="A1442" s="206" t="s">
        <v>700</v>
      </c>
      <c r="B1442" s="206"/>
      <c r="C1442" s="8" t="s">
        <v>3</v>
      </c>
      <c r="D1442" s="8" t="s">
        <v>4</v>
      </c>
      <c r="E1442" s="8" t="s">
        <v>692</v>
      </c>
      <c r="F1442" s="8" t="s">
        <v>693</v>
      </c>
      <c r="G1442" s="8" t="s">
        <v>694</v>
      </c>
    </row>
    <row r="1443" spans="1:7" ht="15" customHeight="1">
      <c r="A1443" s="9" t="s">
        <v>1331</v>
      </c>
      <c r="B1443" s="10" t="s">
        <v>1332</v>
      </c>
      <c r="C1443" s="9" t="s">
        <v>15</v>
      </c>
      <c r="D1443" s="9" t="s">
        <v>809</v>
      </c>
      <c r="E1443" s="11">
        <v>8.4594905199999992</v>
      </c>
      <c r="F1443" s="12">
        <v>3.53</v>
      </c>
      <c r="G1443" s="12">
        <v>29.86</v>
      </c>
    </row>
    <row r="1444" spans="1:7" ht="21" customHeight="1">
      <c r="A1444" s="9" t="s">
        <v>1333</v>
      </c>
      <c r="B1444" s="10" t="s">
        <v>1334</v>
      </c>
      <c r="C1444" s="9" t="s">
        <v>15</v>
      </c>
      <c r="D1444" s="9" t="s">
        <v>45</v>
      </c>
      <c r="E1444" s="11">
        <v>0.14951655999999999</v>
      </c>
      <c r="F1444" s="12">
        <v>4.33</v>
      </c>
      <c r="G1444" s="12">
        <v>0.64</v>
      </c>
    </row>
    <row r="1445" spans="1:7" ht="21" customHeight="1">
      <c r="A1445" s="9" t="s">
        <v>1335</v>
      </c>
      <c r="B1445" s="10" t="s">
        <v>1336</v>
      </c>
      <c r="C1445" s="9" t="s">
        <v>15</v>
      </c>
      <c r="D1445" s="9" t="s">
        <v>45</v>
      </c>
      <c r="E1445" s="11">
        <v>0.21640556</v>
      </c>
      <c r="F1445" s="12">
        <v>6.74</v>
      </c>
      <c r="G1445" s="12">
        <v>1.45</v>
      </c>
    </row>
    <row r="1446" spans="1:7" ht="15" customHeight="1">
      <c r="A1446" s="9" t="s">
        <v>1337</v>
      </c>
      <c r="B1446" s="10" t="s">
        <v>1338</v>
      </c>
      <c r="C1446" s="9" t="s">
        <v>15</v>
      </c>
      <c r="D1446" s="9" t="s">
        <v>45</v>
      </c>
      <c r="E1446" s="11">
        <v>7.5741949999999996</v>
      </c>
      <c r="F1446" s="12">
        <v>4.4800000000000004</v>
      </c>
      <c r="G1446" s="12">
        <v>33.93</v>
      </c>
    </row>
    <row r="1447" spans="1:7" ht="15" customHeight="1">
      <c r="A1447" s="9" t="s">
        <v>1339</v>
      </c>
      <c r="B1447" s="10" t="s">
        <v>1340</v>
      </c>
      <c r="C1447" s="9" t="s">
        <v>15</v>
      </c>
      <c r="D1447" s="9" t="s">
        <v>16</v>
      </c>
      <c r="E1447" s="11">
        <v>4.7215699999999996E-3</v>
      </c>
      <c r="F1447" s="12">
        <v>164.23</v>
      </c>
      <c r="G1447" s="12">
        <v>0.77</v>
      </c>
    </row>
    <row r="1448" spans="1:7" ht="15" customHeight="1">
      <c r="A1448" s="9" t="s">
        <v>1305</v>
      </c>
      <c r="B1448" s="10" t="s">
        <v>1306</v>
      </c>
      <c r="C1448" s="9" t="s">
        <v>15</v>
      </c>
      <c r="D1448" s="9" t="s">
        <v>809</v>
      </c>
      <c r="E1448" s="11">
        <v>5.6658913200000001</v>
      </c>
      <c r="F1448" s="12">
        <v>17.54</v>
      </c>
      <c r="G1448" s="12">
        <v>99.37</v>
      </c>
    </row>
    <row r="1449" spans="1:7" ht="15" customHeight="1">
      <c r="A1449" s="9" t="s">
        <v>1341</v>
      </c>
      <c r="B1449" s="10" t="s">
        <v>1342</v>
      </c>
      <c r="C1449" s="9" t="s">
        <v>15</v>
      </c>
      <c r="D1449" s="9" t="s">
        <v>809</v>
      </c>
      <c r="E1449" s="11">
        <v>16.840288130000001</v>
      </c>
      <c r="F1449" s="12">
        <v>2.71</v>
      </c>
      <c r="G1449" s="12">
        <v>45.63</v>
      </c>
    </row>
    <row r="1450" spans="1:7" ht="21" customHeight="1">
      <c r="A1450" s="9" t="s">
        <v>1343</v>
      </c>
      <c r="B1450" s="10" t="s">
        <v>1344</v>
      </c>
      <c r="C1450" s="9" t="s">
        <v>15</v>
      </c>
      <c r="D1450" s="9" t="s">
        <v>16</v>
      </c>
      <c r="E1450" s="11">
        <v>1.1213743</v>
      </c>
      <c r="F1450" s="12">
        <v>55.41</v>
      </c>
      <c r="G1450" s="12">
        <v>62.13</v>
      </c>
    </row>
    <row r="1451" spans="1:7" ht="21" customHeight="1">
      <c r="A1451" s="9" t="s">
        <v>1345</v>
      </c>
      <c r="B1451" s="10" t="s">
        <v>1346</v>
      </c>
      <c r="C1451" s="9" t="s">
        <v>15</v>
      </c>
      <c r="D1451" s="9" t="s">
        <v>45</v>
      </c>
      <c r="E1451" s="11">
        <v>5.8036039500000003</v>
      </c>
      <c r="F1451" s="12">
        <v>22.73</v>
      </c>
      <c r="G1451" s="12">
        <v>131.91</v>
      </c>
    </row>
    <row r="1452" spans="1:7" ht="15" customHeight="1">
      <c r="A1452" s="7"/>
      <c r="B1452" s="7"/>
      <c r="C1452" s="7"/>
      <c r="D1452" s="7"/>
      <c r="E1452" s="207" t="s">
        <v>709</v>
      </c>
      <c r="F1452" s="207"/>
      <c r="G1452" s="13">
        <v>405.69</v>
      </c>
    </row>
    <row r="1453" spans="1:7" ht="15" customHeight="1">
      <c r="A1453" s="206" t="s">
        <v>815</v>
      </c>
      <c r="B1453" s="206"/>
      <c r="C1453" s="8" t="s">
        <v>3</v>
      </c>
      <c r="D1453" s="8" t="s">
        <v>4</v>
      </c>
      <c r="E1453" s="8" t="s">
        <v>692</v>
      </c>
      <c r="F1453" s="8" t="s">
        <v>693</v>
      </c>
      <c r="G1453" s="8" t="s">
        <v>694</v>
      </c>
    </row>
    <row r="1454" spans="1:7" ht="15" customHeight="1">
      <c r="A1454" s="9" t="s">
        <v>1313</v>
      </c>
      <c r="B1454" s="10" t="s">
        <v>1314</v>
      </c>
      <c r="C1454" s="9" t="s">
        <v>15</v>
      </c>
      <c r="D1454" s="9" t="s">
        <v>803</v>
      </c>
      <c r="E1454" s="11">
        <v>8.9606647899999992</v>
      </c>
      <c r="F1454" s="12">
        <v>16.399999999999999</v>
      </c>
      <c r="G1454" s="12">
        <v>146.94999999999999</v>
      </c>
    </row>
    <row r="1455" spans="1:7" ht="15" customHeight="1">
      <c r="A1455" s="9" t="s">
        <v>818</v>
      </c>
      <c r="B1455" s="10" t="s">
        <v>819</v>
      </c>
      <c r="C1455" s="9" t="s">
        <v>15</v>
      </c>
      <c r="D1455" s="9" t="s">
        <v>803</v>
      </c>
      <c r="E1455" s="11">
        <v>6.72677528</v>
      </c>
      <c r="F1455" s="12">
        <v>11.7</v>
      </c>
      <c r="G1455" s="12">
        <v>78.7</v>
      </c>
    </row>
    <row r="1456" spans="1:7" ht="15" customHeight="1">
      <c r="A1456" s="7"/>
      <c r="B1456" s="7"/>
      <c r="C1456" s="7"/>
      <c r="D1456" s="7"/>
      <c r="E1456" s="207" t="s">
        <v>820</v>
      </c>
      <c r="F1456" s="207"/>
      <c r="G1456" s="13">
        <v>225.65</v>
      </c>
    </row>
    <row r="1457" spans="1:7" ht="15" customHeight="1">
      <c r="A1457" s="7"/>
      <c r="B1457" s="7"/>
      <c r="C1457" s="7"/>
      <c r="D1457" s="7"/>
      <c r="E1457" s="208" t="s">
        <v>698</v>
      </c>
      <c r="F1457" s="208"/>
      <c r="G1457" s="14">
        <v>678.6</v>
      </c>
    </row>
    <row r="1458" spans="1:7" ht="9.9499999999999993" customHeight="1">
      <c r="A1458" s="7"/>
      <c r="B1458" s="7"/>
      <c r="C1458" s="7"/>
      <c r="D1458" s="7"/>
      <c r="E1458" s="209"/>
      <c r="F1458" s="209"/>
      <c r="G1458" s="209"/>
    </row>
    <row r="1459" spans="1:7" ht="20.100000000000001" customHeight="1">
      <c r="A1459" s="210" t="s">
        <v>1347</v>
      </c>
      <c r="B1459" s="210"/>
      <c r="C1459" s="210"/>
      <c r="D1459" s="210"/>
      <c r="E1459" s="210"/>
      <c r="F1459" s="210"/>
      <c r="G1459" s="210"/>
    </row>
    <row r="1460" spans="1:7" ht="15" customHeight="1">
      <c r="A1460" s="206" t="s">
        <v>800</v>
      </c>
      <c r="B1460" s="206"/>
      <c r="C1460" s="8" t="s">
        <v>3</v>
      </c>
      <c r="D1460" s="8" t="s">
        <v>4</v>
      </c>
      <c r="E1460" s="8" t="s">
        <v>692</v>
      </c>
      <c r="F1460" s="8" t="s">
        <v>693</v>
      </c>
      <c r="G1460" s="8" t="s">
        <v>694</v>
      </c>
    </row>
    <row r="1461" spans="1:7" ht="15" customHeight="1">
      <c r="A1461" s="9" t="s">
        <v>944</v>
      </c>
      <c r="B1461" s="10" t="s">
        <v>945</v>
      </c>
      <c r="C1461" s="9" t="s">
        <v>15</v>
      </c>
      <c r="D1461" s="9" t="s">
        <v>803</v>
      </c>
      <c r="E1461" s="11">
        <v>2.4451603799999999</v>
      </c>
      <c r="F1461" s="12">
        <v>2.98</v>
      </c>
      <c r="G1461" s="12">
        <v>7.28</v>
      </c>
    </row>
    <row r="1462" spans="1:7" ht="15" customHeight="1">
      <c r="A1462" s="9" t="s">
        <v>804</v>
      </c>
      <c r="B1462" s="10" t="s">
        <v>805</v>
      </c>
      <c r="C1462" s="9" t="s">
        <v>15</v>
      </c>
      <c r="D1462" s="9" t="s">
        <v>803</v>
      </c>
      <c r="E1462" s="11">
        <v>1.95673075</v>
      </c>
      <c r="F1462" s="12">
        <v>3.08</v>
      </c>
      <c r="G1462" s="12">
        <v>6.02</v>
      </c>
    </row>
    <row r="1463" spans="1:7" ht="15" customHeight="1">
      <c r="A1463" s="7"/>
      <c r="B1463" s="7"/>
      <c r="C1463" s="7"/>
      <c r="D1463" s="7"/>
      <c r="E1463" s="207" t="s">
        <v>806</v>
      </c>
      <c r="F1463" s="207"/>
      <c r="G1463" s="13">
        <v>13.3</v>
      </c>
    </row>
    <row r="1464" spans="1:7" ht="15" customHeight="1">
      <c r="A1464" s="206" t="s">
        <v>700</v>
      </c>
      <c r="B1464" s="206"/>
      <c r="C1464" s="8" t="s">
        <v>3</v>
      </c>
      <c r="D1464" s="8" t="s">
        <v>4</v>
      </c>
      <c r="E1464" s="8" t="s">
        <v>692</v>
      </c>
      <c r="F1464" s="8" t="s">
        <v>693</v>
      </c>
      <c r="G1464" s="8" t="s">
        <v>694</v>
      </c>
    </row>
    <row r="1465" spans="1:7" ht="38.1" customHeight="1">
      <c r="A1465" s="9" t="s">
        <v>1348</v>
      </c>
      <c r="B1465" s="10" t="s">
        <v>1349</v>
      </c>
      <c r="C1465" s="9" t="s">
        <v>15</v>
      </c>
      <c r="D1465" s="9" t="s">
        <v>45</v>
      </c>
      <c r="E1465" s="11">
        <v>1.9976106300000001</v>
      </c>
      <c r="F1465" s="12">
        <v>64.260000000000005</v>
      </c>
      <c r="G1465" s="12">
        <v>128.36000000000001</v>
      </c>
    </row>
    <row r="1466" spans="1:7" ht="15" customHeight="1">
      <c r="A1466" s="7"/>
      <c r="B1466" s="7"/>
      <c r="C1466" s="7"/>
      <c r="D1466" s="7"/>
      <c r="E1466" s="207" t="s">
        <v>709</v>
      </c>
      <c r="F1466" s="207"/>
      <c r="G1466" s="13">
        <v>128.36000000000001</v>
      </c>
    </row>
    <row r="1467" spans="1:7" ht="15" customHeight="1">
      <c r="A1467" s="206" t="s">
        <v>815</v>
      </c>
      <c r="B1467" s="206"/>
      <c r="C1467" s="8" t="s">
        <v>3</v>
      </c>
      <c r="D1467" s="8" t="s">
        <v>4</v>
      </c>
      <c r="E1467" s="8" t="s">
        <v>692</v>
      </c>
      <c r="F1467" s="8" t="s">
        <v>693</v>
      </c>
      <c r="G1467" s="8" t="s">
        <v>694</v>
      </c>
    </row>
    <row r="1468" spans="1:7" ht="15" customHeight="1">
      <c r="A1468" s="9" t="s">
        <v>946</v>
      </c>
      <c r="B1468" s="10" t="s">
        <v>947</v>
      </c>
      <c r="C1468" s="9" t="s">
        <v>15</v>
      </c>
      <c r="D1468" s="9" t="s">
        <v>803</v>
      </c>
      <c r="E1468" s="11">
        <v>2.4465232100000001</v>
      </c>
      <c r="F1468" s="12">
        <v>16.399999999999999</v>
      </c>
      <c r="G1468" s="12">
        <v>40.119999999999997</v>
      </c>
    </row>
    <row r="1469" spans="1:7" ht="15" customHeight="1">
      <c r="A1469" s="9" t="s">
        <v>818</v>
      </c>
      <c r="B1469" s="10" t="s">
        <v>819</v>
      </c>
      <c r="C1469" s="9" t="s">
        <v>15</v>
      </c>
      <c r="D1469" s="9" t="s">
        <v>803</v>
      </c>
      <c r="E1469" s="11">
        <v>1.95673075</v>
      </c>
      <c r="F1469" s="12">
        <v>11.7</v>
      </c>
      <c r="G1469" s="12">
        <v>22.89</v>
      </c>
    </row>
    <row r="1470" spans="1:7" ht="15" customHeight="1">
      <c r="A1470" s="7"/>
      <c r="B1470" s="7"/>
      <c r="C1470" s="7"/>
      <c r="D1470" s="7"/>
      <c r="E1470" s="207" t="s">
        <v>820</v>
      </c>
      <c r="F1470" s="207"/>
      <c r="G1470" s="13">
        <v>63.01</v>
      </c>
    </row>
    <row r="1471" spans="1:7" ht="15" customHeight="1">
      <c r="A1471" s="206" t="s">
        <v>691</v>
      </c>
      <c r="B1471" s="206"/>
      <c r="C1471" s="8" t="s">
        <v>3</v>
      </c>
      <c r="D1471" s="8" t="s">
        <v>4</v>
      </c>
      <c r="E1471" s="8" t="s">
        <v>692</v>
      </c>
      <c r="F1471" s="8" t="s">
        <v>693</v>
      </c>
      <c r="G1471" s="8" t="s">
        <v>694</v>
      </c>
    </row>
    <row r="1472" spans="1:7" ht="21" customHeight="1">
      <c r="A1472" s="9" t="s">
        <v>1350</v>
      </c>
      <c r="B1472" s="10" t="s">
        <v>1351</v>
      </c>
      <c r="C1472" s="9" t="s">
        <v>15</v>
      </c>
      <c r="D1472" s="9" t="s">
        <v>923</v>
      </c>
      <c r="E1472" s="11">
        <v>3.6688690000000003E-2</v>
      </c>
      <c r="F1472" s="12">
        <v>235.24</v>
      </c>
      <c r="G1472" s="12">
        <v>8.6300000000000008</v>
      </c>
    </row>
    <row r="1473" spans="1:7" ht="15" customHeight="1">
      <c r="A1473" s="7"/>
      <c r="B1473" s="7"/>
      <c r="C1473" s="7"/>
      <c r="D1473" s="7"/>
      <c r="E1473" s="207" t="s">
        <v>697</v>
      </c>
      <c r="F1473" s="207"/>
      <c r="G1473" s="13">
        <v>8.6300000000000008</v>
      </c>
    </row>
    <row r="1474" spans="1:7" ht="15" customHeight="1">
      <c r="A1474" s="7"/>
      <c r="B1474" s="7"/>
      <c r="C1474" s="7"/>
      <c r="D1474" s="7"/>
      <c r="E1474" s="208" t="s">
        <v>698</v>
      </c>
      <c r="F1474" s="208"/>
      <c r="G1474" s="14">
        <v>213.3</v>
      </c>
    </row>
    <row r="1475" spans="1:7" ht="9.9499999999999993" customHeight="1">
      <c r="A1475" s="7"/>
      <c r="B1475" s="7"/>
      <c r="C1475" s="7"/>
      <c r="D1475" s="7"/>
      <c r="E1475" s="209"/>
      <c r="F1475" s="209"/>
      <c r="G1475" s="209"/>
    </row>
    <row r="1476" spans="1:7" ht="20.100000000000001" customHeight="1">
      <c r="A1476" s="210" t="s">
        <v>1352</v>
      </c>
      <c r="B1476" s="210"/>
      <c r="C1476" s="210"/>
      <c r="D1476" s="210"/>
      <c r="E1476" s="210"/>
      <c r="F1476" s="210"/>
      <c r="G1476" s="210"/>
    </row>
    <row r="1477" spans="1:7" ht="15" customHeight="1">
      <c r="A1477" s="206" t="s">
        <v>710</v>
      </c>
      <c r="B1477" s="206"/>
      <c r="C1477" s="8" t="s">
        <v>3</v>
      </c>
      <c r="D1477" s="8" t="s">
        <v>4</v>
      </c>
      <c r="E1477" s="8" t="s">
        <v>692</v>
      </c>
      <c r="F1477" s="8" t="s">
        <v>693</v>
      </c>
      <c r="G1477" s="8" t="s">
        <v>694</v>
      </c>
    </row>
    <row r="1478" spans="1:7" ht="15" customHeight="1">
      <c r="A1478" s="9" t="s">
        <v>714</v>
      </c>
      <c r="B1478" s="10" t="s">
        <v>715</v>
      </c>
      <c r="C1478" s="9" t="s">
        <v>20</v>
      </c>
      <c r="D1478" s="9" t="s">
        <v>713</v>
      </c>
      <c r="E1478" s="11">
        <v>4.40623012</v>
      </c>
      <c r="F1478" s="12">
        <v>15.73</v>
      </c>
      <c r="G1478" s="12">
        <v>69.3</v>
      </c>
    </row>
    <row r="1479" spans="1:7" ht="18" customHeight="1">
      <c r="A1479" s="7"/>
      <c r="B1479" s="7"/>
      <c r="C1479" s="7"/>
      <c r="D1479" s="7"/>
      <c r="E1479" s="207" t="s">
        <v>716</v>
      </c>
      <c r="F1479" s="207"/>
      <c r="G1479" s="13">
        <v>69.3</v>
      </c>
    </row>
    <row r="1480" spans="1:7" ht="15" customHeight="1">
      <c r="A1480" s="7"/>
      <c r="B1480" s="7"/>
      <c r="C1480" s="7"/>
      <c r="D1480" s="7"/>
      <c r="E1480" s="208" t="s">
        <v>698</v>
      </c>
      <c r="F1480" s="208"/>
      <c r="G1480" s="14">
        <v>69.3</v>
      </c>
    </row>
    <row r="1481" spans="1:7" ht="9.9499999999999993" customHeight="1">
      <c r="A1481" s="7"/>
      <c r="B1481" s="7"/>
      <c r="C1481" s="7"/>
      <c r="D1481" s="7"/>
      <c r="E1481" s="209"/>
      <c r="F1481" s="209"/>
      <c r="G1481" s="209"/>
    </row>
    <row r="1482" spans="1:7" ht="20.100000000000001" customHeight="1">
      <c r="A1482" s="210" t="s">
        <v>1353</v>
      </c>
      <c r="B1482" s="210"/>
      <c r="C1482" s="210"/>
      <c r="D1482" s="210"/>
      <c r="E1482" s="210"/>
      <c r="F1482" s="210"/>
      <c r="G1482" s="210"/>
    </row>
    <row r="1483" spans="1:7" ht="15" customHeight="1">
      <c r="A1483" s="206" t="s">
        <v>700</v>
      </c>
      <c r="B1483" s="206"/>
      <c r="C1483" s="8" t="s">
        <v>3</v>
      </c>
      <c r="D1483" s="8" t="s">
        <v>4</v>
      </c>
      <c r="E1483" s="8" t="s">
        <v>692</v>
      </c>
      <c r="F1483" s="8" t="s">
        <v>693</v>
      </c>
      <c r="G1483" s="8" t="s">
        <v>694</v>
      </c>
    </row>
    <row r="1484" spans="1:7" ht="21" customHeight="1">
      <c r="A1484" s="9" t="s">
        <v>1118</v>
      </c>
      <c r="B1484" s="10" t="s">
        <v>1119</v>
      </c>
      <c r="C1484" s="9" t="s">
        <v>20</v>
      </c>
      <c r="D1484" s="9" t="s">
        <v>170</v>
      </c>
      <c r="E1484" s="11">
        <v>1.5610404200000001</v>
      </c>
      <c r="F1484" s="12">
        <v>47.19</v>
      </c>
      <c r="G1484" s="12">
        <v>73.66</v>
      </c>
    </row>
    <row r="1485" spans="1:7" ht="15" customHeight="1">
      <c r="A1485" s="9" t="s">
        <v>1120</v>
      </c>
      <c r="B1485" s="10" t="s">
        <v>1121</v>
      </c>
      <c r="C1485" s="9" t="s">
        <v>20</v>
      </c>
      <c r="D1485" s="9" t="s">
        <v>237</v>
      </c>
      <c r="E1485" s="11">
        <v>529.79749521999997</v>
      </c>
      <c r="F1485" s="12">
        <v>0.27</v>
      </c>
      <c r="G1485" s="12">
        <v>143.04</v>
      </c>
    </row>
    <row r="1486" spans="1:7" ht="21" customHeight="1">
      <c r="A1486" s="9" t="s">
        <v>1122</v>
      </c>
      <c r="B1486" s="10" t="s">
        <v>1123</v>
      </c>
      <c r="C1486" s="9" t="s">
        <v>20</v>
      </c>
      <c r="D1486" s="9" t="s">
        <v>170</v>
      </c>
      <c r="E1486" s="11">
        <v>1.1238270699999999</v>
      </c>
      <c r="F1486" s="12">
        <v>33.65</v>
      </c>
      <c r="G1486" s="12">
        <v>37.81</v>
      </c>
    </row>
    <row r="1487" spans="1:7" ht="15" customHeight="1">
      <c r="A1487" s="7"/>
      <c r="B1487" s="7"/>
      <c r="C1487" s="7"/>
      <c r="D1487" s="7"/>
      <c r="E1487" s="207" t="s">
        <v>709</v>
      </c>
      <c r="F1487" s="207"/>
      <c r="G1487" s="13">
        <v>254.51</v>
      </c>
    </row>
    <row r="1488" spans="1:7" ht="15" customHeight="1">
      <c r="A1488" s="206" t="s">
        <v>710</v>
      </c>
      <c r="B1488" s="206"/>
      <c r="C1488" s="8" t="s">
        <v>3</v>
      </c>
      <c r="D1488" s="8" t="s">
        <v>4</v>
      </c>
      <c r="E1488" s="8" t="s">
        <v>692</v>
      </c>
      <c r="F1488" s="8" t="s">
        <v>693</v>
      </c>
      <c r="G1488" s="8" t="s">
        <v>694</v>
      </c>
    </row>
    <row r="1489" spans="1:7" ht="15" customHeight="1">
      <c r="A1489" s="9" t="s">
        <v>714</v>
      </c>
      <c r="B1489" s="10" t="s">
        <v>715</v>
      </c>
      <c r="C1489" s="9" t="s">
        <v>20</v>
      </c>
      <c r="D1489" s="9" t="s">
        <v>713</v>
      </c>
      <c r="E1489" s="11">
        <v>13.34365989</v>
      </c>
      <c r="F1489" s="12">
        <v>15.73</v>
      </c>
      <c r="G1489" s="12">
        <v>209.89</v>
      </c>
    </row>
    <row r="1490" spans="1:7" ht="18" customHeight="1">
      <c r="A1490" s="7"/>
      <c r="B1490" s="7"/>
      <c r="C1490" s="7"/>
      <c r="D1490" s="7"/>
      <c r="E1490" s="207" t="s">
        <v>716</v>
      </c>
      <c r="F1490" s="207"/>
      <c r="G1490" s="13">
        <v>209.89</v>
      </c>
    </row>
    <row r="1491" spans="1:7" ht="15" customHeight="1">
      <c r="A1491" s="7"/>
      <c r="B1491" s="7"/>
      <c r="C1491" s="7"/>
      <c r="D1491" s="7"/>
      <c r="E1491" s="208" t="s">
        <v>698</v>
      </c>
      <c r="F1491" s="208"/>
      <c r="G1491" s="14">
        <v>464.4</v>
      </c>
    </row>
    <row r="1492" spans="1:7" ht="9.9499999999999993" customHeight="1">
      <c r="A1492" s="7"/>
      <c r="B1492" s="7"/>
      <c r="C1492" s="7"/>
      <c r="D1492" s="7"/>
      <c r="E1492" s="209"/>
      <c r="F1492" s="209"/>
      <c r="G1492" s="209"/>
    </row>
    <row r="1493" spans="1:7" ht="20.100000000000001" customHeight="1">
      <c r="A1493" s="210" t="s">
        <v>1354</v>
      </c>
      <c r="B1493" s="210"/>
      <c r="C1493" s="210"/>
      <c r="D1493" s="210"/>
      <c r="E1493" s="210"/>
      <c r="F1493" s="210"/>
      <c r="G1493" s="210"/>
    </row>
    <row r="1494" spans="1:7" ht="15" customHeight="1">
      <c r="A1494" s="206" t="s">
        <v>700</v>
      </c>
      <c r="B1494" s="206"/>
      <c r="C1494" s="8" t="s">
        <v>3</v>
      </c>
      <c r="D1494" s="8" t="s">
        <v>4</v>
      </c>
      <c r="E1494" s="8" t="s">
        <v>692</v>
      </c>
      <c r="F1494" s="8" t="s">
        <v>693</v>
      </c>
      <c r="G1494" s="8" t="s">
        <v>694</v>
      </c>
    </row>
    <row r="1495" spans="1:7" ht="29.1" customHeight="1">
      <c r="A1495" s="9" t="s">
        <v>1355</v>
      </c>
      <c r="B1495" s="10" t="s">
        <v>1356</v>
      </c>
      <c r="C1495" s="9" t="s">
        <v>20</v>
      </c>
      <c r="D1495" s="9" t="s">
        <v>170</v>
      </c>
      <c r="E1495" s="11">
        <v>1.58319999</v>
      </c>
      <c r="F1495" s="12">
        <v>31.63</v>
      </c>
      <c r="G1495" s="12">
        <v>50.07</v>
      </c>
    </row>
    <row r="1496" spans="1:7" ht="15" customHeight="1">
      <c r="A1496" s="7"/>
      <c r="B1496" s="7"/>
      <c r="C1496" s="7"/>
      <c r="D1496" s="7"/>
      <c r="E1496" s="207" t="s">
        <v>709</v>
      </c>
      <c r="F1496" s="207"/>
      <c r="G1496" s="13">
        <v>50.07</v>
      </c>
    </row>
    <row r="1497" spans="1:7" ht="15" customHeight="1">
      <c r="A1497" s="206" t="s">
        <v>710</v>
      </c>
      <c r="B1497" s="206"/>
      <c r="C1497" s="8" t="s">
        <v>3</v>
      </c>
      <c r="D1497" s="8" t="s">
        <v>4</v>
      </c>
      <c r="E1497" s="8" t="s">
        <v>692</v>
      </c>
      <c r="F1497" s="8" t="s">
        <v>693</v>
      </c>
      <c r="G1497" s="8" t="s">
        <v>694</v>
      </c>
    </row>
    <row r="1498" spans="1:7" ht="15" customHeight="1">
      <c r="A1498" s="9" t="s">
        <v>886</v>
      </c>
      <c r="B1498" s="10" t="s">
        <v>887</v>
      </c>
      <c r="C1498" s="9" t="s">
        <v>20</v>
      </c>
      <c r="D1498" s="9" t="s">
        <v>713</v>
      </c>
      <c r="E1498" s="11">
        <v>3.90848168</v>
      </c>
      <c r="F1498" s="12">
        <v>19.75</v>
      </c>
      <c r="G1498" s="12">
        <v>77.19</v>
      </c>
    </row>
    <row r="1499" spans="1:7" ht="15" customHeight="1">
      <c r="A1499" s="9" t="s">
        <v>714</v>
      </c>
      <c r="B1499" s="10" t="s">
        <v>715</v>
      </c>
      <c r="C1499" s="9" t="s">
        <v>20</v>
      </c>
      <c r="D1499" s="9" t="s">
        <v>713</v>
      </c>
      <c r="E1499" s="11">
        <v>5.4718391000000004</v>
      </c>
      <c r="F1499" s="12">
        <v>15.73</v>
      </c>
      <c r="G1499" s="12">
        <v>86.07</v>
      </c>
    </row>
    <row r="1500" spans="1:7" ht="18" customHeight="1">
      <c r="A1500" s="7"/>
      <c r="B1500" s="7"/>
      <c r="C1500" s="7"/>
      <c r="D1500" s="7"/>
      <c r="E1500" s="207" t="s">
        <v>716</v>
      </c>
      <c r="F1500" s="207"/>
      <c r="G1500" s="13">
        <v>163.26</v>
      </c>
    </row>
    <row r="1501" spans="1:7" ht="15" customHeight="1">
      <c r="A1501" s="206" t="s">
        <v>691</v>
      </c>
      <c r="B1501" s="206"/>
      <c r="C1501" s="8" t="s">
        <v>3</v>
      </c>
      <c r="D1501" s="8" t="s">
        <v>4</v>
      </c>
      <c r="E1501" s="8" t="s">
        <v>692</v>
      </c>
      <c r="F1501" s="8" t="s">
        <v>693</v>
      </c>
      <c r="G1501" s="8" t="s">
        <v>694</v>
      </c>
    </row>
    <row r="1502" spans="1:7" ht="21" customHeight="1">
      <c r="A1502" s="9" t="s">
        <v>1254</v>
      </c>
      <c r="B1502" s="10" t="s">
        <v>1255</v>
      </c>
      <c r="C1502" s="9" t="s">
        <v>20</v>
      </c>
      <c r="D1502" s="9" t="s">
        <v>170</v>
      </c>
      <c r="E1502" s="11">
        <v>0.77823903999999999</v>
      </c>
      <c r="F1502" s="12">
        <v>315.68</v>
      </c>
      <c r="G1502" s="12">
        <v>245.67</v>
      </c>
    </row>
    <row r="1503" spans="1:7" ht="15" customHeight="1">
      <c r="A1503" s="7"/>
      <c r="B1503" s="7"/>
      <c r="C1503" s="7"/>
      <c r="D1503" s="7"/>
      <c r="E1503" s="207" t="s">
        <v>697</v>
      </c>
      <c r="F1503" s="207"/>
      <c r="G1503" s="13">
        <v>245.67</v>
      </c>
    </row>
    <row r="1504" spans="1:7" ht="15" customHeight="1">
      <c r="A1504" s="7"/>
      <c r="B1504" s="7"/>
      <c r="C1504" s="7"/>
      <c r="D1504" s="7"/>
      <c r="E1504" s="208" t="s">
        <v>698</v>
      </c>
      <c r="F1504" s="208"/>
      <c r="G1504" s="14">
        <v>459</v>
      </c>
    </row>
    <row r="1505" spans="1:7" ht="9.9499999999999993" customHeight="1">
      <c r="A1505" s="7"/>
      <c r="B1505" s="7"/>
      <c r="C1505" s="7"/>
      <c r="D1505" s="7"/>
      <c r="E1505" s="209"/>
      <c r="F1505" s="209"/>
      <c r="G1505" s="209"/>
    </row>
    <row r="1506" spans="1:7" ht="20.100000000000001" customHeight="1">
      <c r="A1506" s="210" t="s">
        <v>1357</v>
      </c>
      <c r="B1506" s="210"/>
      <c r="C1506" s="210"/>
      <c r="D1506" s="210"/>
      <c r="E1506" s="210"/>
      <c r="F1506" s="210"/>
      <c r="G1506" s="210"/>
    </row>
    <row r="1507" spans="1:7" ht="15" customHeight="1">
      <c r="A1507" s="206" t="s">
        <v>700</v>
      </c>
      <c r="B1507" s="206"/>
      <c r="C1507" s="8" t="s">
        <v>3</v>
      </c>
      <c r="D1507" s="8" t="s">
        <v>4</v>
      </c>
      <c r="E1507" s="8" t="s">
        <v>692</v>
      </c>
      <c r="F1507" s="8" t="s">
        <v>693</v>
      </c>
      <c r="G1507" s="8" t="s">
        <v>694</v>
      </c>
    </row>
    <row r="1508" spans="1:7" ht="29.1" customHeight="1">
      <c r="A1508" s="9" t="s">
        <v>1086</v>
      </c>
      <c r="B1508" s="10" t="s">
        <v>1087</v>
      </c>
      <c r="C1508" s="9" t="s">
        <v>20</v>
      </c>
      <c r="D1508" s="9" t="s">
        <v>33</v>
      </c>
      <c r="E1508" s="11">
        <v>83.937099399999994</v>
      </c>
      <c r="F1508" s="12">
        <v>0.3</v>
      </c>
      <c r="G1508" s="12">
        <v>25.18</v>
      </c>
    </row>
    <row r="1509" spans="1:7" ht="15" customHeight="1">
      <c r="A1509" s="9" t="s">
        <v>933</v>
      </c>
      <c r="B1509" s="10" t="s">
        <v>934</v>
      </c>
      <c r="C1509" s="9" t="s">
        <v>20</v>
      </c>
      <c r="D1509" s="9" t="s">
        <v>935</v>
      </c>
      <c r="E1509" s="11">
        <v>1.437986E-2</v>
      </c>
      <c r="F1509" s="12">
        <v>15.28</v>
      </c>
      <c r="G1509" s="12">
        <v>0.21</v>
      </c>
    </row>
    <row r="1510" spans="1:7" ht="29.1" customHeight="1">
      <c r="A1510" s="9" t="s">
        <v>1088</v>
      </c>
      <c r="B1510" s="10" t="s">
        <v>1089</v>
      </c>
      <c r="C1510" s="9" t="s">
        <v>20</v>
      </c>
      <c r="D1510" s="9" t="s">
        <v>25</v>
      </c>
      <c r="E1510" s="11">
        <v>1.1933833300000001</v>
      </c>
      <c r="F1510" s="12">
        <v>0.66</v>
      </c>
      <c r="G1510" s="12">
        <v>0.78</v>
      </c>
    </row>
    <row r="1511" spans="1:7" ht="15" customHeight="1">
      <c r="A1511" s="7"/>
      <c r="B1511" s="7"/>
      <c r="C1511" s="7"/>
      <c r="D1511" s="7"/>
      <c r="E1511" s="207" t="s">
        <v>709</v>
      </c>
      <c r="F1511" s="207"/>
      <c r="G1511" s="13">
        <v>26.17</v>
      </c>
    </row>
    <row r="1512" spans="1:7" ht="15" customHeight="1">
      <c r="A1512" s="206" t="s">
        <v>710</v>
      </c>
      <c r="B1512" s="206"/>
      <c r="C1512" s="8" t="s">
        <v>3</v>
      </c>
      <c r="D1512" s="8" t="s">
        <v>4</v>
      </c>
      <c r="E1512" s="8" t="s">
        <v>692</v>
      </c>
      <c r="F1512" s="8" t="s">
        <v>693</v>
      </c>
      <c r="G1512" s="8" t="s">
        <v>694</v>
      </c>
    </row>
    <row r="1513" spans="1:7" ht="15" customHeight="1">
      <c r="A1513" s="9" t="s">
        <v>886</v>
      </c>
      <c r="B1513" s="10" t="s">
        <v>887</v>
      </c>
      <c r="C1513" s="9" t="s">
        <v>20</v>
      </c>
      <c r="D1513" s="9" t="s">
        <v>713</v>
      </c>
      <c r="E1513" s="11">
        <v>4.2267169300000003</v>
      </c>
      <c r="F1513" s="12">
        <v>19.75</v>
      </c>
      <c r="G1513" s="12">
        <v>83.47</v>
      </c>
    </row>
    <row r="1514" spans="1:7" ht="15" customHeight="1">
      <c r="A1514" s="9" t="s">
        <v>714</v>
      </c>
      <c r="B1514" s="10" t="s">
        <v>715</v>
      </c>
      <c r="C1514" s="9" t="s">
        <v>20</v>
      </c>
      <c r="D1514" s="9" t="s">
        <v>713</v>
      </c>
      <c r="E1514" s="11">
        <v>2.1133584500000002</v>
      </c>
      <c r="F1514" s="12">
        <v>15.73</v>
      </c>
      <c r="G1514" s="12">
        <v>33.24</v>
      </c>
    </row>
    <row r="1515" spans="1:7" ht="18" customHeight="1">
      <c r="A1515" s="7"/>
      <c r="B1515" s="7"/>
      <c r="C1515" s="7"/>
      <c r="D1515" s="7"/>
      <c r="E1515" s="207" t="s">
        <v>716</v>
      </c>
      <c r="F1515" s="207"/>
      <c r="G1515" s="13">
        <v>116.71</v>
      </c>
    </row>
    <row r="1516" spans="1:7" ht="15" customHeight="1">
      <c r="A1516" s="206" t="s">
        <v>691</v>
      </c>
      <c r="B1516" s="206"/>
      <c r="C1516" s="8" t="s">
        <v>3</v>
      </c>
      <c r="D1516" s="8" t="s">
        <v>4</v>
      </c>
      <c r="E1516" s="8" t="s">
        <v>692</v>
      </c>
      <c r="F1516" s="8" t="s">
        <v>693</v>
      </c>
      <c r="G1516" s="8" t="s">
        <v>694</v>
      </c>
    </row>
    <row r="1517" spans="1:7" ht="38.1" customHeight="1">
      <c r="A1517" s="9" t="s">
        <v>1090</v>
      </c>
      <c r="B1517" s="10" t="s">
        <v>1091</v>
      </c>
      <c r="C1517" s="9" t="s">
        <v>20</v>
      </c>
      <c r="D1517" s="9" t="s">
        <v>170</v>
      </c>
      <c r="E1517" s="11">
        <v>1.8692380000000001E-2</v>
      </c>
      <c r="F1517" s="12">
        <v>348.82</v>
      </c>
      <c r="G1517" s="12">
        <v>6.52</v>
      </c>
    </row>
    <row r="1518" spans="1:7" ht="15" customHeight="1">
      <c r="A1518" s="7"/>
      <c r="B1518" s="7"/>
      <c r="C1518" s="7"/>
      <c r="D1518" s="7"/>
      <c r="E1518" s="207" t="s">
        <v>697</v>
      </c>
      <c r="F1518" s="207"/>
      <c r="G1518" s="13">
        <v>6.52</v>
      </c>
    </row>
    <row r="1519" spans="1:7" ht="15" customHeight="1">
      <c r="A1519" s="7"/>
      <c r="B1519" s="7"/>
      <c r="C1519" s="7"/>
      <c r="D1519" s="7"/>
      <c r="E1519" s="208" t="s">
        <v>698</v>
      </c>
      <c r="F1519" s="208"/>
      <c r="G1519" s="14">
        <v>149.4</v>
      </c>
    </row>
    <row r="1520" spans="1:7" ht="9.9499999999999993" customHeight="1">
      <c r="A1520" s="7"/>
      <c r="B1520" s="7"/>
      <c r="C1520" s="7"/>
      <c r="D1520" s="7"/>
      <c r="E1520" s="209"/>
      <c r="F1520" s="209"/>
      <c r="G1520" s="209"/>
    </row>
    <row r="1521" spans="1:7" ht="20.100000000000001" customHeight="1">
      <c r="A1521" s="210" t="s">
        <v>1358</v>
      </c>
      <c r="B1521" s="210"/>
      <c r="C1521" s="210"/>
      <c r="D1521" s="210"/>
      <c r="E1521" s="210"/>
      <c r="F1521" s="210"/>
      <c r="G1521" s="210"/>
    </row>
    <row r="1522" spans="1:7" ht="15" customHeight="1">
      <c r="A1522" s="206" t="s">
        <v>800</v>
      </c>
      <c r="B1522" s="206"/>
      <c r="C1522" s="8" t="s">
        <v>3</v>
      </c>
      <c r="D1522" s="8" t="s">
        <v>4</v>
      </c>
      <c r="E1522" s="8" t="s">
        <v>692</v>
      </c>
      <c r="F1522" s="8" t="s">
        <v>693</v>
      </c>
      <c r="G1522" s="8" t="s">
        <v>694</v>
      </c>
    </row>
    <row r="1523" spans="1:7" ht="15" customHeight="1">
      <c r="A1523" s="9" t="s">
        <v>944</v>
      </c>
      <c r="B1523" s="10" t="s">
        <v>945</v>
      </c>
      <c r="C1523" s="9" t="s">
        <v>15</v>
      </c>
      <c r="D1523" s="9" t="s">
        <v>803</v>
      </c>
      <c r="E1523" s="11">
        <v>1.7046878700000001</v>
      </c>
      <c r="F1523" s="12">
        <v>2.98</v>
      </c>
      <c r="G1523" s="12">
        <v>5.07</v>
      </c>
    </row>
    <row r="1524" spans="1:7" ht="15" customHeight="1">
      <c r="A1524" s="9" t="s">
        <v>804</v>
      </c>
      <c r="B1524" s="10" t="s">
        <v>805</v>
      </c>
      <c r="C1524" s="9" t="s">
        <v>15</v>
      </c>
      <c r="D1524" s="9" t="s">
        <v>803</v>
      </c>
      <c r="E1524" s="11">
        <v>1.3137970400000001</v>
      </c>
      <c r="F1524" s="12">
        <v>3.08</v>
      </c>
      <c r="G1524" s="12">
        <v>4.04</v>
      </c>
    </row>
    <row r="1525" spans="1:7" ht="15" customHeight="1">
      <c r="A1525" s="7"/>
      <c r="B1525" s="7"/>
      <c r="C1525" s="7"/>
      <c r="D1525" s="7"/>
      <c r="E1525" s="207" t="s">
        <v>806</v>
      </c>
      <c r="F1525" s="207"/>
      <c r="G1525" s="13">
        <v>9.11</v>
      </c>
    </row>
    <row r="1526" spans="1:7" ht="15" customHeight="1">
      <c r="A1526" s="206" t="s">
        <v>700</v>
      </c>
      <c r="B1526" s="206"/>
      <c r="C1526" s="8" t="s">
        <v>3</v>
      </c>
      <c r="D1526" s="8" t="s">
        <v>4</v>
      </c>
      <c r="E1526" s="8" t="s">
        <v>692</v>
      </c>
      <c r="F1526" s="8" t="s">
        <v>693</v>
      </c>
      <c r="G1526" s="8" t="s">
        <v>694</v>
      </c>
    </row>
    <row r="1527" spans="1:7" ht="21" customHeight="1">
      <c r="A1527" s="9" t="s">
        <v>1359</v>
      </c>
      <c r="B1527" s="10" t="s">
        <v>1360</v>
      </c>
      <c r="C1527" s="9" t="s">
        <v>15</v>
      </c>
      <c r="D1527" s="9" t="s">
        <v>52</v>
      </c>
      <c r="E1527" s="11">
        <v>40</v>
      </c>
      <c r="F1527" s="12">
        <v>0.37</v>
      </c>
      <c r="G1527" s="12">
        <v>14.8</v>
      </c>
    </row>
    <row r="1528" spans="1:7" ht="15" customHeight="1">
      <c r="A1528" s="7"/>
      <c r="B1528" s="7"/>
      <c r="C1528" s="7"/>
      <c r="D1528" s="7"/>
      <c r="E1528" s="207" t="s">
        <v>709</v>
      </c>
      <c r="F1528" s="207"/>
      <c r="G1528" s="13">
        <v>14.8</v>
      </c>
    </row>
    <row r="1529" spans="1:7" ht="15" customHeight="1">
      <c r="A1529" s="206" t="s">
        <v>815</v>
      </c>
      <c r="B1529" s="206"/>
      <c r="C1529" s="8" t="s">
        <v>3</v>
      </c>
      <c r="D1529" s="8" t="s">
        <v>4</v>
      </c>
      <c r="E1529" s="8" t="s">
        <v>692</v>
      </c>
      <c r="F1529" s="8" t="s">
        <v>693</v>
      </c>
      <c r="G1529" s="8" t="s">
        <v>694</v>
      </c>
    </row>
    <row r="1530" spans="1:7" ht="15" customHeight="1">
      <c r="A1530" s="9" t="s">
        <v>946</v>
      </c>
      <c r="B1530" s="10" t="s">
        <v>947</v>
      </c>
      <c r="C1530" s="9" t="s">
        <v>15</v>
      </c>
      <c r="D1530" s="9" t="s">
        <v>803</v>
      </c>
      <c r="E1530" s="11">
        <v>1.70196437</v>
      </c>
      <c r="F1530" s="12">
        <v>16.399999999999999</v>
      </c>
      <c r="G1530" s="12">
        <v>27.91</v>
      </c>
    </row>
    <row r="1531" spans="1:7" ht="15" customHeight="1">
      <c r="A1531" s="9" t="s">
        <v>818</v>
      </c>
      <c r="B1531" s="10" t="s">
        <v>819</v>
      </c>
      <c r="C1531" s="9" t="s">
        <v>15</v>
      </c>
      <c r="D1531" s="9" t="s">
        <v>803</v>
      </c>
      <c r="E1531" s="11">
        <v>1.3137970400000001</v>
      </c>
      <c r="F1531" s="12">
        <v>11.7</v>
      </c>
      <c r="G1531" s="12">
        <v>15.37</v>
      </c>
    </row>
    <row r="1532" spans="1:7" ht="15" customHeight="1">
      <c r="A1532" s="7"/>
      <c r="B1532" s="7"/>
      <c r="C1532" s="7"/>
      <c r="D1532" s="7"/>
      <c r="E1532" s="207" t="s">
        <v>820</v>
      </c>
      <c r="F1532" s="207"/>
      <c r="G1532" s="13">
        <v>43.28</v>
      </c>
    </row>
    <row r="1533" spans="1:7" ht="15" customHeight="1">
      <c r="A1533" s="206" t="s">
        <v>691</v>
      </c>
      <c r="B1533" s="206"/>
      <c r="C1533" s="8" t="s">
        <v>3</v>
      </c>
      <c r="D1533" s="8" t="s">
        <v>4</v>
      </c>
      <c r="E1533" s="8" t="s">
        <v>692</v>
      </c>
      <c r="F1533" s="8" t="s">
        <v>693</v>
      </c>
      <c r="G1533" s="8" t="s">
        <v>694</v>
      </c>
    </row>
    <row r="1534" spans="1:7" ht="38.1" customHeight="1">
      <c r="A1534" s="9" t="s">
        <v>1361</v>
      </c>
      <c r="B1534" s="10" t="s">
        <v>1362</v>
      </c>
      <c r="C1534" s="9" t="s">
        <v>15</v>
      </c>
      <c r="D1534" s="9" t="s">
        <v>923</v>
      </c>
      <c r="E1534" s="11">
        <v>5.6163400000000002E-2</v>
      </c>
      <c r="F1534" s="12">
        <v>228.19</v>
      </c>
      <c r="G1534" s="12">
        <v>12.81</v>
      </c>
    </row>
    <row r="1535" spans="1:7" ht="15" customHeight="1">
      <c r="A1535" s="7"/>
      <c r="B1535" s="7"/>
      <c r="C1535" s="7"/>
      <c r="D1535" s="7"/>
      <c r="E1535" s="207" t="s">
        <v>697</v>
      </c>
      <c r="F1535" s="207"/>
      <c r="G1535" s="13">
        <v>12.81</v>
      </c>
    </row>
    <row r="1536" spans="1:7" ht="15" customHeight="1">
      <c r="A1536" s="7"/>
      <c r="B1536" s="7"/>
      <c r="C1536" s="7"/>
      <c r="D1536" s="7"/>
      <c r="E1536" s="208" t="s">
        <v>698</v>
      </c>
      <c r="F1536" s="208"/>
      <c r="G1536" s="14">
        <v>80</v>
      </c>
    </row>
    <row r="1537" spans="1:7" ht="9.9499999999999993" customHeight="1">
      <c r="A1537" s="7"/>
      <c r="B1537" s="7"/>
      <c r="C1537" s="7"/>
      <c r="D1537" s="7"/>
      <c r="E1537" s="209"/>
      <c r="F1537" s="209"/>
      <c r="G1537" s="209"/>
    </row>
    <row r="1538" spans="1:7" ht="20.100000000000001" customHeight="1">
      <c r="A1538" s="210" t="s">
        <v>1363</v>
      </c>
      <c r="B1538" s="210"/>
      <c r="C1538" s="210"/>
      <c r="D1538" s="210"/>
      <c r="E1538" s="210"/>
      <c r="F1538" s="210"/>
      <c r="G1538" s="210"/>
    </row>
    <row r="1539" spans="1:7" ht="15" customHeight="1">
      <c r="A1539" s="206" t="s">
        <v>700</v>
      </c>
      <c r="B1539" s="206"/>
      <c r="C1539" s="8" t="s">
        <v>3</v>
      </c>
      <c r="D1539" s="8" t="s">
        <v>4</v>
      </c>
      <c r="E1539" s="8" t="s">
        <v>692</v>
      </c>
      <c r="F1539" s="8" t="s">
        <v>693</v>
      </c>
      <c r="G1539" s="8" t="s">
        <v>694</v>
      </c>
    </row>
    <row r="1540" spans="1:7" ht="21" customHeight="1">
      <c r="A1540" s="9" t="s">
        <v>1100</v>
      </c>
      <c r="B1540" s="10" t="s">
        <v>1101</v>
      </c>
      <c r="C1540" s="9" t="s">
        <v>20</v>
      </c>
      <c r="D1540" s="9" t="s">
        <v>237</v>
      </c>
      <c r="E1540" s="11">
        <v>4.9693950000000001E-2</v>
      </c>
      <c r="F1540" s="12">
        <v>8.1199999999999992</v>
      </c>
      <c r="G1540" s="12">
        <v>0.4</v>
      </c>
    </row>
    <row r="1541" spans="1:7" ht="29.1" customHeight="1">
      <c r="A1541" s="9" t="s">
        <v>1102</v>
      </c>
      <c r="B1541" s="10" t="s">
        <v>1103</v>
      </c>
      <c r="C1541" s="9" t="s">
        <v>20</v>
      </c>
      <c r="D1541" s="9" t="s">
        <v>33</v>
      </c>
      <c r="E1541" s="11">
        <v>1.079353</v>
      </c>
      <c r="F1541" s="12">
        <v>7.0000000000000007E-2</v>
      </c>
      <c r="G1541" s="12">
        <v>7.0000000000000007E-2</v>
      </c>
    </row>
    <row r="1542" spans="1:7" ht="15" customHeight="1">
      <c r="A1542" s="7"/>
      <c r="B1542" s="7"/>
      <c r="C1542" s="7"/>
      <c r="D1542" s="7"/>
      <c r="E1542" s="207" t="s">
        <v>709</v>
      </c>
      <c r="F1542" s="207"/>
      <c r="G1542" s="13">
        <v>0.47</v>
      </c>
    </row>
    <row r="1543" spans="1:7" ht="15" customHeight="1">
      <c r="A1543" s="206" t="s">
        <v>710</v>
      </c>
      <c r="B1543" s="206"/>
      <c r="C1543" s="8" t="s">
        <v>3</v>
      </c>
      <c r="D1543" s="8" t="s">
        <v>4</v>
      </c>
      <c r="E1543" s="8" t="s">
        <v>692</v>
      </c>
      <c r="F1543" s="8" t="s">
        <v>693</v>
      </c>
      <c r="G1543" s="8" t="s">
        <v>694</v>
      </c>
    </row>
    <row r="1544" spans="1:7" ht="21" customHeight="1">
      <c r="A1544" s="9" t="s">
        <v>1104</v>
      </c>
      <c r="B1544" s="10" t="s">
        <v>1105</v>
      </c>
      <c r="C1544" s="9" t="s">
        <v>20</v>
      </c>
      <c r="D1544" s="9" t="s">
        <v>713</v>
      </c>
      <c r="E1544" s="11">
        <v>1.2721639999999999E-2</v>
      </c>
      <c r="F1544" s="12">
        <v>16.34</v>
      </c>
      <c r="G1544" s="12">
        <v>0.2</v>
      </c>
    </row>
    <row r="1545" spans="1:7" ht="15" customHeight="1">
      <c r="A1545" s="9" t="s">
        <v>1106</v>
      </c>
      <c r="B1545" s="10" t="s">
        <v>1107</v>
      </c>
      <c r="C1545" s="9" t="s">
        <v>20</v>
      </c>
      <c r="D1545" s="9" t="s">
        <v>713</v>
      </c>
      <c r="E1545" s="11">
        <v>7.7920130000000004E-2</v>
      </c>
      <c r="F1545" s="12">
        <v>19.600000000000001</v>
      </c>
      <c r="G1545" s="12">
        <v>1.52</v>
      </c>
    </row>
    <row r="1546" spans="1:7" ht="18" customHeight="1">
      <c r="A1546" s="7"/>
      <c r="B1546" s="7"/>
      <c r="C1546" s="7"/>
      <c r="D1546" s="7"/>
      <c r="E1546" s="207" t="s">
        <v>716</v>
      </c>
      <c r="F1546" s="207"/>
      <c r="G1546" s="13">
        <v>1.72</v>
      </c>
    </row>
    <row r="1547" spans="1:7" ht="15" customHeight="1">
      <c r="A1547" s="206" t="s">
        <v>691</v>
      </c>
      <c r="B1547" s="206"/>
      <c r="C1547" s="8" t="s">
        <v>3</v>
      </c>
      <c r="D1547" s="8" t="s">
        <v>4</v>
      </c>
      <c r="E1547" s="8" t="s">
        <v>692</v>
      </c>
      <c r="F1547" s="8" t="s">
        <v>693</v>
      </c>
      <c r="G1547" s="8" t="s">
        <v>694</v>
      </c>
    </row>
    <row r="1548" spans="1:7" ht="21" customHeight="1">
      <c r="A1548" s="9" t="s">
        <v>1111</v>
      </c>
      <c r="B1548" s="10" t="s">
        <v>1112</v>
      </c>
      <c r="C1548" s="9" t="s">
        <v>20</v>
      </c>
      <c r="D1548" s="9" t="s">
        <v>237</v>
      </c>
      <c r="E1548" s="11">
        <v>1.9851437599999999</v>
      </c>
      <c r="F1548" s="12">
        <v>2.93</v>
      </c>
      <c r="G1548" s="12">
        <v>5.81</v>
      </c>
    </row>
    <row r="1549" spans="1:7" ht="15" customHeight="1">
      <c r="A1549" s="7"/>
      <c r="B1549" s="7"/>
      <c r="C1549" s="7"/>
      <c r="D1549" s="7"/>
      <c r="E1549" s="207" t="s">
        <v>697</v>
      </c>
      <c r="F1549" s="207"/>
      <c r="G1549" s="13">
        <v>5.81</v>
      </c>
    </row>
    <row r="1550" spans="1:7" ht="15" customHeight="1">
      <c r="A1550" s="7"/>
      <c r="B1550" s="7"/>
      <c r="C1550" s="7"/>
      <c r="D1550" s="7"/>
      <c r="E1550" s="208" t="s">
        <v>698</v>
      </c>
      <c r="F1550" s="208"/>
      <c r="G1550" s="14">
        <v>8</v>
      </c>
    </row>
    <row r="1551" spans="1:7" ht="9.9499999999999993" customHeight="1">
      <c r="A1551" s="7"/>
      <c r="B1551" s="7"/>
      <c r="C1551" s="7"/>
      <c r="D1551" s="7"/>
      <c r="E1551" s="209"/>
      <c r="F1551" s="209"/>
      <c r="G1551" s="209"/>
    </row>
    <row r="1552" spans="1:7" ht="20.100000000000001" customHeight="1">
      <c r="A1552" s="210" t="s">
        <v>1364</v>
      </c>
      <c r="B1552" s="210"/>
      <c r="C1552" s="210"/>
      <c r="D1552" s="210"/>
      <c r="E1552" s="210"/>
      <c r="F1552" s="210"/>
      <c r="G1552" s="210"/>
    </row>
    <row r="1553" spans="1:7" ht="15" customHeight="1">
      <c r="A1553" s="206" t="s">
        <v>720</v>
      </c>
      <c r="B1553" s="206"/>
      <c r="C1553" s="8" t="s">
        <v>3</v>
      </c>
      <c r="D1553" s="8" t="s">
        <v>4</v>
      </c>
      <c r="E1553" s="8" t="s">
        <v>692</v>
      </c>
      <c r="F1553" s="8" t="s">
        <v>693</v>
      </c>
      <c r="G1553" s="8" t="s">
        <v>694</v>
      </c>
    </row>
    <row r="1554" spans="1:7" ht="29.1" customHeight="1">
      <c r="A1554" s="9" t="s">
        <v>721</v>
      </c>
      <c r="B1554" s="10" t="s">
        <v>722</v>
      </c>
      <c r="C1554" s="9" t="s">
        <v>20</v>
      </c>
      <c r="D1554" s="9" t="s">
        <v>723</v>
      </c>
      <c r="E1554" s="11">
        <v>7.4623549999999997E-2</v>
      </c>
      <c r="F1554" s="12">
        <v>19.5</v>
      </c>
      <c r="G1554" s="12">
        <v>1.45</v>
      </c>
    </row>
    <row r="1555" spans="1:7" ht="29.1" customHeight="1">
      <c r="A1555" s="9" t="s">
        <v>724</v>
      </c>
      <c r="B1555" s="10" t="s">
        <v>725</v>
      </c>
      <c r="C1555" s="9" t="s">
        <v>20</v>
      </c>
      <c r="D1555" s="9" t="s">
        <v>726</v>
      </c>
      <c r="E1555" s="11">
        <v>1.865588E-2</v>
      </c>
      <c r="F1555" s="12">
        <v>19.95</v>
      </c>
      <c r="G1555" s="12">
        <v>0.37</v>
      </c>
    </row>
    <row r="1556" spans="1:7" ht="18" customHeight="1">
      <c r="A1556" s="7"/>
      <c r="B1556" s="7"/>
      <c r="C1556" s="7"/>
      <c r="D1556" s="7"/>
      <c r="E1556" s="207" t="s">
        <v>727</v>
      </c>
      <c r="F1556" s="207"/>
      <c r="G1556" s="13">
        <v>1.82</v>
      </c>
    </row>
    <row r="1557" spans="1:7" ht="15" customHeight="1">
      <c r="A1557" s="206" t="s">
        <v>700</v>
      </c>
      <c r="B1557" s="206"/>
      <c r="C1557" s="8" t="s">
        <v>3</v>
      </c>
      <c r="D1557" s="8" t="s">
        <v>4</v>
      </c>
      <c r="E1557" s="8" t="s">
        <v>692</v>
      </c>
      <c r="F1557" s="8" t="s">
        <v>693</v>
      </c>
      <c r="G1557" s="8" t="s">
        <v>694</v>
      </c>
    </row>
    <row r="1558" spans="1:7" ht="29.1" customHeight="1">
      <c r="A1558" s="9" t="s">
        <v>1365</v>
      </c>
      <c r="B1558" s="10" t="s">
        <v>1366</v>
      </c>
      <c r="C1558" s="9" t="s">
        <v>20</v>
      </c>
      <c r="D1558" s="9" t="s">
        <v>21</v>
      </c>
      <c r="E1558" s="11">
        <v>0.45115159999999999</v>
      </c>
      <c r="F1558" s="12">
        <v>9.31</v>
      </c>
      <c r="G1558" s="12">
        <v>4.2</v>
      </c>
    </row>
    <row r="1559" spans="1:7" ht="21" customHeight="1">
      <c r="A1559" s="9" t="s">
        <v>874</v>
      </c>
      <c r="B1559" s="10" t="s">
        <v>875</v>
      </c>
      <c r="C1559" s="9" t="s">
        <v>20</v>
      </c>
      <c r="D1559" s="9" t="s">
        <v>738</v>
      </c>
      <c r="E1559" s="11">
        <v>1.3677760000000001E-2</v>
      </c>
      <c r="F1559" s="12">
        <v>2.92</v>
      </c>
      <c r="G1559" s="12">
        <v>0.03</v>
      </c>
    </row>
    <row r="1560" spans="1:7" ht="21" customHeight="1">
      <c r="A1560" s="9" t="s">
        <v>878</v>
      </c>
      <c r="B1560" s="10" t="s">
        <v>879</v>
      </c>
      <c r="C1560" s="9" t="s">
        <v>20</v>
      </c>
      <c r="D1560" s="9" t="s">
        <v>25</v>
      </c>
      <c r="E1560" s="11">
        <v>1.74806616</v>
      </c>
      <c r="F1560" s="12">
        <v>4.0599999999999996</v>
      </c>
      <c r="G1560" s="12">
        <v>7.09</v>
      </c>
    </row>
    <row r="1561" spans="1:7" ht="15" customHeight="1">
      <c r="A1561" s="9" t="s">
        <v>1367</v>
      </c>
      <c r="B1561" s="10" t="s">
        <v>1368</v>
      </c>
      <c r="C1561" s="9" t="s">
        <v>20</v>
      </c>
      <c r="D1561" s="9" t="s">
        <v>237</v>
      </c>
      <c r="E1561" s="11">
        <v>1.289003E-2</v>
      </c>
      <c r="F1561" s="12">
        <v>8.3800000000000008</v>
      </c>
      <c r="G1561" s="12">
        <v>0.1</v>
      </c>
    </row>
    <row r="1562" spans="1:7" ht="15" customHeight="1">
      <c r="A1562" s="9" t="s">
        <v>1093</v>
      </c>
      <c r="B1562" s="10" t="s">
        <v>1094</v>
      </c>
      <c r="C1562" s="9" t="s">
        <v>20</v>
      </c>
      <c r="D1562" s="9" t="s">
        <v>237</v>
      </c>
      <c r="E1562" s="11">
        <v>1.1457810000000001E-2</v>
      </c>
      <c r="F1562" s="12">
        <v>7.72</v>
      </c>
      <c r="G1562" s="12">
        <v>0.08</v>
      </c>
    </row>
    <row r="1563" spans="1:7" ht="21" customHeight="1">
      <c r="A1563" s="9" t="s">
        <v>1095</v>
      </c>
      <c r="B1563" s="10" t="s">
        <v>1096</v>
      </c>
      <c r="C1563" s="9" t="s">
        <v>20</v>
      </c>
      <c r="D1563" s="9" t="s">
        <v>237</v>
      </c>
      <c r="E1563" s="11">
        <v>2.14834E-2</v>
      </c>
      <c r="F1563" s="12">
        <v>9.34</v>
      </c>
      <c r="G1563" s="12">
        <v>0.2</v>
      </c>
    </row>
    <row r="1564" spans="1:7" ht="21" customHeight="1">
      <c r="A1564" s="9" t="s">
        <v>880</v>
      </c>
      <c r="B1564" s="10" t="s">
        <v>881</v>
      </c>
      <c r="C1564" s="9" t="s">
        <v>20</v>
      </c>
      <c r="D1564" s="9" t="s">
        <v>25</v>
      </c>
      <c r="E1564" s="11">
        <v>1.0340681</v>
      </c>
      <c r="F1564" s="12">
        <v>1.42</v>
      </c>
      <c r="G1564" s="12">
        <v>1.46</v>
      </c>
    </row>
    <row r="1565" spans="1:7" ht="15" customHeight="1">
      <c r="A1565" s="7"/>
      <c r="B1565" s="7"/>
      <c r="C1565" s="7"/>
      <c r="D1565" s="7"/>
      <c r="E1565" s="207" t="s">
        <v>709</v>
      </c>
      <c r="F1565" s="207"/>
      <c r="G1565" s="13">
        <v>13.16</v>
      </c>
    </row>
    <row r="1566" spans="1:7" ht="15" customHeight="1">
      <c r="A1566" s="206" t="s">
        <v>710</v>
      </c>
      <c r="B1566" s="206"/>
      <c r="C1566" s="8" t="s">
        <v>3</v>
      </c>
      <c r="D1566" s="8" t="s">
        <v>4</v>
      </c>
      <c r="E1566" s="8" t="s">
        <v>692</v>
      </c>
      <c r="F1566" s="8" t="s">
        <v>693</v>
      </c>
      <c r="G1566" s="8" t="s">
        <v>694</v>
      </c>
    </row>
    <row r="1567" spans="1:7" ht="21" customHeight="1">
      <c r="A1567" s="9" t="s">
        <v>739</v>
      </c>
      <c r="B1567" s="10" t="s">
        <v>740</v>
      </c>
      <c r="C1567" s="9" t="s">
        <v>20</v>
      </c>
      <c r="D1567" s="9" t="s">
        <v>713</v>
      </c>
      <c r="E1567" s="11">
        <v>0.97472612000000003</v>
      </c>
      <c r="F1567" s="12">
        <v>16.2</v>
      </c>
      <c r="G1567" s="12">
        <v>15.79</v>
      </c>
    </row>
    <row r="1568" spans="1:7" ht="21" customHeight="1">
      <c r="A1568" s="9" t="s">
        <v>711</v>
      </c>
      <c r="B1568" s="10" t="s">
        <v>712</v>
      </c>
      <c r="C1568" s="9" t="s">
        <v>20</v>
      </c>
      <c r="D1568" s="9" t="s">
        <v>713</v>
      </c>
      <c r="E1568" s="11">
        <v>2.2898582799999998</v>
      </c>
      <c r="F1568" s="12">
        <v>21.94</v>
      </c>
      <c r="G1568" s="12">
        <v>50.23</v>
      </c>
    </row>
    <row r="1569" spans="1:7" ht="18" customHeight="1">
      <c r="A1569" s="7"/>
      <c r="B1569" s="7"/>
      <c r="C1569" s="7"/>
      <c r="D1569" s="7"/>
      <c r="E1569" s="207" t="s">
        <v>716</v>
      </c>
      <c r="F1569" s="207"/>
      <c r="G1569" s="13">
        <v>66.02</v>
      </c>
    </row>
    <row r="1570" spans="1:7" ht="15" customHeight="1">
      <c r="A1570" s="7"/>
      <c r="B1570" s="7"/>
      <c r="C1570" s="7"/>
      <c r="D1570" s="7"/>
      <c r="E1570" s="208" t="s">
        <v>698</v>
      </c>
      <c r="F1570" s="208"/>
      <c r="G1570" s="14">
        <v>81</v>
      </c>
    </row>
    <row r="1571" spans="1:7" ht="9.9499999999999993" customHeight="1">
      <c r="A1571" s="7"/>
      <c r="B1571" s="7"/>
      <c r="C1571" s="7"/>
      <c r="D1571" s="7"/>
      <c r="E1571" s="209"/>
      <c r="F1571" s="209"/>
      <c r="G1571" s="209"/>
    </row>
    <row r="1572" spans="1:7" ht="20.100000000000001" customHeight="1">
      <c r="A1572" s="210" t="s">
        <v>1369</v>
      </c>
      <c r="B1572" s="210"/>
      <c r="C1572" s="210"/>
      <c r="D1572" s="210"/>
      <c r="E1572" s="210"/>
      <c r="F1572" s="210"/>
      <c r="G1572" s="210"/>
    </row>
    <row r="1573" spans="1:7" ht="15" customHeight="1">
      <c r="A1573" s="206" t="s">
        <v>720</v>
      </c>
      <c r="B1573" s="206"/>
      <c r="C1573" s="8" t="s">
        <v>3</v>
      </c>
      <c r="D1573" s="8" t="s">
        <v>4</v>
      </c>
      <c r="E1573" s="8" t="s">
        <v>692</v>
      </c>
      <c r="F1573" s="8" t="s">
        <v>693</v>
      </c>
      <c r="G1573" s="8" t="s">
        <v>694</v>
      </c>
    </row>
    <row r="1574" spans="1:7" ht="38.1" customHeight="1">
      <c r="A1574" s="9" t="s">
        <v>1370</v>
      </c>
      <c r="B1574" s="10" t="s">
        <v>1371</v>
      </c>
      <c r="C1574" s="9" t="s">
        <v>20</v>
      </c>
      <c r="D1574" s="9" t="s">
        <v>723</v>
      </c>
      <c r="E1574" s="11">
        <v>9.0106560000000002E-2</v>
      </c>
      <c r="F1574" s="12">
        <v>6.28</v>
      </c>
      <c r="G1574" s="12">
        <v>0.56000000000000005</v>
      </c>
    </row>
    <row r="1575" spans="1:7" ht="38.1" customHeight="1">
      <c r="A1575" s="9" t="s">
        <v>1372</v>
      </c>
      <c r="B1575" s="10" t="s">
        <v>1373</v>
      </c>
      <c r="C1575" s="9" t="s">
        <v>20</v>
      </c>
      <c r="D1575" s="9" t="s">
        <v>726</v>
      </c>
      <c r="E1575" s="11">
        <v>2.2200000000000002E-3</v>
      </c>
      <c r="F1575" s="12">
        <v>17.329999999999998</v>
      </c>
      <c r="G1575" s="12">
        <v>0.03</v>
      </c>
    </row>
    <row r="1576" spans="1:7" ht="18" customHeight="1">
      <c r="A1576" s="7"/>
      <c r="B1576" s="7"/>
      <c r="C1576" s="7"/>
      <c r="D1576" s="7"/>
      <c r="E1576" s="207" t="s">
        <v>727</v>
      </c>
      <c r="F1576" s="207"/>
      <c r="G1576" s="13">
        <v>0.59</v>
      </c>
    </row>
    <row r="1577" spans="1:7" ht="15" customHeight="1">
      <c r="A1577" s="206" t="s">
        <v>710</v>
      </c>
      <c r="B1577" s="206"/>
      <c r="C1577" s="8" t="s">
        <v>3</v>
      </c>
      <c r="D1577" s="8" t="s">
        <v>4</v>
      </c>
      <c r="E1577" s="8" t="s">
        <v>692</v>
      </c>
      <c r="F1577" s="8" t="s">
        <v>693</v>
      </c>
      <c r="G1577" s="8" t="s">
        <v>694</v>
      </c>
    </row>
    <row r="1578" spans="1:7" ht="15" customHeight="1">
      <c r="A1578" s="9" t="s">
        <v>886</v>
      </c>
      <c r="B1578" s="10" t="s">
        <v>887</v>
      </c>
      <c r="C1578" s="9" t="s">
        <v>20</v>
      </c>
      <c r="D1578" s="9" t="s">
        <v>713</v>
      </c>
      <c r="E1578" s="11">
        <v>9.2702300000000001E-2</v>
      </c>
      <c r="F1578" s="12">
        <v>19.75</v>
      </c>
      <c r="G1578" s="12">
        <v>1.83</v>
      </c>
    </row>
    <row r="1579" spans="1:7" ht="15" customHeight="1">
      <c r="A1579" s="9" t="s">
        <v>714</v>
      </c>
      <c r="B1579" s="10" t="s">
        <v>715</v>
      </c>
      <c r="C1579" s="9" t="s">
        <v>20</v>
      </c>
      <c r="D1579" s="9" t="s">
        <v>713</v>
      </c>
      <c r="E1579" s="11">
        <v>3.0688449999999999E-2</v>
      </c>
      <c r="F1579" s="12">
        <v>15.73</v>
      </c>
      <c r="G1579" s="12">
        <v>0.48</v>
      </c>
    </row>
    <row r="1580" spans="1:7" ht="18" customHeight="1">
      <c r="A1580" s="7"/>
      <c r="B1580" s="7"/>
      <c r="C1580" s="7"/>
      <c r="D1580" s="7"/>
      <c r="E1580" s="207" t="s">
        <v>716</v>
      </c>
      <c r="F1580" s="207"/>
      <c r="G1580" s="13">
        <v>2.31</v>
      </c>
    </row>
    <row r="1581" spans="1:7" ht="15" customHeight="1">
      <c r="A1581" s="206" t="s">
        <v>691</v>
      </c>
      <c r="B1581" s="206"/>
      <c r="C1581" s="8" t="s">
        <v>3</v>
      </c>
      <c r="D1581" s="8" t="s">
        <v>4</v>
      </c>
      <c r="E1581" s="8" t="s">
        <v>692</v>
      </c>
      <c r="F1581" s="8" t="s">
        <v>693</v>
      </c>
      <c r="G1581" s="8" t="s">
        <v>694</v>
      </c>
    </row>
    <row r="1582" spans="1:7" ht="29.1" customHeight="1">
      <c r="A1582" s="9" t="s">
        <v>1374</v>
      </c>
      <c r="B1582" s="10" t="s">
        <v>1375</v>
      </c>
      <c r="C1582" s="9" t="s">
        <v>20</v>
      </c>
      <c r="D1582" s="9" t="s">
        <v>170</v>
      </c>
      <c r="E1582" s="11">
        <v>4.8317899999999999E-3</v>
      </c>
      <c r="F1582" s="12">
        <v>332.39</v>
      </c>
      <c r="G1582" s="12">
        <v>1.6</v>
      </c>
    </row>
    <row r="1583" spans="1:7" ht="15" customHeight="1">
      <c r="A1583" s="7"/>
      <c r="B1583" s="7"/>
      <c r="C1583" s="7"/>
      <c r="D1583" s="7"/>
      <c r="E1583" s="207" t="s">
        <v>697</v>
      </c>
      <c r="F1583" s="207"/>
      <c r="G1583" s="13">
        <v>1.6</v>
      </c>
    </row>
    <row r="1584" spans="1:7" ht="15" customHeight="1">
      <c r="A1584" s="7"/>
      <c r="B1584" s="7"/>
      <c r="C1584" s="7"/>
      <c r="D1584" s="7"/>
      <c r="E1584" s="208" t="s">
        <v>698</v>
      </c>
      <c r="F1584" s="208"/>
      <c r="G1584" s="14">
        <v>4.5</v>
      </c>
    </row>
    <row r="1585" spans="1:7" ht="9.9499999999999993" customHeight="1">
      <c r="A1585" s="7"/>
      <c r="B1585" s="7"/>
      <c r="C1585" s="7"/>
      <c r="D1585" s="7"/>
      <c r="E1585" s="209"/>
      <c r="F1585" s="209"/>
      <c r="G1585" s="209"/>
    </row>
    <row r="1586" spans="1:7" ht="20.100000000000001" customHeight="1">
      <c r="A1586" s="210" t="s">
        <v>1376</v>
      </c>
      <c r="B1586" s="210"/>
      <c r="C1586" s="210"/>
      <c r="D1586" s="210"/>
      <c r="E1586" s="210"/>
      <c r="F1586" s="210"/>
      <c r="G1586" s="210"/>
    </row>
    <row r="1587" spans="1:7" ht="15" customHeight="1">
      <c r="A1587" s="206" t="s">
        <v>800</v>
      </c>
      <c r="B1587" s="206"/>
      <c r="C1587" s="8" t="s">
        <v>3</v>
      </c>
      <c r="D1587" s="8" t="s">
        <v>4</v>
      </c>
      <c r="E1587" s="8" t="s">
        <v>692</v>
      </c>
      <c r="F1587" s="8" t="s">
        <v>693</v>
      </c>
      <c r="G1587" s="8" t="s">
        <v>694</v>
      </c>
    </row>
    <row r="1588" spans="1:7" ht="15" customHeight="1">
      <c r="A1588" s="9" t="s">
        <v>944</v>
      </c>
      <c r="B1588" s="10" t="s">
        <v>945</v>
      </c>
      <c r="C1588" s="9" t="s">
        <v>15</v>
      </c>
      <c r="D1588" s="9" t="s">
        <v>803</v>
      </c>
      <c r="E1588" s="11">
        <v>0.78972054999999997</v>
      </c>
      <c r="F1588" s="12">
        <v>2.98</v>
      </c>
      <c r="G1588" s="12">
        <v>2.35</v>
      </c>
    </row>
    <row r="1589" spans="1:7" ht="15" customHeight="1">
      <c r="A1589" s="9" t="s">
        <v>804</v>
      </c>
      <c r="B1589" s="10" t="s">
        <v>805</v>
      </c>
      <c r="C1589" s="9" t="s">
        <v>15</v>
      </c>
      <c r="D1589" s="9" t="s">
        <v>803</v>
      </c>
      <c r="E1589" s="11">
        <v>0.79286652000000002</v>
      </c>
      <c r="F1589" s="12">
        <v>3.08</v>
      </c>
      <c r="G1589" s="12">
        <v>2.44</v>
      </c>
    </row>
    <row r="1590" spans="1:7" ht="15" customHeight="1">
      <c r="A1590" s="7"/>
      <c r="B1590" s="7"/>
      <c r="C1590" s="7"/>
      <c r="D1590" s="7"/>
      <c r="E1590" s="207" t="s">
        <v>806</v>
      </c>
      <c r="F1590" s="207"/>
      <c r="G1590" s="13">
        <v>4.79</v>
      </c>
    </row>
    <row r="1591" spans="1:7" ht="15" customHeight="1">
      <c r="A1591" s="206" t="s">
        <v>815</v>
      </c>
      <c r="B1591" s="206"/>
      <c r="C1591" s="8" t="s">
        <v>3</v>
      </c>
      <c r="D1591" s="8" t="s">
        <v>4</v>
      </c>
      <c r="E1591" s="8" t="s">
        <v>692</v>
      </c>
      <c r="F1591" s="8" t="s">
        <v>693</v>
      </c>
      <c r="G1591" s="8" t="s">
        <v>694</v>
      </c>
    </row>
    <row r="1592" spans="1:7" ht="15" customHeight="1">
      <c r="A1592" s="9" t="s">
        <v>946</v>
      </c>
      <c r="B1592" s="10" t="s">
        <v>947</v>
      </c>
      <c r="C1592" s="9" t="s">
        <v>15</v>
      </c>
      <c r="D1592" s="9" t="s">
        <v>803</v>
      </c>
      <c r="E1592" s="11">
        <v>0.79286652000000002</v>
      </c>
      <c r="F1592" s="12">
        <v>16.399999999999999</v>
      </c>
      <c r="G1592" s="12">
        <v>13</v>
      </c>
    </row>
    <row r="1593" spans="1:7" ht="15" customHeight="1">
      <c r="A1593" s="9" t="s">
        <v>818</v>
      </c>
      <c r="B1593" s="10" t="s">
        <v>819</v>
      </c>
      <c r="C1593" s="9" t="s">
        <v>15</v>
      </c>
      <c r="D1593" s="9" t="s">
        <v>803</v>
      </c>
      <c r="E1593" s="11">
        <v>0.79286652000000002</v>
      </c>
      <c r="F1593" s="12">
        <v>11.7</v>
      </c>
      <c r="G1593" s="12">
        <v>9.27</v>
      </c>
    </row>
    <row r="1594" spans="1:7" ht="15" customHeight="1">
      <c r="A1594" s="7"/>
      <c r="B1594" s="7"/>
      <c r="C1594" s="7"/>
      <c r="D1594" s="7"/>
      <c r="E1594" s="207" t="s">
        <v>820</v>
      </c>
      <c r="F1594" s="207"/>
      <c r="G1594" s="13">
        <v>22.27</v>
      </c>
    </row>
    <row r="1595" spans="1:7" ht="15" customHeight="1">
      <c r="A1595" s="206" t="s">
        <v>691</v>
      </c>
      <c r="B1595" s="206"/>
      <c r="C1595" s="8" t="s">
        <v>3</v>
      </c>
      <c r="D1595" s="8" t="s">
        <v>4</v>
      </c>
      <c r="E1595" s="8" t="s">
        <v>692</v>
      </c>
      <c r="F1595" s="8" t="s">
        <v>693</v>
      </c>
      <c r="G1595" s="8" t="s">
        <v>694</v>
      </c>
    </row>
    <row r="1596" spans="1:7" ht="21" customHeight="1">
      <c r="A1596" s="9" t="s">
        <v>1377</v>
      </c>
      <c r="B1596" s="10" t="s">
        <v>1378</v>
      </c>
      <c r="C1596" s="9" t="s">
        <v>15</v>
      </c>
      <c r="D1596" s="9" t="s">
        <v>923</v>
      </c>
      <c r="E1596" s="11">
        <v>3.9643310000000001E-2</v>
      </c>
      <c r="F1596" s="12">
        <v>180.33</v>
      </c>
      <c r="G1596" s="12">
        <v>7.14</v>
      </c>
    </row>
    <row r="1597" spans="1:7" ht="15" customHeight="1">
      <c r="A1597" s="7"/>
      <c r="B1597" s="7"/>
      <c r="C1597" s="7"/>
      <c r="D1597" s="7"/>
      <c r="E1597" s="207" t="s">
        <v>697</v>
      </c>
      <c r="F1597" s="207"/>
      <c r="G1597" s="13">
        <v>7.14</v>
      </c>
    </row>
    <row r="1598" spans="1:7" ht="15" customHeight="1">
      <c r="A1598" s="7"/>
      <c r="B1598" s="7"/>
      <c r="C1598" s="7"/>
      <c r="D1598" s="7"/>
      <c r="E1598" s="208" t="s">
        <v>698</v>
      </c>
      <c r="F1598" s="208"/>
      <c r="G1598" s="14">
        <v>34.200000000000003</v>
      </c>
    </row>
    <row r="1599" spans="1:7" ht="9.9499999999999993" customHeight="1">
      <c r="A1599" s="7"/>
      <c r="B1599" s="7"/>
      <c r="C1599" s="7"/>
      <c r="D1599" s="7"/>
      <c r="E1599" s="209"/>
      <c r="F1599" s="209"/>
      <c r="G1599" s="209"/>
    </row>
    <row r="1600" spans="1:7" ht="20.100000000000001" customHeight="1">
      <c r="A1600" s="210" t="s">
        <v>1379</v>
      </c>
      <c r="B1600" s="210"/>
      <c r="C1600" s="210"/>
      <c r="D1600" s="210"/>
      <c r="E1600" s="210"/>
      <c r="F1600" s="210"/>
      <c r="G1600" s="210"/>
    </row>
    <row r="1601" spans="1:7" ht="15" customHeight="1">
      <c r="A1601" s="206" t="s">
        <v>700</v>
      </c>
      <c r="B1601" s="206"/>
      <c r="C1601" s="8" t="s">
        <v>3</v>
      </c>
      <c r="D1601" s="8" t="s">
        <v>4</v>
      </c>
      <c r="E1601" s="8" t="s">
        <v>692</v>
      </c>
      <c r="F1601" s="8" t="s">
        <v>693</v>
      </c>
      <c r="G1601" s="8" t="s">
        <v>694</v>
      </c>
    </row>
    <row r="1602" spans="1:7" ht="15" customHeight="1">
      <c r="A1602" s="9" t="s">
        <v>1380</v>
      </c>
      <c r="B1602" s="10" t="s">
        <v>1381</v>
      </c>
      <c r="C1602" s="9" t="s">
        <v>20</v>
      </c>
      <c r="D1602" s="9" t="s">
        <v>33</v>
      </c>
      <c r="E1602" s="11">
        <v>1.597823E-2</v>
      </c>
      <c r="F1602" s="12">
        <v>3.67</v>
      </c>
      <c r="G1602" s="12">
        <v>0.05</v>
      </c>
    </row>
    <row r="1603" spans="1:7" ht="15" customHeight="1">
      <c r="A1603" s="9" t="s">
        <v>1382</v>
      </c>
      <c r="B1603" s="10" t="s">
        <v>1383</v>
      </c>
      <c r="C1603" s="9" t="s">
        <v>20</v>
      </c>
      <c r="D1603" s="9" t="s">
        <v>738</v>
      </c>
      <c r="E1603" s="11">
        <v>0.25565186000000001</v>
      </c>
      <c r="F1603" s="12">
        <v>3.2</v>
      </c>
      <c r="G1603" s="12">
        <v>0.81</v>
      </c>
    </row>
    <row r="1604" spans="1:7" ht="15" customHeight="1">
      <c r="A1604" s="9" t="s">
        <v>1384</v>
      </c>
      <c r="B1604" s="10" t="s">
        <v>1385</v>
      </c>
      <c r="C1604" s="9" t="s">
        <v>20</v>
      </c>
      <c r="D1604" s="9" t="s">
        <v>738</v>
      </c>
      <c r="E1604" s="11">
        <v>0.68335049000000003</v>
      </c>
      <c r="F1604" s="12">
        <v>7.05</v>
      </c>
      <c r="G1604" s="12">
        <v>4.8099999999999996</v>
      </c>
    </row>
    <row r="1605" spans="1:7" ht="15" customHeight="1">
      <c r="A1605" s="7"/>
      <c r="B1605" s="7"/>
      <c r="C1605" s="7"/>
      <c r="D1605" s="7"/>
      <c r="E1605" s="207" t="s">
        <v>709</v>
      </c>
      <c r="F1605" s="207"/>
      <c r="G1605" s="13">
        <v>5.67</v>
      </c>
    </row>
    <row r="1606" spans="1:7" ht="15" customHeight="1">
      <c r="A1606" s="206" t="s">
        <v>710</v>
      </c>
      <c r="B1606" s="206"/>
      <c r="C1606" s="8" t="s">
        <v>3</v>
      </c>
      <c r="D1606" s="8" t="s">
        <v>4</v>
      </c>
      <c r="E1606" s="8" t="s">
        <v>692</v>
      </c>
      <c r="F1606" s="8" t="s">
        <v>693</v>
      </c>
      <c r="G1606" s="8" t="s">
        <v>694</v>
      </c>
    </row>
    <row r="1607" spans="1:7" ht="15" customHeight="1">
      <c r="A1607" s="9" t="s">
        <v>1168</v>
      </c>
      <c r="B1607" s="10" t="s">
        <v>1169</v>
      </c>
      <c r="C1607" s="9" t="s">
        <v>20</v>
      </c>
      <c r="D1607" s="9" t="s">
        <v>713</v>
      </c>
      <c r="E1607" s="11">
        <v>0.43003169000000002</v>
      </c>
      <c r="F1607" s="12">
        <v>21.09</v>
      </c>
      <c r="G1607" s="12">
        <v>9.06</v>
      </c>
    </row>
    <row r="1608" spans="1:7" ht="15" customHeight="1">
      <c r="A1608" s="9" t="s">
        <v>714</v>
      </c>
      <c r="B1608" s="10" t="s">
        <v>715</v>
      </c>
      <c r="C1608" s="9" t="s">
        <v>20</v>
      </c>
      <c r="D1608" s="9" t="s">
        <v>713</v>
      </c>
      <c r="E1608" s="11">
        <v>0.17983141999999999</v>
      </c>
      <c r="F1608" s="12">
        <v>15.73</v>
      </c>
      <c r="G1608" s="12">
        <v>2.82</v>
      </c>
    </row>
    <row r="1609" spans="1:7" ht="18" customHeight="1">
      <c r="A1609" s="7"/>
      <c r="B1609" s="7"/>
      <c r="C1609" s="7"/>
      <c r="D1609" s="7"/>
      <c r="E1609" s="207" t="s">
        <v>716</v>
      </c>
      <c r="F1609" s="207"/>
      <c r="G1609" s="13">
        <v>11.88</v>
      </c>
    </row>
    <row r="1610" spans="1:7" ht="15" customHeight="1">
      <c r="A1610" s="7"/>
      <c r="B1610" s="7"/>
      <c r="C1610" s="7"/>
      <c r="D1610" s="7"/>
      <c r="E1610" s="208" t="s">
        <v>698</v>
      </c>
      <c r="F1610" s="208"/>
      <c r="G1610" s="14">
        <v>17.55</v>
      </c>
    </row>
    <row r="1611" spans="1:7" ht="9.9499999999999993" customHeight="1">
      <c r="A1611" s="7"/>
      <c r="B1611" s="7"/>
      <c r="C1611" s="7"/>
      <c r="D1611" s="7"/>
      <c r="E1611" s="209"/>
      <c r="F1611" s="209"/>
      <c r="G1611" s="209"/>
    </row>
    <row r="1612" spans="1:7" ht="20.100000000000001" customHeight="1">
      <c r="A1612" s="210" t="s">
        <v>1386</v>
      </c>
      <c r="B1612" s="210"/>
      <c r="C1612" s="210"/>
      <c r="D1612" s="210"/>
      <c r="E1612" s="210"/>
      <c r="F1612" s="210"/>
      <c r="G1612" s="210"/>
    </row>
    <row r="1613" spans="1:7" ht="15" customHeight="1">
      <c r="A1613" s="206" t="s">
        <v>720</v>
      </c>
      <c r="B1613" s="206"/>
      <c r="C1613" s="8" t="s">
        <v>3</v>
      </c>
      <c r="D1613" s="8" t="s">
        <v>4</v>
      </c>
      <c r="E1613" s="8" t="s">
        <v>692</v>
      </c>
      <c r="F1613" s="8" t="s">
        <v>693</v>
      </c>
      <c r="G1613" s="8" t="s">
        <v>694</v>
      </c>
    </row>
    <row r="1614" spans="1:7" ht="29.1" customHeight="1">
      <c r="A1614" s="9" t="s">
        <v>1074</v>
      </c>
      <c r="B1614" s="10" t="s">
        <v>1075</v>
      </c>
      <c r="C1614" s="9" t="s">
        <v>20</v>
      </c>
      <c r="D1614" s="9" t="s">
        <v>723</v>
      </c>
      <c r="E1614" s="11">
        <v>0.21158487000000001</v>
      </c>
      <c r="F1614" s="12">
        <v>47.76</v>
      </c>
      <c r="G1614" s="12">
        <v>10.1</v>
      </c>
    </row>
    <row r="1615" spans="1:7" ht="29.1" customHeight="1">
      <c r="A1615" s="9" t="s">
        <v>1076</v>
      </c>
      <c r="B1615" s="10" t="s">
        <v>1077</v>
      </c>
      <c r="C1615" s="9" t="s">
        <v>20</v>
      </c>
      <c r="D1615" s="9" t="s">
        <v>726</v>
      </c>
      <c r="E1615" s="11">
        <v>0.42328870000000002</v>
      </c>
      <c r="F1615" s="12">
        <v>80.260000000000005</v>
      </c>
      <c r="G1615" s="12">
        <v>33.97</v>
      </c>
    </row>
    <row r="1616" spans="1:7" ht="18" customHeight="1">
      <c r="A1616" s="7"/>
      <c r="B1616" s="7"/>
      <c r="C1616" s="7"/>
      <c r="D1616" s="7"/>
      <c r="E1616" s="207" t="s">
        <v>727</v>
      </c>
      <c r="F1616" s="207"/>
      <c r="G1616" s="13">
        <v>44.07</v>
      </c>
    </row>
    <row r="1617" spans="1:7" ht="15" customHeight="1">
      <c r="A1617" s="206" t="s">
        <v>710</v>
      </c>
      <c r="B1617" s="206"/>
      <c r="C1617" s="8" t="s">
        <v>3</v>
      </c>
      <c r="D1617" s="8" t="s">
        <v>4</v>
      </c>
      <c r="E1617" s="8" t="s">
        <v>692</v>
      </c>
      <c r="F1617" s="8" t="s">
        <v>693</v>
      </c>
      <c r="G1617" s="8" t="s">
        <v>694</v>
      </c>
    </row>
    <row r="1618" spans="1:7" ht="15" customHeight="1">
      <c r="A1618" s="9" t="s">
        <v>886</v>
      </c>
      <c r="B1618" s="10" t="s">
        <v>887</v>
      </c>
      <c r="C1618" s="9" t="s">
        <v>20</v>
      </c>
      <c r="D1618" s="9" t="s">
        <v>713</v>
      </c>
      <c r="E1618" s="11">
        <v>0.11095302999999999</v>
      </c>
      <c r="F1618" s="12">
        <v>19.75</v>
      </c>
      <c r="G1618" s="12">
        <v>2.19</v>
      </c>
    </row>
    <row r="1619" spans="1:7" ht="15" customHeight="1">
      <c r="A1619" s="9" t="s">
        <v>714</v>
      </c>
      <c r="B1619" s="10" t="s">
        <v>715</v>
      </c>
      <c r="C1619" s="9" t="s">
        <v>20</v>
      </c>
      <c r="D1619" s="9" t="s">
        <v>713</v>
      </c>
      <c r="E1619" s="11">
        <v>0.17546060999999999</v>
      </c>
      <c r="F1619" s="12">
        <v>15.73</v>
      </c>
      <c r="G1619" s="12">
        <v>2.75</v>
      </c>
    </row>
    <row r="1620" spans="1:7" ht="18" customHeight="1">
      <c r="A1620" s="7"/>
      <c r="B1620" s="7"/>
      <c r="C1620" s="7"/>
      <c r="D1620" s="7"/>
      <c r="E1620" s="207" t="s">
        <v>716</v>
      </c>
      <c r="F1620" s="207"/>
      <c r="G1620" s="13">
        <v>4.9400000000000004</v>
      </c>
    </row>
    <row r="1621" spans="1:7" ht="15" customHeight="1">
      <c r="A1621" s="7"/>
      <c r="B1621" s="7"/>
      <c r="C1621" s="7"/>
      <c r="D1621" s="7"/>
      <c r="E1621" s="208" t="s">
        <v>698</v>
      </c>
      <c r="F1621" s="208"/>
      <c r="G1621" s="14">
        <v>49.01</v>
      </c>
    </row>
    <row r="1622" spans="1:7" ht="9.9499999999999993" customHeight="1">
      <c r="A1622" s="7"/>
      <c r="B1622" s="7"/>
      <c r="C1622" s="7"/>
      <c r="D1622" s="7"/>
      <c r="E1622" s="209"/>
      <c r="F1622" s="209"/>
      <c r="G1622" s="209"/>
    </row>
    <row r="1623" spans="1:7" ht="20.100000000000001" customHeight="1">
      <c r="A1623" s="210" t="s">
        <v>1387</v>
      </c>
      <c r="B1623" s="210"/>
      <c r="C1623" s="210"/>
      <c r="D1623" s="210"/>
      <c r="E1623" s="210"/>
      <c r="F1623" s="210"/>
      <c r="G1623" s="210"/>
    </row>
    <row r="1624" spans="1:7" ht="15" customHeight="1">
      <c r="A1624" s="206" t="s">
        <v>720</v>
      </c>
      <c r="B1624" s="206"/>
      <c r="C1624" s="8" t="s">
        <v>3</v>
      </c>
      <c r="D1624" s="8" t="s">
        <v>4</v>
      </c>
      <c r="E1624" s="8" t="s">
        <v>692</v>
      </c>
      <c r="F1624" s="8" t="s">
        <v>693</v>
      </c>
      <c r="G1624" s="8" t="s">
        <v>694</v>
      </c>
    </row>
    <row r="1625" spans="1:7" ht="45.95" customHeight="1">
      <c r="A1625" s="9" t="s">
        <v>1079</v>
      </c>
      <c r="B1625" s="10" t="s">
        <v>1080</v>
      </c>
      <c r="C1625" s="9" t="s">
        <v>20</v>
      </c>
      <c r="D1625" s="9" t="s">
        <v>723</v>
      </c>
      <c r="E1625" s="11">
        <v>6.9928000000000004E-4</v>
      </c>
      <c r="F1625" s="12">
        <v>51.82</v>
      </c>
      <c r="G1625" s="12">
        <v>0.03</v>
      </c>
    </row>
    <row r="1626" spans="1:7" ht="45.95" customHeight="1">
      <c r="A1626" s="9" t="s">
        <v>1081</v>
      </c>
      <c r="B1626" s="10" t="s">
        <v>1082</v>
      </c>
      <c r="C1626" s="9" t="s">
        <v>20</v>
      </c>
      <c r="D1626" s="9" t="s">
        <v>726</v>
      </c>
      <c r="E1626" s="11">
        <v>6.2936299999999997E-3</v>
      </c>
      <c r="F1626" s="12">
        <v>151.04</v>
      </c>
      <c r="G1626" s="12">
        <v>0.95</v>
      </c>
    </row>
    <row r="1627" spans="1:7" ht="29.1" customHeight="1">
      <c r="A1627" s="9" t="s">
        <v>1083</v>
      </c>
      <c r="B1627" s="10" t="s">
        <v>1084</v>
      </c>
      <c r="C1627" s="9" t="s">
        <v>20</v>
      </c>
      <c r="D1627" s="9" t="s">
        <v>726</v>
      </c>
      <c r="E1627" s="11">
        <v>0.10978922000000001</v>
      </c>
      <c r="F1627" s="12">
        <v>3.94</v>
      </c>
      <c r="G1627" s="12">
        <v>0.43</v>
      </c>
    </row>
    <row r="1628" spans="1:7" ht="18" customHeight="1">
      <c r="A1628" s="7"/>
      <c r="B1628" s="7"/>
      <c r="C1628" s="7"/>
      <c r="D1628" s="7"/>
      <c r="E1628" s="207" t="s">
        <v>727</v>
      </c>
      <c r="F1628" s="207"/>
      <c r="G1628" s="13">
        <v>1.41</v>
      </c>
    </row>
    <row r="1629" spans="1:7" ht="15" customHeight="1">
      <c r="A1629" s="206" t="s">
        <v>710</v>
      </c>
      <c r="B1629" s="206"/>
      <c r="C1629" s="8" t="s">
        <v>3</v>
      </c>
      <c r="D1629" s="8" t="s">
        <v>4</v>
      </c>
      <c r="E1629" s="8" t="s">
        <v>692</v>
      </c>
      <c r="F1629" s="8" t="s">
        <v>693</v>
      </c>
      <c r="G1629" s="8" t="s">
        <v>694</v>
      </c>
    </row>
    <row r="1630" spans="1:7" ht="15" customHeight="1">
      <c r="A1630" s="9" t="s">
        <v>714</v>
      </c>
      <c r="B1630" s="10" t="s">
        <v>715</v>
      </c>
      <c r="C1630" s="9" t="s">
        <v>20</v>
      </c>
      <c r="D1630" s="9" t="s">
        <v>713</v>
      </c>
      <c r="E1630" s="11">
        <v>1.02668088</v>
      </c>
      <c r="F1630" s="12">
        <v>15.73</v>
      </c>
      <c r="G1630" s="12">
        <v>16.14</v>
      </c>
    </row>
    <row r="1631" spans="1:7" ht="18" customHeight="1">
      <c r="A1631" s="7"/>
      <c r="B1631" s="7"/>
      <c r="C1631" s="7"/>
      <c r="D1631" s="7"/>
      <c r="E1631" s="207" t="s">
        <v>716</v>
      </c>
      <c r="F1631" s="207"/>
      <c r="G1631" s="13">
        <v>16.14</v>
      </c>
    </row>
    <row r="1632" spans="1:7" ht="15" customHeight="1">
      <c r="A1632" s="7"/>
      <c r="B1632" s="7"/>
      <c r="C1632" s="7"/>
      <c r="D1632" s="7"/>
      <c r="E1632" s="208" t="s">
        <v>698</v>
      </c>
      <c r="F1632" s="208"/>
      <c r="G1632" s="14">
        <v>17.55</v>
      </c>
    </row>
    <row r="1633" spans="1:7" ht="9.9499999999999993" customHeight="1">
      <c r="A1633" s="7"/>
      <c r="B1633" s="7"/>
      <c r="C1633" s="7"/>
      <c r="D1633" s="7"/>
      <c r="E1633" s="209"/>
      <c r="F1633" s="209"/>
      <c r="G1633" s="209"/>
    </row>
    <row r="1634" spans="1:7" ht="20.100000000000001" customHeight="1">
      <c r="A1634" s="210" t="s">
        <v>1388</v>
      </c>
      <c r="B1634" s="210"/>
      <c r="C1634" s="210"/>
      <c r="D1634" s="210"/>
      <c r="E1634" s="210"/>
      <c r="F1634" s="210"/>
      <c r="G1634" s="210"/>
    </row>
    <row r="1635" spans="1:7" ht="15" customHeight="1">
      <c r="A1635" s="206" t="s">
        <v>700</v>
      </c>
      <c r="B1635" s="206"/>
      <c r="C1635" s="8" t="s">
        <v>3</v>
      </c>
      <c r="D1635" s="8" t="s">
        <v>4</v>
      </c>
      <c r="E1635" s="8" t="s">
        <v>692</v>
      </c>
      <c r="F1635" s="8" t="s">
        <v>693</v>
      </c>
      <c r="G1635" s="8" t="s">
        <v>694</v>
      </c>
    </row>
    <row r="1636" spans="1:7" ht="29.1" customHeight="1">
      <c r="A1636" s="9" t="s">
        <v>1086</v>
      </c>
      <c r="B1636" s="10" t="s">
        <v>1087</v>
      </c>
      <c r="C1636" s="9" t="s">
        <v>20</v>
      </c>
      <c r="D1636" s="9" t="s">
        <v>33</v>
      </c>
      <c r="E1636" s="11">
        <v>64.074231909999995</v>
      </c>
      <c r="F1636" s="12">
        <v>0.3</v>
      </c>
      <c r="G1636" s="12">
        <v>19.22</v>
      </c>
    </row>
    <row r="1637" spans="1:7" ht="15" customHeight="1">
      <c r="A1637" s="9" t="s">
        <v>933</v>
      </c>
      <c r="B1637" s="10" t="s">
        <v>934</v>
      </c>
      <c r="C1637" s="9" t="s">
        <v>20</v>
      </c>
      <c r="D1637" s="9" t="s">
        <v>935</v>
      </c>
      <c r="E1637" s="11">
        <v>1.098271E-2</v>
      </c>
      <c r="F1637" s="12">
        <v>15.28</v>
      </c>
      <c r="G1637" s="12">
        <v>0.16</v>
      </c>
    </row>
    <row r="1638" spans="1:7" ht="29.1" customHeight="1">
      <c r="A1638" s="9" t="s">
        <v>1088</v>
      </c>
      <c r="B1638" s="10" t="s">
        <v>1089</v>
      </c>
      <c r="C1638" s="9" t="s">
        <v>20</v>
      </c>
      <c r="D1638" s="9" t="s">
        <v>25</v>
      </c>
      <c r="E1638" s="11">
        <v>0.91145511999999995</v>
      </c>
      <c r="F1638" s="12">
        <v>0.66</v>
      </c>
      <c r="G1638" s="12">
        <v>0.6</v>
      </c>
    </row>
    <row r="1639" spans="1:7" ht="15" customHeight="1">
      <c r="A1639" s="7"/>
      <c r="B1639" s="7"/>
      <c r="C1639" s="7"/>
      <c r="D1639" s="7"/>
      <c r="E1639" s="207" t="s">
        <v>709</v>
      </c>
      <c r="F1639" s="207"/>
      <c r="G1639" s="13">
        <v>19.98</v>
      </c>
    </row>
    <row r="1640" spans="1:7" ht="15" customHeight="1">
      <c r="A1640" s="206" t="s">
        <v>710</v>
      </c>
      <c r="B1640" s="206"/>
      <c r="C1640" s="8" t="s">
        <v>3</v>
      </c>
      <c r="D1640" s="8" t="s">
        <v>4</v>
      </c>
      <c r="E1640" s="8" t="s">
        <v>692</v>
      </c>
      <c r="F1640" s="8" t="s">
        <v>693</v>
      </c>
      <c r="G1640" s="8" t="s">
        <v>694</v>
      </c>
    </row>
    <row r="1641" spans="1:7" ht="15" customHeight="1">
      <c r="A1641" s="9" t="s">
        <v>886</v>
      </c>
      <c r="B1641" s="10" t="s">
        <v>887</v>
      </c>
      <c r="C1641" s="9" t="s">
        <v>20</v>
      </c>
      <c r="D1641" s="9" t="s">
        <v>713</v>
      </c>
      <c r="E1641" s="11">
        <v>3.4306944700000002</v>
      </c>
      <c r="F1641" s="12">
        <v>19.75</v>
      </c>
      <c r="G1641" s="12">
        <v>67.75</v>
      </c>
    </row>
    <row r="1642" spans="1:7" ht="15" customHeight="1">
      <c r="A1642" s="9" t="s">
        <v>714</v>
      </c>
      <c r="B1642" s="10" t="s">
        <v>715</v>
      </c>
      <c r="C1642" s="9" t="s">
        <v>20</v>
      </c>
      <c r="D1642" s="9" t="s">
        <v>713</v>
      </c>
      <c r="E1642" s="11">
        <v>1.71534722</v>
      </c>
      <c r="F1642" s="12">
        <v>15.73</v>
      </c>
      <c r="G1642" s="12">
        <v>26.98</v>
      </c>
    </row>
    <row r="1643" spans="1:7" ht="18" customHeight="1">
      <c r="A1643" s="7"/>
      <c r="B1643" s="7"/>
      <c r="C1643" s="7"/>
      <c r="D1643" s="7"/>
      <c r="E1643" s="207" t="s">
        <v>716</v>
      </c>
      <c r="F1643" s="207"/>
      <c r="G1643" s="13">
        <v>94.73</v>
      </c>
    </row>
    <row r="1644" spans="1:7" ht="15" customHeight="1">
      <c r="A1644" s="206" t="s">
        <v>691</v>
      </c>
      <c r="B1644" s="206"/>
      <c r="C1644" s="8" t="s">
        <v>3</v>
      </c>
      <c r="D1644" s="8" t="s">
        <v>4</v>
      </c>
      <c r="E1644" s="8" t="s">
        <v>692</v>
      </c>
      <c r="F1644" s="8" t="s">
        <v>693</v>
      </c>
      <c r="G1644" s="8" t="s">
        <v>694</v>
      </c>
    </row>
    <row r="1645" spans="1:7" ht="38.1" customHeight="1">
      <c r="A1645" s="9" t="s">
        <v>1090</v>
      </c>
      <c r="B1645" s="10" t="s">
        <v>1091</v>
      </c>
      <c r="C1645" s="9" t="s">
        <v>20</v>
      </c>
      <c r="D1645" s="9" t="s">
        <v>170</v>
      </c>
      <c r="E1645" s="11">
        <v>1.517202E-2</v>
      </c>
      <c r="F1645" s="12">
        <v>348.82</v>
      </c>
      <c r="G1645" s="12">
        <v>5.29</v>
      </c>
    </row>
    <row r="1646" spans="1:7" ht="15" customHeight="1">
      <c r="A1646" s="7"/>
      <c r="B1646" s="7"/>
      <c r="C1646" s="7"/>
      <c r="D1646" s="7"/>
      <c r="E1646" s="207" t="s">
        <v>697</v>
      </c>
      <c r="F1646" s="207"/>
      <c r="G1646" s="13">
        <v>5.29</v>
      </c>
    </row>
    <row r="1647" spans="1:7" ht="15" customHeight="1">
      <c r="A1647" s="7"/>
      <c r="B1647" s="7"/>
      <c r="C1647" s="7"/>
      <c r="D1647" s="7"/>
      <c r="E1647" s="208" t="s">
        <v>698</v>
      </c>
      <c r="F1647" s="208"/>
      <c r="G1647" s="14">
        <v>120</v>
      </c>
    </row>
    <row r="1648" spans="1:7" ht="9.9499999999999993" customHeight="1">
      <c r="A1648" s="7"/>
      <c r="B1648" s="7"/>
      <c r="C1648" s="7"/>
      <c r="D1648" s="7"/>
      <c r="E1648" s="209"/>
      <c r="F1648" s="209"/>
      <c r="G1648" s="209"/>
    </row>
    <row r="1649" spans="1:7" ht="20.100000000000001" customHeight="1">
      <c r="A1649" s="210" t="s">
        <v>1389</v>
      </c>
      <c r="B1649" s="210"/>
      <c r="C1649" s="210"/>
      <c r="D1649" s="210"/>
      <c r="E1649" s="210"/>
      <c r="F1649" s="210"/>
      <c r="G1649" s="210"/>
    </row>
    <row r="1650" spans="1:7" ht="15" customHeight="1">
      <c r="A1650" s="206" t="s">
        <v>720</v>
      </c>
      <c r="B1650" s="206"/>
      <c r="C1650" s="8" t="s">
        <v>3</v>
      </c>
      <c r="D1650" s="8" t="s">
        <v>4</v>
      </c>
      <c r="E1650" s="8" t="s">
        <v>692</v>
      </c>
      <c r="F1650" s="8" t="s">
        <v>693</v>
      </c>
      <c r="G1650" s="8" t="s">
        <v>694</v>
      </c>
    </row>
    <row r="1651" spans="1:7" ht="29.1" customHeight="1">
      <c r="A1651" s="9" t="s">
        <v>721</v>
      </c>
      <c r="B1651" s="10" t="s">
        <v>722</v>
      </c>
      <c r="C1651" s="9" t="s">
        <v>20</v>
      </c>
      <c r="D1651" s="9" t="s">
        <v>723</v>
      </c>
      <c r="E1651" s="11">
        <v>0.14090964</v>
      </c>
      <c r="F1651" s="12">
        <v>19.5</v>
      </c>
      <c r="G1651" s="12">
        <v>2.74</v>
      </c>
    </row>
    <row r="1652" spans="1:7" ht="29.1" customHeight="1">
      <c r="A1652" s="9" t="s">
        <v>724</v>
      </c>
      <c r="B1652" s="10" t="s">
        <v>725</v>
      </c>
      <c r="C1652" s="9" t="s">
        <v>20</v>
      </c>
      <c r="D1652" s="9" t="s">
        <v>726</v>
      </c>
      <c r="E1652" s="11">
        <v>3.7461630000000003E-2</v>
      </c>
      <c r="F1652" s="12">
        <v>19.95</v>
      </c>
      <c r="G1652" s="12">
        <v>0.74</v>
      </c>
    </row>
    <row r="1653" spans="1:7" ht="18" customHeight="1">
      <c r="A1653" s="7"/>
      <c r="B1653" s="7"/>
      <c r="C1653" s="7"/>
      <c r="D1653" s="7"/>
      <c r="E1653" s="207" t="s">
        <v>727</v>
      </c>
      <c r="F1653" s="207"/>
      <c r="G1653" s="13">
        <v>3.48</v>
      </c>
    </row>
    <row r="1654" spans="1:7" ht="15" customHeight="1">
      <c r="A1654" s="206" t="s">
        <v>700</v>
      </c>
      <c r="B1654" s="206"/>
      <c r="C1654" s="8" t="s">
        <v>3</v>
      </c>
      <c r="D1654" s="8" t="s">
        <v>4</v>
      </c>
      <c r="E1654" s="8" t="s">
        <v>692</v>
      </c>
      <c r="F1654" s="8" t="s">
        <v>693</v>
      </c>
      <c r="G1654" s="8" t="s">
        <v>694</v>
      </c>
    </row>
    <row r="1655" spans="1:7" ht="21" customHeight="1">
      <c r="A1655" s="9" t="s">
        <v>874</v>
      </c>
      <c r="B1655" s="10" t="s">
        <v>875</v>
      </c>
      <c r="C1655" s="9" t="s">
        <v>20</v>
      </c>
      <c r="D1655" s="9" t="s">
        <v>738</v>
      </c>
      <c r="E1655" s="11">
        <v>2.556862E-2</v>
      </c>
      <c r="F1655" s="12">
        <v>2.92</v>
      </c>
      <c r="G1655" s="12">
        <v>7.0000000000000007E-2</v>
      </c>
    </row>
    <row r="1656" spans="1:7" ht="21" customHeight="1">
      <c r="A1656" s="9" t="s">
        <v>878</v>
      </c>
      <c r="B1656" s="10" t="s">
        <v>879</v>
      </c>
      <c r="C1656" s="9" t="s">
        <v>20</v>
      </c>
      <c r="D1656" s="9" t="s">
        <v>25</v>
      </c>
      <c r="E1656" s="11">
        <v>0.92628906</v>
      </c>
      <c r="F1656" s="12">
        <v>4.0599999999999996</v>
      </c>
      <c r="G1656" s="12">
        <v>3.76</v>
      </c>
    </row>
    <row r="1657" spans="1:7" ht="15" customHeight="1">
      <c r="A1657" s="9" t="s">
        <v>1093</v>
      </c>
      <c r="B1657" s="10" t="s">
        <v>1094</v>
      </c>
      <c r="C1657" s="9" t="s">
        <v>20</v>
      </c>
      <c r="D1657" s="9" t="s">
        <v>237</v>
      </c>
      <c r="E1657" s="11">
        <v>3.9807439999999999E-2</v>
      </c>
      <c r="F1657" s="12">
        <v>7.72</v>
      </c>
      <c r="G1657" s="12">
        <v>0.3</v>
      </c>
    </row>
    <row r="1658" spans="1:7" ht="21" customHeight="1">
      <c r="A1658" s="9" t="s">
        <v>1095</v>
      </c>
      <c r="B1658" s="10" t="s">
        <v>1096</v>
      </c>
      <c r="C1658" s="9" t="s">
        <v>20</v>
      </c>
      <c r="D1658" s="9" t="s">
        <v>237</v>
      </c>
      <c r="E1658" s="11">
        <v>8.1145969999999998E-2</v>
      </c>
      <c r="F1658" s="12">
        <v>9.34</v>
      </c>
      <c r="G1658" s="12">
        <v>0.75</v>
      </c>
    </row>
    <row r="1659" spans="1:7" ht="21" customHeight="1">
      <c r="A1659" s="9" t="s">
        <v>880</v>
      </c>
      <c r="B1659" s="10" t="s">
        <v>881</v>
      </c>
      <c r="C1659" s="9" t="s">
        <v>20</v>
      </c>
      <c r="D1659" s="9" t="s">
        <v>25</v>
      </c>
      <c r="E1659" s="11">
        <v>0.83748778999999995</v>
      </c>
      <c r="F1659" s="12">
        <v>1.42</v>
      </c>
      <c r="G1659" s="12">
        <v>1.18</v>
      </c>
    </row>
    <row r="1660" spans="1:7" ht="21" customHeight="1">
      <c r="A1660" s="9" t="s">
        <v>1097</v>
      </c>
      <c r="B1660" s="10" t="s">
        <v>1098</v>
      </c>
      <c r="C1660" s="9" t="s">
        <v>20</v>
      </c>
      <c r="D1660" s="9" t="s">
        <v>25</v>
      </c>
      <c r="E1660" s="11">
        <v>1.73189565</v>
      </c>
      <c r="F1660" s="12">
        <v>6.74</v>
      </c>
      <c r="G1660" s="12">
        <v>11.67</v>
      </c>
    </row>
    <row r="1661" spans="1:7" ht="15" customHeight="1">
      <c r="A1661" s="7"/>
      <c r="B1661" s="7"/>
      <c r="C1661" s="7"/>
      <c r="D1661" s="7"/>
      <c r="E1661" s="207" t="s">
        <v>709</v>
      </c>
      <c r="F1661" s="207"/>
      <c r="G1661" s="13">
        <v>17.73</v>
      </c>
    </row>
    <row r="1662" spans="1:7" ht="15" customHeight="1">
      <c r="A1662" s="206" t="s">
        <v>710</v>
      </c>
      <c r="B1662" s="206"/>
      <c r="C1662" s="8" t="s">
        <v>3</v>
      </c>
      <c r="D1662" s="8" t="s">
        <v>4</v>
      </c>
      <c r="E1662" s="8" t="s">
        <v>692</v>
      </c>
      <c r="F1662" s="8" t="s">
        <v>693</v>
      </c>
      <c r="G1662" s="8" t="s">
        <v>694</v>
      </c>
    </row>
    <row r="1663" spans="1:7" ht="21" customHeight="1">
      <c r="A1663" s="9" t="s">
        <v>739</v>
      </c>
      <c r="B1663" s="10" t="s">
        <v>740</v>
      </c>
      <c r="C1663" s="9" t="s">
        <v>20</v>
      </c>
      <c r="D1663" s="9" t="s">
        <v>713</v>
      </c>
      <c r="E1663" s="11">
        <v>0.69890251000000003</v>
      </c>
      <c r="F1663" s="12">
        <v>16.2</v>
      </c>
      <c r="G1663" s="12">
        <v>11.32</v>
      </c>
    </row>
    <row r="1664" spans="1:7" ht="21" customHeight="1">
      <c r="A1664" s="9" t="s">
        <v>711</v>
      </c>
      <c r="B1664" s="10" t="s">
        <v>712</v>
      </c>
      <c r="C1664" s="9" t="s">
        <v>20</v>
      </c>
      <c r="D1664" s="9" t="s">
        <v>713</v>
      </c>
      <c r="E1664" s="11">
        <v>1.59414243</v>
      </c>
      <c r="F1664" s="12">
        <v>21.94</v>
      </c>
      <c r="G1664" s="12">
        <v>34.97</v>
      </c>
    </row>
    <row r="1665" spans="1:7" ht="18" customHeight="1">
      <c r="A1665" s="7"/>
      <c r="B1665" s="7"/>
      <c r="C1665" s="7"/>
      <c r="D1665" s="7"/>
      <c r="E1665" s="207" t="s">
        <v>716</v>
      </c>
      <c r="F1665" s="207"/>
      <c r="G1665" s="13">
        <v>46.29</v>
      </c>
    </row>
    <row r="1666" spans="1:7" ht="15" customHeight="1">
      <c r="A1666" s="7"/>
      <c r="B1666" s="7"/>
      <c r="C1666" s="7"/>
      <c r="D1666" s="7"/>
      <c r="E1666" s="208" t="s">
        <v>698</v>
      </c>
      <c r="F1666" s="208"/>
      <c r="G1666" s="14">
        <v>67.5</v>
      </c>
    </row>
    <row r="1667" spans="1:7" ht="9.9499999999999993" customHeight="1">
      <c r="A1667" s="7"/>
      <c r="B1667" s="7"/>
      <c r="C1667" s="7"/>
      <c r="D1667" s="7"/>
      <c r="E1667" s="209"/>
      <c r="F1667" s="209"/>
      <c r="G1667" s="209"/>
    </row>
    <row r="1668" spans="1:7" ht="20.100000000000001" customHeight="1">
      <c r="A1668" s="210" t="s">
        <v>1390</v>
      </c>
      <c r="B1668" s="210"/>
      <c r="C1668" s="210"/>
      <c r="D1668" s="210"/>
      <c r="E1668" s="210"/>
      <c r="F1668" s="210"/>
      <c r="G1668" s="210"/>
    </row>
    <row r="1669" spans="1:7" ht="15" customHeight="1">
      <c r="A1669" s="206" t="s">
        <v>700</v>
      </c>
      <c r="B1669" s="206"/>
      <c r="C1669" s="8" t="s">
        <v>3</v>
      </c>
      <c r="D1669" s="8" t="s">
        <v>4</v>
      </c>
      <c r="E1669" s="8" t="s">
        <v>692</v>
      </c>
      <c r="F1669" s="8" t="s">
        <v>693</v>
      </c>
      <c r="G1669" s="8" t="s">
        <v>694</v>
      </c>
    </row>
    <row r="1670" spans="1:7" ht="21" customHeight="1">
      <c r="A1670" s="9" t="s">
        <v>1100</v>
      </c>
      <c r="B1670" s="10" t="s">
        <v>1101</v>
      </c>
      <c r="C1670" s="9" t="s">
        <v>20</v>
      </c>
      <c r="D1670" s="9" t="s">
        <v>237</v>
      </c>
      <c r="E1670" s="11">
        <v>3.4973570000000002E-2</v>
      </c>
      <c r="F1670" s="12">
        <v>8.1199999999999992</v>
      </c>
      <c r="G1670" s="12">
        <v>0.28000000000000003</v>
      </c>
    </row>
    <row r="1671" spans="1:7" ht="29.1" customHeight="1">
      <c r="A1671" s="9" t="s">
        <v>1102</v>
      </c>
      <c r="B1671" s="10" t="s">
        <v>1103</v>
      </c>
      <c r="C1671" s="9" t="s">
        <v>20</v>
      </c>
      <c r="D1671" s="9" t="s">
        <v>33</v>
      </c>
      <c r="E1671" s="11">
        <v>1.58004893</v>
      </c>
      <c r="F1671" s="12">
        <v>7.0000000000000007E-2</v>
      </c>
      <c r="G1671" s="12">
        <v>0.11</v>
      </c>
    </row>
    <row r="1672" spans="1:7" ht="15" customHeight="1">
      <c r="A1672" s="7"/>
      <c r="B1672" s="7"/>
      <c r="C1672" s="7"/>
      <c r="D1672" s="7"/>
      <c r="E1672" s="207" t="s">
        <v>709</v>
      </c>
      <c r="F1672" s="207"/>
      <c r="G1672" s="13">
        <v>0.39</v>
      </c>
    </row>
    <row r="1673" spans="1:7" ht="15" customHeight="1">
      <c r="A1673" s="206" t="s">
        <v>710</v>
      </c>
      <c r="B1673" s="206"/>
      <c r="C1673" s="8" t="s">
        <v>3</v>
      </c>
      <c r="D1673" s="8" t="s">
        <v>4</v>
      </c>
      <c r="E1673" s="8" t="s">
        <v>692</v>
      </c>
      <c r="F1673" s="8" t="s">
        <v>693</v>
      </c>
      <c r="G1673" s="8" t="s">
        <v>694</v>
      </c>
    </row>
    <row r="1674" spans="1:7" ht="21" customHeight="1">
      <c r="A1674" s="9" t="s">
        <v>1104</v>
      </c>
      <c r="B1674" s="10" t="s">
        <v>1105</v>
      </c>
      <c r="C1674" s="9" t="s">
        <v>20</v>
      </c>
      <c r="D1674" s="9" t="s">
        <v>713</v>
      </c>
      <c r="E1674" s="11">
        <v>2.4481490000000002E-2</v>
      </c>
      <c r="F1674" s="12">
        <v>16.34</v>
      </c>
      <c r="G1674" s="12">
        <v>0.4</v>
      </c>
    </row>
    <row r="1675" spans="1:7" ht="15" customHeight="1">
      <c r="A1675" s="9" t="s">
        <v>1106</v>
      </c>
      <c r="B1675" s="10" t="s">
        <v>1107</v>
      </c>
      <c r="C1675" s="9" t="s">
        <v>20</v>
      </c>
      <c r="D1675" s="9" t="s">
        <v>713</v>
      </c>
      <c r="E1675" s="11">
        <v>0.14954707</v>
      </c>
      <c r="F1675" s="12">
        <v>19.600000000000001</v>
      </c>
      <c r="G1675" s="12">
        <v>2.93</v>
      </c>
    </row>
    <row r="1676" spans="1:7" ht="18" customHeight="1">
      <c r="A1676" s="7"/>
      <c r="B1676" s="7"/>
      <c r="C1676" s="7"/>
      <c r="D1676" s="7"/>
      <c r="E1676" s="207" t="s">
        <v>716</v>
      </c>
      <c r="F1676" s="207"/>
      <c r="G1676" s="13">
        <v>3.33</v>
      </c>
    </row>
    <row r="1677" spans="1:7" ht="15" customHeight="1">
      <c r="A1677" s="206" t="s">
        <v>691</v>
      </c>
      <c r="B1677" s="206"/>
      <c r="C1677" s="8" t="s">
        <v>3</v>
      </c>
      <c r="D1677" s="8" t="s">
        <v>4</v>
      </c>
      <c r="E1677" s="8" t="s">
        <v>692</v>
      </c>
      <c r="F1677" s="8" t="s">
        <v>693</v>
      </c>
      <c r="G1677" s="8" t="s">
        <v>694</v>
      </c>
    </row>
    <row r="1678" spans="1:7" ht="21" customHeight="1">
      <c r="A1678" s="9" t="s">
        <v>1108</v>
      </c>
      <c r="B1678" s="10" t="s">
        <v>1109</v>
      </c>
      <c r="C1678" s="9" t="s">
        <v>20</v>
      </c>
      <c r="D1678" s="9" t="s">
        <v>237</v>
      </c>
      <c r="E1678" s="11">
        <v>1.39894377</v>
      </c>
      <c r="F1678" s="12">
        <v>3.78</v>
      </c>
      <c r="G1678" s="12">
        <v>5.28</v>
      </c>
    </row>
    <row r="1679" spans="1:7" ht="15" customHeight="1">
      <c r="A1679" s="7"/>
      <c r="B1679" s="7"/>
      <c r="C1679" s="7"/>
      <c r="D1679" s="7"/>
      <c r="E1679" s="207" t="s">
        <v>697</v>
      </c>
      <c r="F1679" s="207"/>
      <c r="G1679" s="13">
        <v>5.28</v>
      </c>
    </row>
    <row r="1680" spans="1:7" ht="15" customHeight="1">
      <c r="A1680" s="7"/>
      <c r="B1680" s="7"/>
      <c r="C1680" s="7"/>
      <c r="D1680" s="7"/>
      <c r="E1680" s="208" t="s">
        <v>698</v>
      </c>
      <c r="F1680" s="208"/>
      <c r="G1680" s="14">
        <v>9</v>
      </c>
    </row>
    <row r="1681" spans="1:7" ht="9.9499999999999993" customHeight="1">
      <c r="A1681" s="7"/>
      <c r="B1681" s="7"/>
      <c r="C1681" s="7"/>
      <c r="D1681" s="7"/>
      <c r="E1681" s="209"/>
      <c r="F1681" s="209"/>
      <c r="G1681" s="209"/>
    </row>
    <row r="1682" spans="1:7" ht="20.100000000000001" customHeight="1">
      <c r="A1682" s="210" t="s">
        <v>1391</v>
      </c>
      <c r="B1682" s="210"/>
      <c r="C1682" s="210"/>
      <c r="D1682" s="210"/>
      <c r="E1682" s="210"/>
      <c r="F1682" s="210"/>
      <c r="G1682" s="210"/>
    </row>
    <row r="1683" spans="1:7" ht="15" customHeight="1">
      <c r="A1683" s="206" t="s">
        <v>700</v>
      </c>
      <c r="B1683" s="206"/>
      <c r="C1683" s="8" t="s">
        <v>3</v>
      </c>
      <c r="D1683" s="8" t="s">
        <v>4</v>
      </c>
      <c r="E1683" s="8" t="s">
        <v>692</v>
      </c>
      <c r="F1683" s="8" t="s">
        <v>693</v>
      </c>
      <c r="G1683" s="8" t="s">
        <v>694</v>
      </c>
    </row>
    <row r="1684" spans="1:7" ht="21" customHeight="1">
      <c r="A1684" s="9" t="s">
        <v>1100</v>
      </c>
      <c r="B1684" s="10" t="s">
        <v>1101</v>
      </c>
      <c r="C1684" s="9" t="s">
        <v>20</v>
      </c>
      <c r="D1684" s="9" t="s">
        <v>237</v>
      </c>
      <c r="E1684" s="11">
        <v>4.9693950000000001E-2</v>
      </c>
      <c r="F1684" s="12">
        <v>8.1199999999999992</v>
      </c>
      <c r="G1684" s="12">
        <v>0.4</v>
      </c>
    </row>
    <row r="1685" spans="1:7" ht="29.1" customHeight="1">
      <c r="A1685" s="9" t="s">
        <v>1102</v>
      </c>
      <c r="B1685" s="10" t="s">
        <v>1103</v>
      </c>
      <c r="C1685" s="9" t="s">
        <v>20</v>
      </c>
      <c r="D1685" s="9" t="s">
        <v>33</v>
      </c>
      <c r="E1685" s="11">
        <v>1.079353</v>
      </c>
      <c r="F1685" s="12">
        <v>7.0000000000000007E-2</v>
      </c>
      <c r="G1685" s="12">
        <v>7.0000000000000007E-2</v>
      </c>
    </row>
    <row r="1686" spans="1:7" ht="15" customHeight="1">
      <c r="A1686" s="7"/>
      <c r="B1686" s="7"/>
      <c r="C1686" s="7"/>
      <c r="D1686" s="7"/>
      <c r="E1686" s="207" t="s">
        <v>709</v>
      </c>
      <c r="F1686" s="207"/>
      <c r="G1686" s="13">
        <v>0.47</v>
      </c>
    </row>
    <row r="1687" spans="1:7" ht="15" customHeight="1">
      <c r="A1687" s="206" t="s">
        <v>710</v>
      </c>
      <c r="B1687" s="206"/>
      <c r="C1687" s="8" t="s">
        <v>3</v>
      </c>
      <c r="D1687" s="8" t="s">
        <v>4</v>
      </c>
      <c r="E1687" s="8" t="s">
        <v>692</v>
      </c>
      <c r="F1687" s="8" t="s">
        <v>693</v>
      </c>
      <c r="G1687" s="8" t="s">
        <v>694</v>
      </c>
    </row>
    <row r="1688" spans="1:7" ht="21" customHeight="1">
      <c r="A1688" s="9" t="s">
        <v>1104</v>
      </c>
      <c r="B1688" s="10" t="s">
        <v>1105</v>
      </c>
      <c r="C1688" s="9" t="s">
        <v>20</v>
      </c>
      <c r="D1688" s="9" t="s">
        <v>713</v>
      </c>
      <c r="E1688" s="11">
        <v>1.2721639999999999E-2</v>
      </c>
      <c r="F1688" s="12">
        <v>16.34</v>
      </c>
      <c r="G1688" s="12">
        <v>0.2</v>
      </c>
    </row>
    <row r="1689" spans="1:7" ht="15" customHeight="1">
      <c r="A1689" s="9" t="s">
        <v>1106</v>
      </c>
      <c r="B1689" s="10" t="s">
        <v>1107</v>
      </c>
      <c r="C1689" s="9" t="s">
        <v>20</v>
      </c>
      <c r="D1689" s="9" t="s">
        <v>713</v>
      </c>
      <c r="E1689" s="11">
        <v>7.7920130000000004E-2</v>
      </c>
      <c r="F1689" s="12">
        <v>19.600000000000001</v>
      </c>
      <c r="G1689" s="12">
        <v>1.52</v>
      </c>
    </row>
    <row r="1690" spans="1:7" ht="18" customHeight="1">
      <c r="A1690" s="7"/>
      <c r="B1690" s="7"/>
      <c r="C1690" s="7"/>
      <c r="D1690" s="7"/>
      <c r="E1690" s="207" t="s">
        <v>716</v>
      </c>
      <c r="F1690" s="207"/>
      <c r="G1690" s="13">
        <v>1.72</v>
      </c>
    </row>
    <row r="1691" spans="1:7" ht="15" customHeight="1">
      <c r="A1691" s="206" t="s">
        <v>691</v>
      </c>
      <c r="B1691" s="206"/>
      <c r="C1691" s="8" t="s">
        <v>3</v>
      </c>
      <c r="D1691" s="8" t="s">
        <v>4</v>
      </c>
      <c r="E1691" s="8" t="s">
        <v>692</v>
      </c>
      <c r="F1691" s="8" t="s">
        <v>693</v>
      </c>
      <c r="G1691" s="8" t="s">
        <v>694</v>
      </c>
    </row>
    <row r="1692" spans="1:7" ht="21" customHeight="1">
      <c r="A1692" s="9" t="s">
        <v>1111</v>
      </c>
      <c r="B1692" s="10" t="s">
        <v>1112</v>
      </c>
      <c r="C1692" s="9" t="s">
        <v>20</v>
      </c>
      <c r="D1692" s="9" t="s">
        <v>237</v>
      </c>
      <c r="E1692" s="11">
        <v>1.9851437599999999</v>
      </c>
      <c r="F1692" s="12">
        <v>2.93</v>
      </c>
      <c r="G1692" s="12">
        <v>5.81</v>
      </c>
    </row>
    <row r="1693" spans="1:7" ht="15" customHeight="1">
      <c r="A1693" s="7"/>
      <c r="B1693" s="7"/>
      <c r="C1693" s="7"/>
      <c r="D1693" s="7"/>
      <c r="E1693" s="207" t="s">
        <v>697</v>
      </c>
      <c r="F1693" s="207"/>
      <c r="G1693" s="13">
        <v>5.81</v>
      </c>
    </row>
    <row r="1694" spans="1:7" ht="15" customHeight="1">
      <c r="A1694" s="7"/>
      <c r="B1694" s="7"/>
      <c r="C1694" s="7"/>
      <c r="D1694" s="7"/>
      <c r="E1694" s="208" t="s">
        <v>698</v>
      </c>
      <c r="F1694" s="208"/>
      <c r="G1694" s="14">
        <v>8</v>
      </c>
    </row>
    <row r="1695" spans="1:7" ht="9.9499999999999993" customHeight="1">
      <c r="A1695" s="7"/>
      <c r="B1695" s="7"/>
      <c r="C1695" s="7"/>
      <c r="D1695" s="7"/>
      <c r="E1695" s="209"/>
      <c r="F1695" s="209"/>
      <c r="G1695" s="209"/>
    </row>
    <row r="1696" spans="1:7" ht="20.100000000000001" customHeight="1">
      <c r="A1696" s="210" t="s">
        <v>1392</v>
      </c>
      <c r="B1696" s="210"/>
      <c r="C1696" s="210"/>
      <c r="D1696" s="210"/>
      <c r="E1696" s="210"/>
      <c r="F1696" s="210"/>
      <c r="G1696" s="210"/>
    </row>
    <row r="1697" spans="1:7" ht="15" customHeight="1">
      <c r="A1697" s="206" t="s">
        <v>720</v>
      </c>
      <c r="B1697" s="206"/>
      <c r="C1697" s="8" t="s">
        <v>3</v>
      </c>
      <c r="D1697" s="8" t="s">
        <v>4</v>
      </c>
      <c r="E1697" s="8" t="s">
        <v>692</v>
      </c>
      <c r="F1697" s="8" t="s">
        <v>693</v>
      </c>
      <c r="G1697" s="8" t="s">
        <v>694</v>
      </c>
    </row>
    <row r="1698" spans="1:7" ht="38.1" customHeight="1">
      <c r="A1698" s="9" t="s">
        <v>1114</v>
      </c>
      <c r="B1698" s="10" t="s">
        <v>1115</v>
      </c>
      <c r="C1698" s="9" t="s">
        <v>20</v>
      </c>
      <c r="D1698" s="9" t="s">
        <v>723</v>
      </c>
      <c r="E1698" s="11">
        <v>1.19198336</v>
      </c>
      <c r="F1698" s="12">
        <v>1.1499999999999999</v>
      </c>
      <c r="G1698" s="12">
        <v>1.37</v>
      </c>
    </row>
    <row r="1699" spans="1:7" ht="38.1" customHeight="1">
      <c r="A1699" s="9" t="s">
        <v>1116</v>
      </c>
      <c r="B1699" s="10" t="s">
        <v>1117</v>
      </c>
      <c r="C1699" s="9" t="s">
        <v>20</v>
      </c>
      <c r="D1699" s="9" t="s">
        <v>726</v>
      </c>
      <c r="E1699" s="11">
        <v>1.26408784</v>
      </c>
      <c r="F1699" s="12">
        <v>2.93</v>
      </c>
      <c r="G1699" s="12">
        <v>3.7</v>
      </c>
    </row>
    <row r="1700" spans="1:7" ht="18" customHeight="1">
      <c r="A1700" s="7"/>
      <c r="B1700" s="7"/>
      <c r="C1700" s="7"/>
      <c r="D1700" s="7"/>
      <c r="E1700" s="207" t="s">
        <v>727</v>
      </c>
      <c r="F1700" s="207"/>
      <c r="G1700" s="13">
        <v>5.07</v>
      </c>
    </row>
    <row r="1701" spans="1:7" ht="15" customHeight="1">
      <c r="A1701" s="206" t="s">
        <v>700</v>
      </c>
      <c r="B1701" s="206"/>
      <c r="C1701" s="8" t="s">
        <v>3</v>
      </c>
      <c r="D1701" s="8" t="s">
        <v>4</v>
      </c>
      <c r="E1701" s="8" t="s">
        <v>692</v>
      </c>
      <c r="F1701" s="8" t="s">
        <v>693</v>
      </c>
      <c r="G1701" s="8" t="s">
        <v>694</v>
      </c>
    </row>
    <row r="1702" spans="1:7" ht="21" customHeight="1">
      <c r="A1702" s="9" t="s">
        <v>1118</v>
      </c>
      <c r="B1702" s="10" t="s">
        <v>1119</v>
      </c>
      <c r="C1702" s="9" t="s">
        <v>20</v>
      </c>
      <c r="D1702" s="9" t="s">
        <v>170</v>
      </c>
      <c r="E1702" s="11">
        <v>1.42931911</v>
      </c>
      <c r="F1702" s="12">
        <v>47.19</v>
      </c>
      <c r="G1702" s="12">
        <v>67.44</v>
      </c>
    </row>
    <row r="1703" spans="1:7" ht="15" customHeight="1">
      <c r="A1703" s="9" t="s">
        <v>1120</v>
      </c>
      <c r="B1703" s="10" t="s">
        <v>1121</v>
      </c>
      <c r="C1703" s="9" t="s">
        <v>20</v>
      </c>
      <c r="D1703" s="9" t="s">
        <v>237</v>
      </c>
      <c r="E1703" s="11">
        <v>716.97696613000005</v>
      </c>
      <c r="F1703" s="12">
        <v>0.27</v>
      </c>
      <c r="G1703" s="12">
        <v>193.58</v>
      </c>
    </row>
    <row r="1704" spans="1:7" ht="21" customHeight="1">
      <c r="A1704" s="9" t="s">
        <v>1122</v>
      </c>
      <c r="B1704" s="10" t="s">
        <v>1123</v>
      </c>
      <c r="C1704" s="9" t="s">
        <v>20</v>
      </c>
      <c r="D1704" s="9" t="s">
        <v>170</v>
      </c>
      <c r="E1704" s="11">
        <v>1.17331871</v>
      </c>
      <c r="F1704" s="12">
        <v>33.65</v>
      </c>
      <c r="G1704" s="12">
        <v>39.479999999999997</v>
      </c>
    </row>
    <row r="1705" spans="1:7" ht="15" customHeight="1">
      <c r="A1705" s="7"/>
      <c r="B1705" s="7"/>
      <c r="C1705" s="7"/>
      <c r="D1705" s="7"/>
      <c r="E1705" s="207" t="s">
        <v>709</v>
      </c>
      <c r="F1705" s="207"/>
      <c r="G1705" s="13">
        <v>300.5</v>
      </c>
    </row>
    <row r="1706" spans="1:7" ht="15" customHeight="1">
      <c r="A1706" s="206" t="s">
        <v>710</v>
      </c>
      <c r="B1706" s="206"/>
      <c r="C1706" s="8" t="s">
        <v>3</v>
      </c>
      <c r="D1706" s="8" t="s">
        <v>4</v>
      </c>
      <c r="E1706" s="8" t="s">
        <v>692</v>
      </c>
      <c r="F1706" s="8" t="s">
        <v>693</v>
      </c>
      <c r="G1706" s="8" t="s">
        <v>694</v>
      </c>
    </row>
    <row r="1707" spans="1:7" ht="21" customHeight="1">
      <c r="A1707" s="9" t="s">
        <v>1124</v>
      </c>
      <c r="B1707" s="10" t="s">
        <v>1125</v>
      </c>
      <c r="C1707" s="9" t="s">
        <v>20</v>
      </c>
      <c r="D1707" s="9" t="s">
        <v>713</v>
      </c>
      <c r="E1707" s="11">
        <v>2.45607123</v>
      </c>
      <c r="F1707" s="12">
        <v>13.55</v>
      </c>
      <c r="G1707" s="12">
        <v>33.270000000000003</v>
      </c>
    </row>
    <row r="1708" spans="1:7" ht="15" customHeight="1">
      <c r="A1708" s="9" t="s">
        <v>714</v>
      </c>
      <c r="B1708" s="10" t="s">
        <v>715</v>
      </c>
      <c r="C1708" s="9" t="s">
        <v>20</v>
      </c>
      <c r="D1708" s="9" t="s">
        <v>713</v>
      </c>
      <c r="E1708" s="11">
        <v>3.8885338800000002</v>
      </c>
      <c r="F1708" s="12">
        <v>15.73</v>
      </c>
      <c r="G1708" s="12">
        <v>61.16</v>
      </c>
    </row>
    <row r="1709" spans="1:7" ht="18" customHeight="1">
      <c r="A1709" s="7"/>
      <c r="B1709" s="7"/>
      <c r="C1709" s="7"/>
      <c r="D1709" s="7"/>
      <c r="E1709" s="207" t="s">
        <v>716</v>
      </c>
      <c r="F1709" s="207"/>
      <c r="G1709" s="13">
        <v>94.43</v>
      </c>
    </row>
    <row r="1710" spans="1:7" ht="15" customHeight="1">
      <c r="A1710" s="7"/>
      <c r="B1710" s="7"/>
      <c r="C1710" s="7"/>
      <c r="D1710" s="7"/>
      <c r="E1710" s="208" t="s">
        <v>698</v>
      </c>
      <c r="F1710" s="208"/>
      <c r="G1710" s="14">
        <v>400</v>
      </c>
    </row>
    <row r="1711" spans="1:7" ht="9.9499999999999993" customHeight="1">
      <c r="A1711" s="7"/>
      <c r="B1711" s="7"/>
      <c r="C1711" s="7"/>
      <c r="D1711" s="7"/>
      <c r="E1711" s="209"/>
      <c r="F1711" s="209"/>
      <c r="G1711" s="209"/>
    </row>
    <row r="1712" spans="1:7" ht="20.100000000000001" customHeight="1">
      <c r="A1712" s="210" t="s">
        <v>1393</v>
      </c>
      <c r="B1712" s="210"/>
      <c r="C1712" s="210"/>
      <c r="D1712" s="210"/>
      <c r="E1712" s="210"/>
      <c r="F1712" s="210"/>
      <c r="G1712" s="210"/>
    </row>
    <row r="1713" spans="1:7" ht="15" customHeight="1">
      <c r="A1713" s="206" t="s">
        <v>1062</v>
      </c>
      <c r="B1713" s="206"/>
      <c r="C1713" s="8" t="s">
        <v>3</v>
      </c>
      <c r="D1713" s="8" t="s">
        <v>4</v>
      </c>
      <c r="E1713" s="8" t="s">
        <v>692</v>
      </c>
      <c r="F1713" s="8" t="s">
        <v>693</v>
      </c>
      <c r="G1713" s="8" t="s">
        <v>694</v>
      </c>
    </row>
    <row r="1714" spans="1:7" ht="29.1" customHeight="1">
      <c r="A1714" s="9" t="s">
        <v>1127</v>
      </c>
      <c r="B1714" s="10" t="s">
        <v>1128</v>
      </c>
      <c r="C1714" s="9" t="s">
        <v>20</v>
      </c>
      <c r="D1714" s="9" t="s">
        <v>1129</v>
      </c>
      <c r="E1714" s="11">
        <v>0.24228707999999999</v>
      </c>
      <c r="F1714" s="12">
        <v>10.69</v>
      </c>
      <c r="G1714" s="12">
        <v>2.59</v>
      </c>
    </row>
    <row r="1715" spans="1:7" ht="29.1" customHeight="1">
      <c r="A1715" s="9" t="s">
        <v>1130</v>
      </c>
      <c r="B1715" s="10" t="s">
        <v>1131</v>
      </c>
      <c r="C1715" s="9" t="s">
        <v>20</v>
      </c>
      <c r="D1715" s="9" t="s">
        <v>1132</v>
      </c>
      <c r="E1715" s="11">
        <v>0.97281768000000002</v>
      </c>
      <c r="F1715" s="12">
        <v>4.1100000000000003</v>
      </c>
      <c r="G1715" s="12">
        <v>3.99</v>
      </c>
    </row>
    <row r="1716" spans="1:7" ht="29.1" customHeight="1">
      <c r="A1716" s="9" t="s">
        <v>1133</v>
      </c>
      <c r="B1716" s="10" t="s">
        <v>1134</v>
      </c>
      <c r="C1716" s="9" t="s">
        <v>20</v>
      </c>
      <c r="D1716" s="9" t="s">
        <v>1129</v>
      </c>
      <c r="E1716" s="11">
        <v>0.48581036</v>
      </c>
      <c r="F1716" s="12">
        <v>11.17</v>
      </c>
      <c r="G1716" s="12">
        <v>5.42</v>
      </c>
    </row>
    <row r="1717" spans="1:7" ht="15" customHeight="1">
      <c r="A1717" s="7"/>
      <c r="B1717" s="7"/>
      <c r="C1717" s="7"/>
      <c r="D1717" s="7"/>
      <c r="E1717" s="207" t="s">
        <v>1065</v>
      </c>
      <c r="F1717" s="207"/>
      <c r="G1717" s="13">
        <v>12</v>
      </c>
    </row>
    <row r="1718" spans="1:7" ht="15" customHeight="1">
      <c r="A1718" s="206" t="s">
        <v>700</v>
      </c>
      <c r="B1718" s="206"/>
      <c r="C1718" s="8" t="s">
        <v>3</v>
      </c>
      <c r="D1718" s="8" t="s">
        <v>4</v>
      </c>
      <c r="E1718" s="8" t="s">
        <v>692</v>
      </c>
      <c r="F1718" s="8" t="s">
        <v>693</v>
      </c>
      <c r="G1718" s="8" t="s">
        <v>694</v>
      </c>
    </row>
    <row r="1719" spans="1:7" ht="21" customHeight="1">
      <c r="A1719" s="9" t="s">
        <v>874</v>
      </c>
      <c r="B1719" s="10" t="s">
        <v>875</v>
      </c>
      <c r="C1719" s="9" t="s">
        <v>20</v>
      </c>
      <c r="D1719" s="9" t="s">
        <v>738</v>
      </c>
      <c r="E1719" s="11">
        <v>4.9446100000000003E-3</v>
      </c>
      <c r="F1719" s="12">
        <v>2.92</v>
      </c>
      <c r="G1719" s="12">
        <v>0.01</v>
      </c>
    </row>
    <row r="1720" spans="1:7" ht="21" customHeight="1">
      <c r="A1720" s="9" t="s">
        <v>1095</v>
      </c>
      <c r="B1720" s="10" t="s">
        <v>1096</v>
      </c>
      <c r="C1720" s="9" t="s">
        <v>20</v>
      </c>
      <c r="D1720" s="9" t="s">
        <v>237</v>
      </c>
      <c r="E1720" s="11">
        <v>2.3487009999999999E-2</v>
      </c>
      <c r="F1720" s="12">
        <v>9.34</v>
      </c>
      <c r="G1720" s="12">
        <v>0.21</v>
      </c>
    </row>
    <row r="1721" spans="1:7" ht="15" customHeight="1">
      <c r="A1721" s="7"/>
      <c r="B1721" s="7"/>
      <c r="C1721" s="7"/>
      <c r="D1721" s="7"/>
      <c r="E1721" s="207" t="s">
        <v>709</v>
      </c>
      <c r="F1721" s="207"/>
      <c r="G1721" s="13">
        <v>0.22</v>
      </c>
    </row>
    <row r="1722" spans="1:7" ht="15" customHeight="1">
      <c r="A1722" s="206" t="s">
        <v>710</v>
      </c>
      <c r="B1722" s="206"/>
      <c r="C1722" s="8" t="s">
        <v>3</v>
      </c>
      <c r="D1722" s="8" t="s">
        <v>4</v>
      </c>
      <c r="E1722" s="8" t="s">
        <v>692</v>
      </c>
      <c r="F1722" s="8" t="s">
        <v>693</v>
      </c>
      <c r="G1722" s="8" t="s">
        <v>694</v>
      </c>
    </row>
    <row r="1723" spans="1:7" ht="21" customHeight="1">
      <c r="A1723" s="9" t="s">
        <v>739</v>
      </c>
      <c r="B1723" s="10" t="s">
        <v>740</v>
      </c>
      <c r="C1723" s="9" t="s">
        <v>20</v>
      </c>
      <c r="D1723" s="9" t="s">
        <v>713</v>
      </c>
      <c r="E1723" s="11">
        <v>0.14092208000000001</v>
      </c>
      <c r="F1723" s="12">
        <v>16.2</v>
      </c>
      <c r="G1723" s="12">
        <v>2.2799999999999998</v>
      </c>
    </row>
    <row r="1724" spans="1:7" ht="21" customHeight="1">
      <c r="A1724" s="9" t="s">
        <v>711</v>
      </c>
      <c r="B1724" s="10" t="s">
        <v>712</v>
      </c>
      <c r="C1724" s="9" t="s">
        <v>20</v>
      </c>
      <c r="D1724" s="9" t="s">
        <v>713</v>
      </c>
      <c r="E1724" s="11">
        <v>0.76934648999999999</v>
      </c>
      <c r="F1724" s="12">
        <v>21.94</v>
      </c>
      <c r="G1724" s="12">
        <v>16.87</v>
      </c>
    </row>
    <row r="1725" spans="1:7" ht="18" customHeight="1">
      <c r="A1725" s="7"/>
      <c r="B1725" s="7"/>
      <c r="C1725" s="7"/>
      <c r="D1725" s="7"/>
      <c r="E1725" s="207" t="s">
        <v>716</v>
      </c>
      <c r="F1725" s="207"/>
      <c r="G1725" s="13">
        <v>19.149999999999999</v>
      </c>
    </row>
    <row r="1726" spans="1:7" ht="15" customHeight="1">
      <c r="A1726" s="206" t="s">
        <v>691</v>
      </c>
      <c r="B1726" s="206"/>
      <c r="C1726" s="8" t="s">
        <v>3</v>
      </c>
      <c r="D1726" s="8" t="s">
        <v>4</v>
      </c>
      <c r="E1726" s="8" t="s">
        <v>692</v>
      </c>
      <c r="F1726" s="8" t="s">
        <v>693</v>
      </c>
      <c r="G1726" s="8" t="s">
        <v>694</v>
      </c>
    </row>
    <row r="1727" spans="1:7" ht="29.1" customHeight="1">
      <c r="A1727" s="9" t="s">
        <v>1135</v>
      </c>
      <c r="B1727" s="10" t="s">
        <v>1136</v>
      </c>
      <c r="C1727" s="9" t="s">
        <v>20</v>
      </c>
      <c r="D1727" s="9" t="s">
        <v>21</v>
      </c>
      <c r="E1727" s="11">
        <v>0.10630964</v>
      </c>
      <c r="F1727" s="12">
        <v>81.260000000000005</v>
      </c>
      <c r="G1727" s="12">
        <v>8.6300000000000008</v>
      </c>
    </row>
    <row r="1728" spans="1:7" ht="15" customHeight="1">
      <c r="A1728" s="7"/>
      <c r="B1728" s="7"/>
      <c r="C1728" s="7"/>
      <c r="D1728" s="7"/>
      <c r="E1728" s="207" t="s">
        <v>697</v>
      </c>
      <c r="F1728" s="207"/>
      <c r="G1728" s="13">
        <v>8.6300000000000008</v>
      </c>
    </row>
    <row r="1729" spans="1:7" ht="15" customHeight="1">
      <c r="A1729" s="7"/>
      <c r="B1729" s="7"/>
      <c r="C1729" s="7"/>
      <c r="D1729" s="7"/>
      <c r="E1729" s="208" t="s">
        <v>698</v>
      </c>
      <c r="F1729" s="208"/>
      <c r="G1729" s="14">
        <v>40</v>
      </c>
    </row>
    <row r="1730" spans="1:7" ht="9.9499999999999993" customHeight="1">
      <c r="A1730" s="7"/>
      <c r="B1730" s="7"/>
      <c r="C1730" s="7"/>
      <c r="D1730" s="7"/>
      <c r="E1730" s="209"/>
      <c r="F1730" s="209"/>
      <c r="G1730" s="209"/>
    </row>
    <row r="1731" spans="1:7" ht="20.100000000000001" customHeight="1">
      <c r="A1731" s="210" t="s">
        <v>1394</v>
      </c>
      <c r="B1731" s="210"/>
      <c r="C1731" s="210"/>
      <c r="D1731" s="210"/>
      <c r="E1731" s="210"/>
      <c r="F1731" s="210"/>
      <c r="G1731" s="210"/>
    </row>
    <row r="1732" spans="1:7" ht="15" customHeight="1">
      <c r="A1732" s="206" t="s">
        <v>700</v>
      </c>
      <c r="B1732" s="206"/>
      <c r="C1732" s="8" t="s">
        <v>3</v>
      </c>
      <c r="D1732" s="8" t="s">
        <v>4</v>
      </c>
      <c r="E1732" s="8" t="s">
        <v>692</v>
      </c>
      <c r="F1732" s="8" t="s">
        <v>693</v>
      </c>
      <c r="G1732" s="8" t="s">
        <v>694</v>
      </c>
    </row>
    <row r="1733" spans="1:7" ht="21" customHeight="1">
      <c r="A1733" s="9" t="s">
        <v>1100</v>
      </c>
      <c r="B1733" s="10" t="s">
        <v>1101</v>
      </c>
      <c r="C1733" s="9" t="s">
        <v>20</v>
      </c>
      <c r="D1733" s="9" t="s">
        <v>237</v>
      </c>
      <c r="E1733" s="11">
        <v>4.8378850000000001E-2</v>
      </c>
      <c r="F1733" s="12">
        <v>8.1199999999999992</v>
      </c>
      <c r="G1733" s="12">
        <v>0.39</v>
      </c>
    </row>
    <row r="1734" spans="1:7" ht="29.1" customHeight="1">
      <c r="A1734" s="9" t="s">
        <v>1102</v>
      </c>
      <c r="B1734" s="10" t="s">
        <v>1103</v>
      </c>
      <c r="C1734" s="9" t="s">
        <v>20</v>
      </c>
      <c r="D1734" s="9" t="s">
        <v>33</v>
      </c>
      <c r="E1734" s="11">
        <v>2.6987369999999999</v>
      </c>
      <c r="F1734" s="12">
        <v>7.0000000000000007E-2</v>
      </c>
      <c r="G1734" s="12">
        <v>0.18</v>
      </c>
    </row>
    <row r="1735" spans="1:7" ht="15" customHeight="1">
      <c r="A1735" s="7"/>
      <c r="B1735" s="7"/>
      <c r="C1735" s="7"/>
      <c r="D1735" s="7"/>
      <c r="E1735" s="207" t="s">
        <v>709</v>
      </c>
      <c r="F1735" s="207"/>
      <c r="G1735" s="13">
        <v>0.56999999999999995</v>
      </c>
    </row>
    <row r="1736" spans="1:7" ht="15" customHeight="1">
      <c r="A1736" s="206" t="s">
        <v>710</v>
      </c>
      <c r="B1736" s="206"/>
      <c r="C1736" s="8" t="s">
        <v>3</v>
      </c>
      <c r="D1736" s="8" t="s">
        <v>4</v>
      </c>
      <c r="E1736" s="8" t="s">
        <v>692</v>
      </c>
      <c r="F1736" s="8" t="s">
        <v>693</v>
      </c>
      <c r="G1736" s="8" t="s">
        <v>694</v>
      </c>
    </row>
    <row r="1737" spans="1:7" ht="21" customHeight="1">
      <c r="A1737" s="9" t="s">
        <v>1104</v>
      </c>
      <c r="B1737" s="10" t="s">
        <v>1105</v>
      </c>
      <c r="C1737" s="9" t="s">
        <v>20</v>
      </c>
      <c r="D1737" s="9" t="s">
        <v>713</v>
      </c>
      <c r="E1737" s="11">
        <v>2.0209709999999999E-2</v>
      </c>
      <c r="F1737" s="12">
        <v>16.34</v>
      </c>
      <c r="G1737" s="12">
        <v>0.33</v>
      </c>
    </row>
    <row r="1738" spans="1:7" ht="15" customHeight="1">
      <c r="A1738" s="9" t="s">
        <v>1106</v>
      </c>
      <c r="B1738" s="10" t="s">
        <v>1107</v>
      </c>
      <c r="C1738" s="9" t="s">
        <v>20</v>
      </c>
      <c r="D1738" s="9" t="s">
        <v>713</v>
      </c>
      <c r="E1738" s="11">
        <v>0.12311444000000001</v>
      </c>
      <c r="F1738" s="12">
        <v>19.600000000000001</v>
      </c>
      <c r="G1738" s="12">
        <v>2.41</v>
      </c>
    </row>
    <row r="1739" spans="1:7" ht="18" customHeight="1">
      <c r="A1739" s="7"/>
      <c r="B1739" s="7"/>
      <c r="C1739" s="7"/>
      <c r="D1739" s="7"/>
      <c r="E1739" s="207" t="s">
        <v>716</v>
      </c>
      <c r="F1739" s="207"/>
      <c r="G1739" s="13">
        <v>2.74</v>
      </c>
    </row>
    <row r="1740" spans="1:7" ht="15" customHeight="1">
      <c r="A1740" s="206" t="s">
        <v>691</v>
      </c>
      <c r="B1740" s="206"/>
      <c r="C1740" s="8" t="s">
        <v>3</v>
      </c>
      <c r="D1740" s="8" t="s">
        <v>4</v>
      </c>
      <c r="E1740" s="8" t="s">
        <v>692</v>
      </c>
      <c r="F1740" s="8" t="s">
        <v>693</v>
      </c>
      <c r="G1740" s="8" t="s">
        <v>694</v>
      </c>
    </row>
    <row r="1741" spans="1:7" ht="21" customHeight="1">
      <c r="A1741" s="9" t="s">
        <v>1138</v>
      </c>
      <c r="B1741" s="10" t="s">
        <v>1139</v>
      </c>
      <c r="C1741" s="9" t="s">
        <v>20</v>
      </c>
      <c r="D1741" s="9" t="s">
        <v>237</v>
      </c>
      <c r="E1741" s="11">
        <v>2.0622189400000002</v>
      </c>
      <c r="F1741" s="12">
        <v>3.47</v>
      </c>
      <c r="G1741" s="12">
        <v>7.15</v>
      </c>
    </row>
    <row r="1742" spans="1:7" ht="15" customHeight="1">
      <c r="A1742" s="7"/>
      <c r="B1742" s="7"/>
      <c r="C1742" s="7"/>
      <c r="D1742" s="7"/>
      <c r="E1742" s="207" t="s">
        <v>697</v>
      </c>
      <c r="F1742" s="207"/>
      <c r="G1742" s="13">
        <v>7.15</v>
      </c>
    </row>
    <row r="1743" spans="1:7" ht="15" customHeight="1">
      <c r="A1743" s="7"/>
      <c r="B1743" s="7"/>
      <c r="C1743" s="7"/>
      <c r="D1743" s="7"/>
      <c r="E1743" s="208" t="s">
        <v>698</v>
      </c>
      <c r="F1743" s="208"/>
      <c r="G1743" s="14">
        <v>10.46</v>
      </c>
    </row>
    <row r="1744" spans="1:7" ht="9.9499999999999993" customHeight="1">
      <c r="A1744" s="7"/>
      <c r="B1744" s="7"/>
      <c r="C1744" s="7"/>
      <c r="D1744" s="7"/>
      <c r="E1744" s="209"/>
      <c r="F1744" s="209"/>
      <c r="G1744" s="209"/>
    </row>
    <row r="1745" spans="1:7" ht="20.100000000000001" customHeight="1">
      <c r="A1745" s="210" t="s">
        <v>1395</v>
      </c>
      <c r="B1745" s="210"/>
      <c r="C1745" s="210"/>
      <c r="D1745" s="210"/>
      <c r="E1745" s="210"/>
      <c r="F1745" s="210"/>
      <c r="G1745" s="210"/>
    </row>
    <row r="1746" spans="1:7" ht="15" customHeight="1">
      <c r="A1746" s="206" t="s">
        <v>700</v>
      </c>
      <c r="B1746" s="206"/>
      <c r="C1746" s="8" t="s">
        <v>3</v>
      </c>
      <c r="D1746" s="8" t="s">
        <v>4</v>
      </c>
      <c r="E1746" s="8" t="s">
        <v>692</v>
      </c>
      <c r="F1746" s="8" t="s">
        <v>693</v>
      </c>
      <c r="G1746" s="8" t="s">
        <v>694</v>
      </c>
    </row>
    <row r="1747" spans="1:7" ht="21" customHeight="1">
      <c r="A1747" s="9" t="s">
        <v>1100</v>
      </c>
      <c r="B1747" s="10" t="s">
        <v>1101</v>
      </c>
      <c r="C1747" s="9" t="s">
        <v>20</v>
      </c>
      <c r="D1747" s="9" t="s">
        <v>237</v>
      </c>
      <c r="E1747" s="11">
        <v>4.3409080000000003E-2</v>
      </c>
      <c r="F1747" s="12">
        <v>8.1199999999999992</v>
      </c>
      <c r="G1747" s="12">
        <v>0.35</v>
      </c>
    </row>
    <row r="1748" spans="1:7" ht="29.1" customHeight="1">
      <c r="A1748" s="9" t="s">
        <v>1102</v>
      </c>
      <c r="B1748" s="10" t="s">
        <v>1103</v>
      </c>
      <c r="C1748" s="9" t="s">
        <v>20</v>
      </c>
      <c r="D1748" s="9" t="s">
        <v>33</v>
      </c>
      <c r="E1748" s="11">
        <v>1.2901181399999999</v>
      </c>
      <c r="F1748" s="12">
        <v>7.0000000000000007E-2</v>
      </c>
      <c r="G1748" s="12">
        <v>0.09</v>
      </c>
    </row>
    <row r="1749" spans="1:7" ht="15" customHeight="1">
      <c r="A1749" s="7"/>
      <c r="B1749" s="7"/>
      <c r="C1749" s="7"/>
      <c r="D1749" s="7"/>
      <c r="E1749" s="207" t="s">
        <v>709</v>
      </c>
      <c r="F1749" s="207"/>
      <c r="G1749" s="13">
        <v>0.44</v>
      </c>
    </row>
    <row r="1750" spans="1:7" ht="15" customHeight="1">
      <c r="A1750" s="206" t="s">
        <v>710</v>
      </c>
      <c r="B1750" s="206"/>
      <c r="C1750" s="8" t="s">
        <v>3</v>
      </c>
      <c r="D1750" s="8" t="s">
        <v>4</v>
      </c>
      <c r="E1750" s="8" t="s">
        <v>692</v>
      </c>
      <c r="F1750" s="8" t="s">
        <v>693</v>
      </c>
      <c r="G1750" s="8" t="s">
        <v>694</v>
      </c>
    </row>
    <row r="1751" spans="1:7" ht="21" customHeight="1">
      <c r="A1751" s="9" t="s">
        <v>1104</v>
      </c>
      <c r="B1751" s="10" t="s">
        <v>1105</v>
      </c>
      <c r="C1751" s="9" t="s">
        <v>20</v>
      </c>
      <c r="D1751" s="9" t="s">
        <v>713</v>
      </c>
      <c r="E1751" s="11">
        <v>4.6981549999999997E-2</v>
      </c>
      <c r="F1751" s="12">
        <v>16.34</v>
      </c>
      <c r="G1751" s="12">
        <v>0.76</v>
      </c>
    </row>
    <row r="1752" spans="1:7" ht="15" customHeight="1">
      <c r="A1752" s="9" t="s">
        <v>1106</v>
      </c>
      <c r="B1752" s="10" t="s">
        <v>1107</v>
      </c>
      <c r="C1752" s="9" t="s">
        <v>20</v>
      </c>
      <c r="D1752" s="9" t="s">
        <v>713</v>
      </c>
      <c r="E1752" s="11">
        <v>0.28809446</v>
      </c>
      <c r="F1752" s="12">
        <v>19.600000000000001</v>
      </c>
      <c r="G1752" s="12">
        <v>5.64</v>
      </c>
    </row>
    <row r="1753" spans="1:7" ht="18" customHeight="1">
      <c r="A1753" s="7"/>
      <c r="B1753" s="7"/>
      <c r="C1753" s="7"/>
      <c r="D1753" s="7"/>
      <c r="E1753" s="207" t="s">
        <v>716</v>
      </c>
      <c r="F1753" s="207"/>
      <c r="G1753" s="13">
        <v>6.4</v>
      </c>
    </row>
    <row r="1754" spans="1:7" ht="15" customHeight="1">
      <c r="A1754" s="206" t="s">
        <v>691</v>
      </c>
      <c r="B1754" s="206"/>
      <c r="C1754" s="8" t="s">
        <v>3</v>
      </c>
      <c r="D1754" s="8" t="s">
        <v>4</v>
      </c>
      <c r="E1754" s="8" t="s">
        <v>692</v>
      </c>
      <c r="F1754" s="8" t="s">
        <v>693</v>
      </c>
      <c r="G1754" s="8" t="s">
        <v>694</v>
      </c>
    </row>
    <row r="1755" spans="1:7" ht="21" customHeight="1">
      <c r="A1755" s="9" t="s">
        <v>1141</v>
      </c>
      <c r="B1755" s="10" t="s">
        <v>1142</v>
      </c>
      <c r="C1755" s="9" t="s">
        <v>20</v>
      </c>
      <c r="D1755" s="9" t="s">
        <v>237</v>
      </c>
      <c r="E1755" s="11">
        <v>1.77288902</v>
      </c>
      <c r="F1755" s="12">
        <v>3.25</v>
      </c>
      <c r="G1755" s="12">
        <v>5.76</v>
      </c>
    </row>
    <row r="1756" spans="1:7" ht="15" customHeight="1">
      <c r="A1756" s="7"/>
      <c r="B1756" s="7"/>
      <c r="C1756" s="7"/>
      <c r="D1756" s="7"/>
      <c r="E1756" s="207" t="s">
        <v>697</v>
      </c>
      <c r="F1756" s="207"/>
      <c r="G1756" s="13">
        <v>5.76</v>
      </c>
    </row>
    <row r="1757" spans="1:7" ht="15" customHeight="1">
      <c r="A1757" s="7"/>
      <c r="B1757" s="7"/>
      <c r="C1757" s="7"/>
      <c r="D1757" s="7"/>
      <c r="E1757" s="208" t="s">
        <v>698</v>
      </c>
      <c r="F1757" s="208"/>
      <c r="G1757" s="14">
        <v>12.6</v>
      </c>
    </row>
    <row r="1758" spans="1:7" ht="9.9499999999999993" customHeight="1">
      <c r="A1758" s="7"/>
      <c r="B1758" s="7"/>
      <c r="C1758" s="7"/>
      <c r="D1758" s="7"/>
      <c r="E1758" s="209"/>
      <c r="F1758" s="209"/>
      <c r="G1758" s="209"/>
    </row>
    <row r="1759" spans="1:7" ht="20.100000000000001" customHeight="1">
      <c r="A1759" s="210" t="s">
        <v>1396</v>
      </c>
      <c r="B1759" s="210"/>
      <c r="C1759" s="210"/>
      <c r="D1759" s="210"/>
      <c r="E1759" s="210"/>
      <c r="F1759" s="210"/>
      <c r="G1759" s="210"/>
    </row>
    <row r="1760" spans="1:7" ht="15" customHeight="1">
      <c r="A1760" s="206" t="s">
        <v>700</v>
      </c>
      <c r="B1760" s="206"/>
      <c r="C1760" s="8" t="s">
        <v>3</v>
      </c>
      <c r="D1760" s="8" t="s">
        <v>4</v>
      </c>
      <c r="E1760" s="8" t="s">
        <v>692</v>
      </c>
      <c r="F1760" s="8" t="s">
        <v>693</v>
      </c>
      <c r="G1760" s="8" t="s">
        <v>694</v>
      </c>
    </row>
    <row r="1761" spans="1:7" ht="21" customHeight="1">
      <c r="A1761" s="9" t="s">
        <v>1100</v>
      </c>
      <c r="B1761" s="10" t="s">
        <v>1101</v>
      </c>
      <c r="C1761" s="9" t="s">
        <v>20</v>
      </c>
      <c r="D1761" s="9" t="s">
        <v>237</v>
      </c>
      <c r="E1761" s="11">
        <v>5.0837350000000003E-2</v>
      </c>
      <c r="F1761" s="12">
        <v>8.1199999999999992</v>
      </c>
      <c r="G1761" s="12">
        <v>0.41</v>
      </c>
    </row>
    <row r="1762" spans="1:7" ht="29.1" customHeight="1">
      <c r="A1762" s="9" t="s">
        <v>1102</v>
      </c>
      <c r="B1762" s="10" t="s">
        <v>1103</v>
      </c>
      <c r="C1762" s="9" t="s">
        <v>20</v>
      </c>
      <c r="D1762" s="9" t="s">
        <v>33</v>
      </c>
      <c r="E1762" s="11">
        <v>0.74629252000000001</v>
      </c>
      <c r="F1762" s="12">
        <v>7.0000000000000007E-2</v>
      </c>
      <c r="G1762" s="12">
        <v>0.05</v>
      </c>
    </row>
    <row r="1763" spans="1:7" ht="15" customHeight="1">
      <c r="A1763" s="7"/>
      <c r="B1763" s="7"/>
      <c r="C1763" s="7"/>
      <c r="D1763" s="7"/>
      <c r="E1763" s="207" t="s">
        <v>709</v>
      </c>
      <c r="F1763" s="207"/>
      <c r="G1763" s="13">
        <v>0.46</v>
      </c>
    </row>
    <row r="1764" spans="1:7" ht="15" customHeight="1">
      <c r="A1764" s="206" t="s">
        <v>710</v>
      </c>
      <c r="B1764" s="206"/>
      <c r="C1764" s="8" t="s">
        <v>3</v>
      </c>
      <c r="D1764" s="8" t="s">
        <v>4</v>
      </c>
      <c r="E1764" s="8" t="s">
        <v>692</v>
      </c>
      <c r="F1764" s="8" t="s">
        <v>693</v>
      </c>
      <c r="G1764" s="8" t="s">
        <v>694</v>
      </c>
    </row>
    <row r="1765" spans="1:7" ht="21" customHeight="1">
      <c r="A1765" s="9" t="s">
        <v>1104</v>
      </c>
      <c r="B1765" s="10" t="s">
        <v>1105</v>
      </c>
      <c r="C1765" s="9" t="s">
        <v>20</v>
      </c>
      <c r="D1765" s="9" t="s">
        <v>713</v>
      </c>
      <c r="E1765" s="11">
        <v>9.5295199999999997E-3</v>
      </c>
      <c r="F1765" s="12">
        <v>16.34</v>
      </c>
      <c r="G1765" s="12">
        <v>0.15</v>
      </c>
    </row>
    <row r="1766" spans="1:7" ht="15" customHeight="1">
      <c r="A1766" s="9" t="s">
        <v>1106</v>
      </c>
      <c r="B1766" s="10" t="s">
        <v>1107</v>
      </c>
      <c r="C1766" s="9" t="s">
        <v>20</v>
      </c>
      <c r="D1766" s="9" t="s">
        <v>713</v>
      </c>
      <c r="E1766" s="11">
        <v>5.8821930000000001E-2</v>
      </c>
      <c r="F1766" s="12">
        <v>19.600000000000001</v>
      </c>
      <c r="G1766" s="12">
        <v>1.1499999999999999</v>
      </c>
    </row>
    <row r="1767" spans="1:7" ht="18" customHeight="1">
      <c r="A1767" s="7"/>
      <c r="B1767" s="7"/>
      <c r="C1767" s="7"/>
      <c r="D1767" s="7"/>
      <c r="E1767" s="207" t="s">
        <v>716</v>
      </c>
      <c r="F1767" s="207"/>
      <c r="G1767" s="13">
        <v>1.3</v>
      </c>
    </row>
    <row r="1768" spans="1:7" ht="15" customHeight="1">
      <c r="A1768" s="206" t="s">
        <v>691</v>
      </c>
      <c r="B1768" s="206"/>
      <c r="C1768" s="8" t="s">
        <v>3</v>
      </c>
      <c r="D1768" s="8" t="s">
        <v>4</v>
      </c>
      <c r="E1768" s="8" t="s">
        <v>692</v>
      </c>
      <c r="F1768" s="8" t="s">
        <v>693</v>
      </c>
      <c r="G1768" s="8" t="s">
        <v>694</v>
      </c>
    </row>
    <row r="1769" spans="1:7" ht="21" customHeight="1">
      <c r="A1769" s="9" t="s">
        <v>1146</v>
      </c>
      <c r="B1769" s="10" t="s">
        <v>1147</v>
      </c>
      <c r="C1769" s="9" t="s">
        <v>20</v>
      </c>
      <c r="D1769" s="9" t="s">
        <v>237</v>
      </c>
      <c r="E1769" s="11">
        <v>2.27659587</v>
      </c>
      <c r="F1769" s="12">
        <v>2.4700000000000002</v>
      </c>
      <c r="G1769" s="12">
        <v>5.62</v>
      </c>
    </row>
    <row r="1770" spans="1:7" ht="15" customHeight="1">
      <c r="A1770" s="7"/>
      <c r="B1770" s="7"/>
      <c r="C1770" s="7"/>
      <c r="D1770" s="7"/>
      <c r="E1770" s="207" t="s">
        <v>697</v>
      </c>
      <c r="F1770" s="207"/>
      <c r="G1770" s="13">
        <v>5.62</v>
      </c>
    </row>
    <row r="1771" spans="1:7" ht="15" customHeight="1">
      <c r="A1771" s="7"/>
      <c r="B1771" s="7"/>
      <c r="C1771" s="7"/>
      <c r="D1771" s="7"/>
      <c r="E1771" s="208" t="s">
        <v>698</v>
      </c>
      <c r="F1771" s="208"/>
      <c r="G1771" s="14">
        <v>7.38</v>
      </c>
    </row>
    <row r="1772" spans="1:7" ht="9.9499999999999993" customHeight="1">
      <c r="A1772" s="7"/>
      <c r="B1772" s="7"/>
      <c r="C1772" s="7"/>
      <c r="D1772" s="7"/>
      <c r="E1772" s="209"/>
      <c r="F1772" s="209"/>
      <c r="G1772" s="209"/>
    </row>
    <row r="1773" spans="1:7" ht="20.100000000000001" customHeight="1">
      <c r="A1773" s="210" t="s">
        <v>1397</v>
      </c>
      <c r="B1773" s="210"/>
      <c r="C1773" s="210"/>
      <c r="D1773" s="210"/>
      <c r="E1773" s="210"/>
      <c r="F1773" s="210"/>
      <c r="G1773" s="210"/>
    </row>
    <row r="1774" spans="1:7" ht="15" customHeight="1">
      <c r="A1774" s="206" t="s">
        <v>700</v>
      </c>
      <c r="B1774" s="206"/>
      <c r="C1774" s="8" t="s">
        <v>3</v>
      </c>
      <c r="D1774" s="8" t="s">
        <v>4</v>
      </c>
      <c r="E1774" s="8" t="s">
        <v>692</v>
      </c>
      <c r="F1774" s="8" t="s">
        <v>693</v>
      </c>
      <c r="G1774" s="8" t="s">
        <v>694</v>
      </c>
    </row>
    <row r="1775" spans="1:7" ht="21" customHeight="1">
      <c r="A1775" s="9" t="s">
        <v>1100</v>
      </c>
      <c r="B1775" s="10" t="s">
        <v>1101</v>
      </c>
      <c r="C1775" s="9" t="s">
        <v>20</v>
      </c>
      <c r="D1775" s="9" t="s">
        <v>237</v>
      </c>
      <c r="E1775" s="11">
        <v>4.0217389999999999E-2</v>
      </c>
      <c r="F1775" s="12">
        <v>8.1199999999999992</v>
      </c>
      <c r="G1775" s="12">
        <v>0.32</v>
      </c>
    </row>
    <row r="1776" spans="1:7" ht="29.1" customHeight="1">
      <c r="A1776" s="9" t="s">
        <v>1102</v>
      </c>
      <c r="B1776" s="10" t="s">
        <v>1103</v>
      </c>
      <c r="C1776" s="9" t="s">
        <v>20</v>
      </c>
      <c r="D1776" s="9" t="s">
        <v>33</v>
      </c>
      <c r="E1776" s="11">
        <v>3.5072173200000001</v>
      </c>
      <c r="F1776" s="12">
        <v>7.0000000000000007E-2</v>
      </c>
      <c r="G1776" s="12">
        <v>0.24</v>
      </c>
    </row>
    <row r="1777" spans="1:7" ht="15" customHeight="1">
      <c r="A1777" s="7"/>
      <c r="B1777" s="7"/>
      <c r="C1777" s="7"/>
      <c r="D1777" s="7"/>
      <c r="E1777" s="207" t="s">
        <v>709</v>
      </c>
      <c r="F1777" s="207"/>
      <c r="G1777" s="13">
        <v>0.56000000000000005</v>
      </c>
    </row>
    <row r="1778" spans="1:7" ht="15" customHeight="1">
      <c r="A1778" s="206" t="s">
        <v>710</v>
      </c>
      <c r="B1778" s="206"/>
      <c r="C1778" s="8" t="s">
        <v>3</v>
      </c>
      <c r="D1778" s="8" t="s">
        <v>4</v>
      </c>
      <c r="E1778" s="8" t="s">
        <v>692</v>
      </c>
      <c r="F1778" s="8" t="s">
        <v>693</v>
      </c>
      <c r="G1778" s="8" t="s">
        <v>694</v>
      </c>
    </row>
    <row r="1779" spans="1:7" ht="21" customHeight="1">
      <c r="A1779" s="9" t="s">
        <v>1104</v>
      </c>
      <c r="B1779" s="10" t="s">
        <v>1105</v>
      </c>
      <c r="C1779" s="9" t="s">
        <v>20</v>
      </c>
      <c r="D1779" s="9" t="s">
        <v>713</v>
      </c>
      <c r="E1779" s="11">
        <v>2.26489E-2</v>
      </c>
      <c r="F1779" s="12">
        <v>16.34</v>
      </c>
      <c r="G1779" s="12">
        <v>0.37</v>
      </c>
    </row>
    <row r="1780" spans="1:7" ht="15" customHeight="1">
      <c r="A1780" s="9" t="s">
        <v>1106</v>
      </c>
      <c r="B1780" s="10" t="s">
        <v>1107</v>
      </c>
      <c r="C1780" s="9" t="s">
        <v>20</v>
      </c>
      <c r="D1780" s="9" t="s">
        <v>713</v>
      </c>
      <c r="E1780" s="11">
        <v>0.13922413</v>
      </c>
      <c r="F1780" s="12">
        <v>19.600000000000001</v>
      </c>
      <c r="G1780" s="12">
        <v>2.72</v>
      </c>
    </row>
    <row r="1781" spans="1:7" ht="18" customHeight="1">
      <c r="A1781" s="7"/>
      <c r="B1781" s="7"/>
      <c r="C1781" s="7"/>
      <c r="D1781" s="7"/>
      <c r="E1781" s="207" t="s">
        <v>716</v>
      </c>
      <c r="F1781" s="207"/>
      <c r="G1781" s="13">
        <v>3.09</v>
      </c>
    </row>
    <row r="1782" spans="1:7" ht="15" customHeight="1">
      <c r="A1782" s="206" t="s">
        <v>691</v>
      </c>
      <c r="B1782" s="206"/>
      <c r="C1782" s="8" t="s">
        <v>3</v>
      </c>
      <c r="D1782" s="8" t="s">
        <v>4</v>
      </c>
      <c r="E1782" s="8" t="s">
        <v>692</v>
      </c>
      <c r="F1782" s="8" t="s">
        <v>693</v>
      </c>
      <c r="G1782" s="8" t="s">
        <v>694</v>
      </c>
    </row>
    <row r="1783" spans="1:7" ht="21" customHeight="1">
      <c r="A1783" s="9" t="s">
        <v>1108</v>
      </c>
      <c r="B1783" s="10" t="s">
        <v>1109</v>
      </c>
      <c r="C1783" s="9" t="s">
        <v>20</v>
      </c>
      <c r="D1783" s="9" t="s">
        <v>237</v>
      </c>
      <c r="E1783" s="11">
        <v>1.8932080600000001</v>
      </c>
      <c r="F1783" s="12">
        <v>3.78</v>
      </c>
      <c r="G1783" s="12">
        <v>7.15</v>
      </c>
    </row>
    <row r="1784" spans="1:7" ht="15" customHeight="1">
      <c r="A1784" s="7"/>
      <c r="B1784" s="7"/>
      <c r="C1784" s="7"/>
      <c r="D1784" s="7"/>
      <c r="E1784" s="207" t="s">
        <v>697</v>
      </c>
      <c r="F1784" s="207"/>
      <c r="G1784" s="13">
        <v>7.15</v>
      </c>
    </row>
    <row r="1785" spans="1:7" ht="15" customHeight="1">
      <c r="A1785" s="7"/>
      <c r="B1785" s="7"/>
      <c r="C1785" s="7"/>
      <c r="D1785" s="7"/>
      <c r="E1785" s="208" t="s">
        <v>698</v>
      </c>
      <c r="F1785" s="208"/>
      <c r="G1785" s="14">
        <v>10.8</v>
      </c>
    </row>
    <row r="1786" spans="1:7" ht="9.9499999999999993" customHeight="1">
      <c r="A1786" s="7"/>
      <c r="B1786" s="7"/>
      <c r="C1786" s="7"/>
      <c r="D1786" s="7"/>
      <c r="E1786" s="209"/>
      <c r="F1786" s="209"/>
      <c r="G1786" s="209"/>
    </row>
    <row r="1787" spans="1:7" ht="20.100000000000001" customHeight="1">
      <c r="A1787" s="210" t="s">
        <v>1398</v>
      </c>
      <c r="B1787" s="210"/>
      <c r="C1787" s="210"/>
      <c r="D1787" s="210"/>
      <c r="E1787" s="210"/>
      <c r="F1787" s="210"/>
      <c r="G1787" s="210"/>
    </row>
    <row r="1788" spans="1:7" ht="15" customHeight="1">
      <c r="A1788" s="206" t="s">
        <v>700</v>
      </c>
      <c r="B1788" s="206"/>
      <c r="C1788" s="8" t="s">
        <v>3</v>
      </c>
      <c r="D1788" s="8" t="s">
        <v>4</v>
      </c>
      <c r="E1788" s="8" t="s">
        <v>692</v>
      </c>
      <c r="F1788" s="8" t="s">
        <v>693</v>
      </c>
      <c r="G1788" s="8" t="s">
        <v>694</v>
      </c>
    </row>
    <row r="1789" spans="1:7" ht="21" customHeight="1">
      <c r="A1789" s="9" t="s">
        <v>1100</v>
      </c>
      <c r="B1789" s="10" t="s">
        <v>1101</v>
      </c>
      <c r="C1789" s="9" t="s">
        <v>20</v>
      </c>
      <c r="D1789" s="9" t="s">
        <v>237</v>
      </c>
      <c r="E1789" s="11">
        <v>5.1135269999999997E-2</v>
      </c>
      <c r="F1789" s="12">
        <v>8.1199999999999992</v>
      </c>
      <c r="G1789" s="12">
        <v>0.41</v>
      </c>
    </row>
    <row r="1790" spans="1:7" ht="29.1" customHeight="1">
      <c r="A1790" s="9" t="s">
        <v>1102</v>
      </c>
      <c r="B1790" s="10" t="s">
        <v>1103</v>
      </c>
      <c r="C1790" s="9" t="s">
        <v>20</v>
      </c>
      <c r="D1790" s="9" t="s">
        <v>33</v>
      </c>
      <c r="E1790" s="11">
        <v>1.48905946</v>
      </c>
      <c r="F1790" s="12">
        <v>7.0000000000000007E-2</v>
      </c>
      <c r="G1790" s="12">
        <v>0.1</v>
      </c>
    </row>
    <row r="1791" spans="1:7" ht="15" customHeight="1">
      <c r="A1791" s="7"/>
      <c r="B1791" s="7"/>
      <c r="C1791" s="7"/>
      <c r="D1791" s="7"/>
      <c r="E1791" s="207" t="s">
        <v>709</v>
      </c>
      <c r="F1791" s="207"/>
      <c r="G1791" s="13">
        <v>0.51</v>
      </c>
    </row>
    <row r="1792" spans="1:7" ht="15" customHeight="1">
      <c r="A1792" s="206" t="s">
        <v>710</v>
      </c>
      <c r="B1792" s="206"/>
      <c r="C1792" s="8" t="s">
        <v>3</v>
      </c>
      <c r="D1792" s="8" t="s">
        <v>4</v>
      </c>
      <c r="E1792" s="8" t="s">
        <v>692</v>
      </c>
      <c r="F1792" s="8" t="s">
        <v>693</v>
      </c>
      <c r="G1792" s="8" t="s">
        <v>694</v>
      </c>
    </row>
    <row r="1793" spans="1:7" ht="21" customHeight="1">
      <c r="A1793" s="9" t="s">
        <v>1104</v>
      </c>
      <c r="B1793" s="10" t="s">
        <v>1105</v>
      </c>
      <c r="C1793" s="9" t="s">
        <v>20</v>
      </c>
      <c r="D1793" s="9" t="s">
        <v>713</v>
      </c>
      <c r="E1793" s="11">
        <v>1.4808460000000001E-2</v>
      </c>
      <c r="F1793" s="12">
        <v>16.34</v>
      </c>
      <c r="G1793" s="12">
        <v>0.24</v>
      </c>
    </row>
    <row r="1794" spans="1:7" ht="15" customHeight="1">
      <c r="A1794" s="9" t="s">
        <v>1106</v>
      </c>
      <c r="B1794" s="10" t="s">
        <v>1107</v>
      </c>
      <c r="C1794" s="9" t="s">
        <v>20</v>
      </c>
      <c r="D1794" s="9" t="s">
        <v>713</v>
      </c>
      <c r="E1794" s="11">
        <v>9.0931670000000006E-2</v>
      </c>
      <c r="F1794" s="12">
        <v>19.600000000000001</v>
      </c>
      <c r="G1794" s="12">
        <v>1.78</v>
      </c>
    </row>
    <row r="1795" spans="1:7" ht="18" customHeight="1">
      <c r="A1795" s="7"/>
      <c r="B1795" s="7"/>
      <c r="C1795" s="7"/>
      <c r="D1795" s="7"/>
      <c r="E1795" s="207" t="s">
        <v>716</v>
      </c>
      <c r="F1795" s="207"/>
      <c r="G1795" s="13">
        <v>2.02</v>
      </c>
    </row>
    <row r="1796" spans="1:7" ht="15" customHeight="1">
      <c r="A1796" s="206" t="s">
        <v>691</v>
      </c>
      <c r="B1796" s="206"/>
      <c r="C1796" s="8" t="s">
        <v>3</v>
      </c>
      <c r="D1796" s="8" t="s">
        <v>4</v>
      </c>
      <c r="E1796" s="8" t="s">
        <v>692</v>
      </c>
      <c r="F1796" s="8" t="s">
        <v>693</v>
      </c>
      <c r="G1796" s="8" t="s">
        <v>694</v>
      </c>
    </row>
    <row r="1797" spans="1:7" ht="21" customHeight="1">
      <c r="A1797" s="9" t="s">
        <v>1141</v>
      </c>
      <c r="B1797" s="10" t="s">
        <v>1142</v>
      </c>
      <c r="C1797" s="9" t="s">
        <v>20</v>
      </c>
      <c r="D1797" s="9" t="s">
        <v>237</v>
      </c>
      <c r="E1797" s="11">
        <v>2.2441215900000002</v>
      </c>
      <c r="F1797" s="12">
        <v>3.25</v>
      </c>
      <c r="G1797" s="12">
        <v>7.29</v>
      </c>
    </row>
    <row r="1798" spans="1:7" ht="15" customHeight="1">
      <c r="A1798" s="7"/>
      <c r="B1798" s="7"/>
      <c r="C1798" s="7"/>
      <c r="D1798" s="7"/>
      <c r="E1798" s="207" t="s">
        <v>697</v>
      </c>
      <c r="F1798" s="207"/>
      <c r="G1798" s="13">
        <v>7.29</v>
      </c>
    </row>
    <row r="1799" spans="1:7" ht="15" customHeight="1">
      <c r="A1799" s="7"/>
      <c r="B1799" s="7"/>
      <c r="C1799" s="7"/>
      <c r="D1799" s="7"/>
      <c r="E1799" s="208" t="s">
        <v>698</v>
      </c>
      <c r="F1799" s="208"/>
      <c r="G1799" s="14">
        <v>9.82</v>
      </c>
    </row>
    <row r="1800" spans="1:7" ht="9.9499999999999993" customHeight="1">
      <c r="A1800" s="7"/>
      <c r="B1800" s="7"/>
      <c r="C1800" s="7"/>
      <c r="D1800" s="7"/>
      <c r="E1800" s="209"/>
      <c r="F1800" s="209"/>
      <c r="G1800" s="209"/>
    </row>
    <row r="1801" spans="1:7" ht="20.100000000000001" customHeight="1">
      <c r="A1801" s="210" t="s">
        <v>1399</v>
      </c>
      <c r="B1801" s="210"/>
      <c r="C1801" s="210"/>
      <c r="D1801" s="210"/>
      <c r="E1801" s="210"/>
      <c r="F1801" s="210"/>
      <c r="G1801" s="210"/>
    </row>
    <row r="1802" spans="1:7" ht="15" customHeight="1">
      <c r="A1802" s="206" t="s">
        <v>700</v>
      </c>
      <c r="B1802" s="206"/>
      <c r="C1802" s="8" t="s">
        <v>3</v>
      </c>
      <c r="D1802" s="8" t="s">
        <v>4</v>
      </c>
      <c r="E1802" s="8" t="s">
        <v>692</v>
      </c>
      <c r="F1802" s="8" t="s">
        <v>693</v>
      </c>
      <c r="G1802" s="8" t="s">
        <v>694</v>
      </c>
    </row>
    <row r="1803" spans="1:7" ht="29.1" customHeight="1">
      <c r="A1803" s="9" t="s">
        <v>1400</v>
      </c>
      <c r="B1803" s="10" t="s">
        <v>1401</v>
      </c>
      <c r="C1803" s="9" t="s">
        <v>20</v>
      </c>
      <c r="D1803" s="9" t="s">
        <v>21</v>
      </c>
      <c r="E1803" s="11">
        <v>1.97431457</v>
      </c>
      <c r="F1803" s="12">
        <v>22.16</v>
      </c>
      <c r="G1803" s="12">
        <v>43.75</v>
      </c>
    </row>
    <row r="1804" spans="1:7" ht="21" customHeight="1">
      <c r="A1804" s="9" t="s">
        <v>1095</v>
      </c>
      <c r="B1804" s="10" t="s">
        <v>1096</v>
      </c>
      <c r="C1804" s="9" t="s">
        <v>20</v>
      </c>
      <c r="D1804" s="9" t="s">
        <v>237</v>
      </c>
      <c r="E1804" s="11">
        <v>7.8972580000000001E-2</v>
      </c>
      <c r="F1804" s="12">
        <v>9.34</v>
      </c>
      <c r="G1804" s="12">
        <v>0.73</v>
      </c>
    </row>
    <row r="1805" spans="1:7" ht="29.1" customHeight="1">
      <c r="A1805" s="9" t="s">
        <v>882</v>
      </c>
      <c r="B1805" s="10" t="s">
        <v>883</v>
      </c>
      <c r="C1805" s="9" t="s">
        <v>20</v>
      </c>
      <c r="D1805" s="9" t="s">
        <v>25</v>
      </c>
      <c r="E1805" s="11">
        <v>3.6933826600000002</v>
      </c>
      <c r="F1805" s="12">
        <v>5.46</v>
      </c>
      <c r="G1805" s="12">
        <v>20.16</v>
      </c>
    </row>
    <row r="1806" spans="1:7" ht="15" customHeight="1">
      <c r="A1806" s="7"/>
      <c r="B1806" s="7"/>
      <c r="C1806" s="7"/>
      <c r="D1806" s="7"/>
      <c r="E1806" s="207" t="s">
        <v>709</v>
      </c>
      <c r="F1806" s="207"/>
      <c r="G1806" s="13">
        <v>64.64</v>
      </c>
    </row>
    <row r="1807" spans="1:7" ht="15" customHeight="1">
      <c r="A1807" s="206" t="s">
        <v>710</v>
      </c>
      <c r="B1807" s="206"/>
      <c r="C1807" s="8" t="s">
        <v>3</v>
      </c>
      <c r="D1807" s="8" t="s">
        <v>4</v>
      </c>
      <c r="E1807" s="8" t="s">
        <v>692</v>
      </c>
      <c r="F1807" s="8" t="s">
        <v>693</v>
      </c>
      <c r="G1807" s="8" t="s">
        <v>694</v>
      </c>
    </row>
    <row r="1808" spans="1:7" ht="21" customHeight="1">
      <c r="A1808" s="9" t="s">
        <v>711</v>
      </c>
      <c r="B1808" s="10" t="s">
        <v>712</v>
      </c>
      <c r="C1808" s="9" t="s">
        <v>20</v>
      </c>
      <c r="D1808" s="9" t="s">
        <v>713</v>
      </c>
      <c r="E1808" s="11">
        <v>1.1527356</v>
      </c>
      <c r="F1808" s="12">
        <v>21.94</v>
      </c>
      <c r="G1808" s="12">
        <v>25.29</v>
      </c>
    </row>
    <row r="1809" spans="1:7" ht="15" customHeight="1">
      <c r="A1809" s="9" t="s">
        <v>714</v>
      </c>
      <c r="B1809" s="10" t="s">
        <v>715</v>
      </c>
      <c r="C1809" s="9" t="s">
        <v>20</v>
      </c>
      <c r="D1809" s="9" t="s">
        <v>713</v>
      </c>
      <c r="E1809" s="11">
        <v>0.86455170000000003</v>
      </c>
      <c r="F1809" s="12">
        <v>15.73</v>
      </c>
      <c r="G1809" s="12">
        <v>13.59</v>
      </c>
    </row>
    <row r="1810" spans="1:7" ht="18" customHeight="1">
      <c r="A1810" s="7"/>
      <c r="B1810" s="7"/>
      <c r="C1810" s="7"/>
      <c r="D1810" s="7"/>
      <c r="E1810" s="207" t="s">
        <v>716</v>
      </c>
      <c r="F1810" s="207"/>
      <c r="G1810" s="13">
        <v>38.880000000000003</v>
      </c>
    </row>
    <row r="1811" spans="1:7" ht="15" customHeight="1">
      <c r="A1811" s="206" t="s">
        <v>691</v>
      </c>
      <c r="B1811" s="206"/>
      <c r="C1811" s="8" t="s">
        <v>3</v>
      </c>
      <c r="D1811" s="8" t="s">
        <v>4</v>
      </c>
      <c r="E1811" s="8" t="s">
        <v>692</v>
      </c>
      <c r="F1811" s="8" t="s">
        <v>693</v>
      </c>
      <c r="G1811" s="8" t="s">
        <v>694</v>
      </c>
    </row>
    <row r="1812" spans="1:7" ht="29.1" customHeight="1">
      <c r="A1812" s="9" t="s">
        <v>1402</v>
      </c>
      <c r="B1812" s="10" t="s">
        <v>1403</v>
      </c>
      <c r="C1812" s="9" t="s">
        <v>20</v>
      </c>
      <c r="D1812" s="9" t="s">
        <v>237</v>
      </c>
      <c r="E1812" s="11">
        <v>2.6872882599999999</v>
      </c>
      <c r="F1812" s="12">
        <v>7.29</v>
      </c>
      <c r="G1812" s="12">
        <v>19.59</v>
      </c>
    </row>
    <row r="1813" spans="1:7" ht="29.1" customHeight="1">
      <c r="A1813" s="9" t="s">
        <v>1404</v>
      </c>
      <c r="B1813" s="10" t="s">
        <v>1405</v>
      </c>
      <c r="C1813" s="9" t="s">
        <v>20</v>
      </c>
      <c r="D1813" s="9" t="s">
        <v>170</v>
      </c>
      <c r="E1813" s="11">
        <v>0.11970715</v>
      </c>
      <c r="F1813" s="12">
        <v>262.3</v>
      </c>
      <c r="G1813" s="12">
        <v>31.39</v>
      </c>
    </row>
    <row r="1814" spans="1:7" ht="21" customHeight="1">
      <c r="A1814" s="9" t="s">
        <v>1406</v>
      </c>
      <c r="B1814" s="10" t="s">
        <v>1407</v>
      </c>
      <c r="C1814" s="9" t="s">
        <v>20</v>
      </c>
      <c r="D1814" s="9" t="s">
        <v>25</v>
      </c>
      <c r="E1814" s="11">
        <v>2.57148713</v>
      </c>
      <c r="F1814" s="12">
        <v>8.52</v>
      </c>
      <c r="G1814" s="12">
        <v>21.9</v>
      </c>
    </row>
    <row r="1815" spans="1:7" ht="15" customHeight="1">
      <c r="A1815" s="7"/>
      <c r="B1815" s="7"/>
      <c r="C1815" s="7"/>
      <c r="D1815" s="7"/>
      <c r="E1815" s="207" t="s">
        <v>697</v>
      </c>
      <c r="F1815" s="207"/>
      <c r="G1815" s="13">
        <v>72.88</v>
      </c>
    </row>
    <row r="1816" spans="1:7" ht="15" customHeight="1">
      <c r="A1816" s="7"/>
      <c r="B1816" s="7"/>
      <c r="C1816" s="7"/>
      <c r="D1816" s="7"/>
      <c r="E1816" s="208" t="s">
        <v>698</v>
      </c>
      <c r="F1816" s="208"/>
      <c r="G1816" s="14">
        <v>176.4</v>
      </c>
    </row>
    <row r="1817" spans="1:7" ht="9.9499999999999993" customHeight="1">
      <c r="A1817" s="7"/>
      <c r="B1817" s="7"/>
      <c r="C1817" s="7"/>
      <c r="D1817" s="7"/>
      <c r="E1817" s="209"/>
      <c r="F1817" s="209"/>
      <c r="G1817" s="209"/>
    </row>
    <row r="1818" spans="1:7" ht="20.100000000000001" customHeight="1">
      <c r="A1818" s="210" t="s">
        <v>1408</v>
      </c>
      <c r="B1818" s="210"/>
      <c r="C1818" s="210"/>
      <c r="D1818" s="210"/>
      <c r="E1818" s="210"/>
      <c r="F1818" s="210"/>
      <c r="G1818" s="210"/>
    </row>
    <row r="1819" spans="1:7" ht="15" customHeight="1">
      <c r="A1819" s="206" t="s">
        <v>700</v>
      </c>
      <c r="B1819" s="206"/>
      <c r="C1819" s="8" t="s">
        <v>3</v>
      </c>
      <c r="D1819" s="8" t="s">
        <v>4</v>
      </c>
      <c r="E1819" s="8" t="s">
        <v>692</v>
      </c>
      <c r="F1819" s="8" t="s">
        <v>693</v>
      </c>
      <c r="G1819" s="8" t="s">
        <v>694</v>
      </c>
    </row>
    <row r="1820" spans="1:7" ht="29.1" customHeight="1">
      <c r="A1820" s="9" t="s">
        <v>1149</v>
      </c>
      <c r="B1820" s="10" t="s">
        <v>1150</v>
      </c>
      <c r="C1820" s="9" t="s">
        <v>20</v>
      </c>
      <c r="D1820" s="9" t="s">
        <v>33</v>
      </c>
      <c r="E1820" s="11">
        <v>26.879151889999999</v>
      </c>
      <c r="F1820" s="12">
        <v>0.5</v>
      </c>
      <c r="G1820" s="12">
        <v>13.43</v>
      </c>
    </row>
    <row r="1821" spans="1:7" ht="15" customHeight="1">
      <c r="A1821" s="9" t="s">
        <v>933</v>
      </c>
      <c r="B1821" s="10" t="s">
        <v>934</v>
      </c>
      <c r="C1821" s="9" t="s">
        <v>20</v>
      </c>
      <c r="D1821" s="9" t="s">
        <v>935</v>
      </c>
      <c r="E1821" s="11">
        <v>7.1170900000000004E-3</v>
      </c>
      <c r="F1821" s="12">
        <v>15.28</v>
      </c>
      <c r="G1821" s="12">
        <v>0.1</v>
      </c>
    </row>
    <row r="1822" spans="1:7" ht="29.1" customHeight="1">
      <c r="A1822" s="9" t="s">
        <v>1088</v>
      </c>
      <c r="B1822" s="10" t="s">
        <v>1089</v>
      </c>
      <c r="C1822" s="9" t="s">
        <v>20</v>
      </c>
      <c r="D1822" s="9" t="s">
        <v>25</v>
      </c>
      <c r="E1822" s="11">
        <v>0.59783673999999998</v>
      </c>
      <c r="F1822" s="12">
        <v>0.66</v>
      </c>
      <c r="G1822" s="12">
        <v>0.39</v>
      </c>
    </row>
    <row r="1823" spans="1:7" ht="15" customHeight="1">
      <c r="A1823" s="7"/>
      <c r="B1823" s="7"/>
      <c r="C1823" s="7"/>
      <c r="D1823" s="7"/>
      <c r="E1823" s="207" t="s">
        <v>709</v>
      </c>
      <c r="F1823" s="207"/>
      <c r="G1823" s="13">
        <v>13.92</v>
      </c>
    </row>
    <row r="1824" spans="1:7" ht="15" customHeight="1">
      <c r="A1824" s="206" t="s">
        <v>710</v>
      </c>
      <c r="B1824" s="206"/>
      <c r="C1824" s="8" t="s">
        <v>3</v>
      </c>
      <c r="D1824" s="8" t="s">
        <v>4</v>
      </c>
      <c r="E1824" s="8" t="s">
        <v>692</v>
      </c>
      <c r="F1824" s="8" t="s">
        <v>693</v>
      </c>
      <c r="G1824" s="8" t="s">
        <v>694</v>
      </c>
    </row>
    <row r="1825" spans="1:7" ht="15" customHeight="1">
      <c r="A1825" s="9" t="s">
        <v>886</v>
      </c>
      <c r="B1825" s="10" t="s">
        <v>887</v>
      </c>
      <c r="C1825" s="9" t="s">
        <v>20</v>
      </c>
      <c r="D1825" s="9" t="s">
        <v>713</v>
      </c>
      <c r="E1825" s="11">
        <v>1.09603406</v>
      </c>
      <c r="F1825" s="12">
        <v>19.75</v>
      </c>
      <c r="G1825" s="12">
        <v>21.64</v>
      </c>
    </row>
    <row r="1826" spans="1:7" ht="15" customHeight="1">
      <c r="A1826" s="9" t="s">
        <v>714</v>
      </c>
      <c r="B1826" s="10" t="s">
        <v>715</v>
      </c>
      <c r="C1826" s="9" t="s">
        <v>20</v>
      </c>
      <c r="D1826" s="9" t="s">
        <v>713</v>
      </c>
      <c r="E1826" s="11">
        <v>0.54801701999999997</v>
      </c>
      <c r="F1826" s="12">
        <v>15.73</v>
      </c>
      <c r="G1826" s="12">
        <v>8.6199999999999992</v>
      </c>
    </row>
    <row r="1827" spans="1:7" ht="18" customHeight="1">
      <c r="A1827" s="7"/>
      <c r="B1827" s="7"/>
      <c r="C1827" s="7"/>
      <c r="D1827" s="7"/>
      <c r="E1827" s="207" t="s">
        <v>716</v>
      </c>
      <c r="F1827" s="207"/>
      <c r="G1827" s="13">
        <v>30.26</v>
      </c>
    </row>
    <row r="1828" spans="1:7" ht="15" customHeight="1">
      <c r="A1828" s="206" t="s">
        <v>691</v>
      </c>
      <c r="B1828" s="206"/>
      <c r="C1828" s="8" t="s">
        <v>3</v>
      </c>
      <c r="D1828" s="8" t="s">
        <v>4</v>
      </c>
      <c r="E1828" s="8" t="s">
        <v>692</v>
      </c>
      <c r="F1828" s="8" t="s">
        <v>693</v>
      </c>
      <c r="G1828" s="8" t="s">
        <v>694</v>
      </c>
    </row>
    <row r="1829" spans="1:7" ht="38.1" customHeight="1">
      <c r="A1829" s="9" t="s">
        <v>1090</v>
      </c>
      <c r="B1829" s="10" t="s">
        <v>1091</v>
      </c>
      <c r="C1829" s="9" t="s">
        <v>20</v>
      </c>
      <c r="D1829" s="9" t="s">
        <v>170</v>
      </c>
      <c r="E1829" s="11">
        <v>1.0960320000000001E-2</v>
      </c>
      <c r="F1829" s="12">
        <v>348.82</v>
      </c>
      <c r="G1829" s="12">
        <v>3.82</v>
      </c>
    </row>
    <row r="1830" spans="1:7" ht="15" customHeight="1">
      <c r="A1830" s="7"/>
      <c r="B1830" s="7"/>
      <c r="C1830" s="7"/>
      <c r="D1830" s="7"/>
      <c r="E1830" s="207" t="s">
        <v>697</v>
      </c>
      <c r="F1830" s="207"/>
      <c r="G1830" s="13">
        <v>3.82</v>
      </c>
    </row>
    <row r="1831" spans="1:7" ht="15" customHeight="1">
      <c r="A1831" s="7"/>
      <c r="B1831" s="7"/>
      <c r="C1831" s="7"/>
      <c r="D1831" s="7"/>
      <c r="E1831" s="208" t="s">
        <v>698</v>
      </c>
      <c r="F1831" s="208"/>
      <c r="G1831" s="14">
        <v>48</v>
      </c>
    </row>
    <row r="1832" spans="1:7" ht="9.9499999999999993" customHeight="1">
      <c r="A1832" s="7"/>
      <c r="B1832" s="7"/>
      <c r="C1832" s="7"/>
      <c r="D1832" s="7"/>
      <c r="E1832" s="209"/>
      <c r="F1832" s="209"/>
      <c r="G1832" s="209"/>
    </row>
    <row r="1833" spans="1:7" ht="20.100000000000001" customHeight="1">
      <c r="A1833" s="210" t="s">
        <v>1409</v>
      </c>
      <c r="B1833" s="210"/>
      <c r="C1833" s="210"/>
      <c r="D1833" s="210"/>
      <c r="E1833" s="210"/>
      <c r="F1833" s="210"/>
      <c r="G1833" s="210"/>
    </row>
    <row r="1834" spans="1:7" ht="15" customHeight="1">
      <c r="A1834" s="206" t="s">
        <v>710</v>
      </c>
      <c r="B1834" s="206"/>
      <c r="C1834" s="8" t="s">
        <v>3</v>
      </c>
      <c r="D1834" s="8" t="s">
        <v>4</v>
      </c>
      <c r="E1834" s="8" t="s">
        <v>692</v>
      </c>
      <c r="F1834" s="8" t="s">
        <v>693</v>
      </c>
      <c r="G1834" s="8" t="s">
        <v>694</v>
      </c>
    </row>
    <row r="1835" spans="1:7" ht="15" customHeight="1">
      <c r="A1835" s="9" t="s">
        <v>886</v>
      </c>
      <c r="B1835" s="10" t="s">
        <v>887</v>
      </c>
      <c r="C1835" s="9" t="s">
        <v>20</v>
      </c>
      <c r="D1835" s="9" t="s">
        <v>713</v>
      </c>
      <c r="E1835" s="11">
        <v>0.22435404</v>
      </c>
      <c r="F1835" s="12">
        <v>19.75</v>
      </c>
      <c r="G1835" s="12">
        <v>4.43</v>
      </c>
    </row>
    <row r="1836" spans="1:7" ht="15" customHeight="1">
      <c r="A1836" s="9" t="s">
        <v>714</v>
      </c>
      <c r="B1836" s="10" t="s">
        <v>715</v>
      </c>
      <c r="C1836" s="9" t="s">
        <v>20</v>
      </c>
      <c r="D1836" s="9" t="s">
        <v>713</v>
      </c>
      <c r="E1836" s="11">
        <v>7.481612E-2</v>
      </c>
      <c r="F1836" s="12">
        <v>15.73</v>
      </c>
      <c r="G1836" s="12">
        <v>1.17</v>
      </c>
    </row>
    <row r="1837" spans="1:7" ht="18" customHeight="1">
      <c r="A1837" s="7"/>
      <c r="B1837" s="7"/>
      <c r="C1837" s="7"/>
      <c r="D1837" s="7"/>
      <c r="E1837" s="207" t="s">
        <v>716</v>
      </c>
      <c r="F1837" s="207"/>
      <c r="G1837" s="13">
        <v>5.6</v>
      </c>
    </row>
    <row r="1838" spans="1:7" ht="15" customHeight="1">
      <c r="A1838" s="206" t="s">
        <v>691</v>
      </c>
      <c r="B1838" s="206"/>
      <c r="C1838" s="8" t="s">
        <v>3</v>
      </c>
      <c r="D1838" s="8" t="s">
        <v>4</v>
      </c>
      <c r="E1838" s="8" t="s">
        <v>692</v>
      </c>
      <c r="F1838" s="8" t="s">
        <v>693</v>
      </c>
      <c r="G1838" s="8" t="s">
        <v>694</v>
      </c>
    </row>
    <row r="1839" spans="1:7" ht="29.1" customHeight="1">
      <c r="A1839" s="9" t="s">
        <v>1152</v>
      </c>
      <c r="B1839" s="10" t="s">
        <v>1153</v>
      </c>
      <c r="C1839" s="9" t="s">
        <v>20</v>
      </c>
      <c r="D1839" s="9" t="s">
        <v>170</v>
      </c>
      <c r="E1839" s="11">
        <v>4.8142300000000001E-3</v>
      </c>
      <c r="F1839" s="12">
        <v>220.91</v>
      </c>
      <c r="G1839" s="12">
        <v>1.06</v>
      </c>
    </row>
    <row r="1840" spans="1:7" ht="15" customHeight="1">
      <c r="A1840" s="7"/>
      <c r="B1840" s="7"/>
      <c r="C1840" s="7"/>
      <c r="D1840" s="7"/>
      <c r="E1840" s="207" t="s">
        <v>697</v>
      </c>
      <c r="F1840" s="207"/>
      <c r="G1840" s="13">
        <v>1.06</v>
      </c>
    </row>
    <row r="1841" spans="1:7" ht="15" customHeight="1">
      <c r="A1841" s="7"/>
      <c r="B1841" s="7"/>
      <c r="C1841" s="7"/>
      <c r="D1841" s="7"/>
      <c r="E1841" s="208" t="s">
        <v>698</v>
      </c>
      <c r="F1841" s="208"/>
      <c r="G1841" s="14">
        <v>6.66</v>
      </c>
    </row>
    <row r="1842" spans="1:7" ht="9.9499999999999993" customHeight="1">
      <c r="A1842" s="7"/>
      <c r="B1842" s="7"/>
      <c r="C1842" s="7"/>
      <c r="D1842" s="7"/>
      <c r="E1842" s="209"/>
      <c r="F1842" s="209"/>
      <c r="G1842" s="209"/>
    </row>
    <row r="1843" spans="1:7" ht="20.100000000000001" customHeight="1">
      <c r="A1843" s="210" t="s">
        <v>1410</v>
      </c>
      <c r="B1843" s="210"/>
      <c r="C1843" s="210"/>
      <c r="D1843" s="210"/>
      <c r="E1843" s="210"/>
      <c r="F1843" s="210"/>
      <c r="G1843" s="210"/>
    </row>
    <row r="1844" spans="1:7" ht="15" customHeight="1">
      <c r="A1844" s="206" t="s">
        <v>710</v>
      </c>
      <c r="B1844" s="206"/>
      <c r="C1844" s="8" t="s">
        <v>3</v>
      </c>
      <c r="D1844" s="8" t="s">
        <v>4</v>
      </c>
      <c r="E1844" s="8" t="s">
        <v>692</v>
      </c>
      <c r="F1844" s="8" t="s">
        <v>693</v>
      </c>
      <c r="G1844" s="8" t="s">
        <v>694</v>
      </c>
    </row>
    <row r="1845" spans="1:7" ht="15" customHeight="1">
      <c r="A1845" s="9" t="s">
        <v>886</v>
      </c>
      <c r="B1845" s="10" t="s">
        <v>887</v>
      </c>
      <c r="C1845" s="9" t="s">
        <v>20</v>
      </c>
      <c r="D1845" s="9" t="s">
        <v>713</v>
      </c>
      <c r="E1845" s="11">
        <v>0.43502499</v>
      </c>
      <c r="F1845" s="12">
        <v>19.75</v>
      </c>
      <c r="G1845" s="12">
        <v>8.59</v>
      </c>
    </row>
    <row r="1846" spans="1:7" ht="15" customHeight="1">
      <c r="A1846" s="9" t="s">
        <v>714</v>
      </c>
      <c r="B1846" s="10" t="s">
        <v>715</v>
      </c>
      <c r="C1846" s="9" t="s">
        <v>20</v>
      </c>
      <c r="D1846" s="9" t="s">
        <v>713</v>
      </c>
      <c r="E1846" s="11">
        <v>0.21718420999999999</v>
      </c>
      <c r="F1846" s="12">
        <v>15.73</v>
      </c>
      <c r="G1846" s="12">
        <v>3.41</v>
      </c>
    </row>
    <row r="1847" spans="1:7" ht="18" customHeight="1">
      <c r="A1847" s="7"/>
      <c r="B1847" s="7"/>
      <c r="C1847" s="7"/>
      <c r="D1847" s="7"/>
      <c r="E1847" s="207" t="s">
        <v>716</v>
      </c>
      <c r="F1847" s="207"/>
      <c r="G1847" s="13">
        <v>12</v>
      </c>
    </row>
    <row r="1848" spans="1:7" ht="15" customHeight="1">
      <c r="A1848" s="206" t="s">
        <v>691</v>
      </c>
      <c r="B1848" s="206"/>
      <c r="C1848" s="8" t="s">
        <v>3</v>
      </c>
      <c r="D1848" s="8" t="s">
        <v>4</v>
      </c>
      <c r="E1848" s="8" t="s">
        <v>692</v>
      </c>
      <c r="F1848" s="8" t="s">
        <v>693</v>
      </c>
      <c r="G1848" s="8" t="s">
        <v>694</v>
      </c>
    </row>
    <row r="1849" spans="1:7" ht="38.1" customHeight="1">
      <c r="A1849" s="9" t="s">
        <v>938</v>
      </c>
      <c r="B1849" s="10" t="s">
        <v>939</v>
      </c>
      <c r="C1849" s="9" t="s">
        <v>20</v>
      </c>
      <c r="D1849" s="9" t="s">
        <v>170</v>
      </c>
      <c r="E1849" s="11">
        <v>3.0052579999999999E-2</v>
      </c>
      <c r="F1849" s="12">
        <v>240.13</v>
      </c>
      <c r="G1849" s="12">
        <v>7.21</v>
      </c>
    </row>
    <row r="1850" spans="1:7" ht="15" customHeight="1">
      <c r="A1850" s="7"/>
      <c r="B1850" s="7"/>
      <c r="C1850" s="7"/>
      <c r="D1850" s="7"/>
      <c r="E1850" s="207" t="s">
        <v>697</v>
      </c>
      <c r="F1850" s="207"/>
      <c r="G1850" s="13">
        <v>7.21</v>
      </c>
    </row>
    <row r="1851" spans="1:7" ht="15" customHeight="1">
      <c r="A1851" s="7"/>
      <c r="B1851" s="7"/>
      <c r="C1851" s="7"/>
      <c r="D1851" s="7"/>
      <c r="E1851" s="208" t="s">
        <v>698</v>
      </c>
      <c r="F1851" s="208"/>
      <c r="G1851" s="14">
        <v>19.21</v>
      </c>
    </row>
    <row r="1852" spans="1:7" ht="9.9499999999999993" customHeight="1">
      <c r="A1852" s="7"/>
      <c r="B1852" s="7"/>
      <c r="C1852" s="7"/>
      <c r="D1852" s="7"/>
      <c r="E1852" s="209"/>
      <c r="F1852" s="209"/>
      <c r="G1852" s="209"/>
    </row>
    <row r="1853" spans="1:7" ht="20.100000000000001" customHeight="1">
      <c r="A1853" s="210" t="s">
        <v>1411</v>
      </c>
      <c r="B1853" s="210"/>
      <c r="C1853" s="210"/>
      <c r="D1853" s="210"/>
      <c r="E1853" s="210"/>
      <c r="F1853" s="210"/>
      <c r="G1853" s="210"/>
    </row>
    <row r="1854" spans="1:7" ht="15" customHeight="1">
      <c r="A1854" s="206" t="s">
        <v>700</v>
      </c>
      <c r="B1854" s="206"/>
      <c r="C1854" s="8" t="s">
        <v>3</v>
      </c>
      <c r="D1854" s="8" t="s">
        <v>4</v>
      </c>
      <c r="E1854" s="8" t="s">
        <v>692</v>
      </c>
      <c r="F1854" s="8" t="s">
        <v>693</v>
      </c>
      <c r="G1854" s="8" t="s">
        <v>694</v>
      </c>
    </row>
    <row r="1855" spans="1:7" ht="15" customHeight="1">
      <c r="A1855" s="9" t="s">
        <v>1156</v>
      </c>
      <c r="B1855" s="10" t="s">
        <v>1157</v>
      </c>
      <c r="C1855" s="9" t="s">
        <v>20</v>
      </c>
      <c r="D1855" s="9" t="s">
        <v>237</v>
      </c>
      <c r="E1855" s="11">
        <v>9.1259381699999995</v>
      </c>
      <c r="F1855" s="12">
        <v>0.27</v>
      </c>
      <c r="G1855" s="12">
        <v>2.46</v>
      </c>
    </row>
    <row r="1856" spans="1:7" ht="15" customHeight="1">
      <c r="A1856" s="9" t="s">
        <v>1158</v>
      </c>
      <c r="B1856" s="10" t="s">
        <v>1159</v>
      </c>
      <c r="C1856" s="9" t="s">
        <v>20</v>
      </c>
      <c r="D1856" s="9" t="s">
        <v>237</v>
      </c>
      <c r="E1856" s="11">
        <v>0.78434740999999997</v>
      </c>
      <c r="F1856" s="12">
        <v>1.59</v>
      </c>
      <c r="G1856" s="12">
        <v>1.24</v>
      </c>
    </row>
    <row r="1857" spans="1:7" ht="21" customHeight="1">
      <c r="A1857" s="9" t="s">
        <v>1160</v>
      </c>
      <c r="B1857" s="10" t="s">
        <v>1161</v>
      </c>
      <c r="C1857" s="9" t="s">
        <v>20</v>
      </c>
      <c r="D1857" s="9" t="s">
        <v>21</v>
      </c>
      <c r="E1857" s="11">
        <v>1.96142616</v>
      </c>
      <c r="F1857" s="12">
        <v>13.69</v>
      </c>
      <c r="G1857" s="12">
        <v>26.85</v>
      </c>
    </row>
    <row r="1858" spans="1:7" ht="15" customHeight="1">
      <c r="A1858" s="7"/>
      <c r="B1858" s="7"/>
      <c r="C1858" s="7"/>
      <c r="D1858" s="7"/>
      <c r="E1858" s="207" t="s">
        <v>709</v>
      </c>
      <c r="F1858" s="207"/>
      <c r="G1858" s="13">
        <v>30.55</v>
      </c>
    </row>
    <row r="1859" spans="1:7" ht="15" customHeight="1">
      <c r="A1859" s="206" t="s">
        <v>710</v>
      </c>
      <c r="B1859" s="206"/>
      <c r="C1859" s="8" t="s">
        <v>3</v>
      </c>
      <c r="D1859" s="8" t="s">
        <v>4</v>
      </c>
      <c r="E1859" s="8" t="s">
        <v>692</v>
      </c>
      <c r="F1859" s="8" t="s">
        <v>693</v>
      </c>
      <c r="G1859" s="8" t="s">
        <v>694</v>
      </c>
    </row>
    <row r="1860" spans="1:7" ht="21" customHeight="1">
      <c r="A1860" s="9" t="s">
        <v>1162</v>
      </c>
      <c r="B1860" s="10" t="s">
        <v>1163</v>
      </c>
      <c r="C1860" s="9" t="s">
        <v>20</v>
      </c>
      <c r="D1860" s="9" t="s">
        <v>713</v>
      </c>
      <c r="E1860" s="11">
        <v>1.0771024</v>
      </c>
      <c r="F1860" s="12">
        <v>19.649999999999999</v>
      </c>
      <c r="G1860" s="12">
        <v>21.16</v>
      </c>
    </row>
    <row r="1861" spans="1:7" ht="15" customHeight="1">
      <c r="A1861" s="9" t="s">
        <v>714</v>
      </c>
      <c r="B1861" s="10" t="s">
        <v>715</v>
      </c>
      <c r="C1861" s="9" t="s">
        <v>20</v>
      </c>
      <c r="D1861" s="9" t="s">
        <v>713</v>
      </c>
      <c r="E1861" s="11">
        <v>0.54180088000000004</v>
      </c>
      <c r="F1861" s="12">
        <v>15.73</v>
      </c>
      <c r="G1861" s="12">
        <v>8.52</v>
      </c>
    </row>
    <row r="1862" spans="1:7" ht="18" customHeight="1">
      <c r="A1862" s="7"/>
      <c r="B1862" s="7"/>
      <c r="C1862" s="7"/>
      <c r="D1862" s="7"/>
      <c r="E1862" s="207" t="s">
        <v>716</v>
      </c>
      <c r="F1862" s="207"/>
      <c r="G1862" s="13">
        <v>29.68</v>
      </c>
    </row>
    <row r="1863" spans="1:7" ht="15" customHeight="1">
      <c r="A1863" s="7"/>
      <c r="B1863" s="7"/>
      <c r="C1863" s="7"/>
      <c r="D1863" s="7"/>
      <c r="E1863" s="208" t="s">
        <v>698</v>
      </c>
      <c r="F1863" s="208"/>
      <c r="G1863" s="14">
        <v>60.23</v>
      </c>
    </row>
    <row r="1864" spans="1:7" ht="9.9499999999999993" customHeight="1">
      <c r="A1864" s="7"/>
      <c r="B1864" s="7"/>
      <c r="C1864" s="7"/>
      <c r="D1864" s="7"/>
      <c r="E1864" s="209"/>
      <c r="F1864" s="209"/>
      <c r="G1864" s="209"/>
    </row>
    <row r="1865" spans="1:7" ht="20.100000000000001" customHeight="1">
      <c r="A1865" s="210" t="s">
        <v>1412</v>
      </c>
      <c r="B1865" s="210"/>
      <c r="C1865" s="210"/>
      <c r="D1865" s="210"/>
      <c r="E1865" s="210"/>
      <c r="F1865" s="210"/>
      <c r="G1865" s="210"/>
    </row>
    <row r="1866" spans="1:7" ht="15" customHeight="1">
      <c r="A1866" s="206" t="s">
        <v>710</v>
      </c>
      <c r="B1866" s="206"/>
      <c r="C1866" s="8" t="s">
        <v>3</v>
      </c>
      <c r="D1866" s="8" t="s">
        <v>4</v>
      </c>
      <c r="E1866" s="8" t="s">
        <v>692</v>
      </c>
      <c r="F1866" s="8" t="s">
        <v>693</v>
      </c>
      <c r="G1866" s="8" t="s">
        <v>694</v>
      </c>
    </row>
    <row r="1867" spans="1:7" ht="15" customHeight="1">
      <c r="A1867" s="9" t="s">
        <v>886</v>
      </c>
      <c r="B1867" s="10" t="s">
        <v>887</v>
      </c>
      <c r="C1867" s="9" t="s">
        <v>20</v>
      </c>
      <c r="D1867" s="9" t="s">
        <v>713</v>
      </c>
      <c r="E1867" s="11">
        <v>0.45615108999999998</v>
      </c>
      <c r="F1867" s="12">
        <v>19.75</v>
      </c>
      <c r="G1867" s="12">
        <v>9</v>
      </c>
    </row>
    <row r="1868" spans="1:7" ht="15" customHeight="1">
      <c r="A1868" s="9" t="s">
        <v>714</v>
      </c>
      <c r="B1868" s="10" t="s">
        <v>715</v>
      </c>
      <c r="C1868" s="9" t="s">
        <v>20</v>
      </c>
      <c r="D1868" s="9" t="s">
        <v>713</v>
      </c>
      <c r="E1868" s="11">
        <v>0.22799876999999999</v>
      </c>
      <c r="F1868" s="12">
        <v>15.73</v>
      </c>
      <c r="G1868" s="12">
        <v>3.58</v>
      </c>
    </row>
    <row r="1869" spans="1:7" ht="18" customHeight="1">
      <c r="A1869" s="7"/>
      <c r="B1869" s="7"/>
      <c r="C1869" s="7"/>
      <c r="D1869" s="7"/>
      <c r="E1869" s="207" t="s">
        <v>716</v>
      </c>
      <c r="F1869" s="207"/>
      <c r="G1869" s="13">
        <v>12.58</v>
      </c>
    </row>
    <row r="1870" spans="1:7" ht="15" customHeight="1">
      <c r="A1870" s="206" t="s">
        <v>691</v>
      </c>
      <c r="B1870" s="206"/>
      <c r="C1870" s="8" t="s">
        <v>3</v>
      </c>
      <c r="D1870" s="8" t="s">
        <v>4</v>
      </c>
      <c r="E1870" s="8" t="s">
        <v>692</v>
      </c>
      <c r="F1870" s="8" t="s">
        <v>693</v>
      </c>
      <c r="G1870" s="8" t="s">
        <v>694</v>
      </c>
    </row>
    <row r="1871" spans="1:7" ht="38.1" customHeight="1">
      <c r="A1871" s="9" t="s">
        <v>938</v>
      </c>
      <c r="B1871" s="10" t="s">
        <v>939</v>
      </c>
      <c r="C1871" s="9" t="s">
        <v>20</v>
      </c>
      <c r="D1871" s="9" t="s">
        <v>170</v>
      </c>
      <c r="E1871" s="11">
        <v>2.978569E-2</v>
      </c>
      <c r="F1871" s="12">
        <v>240.13</v>
      </c>
      <c r="G1871" s="12">
        <v>7.15</v>
      </c>
    </row>
    <row r="1872" spans="1:7" ht="15" customHeight="1">
      <c r="A1872" s="7"/>
      <c r="B1872" s="7"/>
      <c r="C1872" s="7"/>
      <c r="D1872" s="7"/>
      <c r="E1872" s="207" t="s">
        <v>697</v>
      </c>
      <c r="F1872" s="207"/>
      <c r="G1872" s="13">
        <v>7.15</v>
      </c>
    </row>
    <row r="1873" spans="1:7" ht="15" customHeight="1">
      <c r="A1873" s="7"/>
      <c r="B1873" s="7"/>
      <c r="C1873" s="7"/>
      <c r="D1873" s="7"/>
      <c r="E1873" s="208" t="s">
        <v>698</v>
      </c>
      <c r="F1873" s="208"/>
      <c r="G1873" s="14">
        <v>19.73</v>
      </c>
    </row>
    <row r="1874" spans="1:7" ht="9.9499999999999993" customHeight="1">
      <c r="A1874" s="7"/>
      <c r="B1874" s="7"/>
      <c r="C1874" s="7"/>
      <c r="D1874" s="7"/>
      <c r="E1874" s="209"/>
      <c r="F1874" s="209"/>
      <c r="G1874" s="209"/>
    </row>
    <row r="1875" spans="1:7" ht="20.100000000000001" customHeight="1">
      <c r="A1875" s="210" t="s">
        <v>1413</v>
      </c>
      <c r="B1875" s="210"/>
      <c r="C1875" s="210"/>
      <c r="D1875" s="210"/>
      <c r="E1875" s="210"/>
      <c r="F1875" s="210"/>
      <c r="G1875" s="210"/>
    </row>
    <row r="1876" spans="1:7" ht="15" customHeight="1">
      <c r="A1876" s="206" t="s">
        <v>700</v>
      </c>
      <c r="B1876" s="206"/>
      <c r="C1876" s="8" t="s">
        <v>3</v>
      </c>
      <c r="D1876" s="8" t="s">
        <v>4</v>
      </c>
      <c r="E1876" s="8" t="s">
        <v>692</v>
      </c>
      <c r="F1876" s="8" t="s">
        <v>693</v>
      </c>
      <c r="G1876" s="8" t="s">
        <v>694</v>
      </c>
    </row>
    <row r="1877" spans="1:7" ht="15" customHeight="1">
      <c r="A1877" s="9" t="s">
        <v>1166</v>
      </c>
      <c r="B1877" s="10" t="s">
        <v>1167</v>
      </c>
      <c r="C1877" s="9" t="s">
        <v>20</v>
      </c>
      <c r="D1877" s="9" t="s">
        <v>738</v>
      </c>
      <c r="E1877" s="11">
        <v>0.40472321999999999</v>
      </c>
      <c r="F1877" s="12">
        <v>4.38</v>
      </c>
      <c r="G1877" s="12">
        <v>1.77</v>
      </c>
    </row>
    <row r="1878" spans="1:7" ht="15" customHeight="1">
      <c r="A1878" s="7"/>
      <c r="B1878" s="7"/>
      <c r="C1878" s="7"/>
      <c r="D1878" s="7"/>
      <c r="E1878" s="207" t="s">
        <v>709</v>
      </c>
      <c r="F1878" s="207"/>
      <c r="G1878" s="13">
        <v>1.77</v>
      </c>
    </row>
    <row r="1879" spans="1:7" ht="15" customHeight="1">
      <c r="A1879" s="206" t="s">
        <v>710</v>
      </c>
      <c r="B1879" s="206"/>
      <c r="C1879" s="8" t="s">
        <v>3</v>
      </c>
      <c r="D1879" s="8" t="s">
        <v>4</v>
      </c>
      <c r="E1879" s="8" t="s">
        <v>692</v>
      </c>
      <c r="F1879" s="8" t="s">
        <v>693</v>
      </c>
      <c r="G1879" s="8" t="s">
        <v>694</v>
      </c>
    </row>
    <row r="1880" spans="1:7" ht="15" customHeight="1">
      <c r="A1880" s="9" t="s">
        <v>1168</v>
      </c>
      <c r="B1880" s="10" t="s">
        <v>1169</v>
      </c>
      <c r="C1880" s="9" t="s">
        <v>20</v>
      </c>
      <c r="D1880" s="9" t="s">
        <v>713</v>
      </c>
      <c r="E1880" s="11">
        <v>0.23436229</v>
      </c>
      <c r="F1880" s="12">
        <v>21.09</v>
      </c>
      <c r="G1880" s="12">
        <v>4.9400000000000004</v>
      </c>
    </row>
    <row r="1881" spans="1:7" ht="15" customHeight="1">
      <c r="A1881" s="9" t="s">
        <v>714</v>
      </c>
      <c r="B1881" s="10" t="s">
        <v>715</v>
      </c>
      <c r="C1881" s="9" t="s">
        <v>20</v>
      </c>
      <c r="D1881" s="9" t="s">
        <v>713</v>
      </c>
      <c r="E1881" s="11">
        <v>7.8010490000000002E-2</v>
      </c>
      <c r="F1881" s="12">
        <v>15.73</v>
      </c>
      <c r="G1881" s="12">
        <v>1.22</v>
      </c>
    </row>
    <row r="1882" spans="1:7" ht="18" customHeight="1">
      <c r="A1882" s="7"/>
      <c r="B1882" s="7"/>
      <c r="C1882" s="7"/>
      <c r="D1882" s="7"/>
      <c r="E1882" s="207" t="s">
        <v>716</v>
      </c>
      <c r="F1882" s="207"/>
      <c r="G1882" s="13">
        <v>6.16</v>
      </c>
    </row>
    <row r="1883" spans="1:7" ht="15" customHeight="1">
      <c r="A1883" s="7"/>
      <c r="B1883" s="7"/>
      <c r="C1883" s="7"/>
      <c r="D1883" s="7"/>
      <c r="E1883" s="208" t="s">
        <v>698</v>
      </c>
      <c r="F1883" s="208"/>
      <c r="G1883" s="14">
        <v>7.93</v>
      </c>
    </row>
    <row r="1884" spans="1:7" ht="9.9499999999999993" customHeight="1">
      <c r="A1884" s="7"/>
      <c r="B1884" s="7"/>
      <c r="C1884" s="7"/>
      <c r="D1884" s="7"/>
      <c r="E1884" s="209"/>
      <c r="F1884" s="209"/>
      <c r="G1884" s="209"/>
    </row>
    <row r="1885" spans="1:7" ht="20.100000000000001" customHeight="1">
      <c r="A1885" s="210" t="s">
        <v>1414</v>
      </c>
      <c r="B1885" s="210"/>
      <c r="C1885" s="210"/>
      <c r="D1885" s="210"/>
      <c r="E1885" s="210"/>
      <c r="F1885" s="210"/>
      <c r="G1885" s="210"/>
    </row>
    <row r="1886" spans="1:7" ht="15" customHeight="1">
      <c r="A1886" s="206" t="s">
        <v>710</v>
      </c>
      <c r="B1886" s="206"/>
      <c r="C1886" s="8" t="s">
        <v>3</v>
      </c>
      <c r="D1886" s="8" t="s">
        <v>4</v>
      </c>
      <c r="E1886" s="8" t="s">
        <v>692</v>
      </c>
      <c r="F1886" s="8" t="s">
        <v>693</v>
      </c>
      <c r="G1886" s="8" t="s">
        <v>694</v>
      </c>
    </row>
    <row r="1887" spans="1:7" ht="15" customHeight="1">
      <c r="A1887" s="9" t="s">
        <v>886</v>
      </c>
      <c r="B1887" s="10" t="s">
        <v>887</v>
      </c>
      <c r="C1887" s="9" t="s">
        <v>20</v>
      </c>
      <c r="D1887" s="9" t="s">
        <v>713</v>
      </c>
      <c r="E1887" s="11">
        <v>0.45830351000000003</v>
      </c>
      <c r="F1887" s="12">
        <v>19.75</v>
      </c>
      <c r="G1887" s="12">
        <v>9.0500000000000007</v>
      </c>
    </row>
    <row r="1888" spans="1:7" ht="15" customHeight="1">
      <c r="A1888" s="9" t="s">
        <v>714</v>
      </c>
      <c r="B1888" s="10" t="s">
        <v>715</v>
      </c>
      <c r="C1888" s="9" t="s">
        <v>20</v>
      </c>
      <c r="D1888" s="9" t="s">
        <v>713</v>
      </c>
      <c r="E1888" s="11">
        <v>0.16572745</v>
      </c>
      <c r="F1888" s="12">
        <v>15.73</v>
      </c>
      <c r="G1888" s="12">
        <v>2.6</v>
      </c>
    </row>
    <row r="1889" spans="1:7" ht="18" customHeight="1">
      <c r="A1889" s="7"/>
      <c r="B1889" s="7"/>
      <c r="C1889" s="7"/>
      <c r="D1889" s="7"/>
      <c r="E1889" s="207" t="s">
        <v>716</v>
      </c>
      <c r="F1889" s="207"/>
      <c r="G1889" s="13">
        <v>11.65</v>
      </c>
    </row>
    <row r="1890" spans="1:7" ht="15" customHeight="1">
      <c r="A1890" s="206" t="s">
        <v>691</v>
      </c>
      <c r="B1890" s="206"/>
      <c r="C1890" s="8" t="s">
        <v>3</v>
      </c>
      <c r="D1890" s="8" t="s">
        <v>4</v>
      </c>
      <c r="E1890" s="8" t="s">
        <v>692</v>
      </c>
      <c r="F1890" s="8" t="s">
        <v>693</v>
      </c>
      <c r="G1890" s="8" t="s">
        <v>694</v>
      </c>
    </row>
    <row r="1891" spans="1:7" ht="29.1" customHeight="1">
      <c r="A1891" s="9" t="s">
        <v>941</v>
      </c>
      <c r="B1891" s="10" t="s">
        <v>942</v>
      </c>
      <c r="C1891" s="9" t="s">
        <v>20</v>
      </c>
      <c r="D1891" s="9" t="s">
        <v>170</v>
      </c>
      <c r="E1891" s="11">
        <v>0.12443083000000001</v>
      </c>
      <c r="F1891" s="12">
        <v>170.39</v>
      </c>
      <c r="G1891" s="12">
        <v>21.2</v>
      </c>
    </row>
    <row r="1892" spans="1:7" ht="15" customHeight="1">
      <c r="A1892" s="7"/>
      <c r="B1892" s="7"/>
      <c r="C1892" s="7"/>
      <c r="D1892" s="7"/>
      <c r="E1892" s="207" t="s">
        <v>697</v>
      </c>
      <c r="F1892" s="207"/>
      <c r="G1892" s="13">
        <v>21.2</v>
      </c>
    </row>
    <row r="1893" spans="1:7" ht="15" customHeight="1">
      <c r="A1893" s="7"/>
      <c r="B1893" s="7"/>
      <c r="C1893" s="7"/>
      <c r="D1893" s="7"/>
      <c r="E1893" s="208" t="s">
        <v>698</v>
      </c>
      <c r="F1893" s="208"/>
      <c r="G1893" s="14">
        <v>32.85</v>
      </c>
    </row>
    <row r="1894" spans="1:7" ht="9.9499999999999993" customHeight="1">
      <c r="A1894" s="7"/>
      <c r="B1894" s="7"/>
      <c r="C1894" s="7"/>
      <c r="D1894" s="7"/>
      <c r="E1894" s="209"/>
      <c r="F1894" s="209"/>
      <c r="G1894" s="209"/>
    </row>
    <row r="1895" spans="1:7" ht="20.100000000000001" customHeight="1">
      <c r="A1895" s="210" t="s">
        <v>1415</v>
      </c>
      <c r="B1895" s="210"/>
      <c r="C1895" s="210"/>
      <c r="D1895" s="210"/>
      <c r="E1895" s="210"/>
      <c r="F1895" s="210"/>
      <c r="G1895" s="210"/>
    </row>
    <row r="1896" spans="1:7" ht="15" customHeight="1">
      <c r="A1896" s="206" t="s">
        <v>700</v>
      </c>
      <c r="B1896" s="206"/>
      <c r="C1896" s="8" t="s">
        <v>3</v>
      </c>
      <c r="D1896" s="8" t="s">
        <v>4</v>
      </c>
      <c r="E1896" s="8" t="s">
        <v>692</v>
      </c>
      <c r="F1896" s="8" t="s">
        <v>693</v>
      </c>
      <c r="G1896" s="8" t="s">
        <v>694</v>
      </c>
    </row>
    <row r="1897" spans="1:7" ht="29.1" customHeight="1">
      <c r="A1897" s="9" t="s">
        <v>1172</v>
      </c>
      <c r="B1897" s="10" t="s">
        <v>1173</v>
      </c>
      <c r="C1897" s="9" t="s">
        <v>20</v>
      </c>
      <c r="D1897" s="9" t="s">
        <v>170</v>
      </c>
      <c r="E1897" s="11">
        <v>9.0034310000000006E-2</v>
      </c>
      <c r="F1897" s="12">
        <v>192.87</v>
      </c>
      <c r="G1897" s="12">
        <v>17.36</v>
      </c>
    </row>
    <row r="1898" spans="1:7" ht="15" customHeight="1">
      <c r="A1898" s="7"/>
      <c r="B1898" s="7"/>
      <c r="C1898" s="7"/>
      <c r="D1898" s="7"/>
      <c r="E1898" s="207" t="s">
        <v>709</v>
      </c>
      <c r="F1898" s="207"/>
      <c r="G1898" s="13">
        <v>17.36</v>
      </c>
    </row>
    <row r="1899" spans="1:7" ht="15" customHeight="1">
      <c r="A1899" s="206" t="s">
        <v>710</v>
      </c>
      <c r="B1899" s="206"/>
      <c r="C1899" s="8" t="s">
        <v>3</v>
      </c>
      <c r="D1899" s="8" t="s">
        <v>4</v>
      </c>
      <c r="E1899" s="8" t="s">
        <v>692</v>
      </c>
      <c r="F1899" s="8" t="s">
        <v>693</v>
      </c>
      <c r="G1899" s="8" t="s">
        <v>694</v>
      </c>
    </row>
    <row r="1900" spans="1:7" ht="15" customHeight="1">
      <c r="A1900" s="9" t="s">
        <v>886</v>
      </c>
      <c r="B1900" s="10" t="s">
        <v>887</v>
      </c>
      <c r="C1900" s="9" t="s">
        <v>20</v>
      </c>
      <c r="D1900" s="9" t="s">
        <v>713</v>
      </c>
      <c r="E1900" s="11">
        <v>0.25982574000000003</v>
      </c>
      <c r="F1900" s="12">
        <v>19.75</v>
      </c>
      <c r="G1900" s="12">
        <v>5.13</v>
      </c>
    </row>
    <row r="1901" spans="1:7" ht="15" customHeight="1">
      <c r="A1901" s="9" t="s">
        <v>714</v>
      </c>
      <c r="B1901" s="10" t="s">
        <v>715</v>
      </c>
      <c r="C1901" s="9" t="s">
        <v>20</v>
      </c>
      <c r="D1901" s="9" t="s">
        <v>713</v>
      </c>
      <c r="E1901" s="11">
        <v>0.13236038</v>
      </c>
      <c r="F1901" s="12">
        <v>15.73</v>
      </c>
      <c r="G1901" s="12">
        <v>2.08</v>
      </c>
    </row>
    <row r="1902" spans="1:7" ht="18" customHeight="1">
      <c r="A1902" s="7"/>
      <c r="B1902" s="7"/>
      <c r="C1902" s="7"/>
      <c r="D1902" s="7"/>
      <c r="E1902" s="207" t="s">
        <v>716</v>
      </c>
      <c r="F1902" s="207"/>
      <c r="G1902" s="13">
        <v>7.21</v>
      </c>
    </row>
    <row r="1903" spans="1:7" ht="15" customHeight="1">
      <c r="A1903" s="7"/>
      <c r="B1903" s="7"/>
      <c r="C1903" s="7"/>
      <c r="D1903" s="7"/>
      <c r="E1903" s="208" t="s">
        <v>698</v>
      </c>
      <c r="F1903" s="208"/>
      <c r="G1903" s="14">
        <v>24.57</v>
      </c>
    </row>
    <row r="1904" spans="1:7" ht="9.9499999999999993" customHeight="1">
      <c r="A1904" s="7"/>
      <c r="B1904" s="7"/>
      <c r="C1904" s="7"/>
      <c r="D1904" s="7"/>
      <c r="E1904" s="209"/>
      <c r="F1904" s="209"/>
      <c r="G1904" s="209"/>
    </row>
    <row r="1905" spans="1:7" ht="20.100000000000001" customHeight="1">
      <c r="A1905" s="210" t="s">
        <v>1416</v>
      </c>
      <c r="B1905" s="210"/>
      <c r="C1905" s="210"/>
      <c r="D1905" s="210"/>
      <c r="E1905" s="210"/>
      <c r="F1905" s="210"/>
      <c r="G1905" s="210"/>
    </row>
    <row r="1906" spans="1:7" ht="15" customHeight="1">
      <c r="A1906" s="206" t="s">
        <v>700</v>
      </c>
      <c r="B1906" s="206"/>
      <c r="C1906" s="8" t="s">
        <v>3</v>
      </c>
      <c r="D1906" s="8" t="s">
        <v>4</v>
      </c>
      <c r="E1906" s="8" t="s">
        <v>692</v>
      </c>
      <c r="F1906" s="8" t="s">
        <v>693</v>
      </c>
      <c r="G1906" s="8" t="s">
        <v>694</v>
      </c>
    </row>
    <row r="1907" spans="1:7" ht="15" customHeight="1">
      <c r="A1907" s="9" t="s">
        <v>1156</v>
      </c>
      <c r="B1907" s="10" t="s">
        <v>1157</v>
      </c>
      <c r="C1907" s="9" t="s">
        <v>20</v>
      </c>
      <c r="D1907" s="9" t="s">
        <v>237</v>
      </c>
      <c r="E1907" s="11">
        <v>18.74735957</v>
      </c>
      <c r="F1907" s="12">
        <v>0.27</v>
      </c>
      <c r="G1907" s="12">
        <v>5.0599999999999996</v>
      </c>
    </row>
    <row r="1908" spans="1:7" ht="21" customHeight="1">
      <c r="A1908" s="9" t="s">
        <v>1175</v>
      </c>
      <c r="B1908" s="10" t="s">
        <v>1176</v>
      </c>
      <c r="C1908" s="9" t="s">
        <v>20</v>
      </c>
      <c r="D1908" s="9" t="s">
        <v>21</v>
      </c>
      <c r="E1908" s="11">
        <v>2.1700337900000002</v>
      </c>
      <c r="F1908" s="12">
        <v>14.72</v>
      </c>
      <c r="G1908" s="12">
        <v>31.94</v>
      </c>
    </row>
    <row r="1909" spans="1:7" ht="15" customHeight="1">
      <c r="A1909" s="9" t="s">
        <v>1158</v>
      </c>
      <c r="B1909" s="10" t="s">
        <v>1159</v>
      </c>
      <c r="C1909" s="9" t="s">
        <v>20</v>
      </c>
      <c r="D1909" s="9" t="s">
        <v>237</v>
      </c>
      <c r="E1909" s="11">
        <v>0.49472907999999999</v>
      </c>
      <c r="F1909" s="12">
        <v>1.59</v>
      </c>
      <c r="G1909" s="12">
        <v>0.78</v>
      </c>
    </row>
    <row r="1910" spans="1:7" ht="15" customHeight="1">
      <c r="A1910" s="7"/>
      <c r="B1910" s="7"/>
      <c r="C1910" s="7"/>
      <c r="D1910" s="7"/>
      <c r="E1910" s="207" t="s">
        <v>709</v>
      </c>
      <c r="F1910" s="207"/>
      <c r="G1910" s="13">
        <v>37.78</v>
      </c>
    </row>
    <row r="1911" spans="1:7" ht="15" customHeight="1">
      <c r="A1911" s="206" t="s">
        <v>710</v>
      </c>
      <c r="B1911" s="206"/>
      <c r="C1911" s="8" t="s">
        <v>3</v>
      </c>
      <c r="D1911" s="8" t="s">
        <v>4</v>
      </c>
      <c r="E1911" s="8" t="s">
        <v>692</v>
      </c>
      <c r="F1911" s="8" t="s">
        <v>693</v>
      </c>
      <c r="G1911" s="8" t="s">
        <v>694</v>
      </c>
    </row>
    <row r="1912" spans="1:7" ht="21" customHeight="1">
      <c r="A1912" s="9" t="s">
        <v>1162</v>
      </c>
      <c r="B1912" s="10" t="s">
        <v>1163</v>
      </c>
      <c r="C1912" s="9" t="s">
        <v>20</v>
      </c>
      <c r="D1912" s="9" t="s">
        <v>713</v>
      </c>
      <c r="E1912" s="11">
        <v>0.66823703999999995</v>
      </c>
      <c r="F1912" s="12">
        <v>19.649999999999999</v>
      </c>
      <c r="G1912" s="12">
        <v>13.13</v>
      </c>
    </row>
    <row r="1913" spans="1:7" ht="15" customHeight="1">
      <c r="A1913" s="9" t="s">
        <v>714</v>
      </c>
      <c r="B1913" s="10" t="s">
        <v>715</v>
      </c>
      <c r="C1913" s="9" t="s">
        <v>20</v>
      </c>
      <c r="D1913" s="9" t="s">
        <v>713</v>
      </c>
      <c r="E1913" s="11">
        <v>0.35872013000000003</v>
      </c>
      <c r="F1913" s="12">
        <v>15.73</v>
      </c>
      <c r="G1913" s="12">
        <v>5.64</v>
      </c>
    </row>
    <row r="1914" spans="1:7" ht="18" customHeight="1">
      <c r="A1914" s="7"/>
      <c r="B1914" s="7"/>
      <c r="C1914" s="7"/>
      <c r="D1914" s="7"/>
      <c r="E1914" s="207" t="s">
        <v>716</v>
      </c>
      <c r="F1914" s="207"/>
      <c r="G1914" s="13">
        <v>18.77</v>
      </c>
    </row>
    <row r="1915" spans="1:7" ht="15" customHeight="1">
      <c r="A1915" s="7"/>
      <c r="B1915" s="7"/>
      <c r="C1915" s="7"/>
      <c r="D1915" s="7"/>
      <c r="E1915" s="208" t="s">
        <v>698</v>
      </c>
      <c r="F1915" s="208"/>
      <c r="G1915" s="14">
        <v>56.55</v>
      </c>
    </row>
    <row r="1916" spans="1:7" ht="9.9499999999999993" customHeight="1">
      <c r="A1916" s="7"/>
      <c r="B1916" s="7"/>
      <c r="C1916" s="7"/>
      <c r="D1916" s="7"/>
      <c r="E1916" s="209"/>
      <c r="F1916" s="209"/>
      <c r="G1916" s="209"/>
    </row>
    <row r="1917" spans="1:7" ht="20.100000000000001" customHeight="1">
      <c r="A1917" s="210" t="s">
        <v>1417</v>
      </c>
      <c r="B1917" s="210"/>
      <c r="C1917" s="210"/>
      <c r="D1917" s="210"/>
      <c r="E1917" s="210"/>
      <c r="F1917" s="210"/>
      <c r="G1917" s="210"/>
    </row>
    <row r="1918" spans="1:7" ht="15" customHeight="1">
      <c r="A1918" s="206" t="s">
        <v>800</v>
      </c>
      <c r="B1918" s="206"/>
      <c r="C1918" s="8" t="s">
        <v>3</v>
      </c>
      <c r="D1918" s="8" t="s">
        <v>4</v>
      </c>
      <c r="E1918" s="8" t="s">
        <v>692</v>
      </c>
      <c r="F1918" s="8" t="s">
        <v>693</v>
      </c>
      <c r="G1918" s="8" t="s">
        <v>694</v>
      </c>
    </row>
    <row r="1919" spans="1:7" ht="15" customHeight="1">
      <c r="A1919" s="9" t="s">
        <v>944</v>
      </c>
      <c r="B1919" s="10" t="s">
        <v>945</v>
      </c>
      <c r="C1919" s="9" t="s">
        <v>15</v>
      </c>
      <c r="D1919" s="9" t="s">
        <v>803</v>
      </c>
      <c r="E1919" s="11">
        <v>3.8788255600000001</v>
      </c>
      <c r="F1919" s="12">
        <v>2.98</v>
      </c>
      <c r="G1919" s="12">
        <v>11.55</v>
      </c>
    </row>
    <row r="1920" spans="1:7" ht="15" customHeight="1">
      <c r="A1920" s="9" t="s">
        <v>804</v>
      </c>
      <c r="B1920" s="10" t="s">
        <v>805</v>
      </c>
      <c r="C1920" s="9" t="s">
        <v>15</v>
      </c>
      <c r="D1920" s="9" t="s">
        <v>803</v>
      </c>
      <c r="E1920" s="11">
        <v>3.8753609099999999</v>
      </c>
      <c r="F1920" s="12">
        <v>3.08</v>
      </c>
      <c r="G1920" s="12">
        <v>11.93</v>
      </c>
    </row>
    <row r="1921" spans="1:7" ht="15" customHeight="1">
      <c r="A1921" s="7"/>
      <c r="B1921" s="7"/>
      <c r="C1921" s="7"/>
      <c r="D1921" s="7"/>
      <c r="E1921" s="207" t="s">
        <v>806</v>
      </c>
      <c r="F1921" s="207"/>
      <c r="G1921" s="13">
        <v>23.48</v>
      </c>
    </row>
    <row r="1922" spans="1:7" ht="15" customHeight="1">
      <c r="A1922" s="206" t="s">
        <v>700</v>
      </c>
      <c r="B1922" s="206"/>
      <c r="C1922" s="8" t="s">
        <v>3</v>
      </c>
      <c r="D1922" s="8" t="s">
        <v>4</v>
      </c>
      <c r="E1922" s="8" t="s">
        <v>692</v>
      </c>
      <c r="F1922" s="8" t="s">
        <v>693</v>
      </c>
      <c r="G1922" s="8" t="s">
        <v>694</v>
      </c>
    </row>
    <row r="1923" spans="1:7" ht="29.1" customHeight="1">
      <c r="A1923" s="9" t="s">
        <v>1418</v>
      </c>
      <c r="B1923" s="10" t="s">
        <v>1419</v>
      </c>
      <c r="C1923" s="9" t="s">
        <v>15</v>
      </c>
      <c r="D1923" s="9" t="s">
        <v>16</v>
      </c>
      <c r="E1923" s="11">
        <v>2.1513394099999998</v>
      </c>
      <c r="F1923" s="12">
        <v>187.94</v>
      </c>
      <c r="G1923" s="12">
        <v>404.32</v>
      </c>
    </row>
    <row r="1924" spans="1:7" ht="15" customHeight="1">
      <c r="A1924" s="7"/>
      <c r="B1924" s="7"/>
      <c r="C1924" s="7"/>
      <c r="D1924" s="7"/>
      <c r="E1924" s="207" t="s">
        <v>709</v>
      </c>
      <c r="F1924" s="207"/>
      <c r="G1924" s="13">
        <v>404.32</v>
      </c>
    </row>
    <row r="1925" spans="1:7" ht="15" customHeight="1">
      <c r="A1925" s="206" t="s">
        <v>815</v>
      </c>
      <c r="B1925" s="206"/>
      <c r="C1925" s="8" t="s">
        <v>3</v>
      </c>
      <c r="D1925" s="8" t="s">
        <v>4</v>
      </c>
      <c r="E1925" s="8" t="s">
        <v>692</v>
      </c>
      <c r="F1925" s="8" t="s">
        <v>693</v>
      </c>
      <c r="G1925" s="8" t="s">
        <v>694</v>
      </c>
    </row>
    <row r="1926" spans="1:7" ht="15" customHeight="1">
      <c r="A1926" s="9" t="s">
        <v>946</v>
      </c>
      <c r="B1926" s="10" t="s">
        <v>947</v>
      </c>
      <c r="C1926" s="9" t="s">
        <v>15</v>
      </c>
      <c r="D1926" s="9" t="s">
        <v>803</v>
      </c>
      <c r="E1926" s="11">
        <v>3.8727239099999999</v>
      </c>
      <c r="F1926" s="12">
        <v>16.399999999999999</v>
      </c>
      <c r="G1926" s="12">
        <v>63.51</v>
      </c>
    </row>
    <row r="1927" spans="1:7" ht="15" customHeight="1">
      <c r="A1927" s="9" t="s">
        <v>818</v>
      </c>
      <c r="B1927" s="10" t="s">
        <v>819</v>
      </c>
      <c r="C1927" s="9" t="s">
        <v>15</v>
      </c>
      <c r="D1927" s="9" t="s">
        <v>803</v>
      </c>
      <c r="E1927" s="11">
        <v>3.8729688599999998</v>
      </c>
      <c r="F1927" s="12">
        <v>11.7</v>
      </c>
      <c r="G1927" s="12">
        <v>45.31</v>
      </c>
    </row>
    <row r="1928" spans="1:7" ht="15" customHeight="1">
      <c r="A1928" s="7"/>
      <c r="B1928" s="7"/>
      <c r="C1928" s="7"/>
      <c r="D1928" s="7"/>
      <c r="E1928" s="207" t="s">
        <v>820</v>
      </c>
      <c r="F1928" s="207"/>
      <c r="G1928" s="13">
        <v>108.82</v>
      </c>
    </row>
    <row r="1929" spans="1:7" ht="15" customHeight="1">
      <c r="A1929" s="206" t="s">
        <v>691</v>
      </c>
      <c r="B1929" s="206"/>
      <c r="C1929" s="8" t="s">
        <v>3</v>
      </c>
      <c r="D1929" s="8" t="s">
        <v>4</v>
      </c>
      <c r="E1929" s="8" t="s">
        <v>692</v>
      </c>
      <c r="F1929" s="8" t="s">
        <v>693</v>
      </c>
      <c r="G1929" s="8" t="s">
        <v>694</v>
      </c>
    </row>
    <row r="1930" spans="1:7" ht="29.1" customHeight="1">
      <c r="A1930" s="9" t="s">
        <v>950</v>
      </c>
      <c r="B1930" s="10" t="s">
        <v>951</v>
      </c>
      <c r="C1930" s="9" t="s">
        <v>15</v>
      </c>
      <c r="D1930" s="9" t="s">
        <v>923</v>
      </c>
      <c r="E1930" s="11">
        <v>1.166319E-2</v>
      </c>
      <c r="F1930" s="12">
        <v>213.22</v>
      </c>
      <c r="G1930" s="12">
        <v>2.48</v>
      </c>
    </row>
    <row r="1931" spans="1:7" ht="15" customHeight="1">
      <c r="A1931" s="7"/>
      <c r="B1931" s="7"/>
      <c r="C1931" s="7"/>
      <c r="D1931" s="7"/>
      <c r="E1931" s="207" t="s">
        <v>697</v>
      </c>
      <c r="F1931" s="207"/>
      <c r="G1931" s="13">
        <v>2.48</v>
      </c>
    </row>
    <row r="1932" spans="1:7" ht="15" customHeight="1">
      <c r="A1932" s="7"/>
      <c r="B1932" s="7"/>
      <c r="C1932" s="7"/>
      <c r="D1932" s="7"/>
      <c r="E1932" s="208" t="s">
        <v>698</v>
      </c>
      <c r="F1932" s="208"/>
      <c r="G1932" s="14">
        <v>539.1</v>
      </c>
    </row>
    <row r="1933" spans="1:7" ht="9.9499999999999993" customHeight="1">
      <c r="A1933" s="7"/>
      <c r="B1933" s="7"/>
      <c r="C1933" s="7"/>
      <c r="D1933" s="7"/>
      <c r="E1933" s="209"/>
      <c r="F1933" s="209"/>
      <c r="G1933" s="209"/>
    </row>
    <row r="1934" spans="1:7" ht="20.100000000000001" customHeight="1">
      <c r="A1934" s="210" t="s">
        <v>1420</v>
      </c>
      <c r="B1934" s="210"/>
      <c r="C1934" s="210"/>
      <c r="D1934" s="210"/>
      <c r="E1934" s="210"/>
      <c r="F1934" s="210"/>
      <c r="G1934" s="210"/>
    </row>
    <row r="1935" spans="1:7" ht="15" customHeight="1">
      <c r="A1935" s="206" t="s">
        <v>800</v>
      </c>
      <c r="B1935" s="206"/>
      <c r="C1935" s="8" t="s">
        <v>3</v>
      </c>
      <c r="D1935" s="8" t="s">
        <v>4</v>
      </c>
      <c r="E1935" s="8" t="s">
        <v>692</v>
      </c>
      <c r="F1935" s="8" t="s">
        <v>693</v>
      </c>
      <c r="G1935" s="8" t="s">
        <v>694</v>
      </c>
    </row>
    <row r="1936" spans="1:7" ht="15" customHeight="1">
      <c r="A1936" s="9" t="s">
        <v>944</v>
      </c>
      <c r="B1936" s="10" t="s">
        <v>945</v>
      </c>
      <c r="C1936" s="9" t="s">
        <v>15</v>
      </c>
      <c r="D1936" s="9" t="s">
        <v>803</v>
      </c>
      <c r="E1936" s="11">
        <v>4.8715900000000003</v>
      </c>
      <c r="F1936" s="12">
        <v>2.98</v>
      </c>
      <c r="G1936" s="12">
        <v>14.51</v>
      </c>
    </row>
    <row r="1937" spans="1:7" ht="15" customHeight="1">
      <c r="A1937" s="9" t="s">
        <v>804</v>
      </c>
      <c r="B1937" s="10" t="s">
        <v>805</v>
      </c>
      <c r="C1937" s="9" t="s">
        <v>15</v>
      </c>
      <c r="D1937" s="9" t="s">
        <v>803</v>
      </c>
      <c r="E1937" s="11">
        <v>4.8380329599999996</v>
      </c>
      <c r="F1937" s="12">
        <v>3.08</v>
      </c>
      <c r="G1937" s="12">
        <v>14.9</v>
      </c>
    </row>
    <row r="1938" spans="1:7" ht="15" customHeight="1">
      <c r="A1938" s="7"/>
      <c r="B1938" s="7"/>
      <c r="C1938" s="7"/>
      <c r="D1938" s="7"/>
      <c r="E1938" s="207" t="s">
        <v>806</v>
      </c>
      <c r="F1938" s="207"/>
      <c r="G1938" s="13">
        <v>29.41</v>
      </c>
    </row>
    <row r="1939" spans="1:7" ht="15" customHeight="1">
      <c r="A1939" s="206" t="s">
        <v>700</v>
      </c>
      <c r="B1939" s="206"/>
      <c r="C1939" s="8" t="s">
        <v>3</v>
      </c>
      <c r="D1939" s="8" t="s">
        <v>4</v>
      </c>
      <c r="E1939" s="8" t="s">
        <v>692</v>
      </c>
      <c r="F1939" s="8" t="s">
        <v>693</v>
      </c>
      <c r="G1939" s="8" t="s">
        <v>694</v>
      </c>
    </row>
    <row r="1940" spans="1:7" ht="21" customHeight="1">
      <c r="A1940" s="9" t="s">
        <v>1421</v>
      </c>
      <c r="B1940" s="10" t="s">
        <v>1422</v>
      </c>
      <c r="C1940" s="9" t="s">
        <v>15</v>
      </c>
      <c r="D1940" s="9" t="s">
        <v>16</v>
      </c>
      <c r="E1940" s="11">
        <v>2.2982270200000001</v>
      </c>
      <c r="F1940" s="12">
        <v>153.34</v>
      </c>
      <c r="G1940" s="12">
        <v>352.41</v>
      </c>
    </row>
    <row r="1941" spans="1:7" ht="21" customHeight="1">
      <c r="A1941" s="9" t="s">
        <v>1423</v>
      </c>
      <c r="B1941" s="10" t="s">
        <v>1424</v>
      </c>
      <c r="C1941" s="9" t="s">
        <v>15</v>
      </c>
      <c r="D1941" s="9" t="s">
        <v>16</v>
      </c>
      <c r="E1941" s="11">
        <v>2.2981136599999998</v>
      </c>
      <c r="F1941" s="12">
        <v>107.81</v>
      </c>
      <c r="G1941" s="12">
        <v>247.75</v>
      </c>
    </row>
    <row r="1942" spans="1:7" ht="15" customHeight="1">
      <c r="A1942" s="7"/>
      <c r="B1942" s="7"/>
      <c r="C1942" s="7"/>
      <c r="D1942" s="7"/>
      <c r="E1942" s="207" t="s">
        <v>709</v>
      </c>
      <c r="F1942" s="207"/>
      <c r="G1942" s="13">
        <v>600.16</v>
      </c>
    </row>
    <row r="1943" spans="1:7" ht="15" customHeight="1">
      <c r="A1943" s="206" t="s">
        <v>815</v>
      </c>
      <c r="B1943" s="206"/>
      <c r="C1943" s="8" t="s">
        <v>3</v>
      </c>
      <c r="D1943" s="8" t="s">
        <v>4</v>
      </c>
      <c r="E1943" s="8" t="s">
        <v>692</v>
      </c>
      <c r="F1943" s="8" t="s">
        <v>693</v>
      </c>
      <c r="G1943" s="8" t="s">
        <v>694</v>
      </c>
    </row>
    <row r="1944" spans="1:7" ht="15" customHeight="1">
      <c r="A1944" s="9" t="s">
        <v>946</v>
      </c>
      <c r="B1944" s="10" t="s">
        <v>947</v>
      </c>
      <c r="C1944" s="9" t="s">
        <v>15</v>
      </c>
      <c r="D1944" s="9" t="s">
        <v>803</v>
      </c>
      <c r="E1944" s="11">
        <v>4.8380329599999996</v>
      </c>
      <c r="F1944" s="12">
        <v>16.399999999999999</v>
      </c>
      <c r="G1944" s="12">
        <v>79.34</v>
      </c>
    </row>
    <row r="1945" spans="1:7" ht="15" customHeight="1">
      <c r="A1945" s="9" t="s">
        <v>818</v>
      </c>
      <c r="B1945" s="10" t="s">
        <v>819</v>
      </c>
      <c r="C1945" s="9" t="s">
        <v>15</v>
      </c>
      <c r="D1945" s="9" t="s">
        <v>803</v>
      </c>
      <c r="E1945" s="11">
        <v>4.8380329599999996</v>
      </c>
      <c r="F1945" s="12">
        <v>11.7</v>
      </c>
      <c r="G1945" s="12">
        <v>56.6</v>
      </c>
    </row>
    <row r="1946" spans="1:7" ht="15" customHeight="1">
      <c r="A1946" s="7"/>
      <c r="B1946" s="7"/>
      <c r="C1946" s="7"/>
      <c r="D1946" s="7"/>
      <c r="E1946" s="207" t="s">
        <v>820</v>
      </c>
      <c r="F1946" s="207"/>
      <c r="G1946" s="13">
        <v>135.94</v>
      </c>
    </row>
    <row r="1947" spans="1:7" ht="15" customHeight="1">
      <c r="A1947" s="206" t="s">
        <v>691</v>
      </c>
      <c r="B1947" s="206"/>
      <c r="C1947" s="8" t="s">
        <v>3</v>
      </c>
      <c r="D1947" s="8" t="s">
        <v>4</v>
      </c>
      <c r="E1947" s="8" t="s">
        <v>692</v>
      </c>
      <c r="F1947" s="8" t="s">
        <v>693</v>
      </c>
      <c r="G1947" s="8" t="s">
        <v>694</v>
      </c>
    </row>
    <row r="1948" spans="1:7" ht="29.1" customHeight="1">
      <c r="A1948" s="9" t="s">
        <v>950</v>
      </c>
      <c r="B1948" s="10" t="s">
        <v>951</v>
      </c>
      <c r="C1948" s="9" t="s">
        <v>15</v>
      </c>
      <c r="D1948" s="9" t="s">
        <v>923</v>
      </c>
      <c r="E1948" s="11">
        <v>1.451407E-2</v>
      </c>
      <c r="F1948" s="12">
        <v>213.22</v>
      </c>
      <c r="G1948" s="12">
        <v>3.09</v>
      </c>
    </row>
    <row r="1949" spans="1:7" ht="15" customHeight="1">
      <c r="A1949" s="7"/>
      <c r="B1949" s="7"/>
      <c r="C1949" s="7"/>
      <c r="D1949" s="7"/>
      <c r="E1949" s="207" t="s">
        <v>697</v>
      </c>
      <c r="F1949" s="207"/>
      <c r="G1949" s="13">
        <v>3.09</v>
      </c>
    </row>
    <row r="1950" spans="1:7" ht="15" customHeight="1">
      <c r="A1950" s="7"/>
      <c r="B1950" s="7"/>
      <c r="C1950" s="7"/>
      <c r="D1950" s="7"/>
      <c r="E1950" s="208" t="s">
        <v>698</v>
      </c>
      <c r="F1950" s="208"/>
      <c r="G1950" s="14">
        <v>768.6</v>
      </c>
    </row>
    <row r="1951" spans="1:7" ht="9.9499999999999993" customHeight="1">
      <c r="A1951" s="7"/>
      <c r="B1951" s="7"/>
      <c r="C1951" s="7"/>
      <c r="D1951" s="7"/>
      <c r="E1951" s="209"/>
      <c r="F1951" s="209"/>
      <c r="G1951" s="209"/>
    </row>
    <row r="1952" spans="1:7" ht="20.100000000000001" customHeight="1">
      <c r="A1952" s="210" t="s">
        <v>1425</v>
      </c>
      <c r="B1952" s="210"/>
      <c r="C1952" s="210"/>
      <c r="D1952" s="210"/>
      <c r="E1952" s="210"/>
      <c r="F1952" s="210"/>
      <c r="G1952" s="210"/>
    </row>
    <row r="1953" spans="1:7" ht="15" customHeight="1">
      <c r="A1953" s="206" t="s">
        <v>700</v>
      </c>
      <c r="B1953" s="206"/>
      <c r="C1953" s="8" t="s">
        <v>3</v>
      </c>
      <c r="D1953" s="8" t="s">
        <v>4</v>
      </c>
      <c r="E1953" s="8" t="s">
        <v>692</v>
      </c>
      <c r="F1953" s="8" t="s">
        <v>693</v>
      </c>
      <c r="G1953" s="8" t="s">
        <v>694</v>
      </c>
    </row>
    <row r="1954" spans="1:7" ht="21" customHeight="1">
      <c r="A1954" s="9" t="s">
        <v>1195</v>
      </c>
      <c r="B1954" s="10" t="s">
        <v>1196</v>
      </c>
      <c r="C1954" s="9" t="s">
        <v>20</v>
      </c>
      <c r="D1954" s="9" t="s">
        <v>33</v>
      </c>
      <c r="E1954" s="11">
        <v>1</v>
      </c>
      <c r="F1954" s="12">
        <v>416.31</v>
      </c>
      <c r="G1954" s="12">
        <v>416.31</v>
      </c>
    </row>
    <row r="1955" spans="1:7" ht="15" customHeight="1">
      <c r="A1955" s="7"/>
      <c r="B1955" s="7"/>
      <c r="C1955" s="7"/>
      <c r="D1955" s="7"/>
      <c r="E1955" s="207" t="s">
        <v>709</v>
      </c>
      <c r="F1955" s="207"/>
      <c r="G1955" s="13">
        <v>416.31</v>
      </c>
    </row>
    <row r="1956" spans="1:7" ht="15" customHeight="1">
      <c r="A1956" s="206" t="s">
        <v>710</v>
      </c>
      <c r="B1956" s="206"/>
      <c r="C1956" s="8" t="s">
        <v>3</v>
      </c>
      <c r="D1956" s="8" t="s">
        <v>4</v>
      </c>
      <c r="E1956" s="8" t="s">
        <v>692</v>
      </c>
      <c r="F1956" s="8" t="s">
        <v>693</v>
      </c>
      <c r="G1956" s="8" t="s">
        <v>694</v>
      </c>
    </row>
    <row r="1957" spans="1:7" ht="21" customHeight="1">
      <c r="A1957" s="9" t="s">
        <v>795</v>
      </c>
      <c r="B1957" s="10" t="s">
        <v>796</v>
      </c>
      <c r="C1957" s="9" t="s">
        <v>20</v>
      </c>
      <c r="D1957" s="9" t="s">
        <v>713</v>
      </c>
      <c r="E1957" s="11">
        <v>11.813510989999999</v>
      </c>
      <c r="F1957" s="12">
        <v>15.9</v>
      </c>
      <c r="G1957" s="12">
        <v>187.83</v>
      </c>
    </row>
    <row r="1958" spans="1:7" ht="21" customHeight="1">
      <c r="A1958" s="9" t="s">
        <v>797</v>
      </c>
      <c r="B1958" s="10" t="s">
        <v>798</v>
      </c>
      <c r="C1958" s="9" t="s">
        <v>20</v>
      </c>
      <c r="D1958" s="9" t="s">
        <v>713</v>
      </c>
      <c r="E1958" s="11">
        <v>11.810285609999999</v>
      </c>
      <c r="F1958" s="12">
        <v>19.18</v>
      </c>
      <c r="G1958" s="12">
        <v>226.52</v>
      </c>
    </row>
    <row r="1959" spans="1:7" ht="18" customHeight="1">
      <c r="A1959" s="7"/>
      <c r="B1959" s="7"/>
      <c r="C1959" s="7"/>
      <c r="D1959" s="7"/>
      <c r="E1959" s="207" t="s">
        <v>716</v>
      </c>
      <c r="F1959" s="207"/>
      <c r="G1959" s="13">
        <v>414.35</v>
      </c>
    </row>
    <row r="1960" spans="1:7" ht="15" customHeight="1">
      <c r="A1960" s="7"/>
      <c r="B1960" s="7"/>
      <c r="C1960" s="7"/>
      <c r="D1960" s="7"/>
      <c r="E1960" s="208" t="s">
        <v>698</v>
      </c>
      <c r="F1960" s="208"/>
      <c r="G1960" s="14">
        <v>830.66</v>
      </c>
    </row>
    <row r="1961" spans="1:7" ht="9.9499999999999993" customHeight="1">
      <c r="A1961" s="7"/>
      <c r="B1961" s="7"/>
      <c r="C1961" s="7"/>
      <c r="D1961" s="7"/>
      <c r="E1961" s="209"/>
      <c r="F1961" s="209"/>
      <c r="G1961" s="209"/>
    </row>
    <row r="1962" spans="1:7" ht="20.100000000000001" customHeight="1">
      <c r="A1962" s="210" t="s">
        <v>1426</v>
      </c>
      <c r="B1962" s="210"/>
      <c r="C1962" s="210"/>
      <c r="D1962" s="210"/>
      <c r="E1962" s="210"/>
      <c r="F1962" s="210"/>
      <c r="G1962" s="210"/>
    </row>
    <row r="1963" spans="1:7" ht="15" customHeight="1">
      <c r="A1963" s="206" t="s">
        <v>700</v>
      </c>
      <c r="B1963" s="206"/>
      <c r="C1963" s="8" t="s">
        <v>3</v>
      </c>
      <c r="D1963" s="8" t="s">
        <v>4</v>
      </c>
      <c r="E1963" s="8" t="s">
        <v>692</v>
      </c>
      <c r="F1963" s="8" t="s">
        <v>693</v>
      </c>
      <c r="G1963" s="8" t="s">
        <v>694</v>
      </c>
    </row>
    <row r="1964" spans="1:7" ht="15" customHeight="1">
      <c r="A1964" s="9" t="s">
        <v>1211</v>
      </c>
      <c r="B1964" s="10" t="s">
        <v>1212</v>
      </c>
      <c r="C1964" s="9" t="s">
        <v>20</v>
      </c>
      <c r="D1964" s="9" t="s">
        <v>33</v>
      </c>
      <c r="E1964" s="11">
        <v>1</v>
      </c>
      <c r="F1964" s="12">
        <v>14.55</v>
      </c>
      <c r="G1964" s="12">
        <v>14.55</v>
      </c>
    </row>
    <row r="1965" spans="1:7" ht="15" customHeight="1">
      <c r="A1965" s="7"/>
      <c r="B1965" s="7"/>
      <c r="C1965" s="7"/>
      <c r="D1965" s="7"/>
      <c r="E1965" s="207" t="s">
        <v>709</v>
      </c>
      <c r="F1965" s="207"/>
      <c r="G1965" s="13">
        <v>14.55</v>
      </c>
    </row>
    <row r="1966" spans="1:7" ht="15" customHeight="1">
      <c r="A1966" s="206" t="s">
        <v>710</v>
      </c>
      <c r="B1966" s="206"/>
      <c r="C1966" s="8" t="s">
        <v>3</v>
      </c>
      <c r="D1966" s="8" t="s">
        <v>4</v>
      </c>
      <c r="E1966" s="8" t="s">
        <v>692</v>
      </c>
      <c r="F1966" s="8" t="s">
        <v>693</v>
      </c>
      <c r="G1966" s="8" t="s">
        <v>694</v>
      </c>
    </row>
    <row r="1967" spans="1:7" ht="21" customHeight="1">
      <c r="A1967" s="9" t="s">
        <v>797</v>
      </c>
      <c r="B1967" s="10" t="s">
        <v>798</v>
      </c>
      <c r="C1967" s="9" t="s">
        <v>20</v>
      </c>
      <c r="D1967" s="9" t="s">
        <v>713</v>
      </c>
      <c r="E1967" s="11">
        <v>0.69917598999999997</v>
      </c>
      <c r="F1967" s="12">
        <v>19.18</v>
      </c>
      <c r="G1967" s="12">
        <v>13.41</v>
      </c>
    </row>
    <row r="1968" spans="1:7" ht="15" customHeight="1">
      <c r="A1968" s="9" t="s">
        <v>714</v>
      </c>
      <c r="B1968" s="10" t="s">
        <v>715</v>
      </c>
      <c r="C1968" s="9" t="s">
        <v>20</v>
      </c>
      <c r="D1968" s="9" t="s">
        <v>713</v>
      </c>
      <c r="E1968" s="11">
        <v>0.22150842000000001</v>
      </c>
      <c r="F1968" s="12">
        <v>15.73</v>
      </c>
      <c r="G1968" s="12">
        <v>3.48</v>
      </c>
    </row>
    <row r="1969" spans="1:7" ht="18" customHeight="1">
      <c r="A1969" s="7"/>
      <c r="B1969" s="7"/>
      <c r="C1969" s="7"/>
      <c r="D1969" s="7"/>
      <c r="E1969" s="207" t="s">
        <v>716</v>
      </c>
      <c r="F1969" s="207"/>
      <c r="G1969" s="13">
        <v>16.89</v>
      </c>
    </row>
    <row r="1970" spans="1:7" ht="15" customHeight="1">
      <c r="A1970" s="7"/>
      <c r="B1970" s="7"/>
      <c r="C1970" s="7"/>
      <c r="D1970" s="7"/>
      <c r="E1970" s="208" t="s">
        <v>698</v>
      </c>
      <c r="F1970" s="208"/>
      <c r="G1970" s="14">
        <v>31.44</v>
      </c>
    </row>
    <row r="1971" spans="1:7" ht="9.9499999999999993" customHeight="1">
      <c r="A1971" s="7"/>
      <c r="B1971" s="7"/>
      <c r="C1971" s="7"/>
      <c r="D1971" s="7"/>
      <c r="E1971" s="209"/>
      <c r="F1971" s="209"/>
      <c r="G1971" s="209"/>
    </row>
    <row r="1972" spans="1:7" ht="20.100000000000001" customHeight="1">
      <c r="A1972" s="210" t="s">
        <v>1427</v>
      </c>
      <c r="B1972" s="210"/>
      <c r="C1972" s="210"/>
      <c r="D1972" s="210"/>
      <c r="E1972" s="210"/>
      <c r="F1972" s="210"/>
      <c r="G1972" s="210"/>
    </row>
    <row r="1973" spans="1:7" ht="15" customHeight="1">
      <c r="A1973" s="206" t="s">
        <v>700</v>
      </c>
      <c r="B1973" s="206"/>
      <c r="C1973" s="8" t="s">
        <v>3</v>
      </c>
      <c r="D1973" s="8" t="s">
        <v>4</v>
      </c>
      <c r="E1973" s="8" t="s">
        <v>692</v>
      </c>
      <c r="F1973" s="8" t="s">
        <v>693</v>
      </c>
      <c r="G1973" s="8" t="s">
        <v>694</v>
      </c>
    </row>
    <row r="1974" spans="1:7" ht="21" customHeight="1">
      <c r="A1974" s="9" t="s">
        <v>1198</v>
      </c>
      <c r="B1974" s="10" t="s">
        <v>1199</v>
      </c>
      <c r="C1974" s="9" t="s">
        <v>20</v>
      </c>
      <c r="D1974" s="9" t="s">
        <v>33</v>
      </c>
      <c r="E1974" s="11">
        <v>1</v>
      </c>
      <c r="F1974" s="12">
        <v>56.95</v>
      </c>
      <c r="G1974" s="12">
        <v>56.95</v>
      </c>
    </row>
    <row r="1975" spans="1:7" ht="29.1" customHeight="1">
      <c r="A1975" s="9" t="s">
        <v>1200</v>
      </c>
      <c r="B1975" s="10" t="s">
        <v>1201</v>
      </c>
      <c r="C1975" s="9" t="s">
        <v>20</v>
      </c>
      <c r="D1975" s="9" t="s">
        <v>33</v>
      </c>
      <c r="E1975" s="11">
        <v>6</v>
      </c>
      <c r="F1975" s="12">
        <v>5.47</v>
      </c>
      <c r="G1975" s="12">
        <v>32.82</v>
      </c>
    </row>
    <row r="1976" spans="1:7" ht="15" customHeight="1">
      <c r="A1976" s="7"/>
      <c r="B1976" s="7"/>
      <c r="C1976" s="7"/>
      <c r="D1976" s="7"/>
      <c r="E1976" s="207" t="s">
        <v>709</v>
      </c>
      <c r="F1976" s="207"/>
      <c r="G1976" s="13">
        <v>89.77</v>
      </c>
    </row>
    <row r="1977" spans="1:7" ht="15" customHeight="1">
      <c r="A1977" s="206" t="s">
        <v>710</v>
      </c>
      <c r="B1977" s="206"/>
      <c r="C1977" s="8" t="s">
        <v>3</v>
      </c>
      <c r="D1977" s="8" t="s">
        <v>4</v>
      </c>
      <c r="E1977" s="8" t="s">
        <v>692</v>
      </c>
      <c r="F1977" s="8" t="s">
        <v>693</v>
      </c>
      <c r="G1977" s="8" t="s">
        <v>694</v>
      </c>
    </row>
    <row r="1978" spans="1:7" ht="21" customHeight="1">
      <c r="A1978" s="9" t="s">
        <v>797</v>
      </c>
      <c r="B1978" s="10" t="s">
        <v>798</v>
      </c>
      <c r="C1978" s="9" t="s">
        <v>20</v>
      </c>
      <c r="D1978" s="9" t="s">
        <v>713</v>
      </c>
      <c r="E1978" s="11">
        <v>7.2059842600000001</v>
      </c>
      <c r="F1978" s="12">
        <v>19.18</v>
      </c>
      <c r="G1978" s="12">
        <v>138.21</v>
      </c>
    </row>
    <row r="1979" spans="1:7" ht="15" customHeight="1">
      <c r="A1979" s="9" t="s">
        <v>714</v>
      </c>
      <c r="B1979" s="10" t="s">
        <v>715</v>
      </c>
      <c r="C1979" s="9" t="s">
        <v>20</v>
      </c>
      <c r="D1979" s="9" t="s">
        <v>713</v>
      </c>
      <c r="E1979" s="11">
        <v>2.2713267699999999</v>
      </c>
      <c r="F1979" s="12">
        <v>15.73</v>
      </c>
      <c r="G1979" s="12">
        <v>35.72</v>
      </c>
    </row>
    <row r="1980" spans="1:7" ht="18" customHeight="1">
      <c r="A1980" s="7"/>
      <c r="B1980" s="7"/>
      <c r="C1980" s="7"/>
      <c r="D1980" s="7"/>
      <c r="E1980" s="207" t="s">
        <v>716</v>
      </c>
      <c r="F1980" s="207"/>
      <c r="G1980" s="13">
        <v>173.93</v>
      </c>
    </row>
    <row r="1981" spans="1:7" ht="15" customHeight="1">
      <c r="A1981" s="7"/>
      <c r="B1981" s="7"/>
      <c r="C1981" s="7"/>
      <c r="D1981" s="7"/>
      <c r="E1981" s="208" t="s">
        <v>698</v>
      </c>
      <c r="F1981" s="208"/>
      <c r="G1981" s="14">
        <v>263.7</v>
      </c>
    </row>
    <row r="1982" spans="1:7" ht="9.9499999999999993" customHeight="1">
      <c r="A1982" s="7"/>
      <c r="B1982" s="7"/>
      <c r="C1982" s="7"/>
      <c r="D1982" s="7"/>
      <c r="E1982" s="209"/>
      <c r="F1982" s="209"/>
      <c r="G1982" s="209"/>
    </row>
    <row r="1983" spans="1:7" ht="20.100000000000001" customHeight="1">
      <c r="A1983" s="210" t="s">
        <v>1428</v>
      </c>
      <c r="B1983" s="210"/>
      <c r="C1983" s="210"/>
      <c r="D1983" s="210"/>
      <c r="E1983" s="210"/>
      <c r="F1983" s="210"/>
      <c r="G1983" s="210"/>
    </row>
    <row r="1984" spans="1:7" ht="15" customHeight="1">
      <c r="A1984" s="206" t="s">
        <v>700</v>
      </c>
      <c r="B1984" s="206"/>
      <c r="C1984" s="8" t="s">
        <v>3</v>
      </c>
      <c r="D1984" s="8" t="s">
        <v>4</v>
      </c>
      <c r="E1984" s="8" t="s">
        <v>692</v>
      </c>
      <c r="F1984" s="8" t="s">
        <v>693</v>
      </c>
      <c r="G1984" s="8" t="s">
        <v>694</v>
      </c>
    </row>
    <row r="1985" spans="1:7" ht="29.1" customHeight="1">
      <c r="A1985" s="9" t="s">
        <v>1203</v>
      </c>
      <c r="B1985" s="10" t="s">
        <v>1204</v>
      </c>
      <c r="C1985" s="9" t="s">
        <v>20</v>
      </c>
      <c r="D1985" s="9" t="s">
        <v>33</v>
      </c>
      <c r="E1985" s="11">
        <v>1</v>
      </c>
      <c r="F1985" s="12">
        <v>3.27</v>
      </c>
      <c r="G1985" s="12">
        <v>3.27</v>
      </c>
    </row>
    <row r="1986" spans="1:7" ht="15" customHeight="1">
      <c r="A1986" s="7"/>
      <c r="B1986" s="7"/>
      <c r="C1986" s="7"/>
      <c r="D1986" s="7"/>
      <c r="E1986" s="207" t="s">
        <v>709</v>
      </c>
      <c r="F1986" s="207"/>
      <c r="G1986" s="13">
        <v>3.27</v>
      </c>
    </row>
    <row r="1987" spans="1:7" ht="15" customHeight="1">
      <c r="A1987" s="206" t="s">
        <v>691</v>
      </c>
      <c r="B1987" s="206"/>
      <c r="C1987" s="8" t="s">
        <v>3</v>
      </c>
      <c r="D1987" s="8" t="s">
        <v>4</v>
      </c>
      <c r="E1987" s="8" t="s">
        <v>692</v>
      </c>
      <c r="F1987" s="8" t="s">
        <v>693</v>
      </c>
      <c r="G1987" s="8" t="s">
        <v>694</v>
      </c>
    </row>
    <row r="1988" spans="1:7" ht="21" customHeight="1">
      <c r="A1988" s="9" t="s">
        <v>1205</v>
      </c>
      <c r="B1988" s="10" t="s">
        <v>1206</v>
      </c>
      <c r="C1988" s="9" t="s">
        <v>20</v>
      </c>
      <c r="D1988" s="9" t="s">
        <v>33</v>
      </c>
      <c r="E1988" s="11">
        <v>1</v>
      </c>
      <c r="F1988" s="12">
        <v>111.25</v>
      </c>
      <c r="G1988" s="12">
        <v>111.25</v>
      </c>
    </row>
    <row r="1989" spans="1:7" ht="15" customHeight="1">
      <c r="A1989" s="7"/>
      <c r="B1989" s="7"/>
      <c r="C1989" s="7"/>
      <c r="D1989" s="7"/>
      <c r="E1989" s="207" t="s">
        <v>697</v>
      </c>
      <c r="F1989" s="207"/>
      <c r="G1989" s="13">
        <v>111.25</v>
      </c>
    </row>
    <row r="1990" spans="1:7" ht="15" customHeight="1">
      <c r="A1990" s="7"/>
      <c r="B1990" s="7"/>
      <c r="C1990" s="7"/>
      <c r="D1990" s="7"/>
      <c r="E1990" s="208" t="s">
        <v>698</v>
      </c>
      <c r="F1990" s="208"/>
      <c r="G1990" s="14">
        <v>260</v>
      </c>
    </row>
    <row r="1991" spans="1:7" ht="9.9499999999999993" customHeight="1">
      <c r="A1991" s="7"/>
      <c r="B1991" s="7"/>
      <c r="C1991" s="7"/>
      <c r="D1991" s="7"/>
      <c r="E1991" s="209"/>
      <c r="F1991" s="209"/>
      <c r="G1991" s="209"/>
    </row>
    <row r="1992" spans="1:7" ht="20.100000000000001" customHeight="1">
      <c r="A1992" s="210" t="s">
        <v>1429</v>
      </c>
      <c r="B1992" s="210"/>
      <c r="C1992" s="210"/>
      <c r="D1992" s="210"/>
      <c r="E1992" s="210"/>
      <c r="F1992" s="210"/>
      <c r="G1992" s="210"/>
    </row>
    <row r="1993" spans="1:7" ht="15" customHeight="1">
      <c r="A1993" s="206" t="s">
        <v>700</v>
      </c>
      <c r="B1993" s="206"/>
      <c r="C1993" s="8" t="s">
        <v>3</v>
      </c>
      <c r="D1993" s="8" t="s">
        <v>4</v>
      </c>
      <c r="E1993" s="8" t="s">
        <v>692</v>
      </c>
      <c r="F1993" s="8" t="s">
        <v>693</v>
      </c>
      <c r="G1993" s="8" t="s">
        <v>694</v>
      </c>
    </row>
    <row r="1994" spans="1:7" ht="29.1" customHeight="1">
      <c r="A1994" s="9" t="s">
        <v>1203</v>
      </c>
      <c r="B1994" s="10" t="s">
        <v>1204</v>
      </c>
      <c r="C1994" s="9" t="s">
        <v>20</v>
      </c>
      <c r="D1994" s="9" t="s">
        <v>33</v>
      </c>
      <c r="E1994" s="11">
        <v>1</v>
      </c>
      <c r="F1994" s="12">
        <v>3.27</v>
      </c>
      <c r="G1994" s="12">
        <v>3.27</v>
      </c>
    </row>
    <row r="1995" spans="1:7" ht="15" customHeight="1">
      <c r="A1995" s="7"/>
      <c r="B1995" s="7"/>
      <c r="C1995" s="7"/>
      <c r="D1995" s="7"/>
      <c r="E1995" s="207" t="s">
        <v>709</v>
      </c>
      <c r="F1995" s="207"/>
      <c r="G1995" s="13">
        <v>3.27</v>
      </c>
    </row>
    <row r="1996" spans="1:7" ht="15" customHeight="1">
      <c r="A1996" s="206" t="s">
        <v>691</v>
      </c>
      <c r="B1996" s="206"/>
      <c r="C1996" s="8" t="s">
        <v>3</v>
      </c>
      <c r="D1996" s="8" t="s">
        <v>4</v>
      </c>
      <c r="E1996" s="8" t="s">
        <v>692</v>
      </c>
      <c r="F1996" s="8" t="s">
        <v>693</v>
      </c>
      <c r="G1996" s="8" t="s">
        <v>694</v>
      </c>
    </row>
    <row r="1997" spans="1:7" ht="29.1" customHeight="1">
      <c r="A1997" s="9" t="s">
        <v>1208</v>
      </c>
      <c r="B1997" s="10" t="s">
        <v>1209</v>
      </c>
      <c r="C1997" s="9" t="s">
        <v>20</v>
      </c>
      <c r="D1997" s="9" t="s">
        <v>33</v>
      </c>
      <c r="E1997" s="11">
        <v>1</v>
      </c>
      <c r="F1997" s="12">
        <v>288.3</v>
      </c>
      <c r="G1997" s="12">
        <v>288.3</v>
      </c>
    </row>
    <row r="1998" spans="1:7" ht="15" customHeight="1">
      <c r="A1998" s="7"/>
      <c r="B1998" s="7"/>
      <c r="C1998" s="7"/>
      <c r="D1998" s="7"/>
      <c r="E1998" s="207" t="s">
        <v>697</v>
      </c>
      <c r="F1998" s="207"/>
      <c r="G1998" s="13">
        <v>288.3</v>
      </c>
    </row>
    <row r="1999" spans="1:7" ht="15" customHeight="1">
      <c r="A1999" s="7"/>
      <c r="B1999" s="7"/>
      <c r="C1999" s="7"/>
      <c r="D1999" s="7"/>
      <c r="E1999" s="208" t="s">
        <v>698</v>
      </c>
      <c r="F1999" s="208"/>
      <c r="G1999" s="14">
        <v>650</v>
      </c>
    </row>
    <row r="2000" spans="1:7" ht="9.9499999999999993" customHeight="1">
      <c r="A2000" s="7"/>
      <c r="B2000" s="7"/>
      <c r="C2000" s="7"/>
      <c r="D2000" s="7"/>
      <c r="E2000" s="209"/>
      <c r="F2000" s="209"/>
      <c r="G2000" s="209"/>
    </row>
    <row r="2001" spans="1:7" ht="20.100000000000001" customHeight="1">
      <c r="A2001" s="210" t="s">
        <v>1430</v>
      </c>
      <c r="B2001" s="210"/>
      <c r="C2001" s="210"/>
      <c r="D2001" s="210"/>
      <c r="E2001" s="210"/>
      <c r="F2001" s="210"/>
      <c r="G2001" s="210"/>
    </row>
    <row r="2002" spans="1:7" ht="15" customHeight="1">
      <c r="A2002" s="206" t="s">
        <v>700</v>
      </c>
      <c r="B2002" s="206"/>
      <c r="C2002" s="8" t="s">
        <v>3</v>
      </c>
      <c r="D2002" s="8" t="s">
        <v>4</v>
      </c>
      <c r="E2002" s="8" t="s">
        <v>692</v>
      </c>
      <c r="F2002" s="8" t="s">
        <v>693</v>
      </c>
      <c r="G2002" s="8" t="s">
        <v>694</v>
      </c>
    </row>
    <row r="2003" spans="1:7" ht="15" customHeight="1">
      <c r="A2003" s="9" t="s">
        <v>1211</v>
      </c>
      <c r="B2003" s="10" t="s">
        <v>1212</v>
      </c>
      <c r="C2003" s="9" t="s">
        <v>20</v>
      </c>
      <c r="D2003" s="9" t="s">
        <v>33</v>
      </c>
      <c r="E2003" s="11">
        <v>1</v>
      </c>
      <c r="F2003" s="12">
        <v>14.55</v>
      </c>
      <c r="G2003" s="12">
        <v>14.55</v>
      </c>
    </row>
    <row r="2004" spans="1:7" ht="15" customHeight="1">
      <c r="A2004" s="7"/>
      <c r="B2004" s="7"/>
      <c r="C2004" s="7"/>
      <c r="D2004" s="7"/>
      <c r="E2004" s="207" t="s">
        <v>709</v>
      </c>
      <c r="F2004" s="207"/>
      <c r="G2004" s="13">
        <v>14.55</v>
      </c>
    </row>
    <row r="2005" spans="1:7" ht="15" customHeight="1">
      <c r="A2005" s="206" t="s">
        <v>710</v>
      </c>
      <c r="B2005" s="206"/>
      <c r="C2005" s="8" t="s">
        <v>3</v>
      </c>
      <c r="D2005" s="8" t="s">
        <v>4</v>
      </c>
      <c r="E2005" s="8" t="s">
        <v>692</v>
      </c>
      <c r="F2005" s="8" t="s">
        <v>693</v>
      </c>
      <c r="G2005" s="8" t="s">
        <v>694</v>
      </c>
    </row>
    <row r="2006" spans="1:7" ht="21" customHeight="1">
      <c r="A2006" s="9" t="s">
        <v>797</v>
      </c>
      <c r="B2006" s="10" t="s">
        <v>798</v>
      </c>
      <c r="C2006" s="9" t="s">
        <v>20</v>
      </c>
      <c r="D2006" s="9" t="s">
        <v>713</v>
      </c>
      <c r="E2006" s="11">
        <v>1.1495023099999999</v>
      </c>
      <c r="F2006" s="12">
        <v>19.18</v>
      </c>
      <c r="G2006" s="12">
        <v>22.04</v>
      </c>
    </row>
    <row r="2007" spans="1:7" ht="15" customHeight="1">
      <c r="A2007" s="9" t="s">
        <v>714</v>
      </c>
      <c r="B2007" s="10" t="s">
        <v>715</v>
      </c>
      <c r="C2007" s="9" t="s">
        <v>20</v>
      </c>
      <c r="D2007" s="9" t="s">
        <v>713</v>
      </c>
      <c r="E2007" s="11">
        <v>0.36340593999999998</v>
      </c>
      <c r="F2007" s="12">
        <v>15.73</v>
      </c>
      <c r="G2007" s="12">
        <v>5.71</v>
      </c>
    </row>
    <row r="2008" spans="1:7" ht="18" customHeight="1">
      <c r="A2008" s="7"/>
      <c r="B2008" s="7"/>
      <c r="C2008" s="7"/>
      <c r="D2008" s="7"/>
      <c r="E2008" s="207" t="s">
        <v>716</v>
      </c>
      <c r="F2008" s="207"/>
      <c r="G2008" s="13">
        <v>27.75</v>
      </c>
    </row>
    <row r="2009" spans="1:7" ht="15" customHeight="1">
      <c r="A2009" s="7"/>
      <c r="B2009" s="7"/>
      <c r="C2009" s="7"/>
      <c r="D2009" s="7"/>
      <c r="E2009" s="208" t="s">
        <v>698</v>
      </c>
      <c r="F2009" s="208"/>
      <c r="G2009" s="14">
        <v>42.3</v>
      </c>
    </row>
    <row r="2010" spans="1:7" ht="9.9499999999999993" customHeight="1">
      <c r="A2010" s="7"/>
      <c r="B2010" s="7"/>
      <c r="C2010" s="7"/>
      <c r="D2010" s="7"/>
      <c r="E2010" s="209"/>
      <c r="F2010" s="209"/>
      <c r="G2010" s="209"/>
    </row>
    <row r="2011" spans="1:7" ht="20.100000000000001" customHeight="1">
      <c r="A2011" s="210" t="s">
        <v>1767</v>
      </c>
      <c r="B2011" s="210"/>
      <c r="C2011" s="210"/>
      <c r="D2011" s="210"/>
      <c r="E2011" s="210"/>
      <c r="F2011" s="210"/>
      <c r="G2011" s="210"/>
    </row>
    <row r="2012" spans="1:7" ht="15" customHeight="1">
      <c r="A2012" s="206" t="s">
        <v>700</v>
      </c>
      <c r="B2012" s="206"/>
      <c r="C2012" s="8" t="s">
        <v>3</v>
      </c>
      <c r="D2012" s="8" t="s">
        <v>4</v>
      </c>
      <c r="E2012" s="8" t="s">
        <v>692</v>
      </c>
      <c r="F2012" s="8" t="s">
        <v>693</v>
      </c>
      <c r="G2012" s="8" t="s">
        <v>694</v>
      </c>
    </row>
    <row r="2013" spans="1:7" ht="21" customHeight="1">
      <c r="A2013" s="9" t="s">
        <v>475</v>
      </c>
      <c r="B2013" s="10" t="s">
        <v>1768</v>
      </c>
      <c r="C2013" s="9" t="s">
        <v>1764</v>
      </c>
      <c r="D2013" s="9" t="s">
        <v>33</v>
      </c>
      <c r="E2013" s="11">
        <v>1</v>
      </c>
      <c r="F2013" s="12">
        <v>900</v>
      </c>
      <c r="G2013" s="12">
        <v>900</v>
      </c>
    </row>
    <row r="2014" spans="1:7" ht="15" customHeight="1">
      <c r="A2014" s="7"/>
      <c r="B2014" s="7"/>
      <c r="C2014" s="7"/>
      <c r="D2014" s="7"/>
      <c r="E2014" s="207" t="s">
        <v>709</v>
      </c>
      <c r="F2014" s="207"/>
      <c r="G2014" s="13">
        <v>900</v>
      </c>
    </row>
    <row r="2015" spans="1:7" ht="15" customHeight="1">
      <c r="A2015" s="7"/>
      <c r="B2015" s="7"/>
      <c r="C2015" s="7"/>
      <c r="D2015" s="7"/>
      <c r="E2015" s="208" t="s">
        <v>698</v>
      </c>
      <c r="F2015" s="208"/>
      <c r="G2015" s="14">
        <v>900</v>
      </c>
    </row>
    <row r="2016" spans="1:7" ht="9.9499999999999993" customHeight="1">
      <c r="A2016" s="7"/>
      <c r="B2016" s="7"/>
      <c r="C2016" s="7"/>
      <c r="D2016" s="7"/>
      <c r="E2016" s="209"/>
      <c r="F2016" s="209"/>
      <c r="G2016" s="209"/>
    </row>
    <row r="2017" spans="1:7" ht="20.100000000000001" customHeight="1">
      <c r="A2017" s="210" t="s">
        <v>1431</v>
      </c>
      <c r="B2017" s="210"/>
      <c r="C2017" s="210"/>
      <c r="D2017" s="210"/>
      <c r="E2017" s="210"/>
      <c r="F2017" s="210"/>
      <c r="G2017" s="210"/>
    </row>
    <row r="2018" spans="1:7" ht="15" customHeight="1">
      <c r="A2018" s="206" t="s">
        <v>691</v>
      </c>
      <c r="B2018" s="206"/>
      <c r="C2018" s="8" t="s">
        <v>3</v>
      </c>
      <c r="D2018" s="8" t="s">
        <v>4</v>
      </c>
      <c r="E2018" s="8" t="s">
        <v>692</v>
      </c>
      <c r="F2018" s="8" t="s">
        <v>693</v>
      </c>
      <c r="G2018" s="8" t="s">
        <v>694</v>
      </c>
    </row>
    <row r="2019" spans="1:7" ht="29.1" customHeight="1">
      <c r="A2019" s="9" t="s">
        <v>1214</v>
      </c>
      <c r="B2019" s="10" t="s">
        <v>1215</v>
      </c>
      <c r="C2019" s="9" t="s">
        <v>20</v>
      </c>
      <c r="D2019" s="9" t="s">
        <v>33</v>
      </c>
      <c r="E2019" s="11">
        <v>2.1941274100000001</v>
      </c>
      <c r="F2019" s="12">
        <v>61.8</v>
      </c>
      <c r="G2019" s="12">
        <v>135.59</v>
      </c>
    </row>
    <row r="2020" spans="1:7" ht="21" customHeight="1">
      <c r="A2020" s="9" t="s">
        <v>1216</v>
      </c>
      <c r="B2020" s="10" t="s">
        <v>1217</v>
      </c>
      <c r="C2020" s="9" t="s">
        <v>20</v>
      </c>
      <c r="D2020" s="9" t="s">
        <v>33</v>
      </c>
      <c r="E2020" s="11">
        <v>2.1941274100000001</v>
      </c>
      <c r="F2020" s="12">
        <v>5.09</v>
      </c>
      <c r="G2020" s="12">
        <v>11.16</v>
      </c>
    </row>
    <row r="2021" spans="1:7" ht="29.1" customHeight="1">
      <c r="A2021" s="9" t="s">
        <v>1218</v>
      </c>
      <c r="B2021" s="10" t="s">
        <v>1219</v>
      </c>
      <c r="C2021" s="9" t="s">
        <v>20</v>
      </c>
      <c r="D2021" s="9" t="s">
        <v>33</v>
      </c>
      <c r="E2021" s="11">
        <v>2.1941274100000001</v>
      </c>
      <c r="F2021" s="12">
        <v>23.36</v>
      </c>
      <c r="G2021" s="12">
        <v>51.25</v>
      </c>
    </row>
    <row r="2022" spans="1:7" ht="15" customHeight="1">
      <c r="A2022" s="7"/>
      <c r="B2022" s="7"/>
      <c r="C2022" s="7"/>
      <c r="D2022" s="7"/>
      <c r="E2022" s="207" t="s">
        <v>697</v>
      </c>
      <c r="F2022" s="207"/>
      <c r="G2022" s="13">
        <v>198</v>
      </c>
    </row>
    <row r="2023" spans="1:7" ht="15" customHeight="1">
      <c r="A2023" s="7"/>
      <c r="B2023" s="7"/>
      <c r="C2023" s="7"/>
      <c r="D2023" s="7"/>
      <c r="E2023" s="208" t="s">
        <v>698</v>
      </c>
      <c r="F2023" s="208"/>
      <c r="G2023" s="14">
        <v>198</v>
      </c>
    </row>
    <row r="2024" spans="1:7" ht="9.9499999999999993" customHeight="1">
      <c r="A2024" s="7"/>
      <c r="B2024" s="7"/>
      <c r="C2024" s="7"/>
      <c r="D2024" s="7"/>
      <c r="E2024" s="209"/>
      <c r="F2024" s="209"/>
      <c r="G2024" s="209"/>
    </row>
    <row r="2025" spans="1:7" ht="20.100000000000001" customHeight="1">
      <c r="A2025" s="210" t="s">
        <v>1432</v>
      </c>
      <c r="B2025" s="210"/>
      <c r="C2025" s="210"/>
      <c r="D2025" s="210"/>
      <c r="E2025" s="210"/>
      <c r="F2025" s="210"/>
      <c r="G2025" s="210"/>
    </row>
    <row r="2026" spans="1:7" ht="15" customHeight="1">
      <c r="A2026" s="206" t="s">
        <v>700</v>
      </c>
      <c r="B2026" s="206"/>
      <c r="C2026" s="8" t="s">
        <v>3</v>
      </c>
      <c r="D2026" s="8" t="s">
        <v>4</v>
      </c>
      <c r="E2026" s="8" t="s">
        <v>692</v>
      </c>
      <c r="F2026" s="8" t="s">
        <v>693</v>
      </c>
      <c r="G2026" s="8" t="s">
        <v>694</v>
      </c>
    </row>
    <row r="2027" spans="1:7" ht="21" customHeight="1">
      <c r="A2027" s="9" t="s">
        <v>1221</v>
      </c>
      <c r="B2027" s="10" t="s">
        <v>1222</v>
      </c>
      <c r="C2027" s="9" t="s">
        <v>20</v>
      </c>
      <c r="D2027" s="9" t="s">
        <v>33</v>
      </c>
      <c r="E2027" s="11">
        <v>1</v>
      </c>
      <c r="F2027" s="12">
        <v>292.04000000000002</v>
      </c>
      <c r="G2027" s="12">
        <v>292.04000000000002</v>
      </c>
    </row>
    <row r="2028" spans="1:7" ht="29.1" customHeight="1">
      <c r="A2028" s="9" t="s">
        <v>1200</v>
      </c>
      <c r="B2028" s="10" t="s">
        <v>1201</v>
      </c>
      <c r="C2028" s="9" t="s">
        <v>20</v>
      </c>
      <c r="D2028" s="9" t="s">
        <v>33</v>
      </c>
      <c r="E2028" s="11">
        <v>8</v>
      </c>
      <c r="F2028" s="12">
        <v>5.47</v>
      </c>
      <c r="G2028" s="12">
        <v>43.76</v>
      </c>
    </row>
    <row r="2029" spans="1:7" ht="15" customHeight="1">
      <c r="A2029" s="7"/>
      <c r="B2029" s="7"/>
      <c r="C2029" s="7"/>
      <c r="D2029" s="7"/>
      <c r="E2029" s="207" t="s">
        <v>709</v>
      </c>
      <c r="F2029" s="207"/>
      <c r="G2029" s="13">
        <v>335.8</v>
      </c>
    </row>
    <row r="2030" spans="1:7" ht="15" customHeight="1">
      <c r="A2030" s="206" t="s">
        <v>710</v>
      </c>
      <c r="B2030" s="206"/>
      <c r="C2030" s="8" t="s">
        <v>3</v>
      </c>
      <c r="D2030" s="8" t="s">
        <v>4</v>
      </c>
      <c r="E2030" s="8" t="s">
        <v>692</v>
      </c>
      <c r="F2030" s="8" t="s">
        <v>693</v>
      </c>
      <c r="G2030" s="8" t="s">
        <v>694</v>
      </c>
    </row>
    <row r="2031" spans="1:7" ht="21" customHeight="1">
      <c r="A2031" s="9" t="s">
        <v>797</v>
      </c>
      <c r="B2031" s="10" t="s">
        <v>798</v>
      </c>
      <c r="C2031" s="9" t="s">
        <v>20</v>
      </c>
      <c r="D2031" s="9" t="s">
        <v>713</v>
      </c>
      <c r="E2031" s="11">
        <v>19.951803900000002</v>
      </c>
      <c r="F2031" s="12">
        <v>19.18</v>
      </c>
      <c r="G2031" s="12">
        <v>382.67</v>
      </c>
    </row>
    <row r="2032" spans="1:7" ht="15" customHeight="1">
      <c r="A2032" s="9" t="s">
        <v>714</v>
      </c>
      <c r="B2032" s="10" t="s">
        <v>715</v>
      </c>
      <c r="C2032" s="9" t="s">
        <v>20</v>
      </c>
      <c r="D2032" s="9" t="s">
        <v>713</v>
      </c>
      <c r="E2032" s="11">
        <v>6.28616317</v>
      </c>
      <c r="F2032" s="12">
        <v>15.73</v>
      </c>
      <c r="G2032" s="12">
        <v>98.88</v>
      </c>
    </row>
    <row r="2033" spans="1:7" ht="18" customHeight="1">
      <c r="A2033" s="7"/>
      <c r="B2033" s="7"/>
      <c r="C2033" s="7"/>
      <c r="D2033" s="7"/>
      <c r="E2033" s="207" t="s">
        <v>716</v>
      </c>
      <c r="F2033" s="207"/>
      <c r="G2033" s="13">
        <v>481.55</v>
      </c>
    </row>
    <row r="2034" spans="1:7" ht="15" customHeight="1">
      <c r="A2034" s="7"/>
      <c r="B2034" s="7"/>
      <c r="C2034" s="7"/>
      <c r="D2034" s="7"/>
      <c r="E2034" s="208" t="s">
        <v>698</v>
      </c>
      <c r="F2034" s="208"/>
      <c r="G2034" s="14">
        <v>817.35</v>
      </c>
    </row>
    <row r="2035" spans="1:7" ht="9.9499999999999993" customHeight="1">
      <c r="A2035" s="7"/>
      <c r="B2035" s="7"/>
      <c r="C2035" s="7"/>
      <c r="D2035" s="7"/>
      <c r="E2035" s="209"/>
      <c r="F2035" s="209"/>
      <c r="G2035" s="209"/>
    </row>
    <row r="2036" spans="1:7" ht="20.100000000000001" customHeight="1">
      <c r="A2036" s="210" t="s">
        <v>1433</v>
      </c>
      <c r="B2036" s="210"/>
      <c r="C2036" s="210"/>
      <c r="D2036" s="210"/>
      <c r="E2036" s="210"/>
      <c r="F2036" s="210"/>
      <c r="G2036" s="210"/>
    </row>
    <row r="2037" spans="1:7" ht="15" customHeight="1">
      <c r="A2037" s="206" t="s">
        <v>720</v>
      </c>
      <c r="B2037" s="206"/>
      <c r="C2037" s="8" t="s">
        <v>3</v>
      </c>
      <c r="D2037" s="8" t="s">
        <v>4</v>
      </c>
      <c r="E2037" s="8" t="s">
        <v>692</v>
      </c>
      <c r="F2037" s="8" t="s">
        <v>693</v>
      </c>
      <c r="G2037" s="8" t="s">
        <v>694</v>
      </c>
    </row>
    <row r="2038" spans="1:7" ht="29.1" customHeight="1">
      <c r="A2038" s="9" t="s">
        <v>721</v>
      </c>
      <c r="B2038" s="10" t="s">
        <v>722</v>
      </c>
      <c r="C2038" s="9" t="s">
        <v>20</v>
      </c>
      <c r="D2038" s="9" t="s">
        <v>723</v>
      </c>
      <c r="E2038" s="11">
        <v>2.3738646700000001</v>
      </c>
      <c r="F2038" s="12">
        <v>19.5</v>
      </c>
      <c r="G2038" s="12">
        <v>46.29</v>
      </c>
    </row>
    <row r="2039" spans="1:7" ht="29.1" customHeight="1">
      <c r="A2039" s="9" t="s">
        <v>724</v>
      </c>
      <c r="B2039" s="10" t="s">
        <v>725</v>
      </c>
      <c r="C2039" s="9" t="s">
        <v>20</v>
      </c>
      <c r="D2039" s="9" t="s">
        <v>726</v>
      </c>
      <c r="E2039" s="11">
        <v>8.1522720000000007E-2</v>
      </c>
      <c r="F2039" s="12">
        <v>19.95</v>
      </c>
      <c r="G2039" s="12">
        <v>1.62</v>
      </c>
    </row>
    <row r="2040" spans="1:7" ht="18" customHeight="1">
      <c r="A2040" s="7"/>
      <c r="B2040" s="7"/>
      <c r="C2040" s="7"/>
      <c r="D2040" s="7"/>
      <c r="E2040" s="207" t="s">
        <v>727</v>
      </c>
      <c r="F2040" s="207"/>
      <c r="G2040" s="13">
        <v>47.91</v>
      </c>
    </row>
    <row r="2041" spans="1:7" ht="15" customHeight="1">
      <c r="A2041" s="206" t="s">
        <v>700</v>
      </c>
      <c r="B2041" s="206"/>
      <c r="C2041" s="8" t="s">
        <v>3</v>
      </c>
      <c r="D2041" s="8" t="s">
        <v>4</v>
      </c>
      <c r="E2041" s="8" t="s">
        <v>692</v>
      </c>
      <c r="F2041" s="8" t="s">
        <v>693</v>
      </c>
      <c r="G2041" s="8" t="s">
        <v>694</v>
      </c>
    </row>
    <row r="2042" spans="1:7" ht="21" customHeight="1">
      <c r="A2042" s="9" t="s">
        <v>1224</v>
      </c>
      <c r="B2042" s="10" t="s">
        <v>1225</v>
      </c>
      <c r="C2042" s="9" t="s">
        <v>20</v>
      </c>
      <c r="D2042" s="9" t="s">
        <v>237</v>
      </c>
      <c r="E2042" s="11">
        <v>1.0287393899999999</v>
      </c>
      <c r="F2042" s="12">
        <v>19.28</v>
      </c>
      <c r="G2042" s="12">
        <v>19.829999999999998</v>
      </c>
    </row>
    <row r="2043" spans="1:7" ht="15" customHeight="1">
      <c r="A2043" s="9" t="s">
        <v>1226</v>
      </c>
      <c r="B2043" s="10" t="s">
        <v>1227</v>
      </c>
      <c r="C2043" s="9" t="s">
        <v>20</v>
      </c>
      <c r="D2043" s="9" t="s">
        <v>237</v>
      </c>
      <c r="E2043" s="11">
        <v>1.8827871899999999</v>
      </c>
      <c r="F2043" s="12">
        <v>0.95</v>
      </c>
      <c r="G2043" s="12">
        <v>1.78</v>
      </c>
    </row>
    <row r="2044" spans="1:7" ht="21" customHeight="1">
      <c r="A2044" s="9" t="s">
        <v>1228</v>
      </c>
      <c r="B2044" s="10" t="s">
        <v>1229</v>
      </c>
      <c r="C2044" s="9" t="s">
        <v>20</v>
      </c>
      <c r="D2044" s="9" t="s">
        <v>21</v>
      </c>
      <c r="E2044" s="11">
        <v>2.0380685999999999</v>
      </c>
      <c r="F2044" s="12">
        <v>79.930000000000007</v>
      </c>
      <c r="G2044" s="12">
        <v>162.9</v>
      </c>
    </row>
    <row r="2045" spans="1:7" ht="15" customHeight="1">
      <c r="A2045" s="7"/>
      <c r="B2045" s="7"/>
      <c r="C2045" s="7"/>
      <c r="D2045" s="7"/>
      <c r="E2045" s="207" t="s">
        <v>709</v>
      </c>
      <c r="F2045" s="207"/>
      <c r="G2045" s="13">
        <v>184.51</v>
      </c>
    </row>
    <row r="2046" spans="1:7" ht="15" customHeight="1">
      <c r="A2046" s="206" t="s">
        <v>710</v>
      </c>
      <c r="B2046" s="206"/>
      <c r="C2046" s="8" t="s">
        <v>3</v>
      </c>
      <c r="D2046" s="8" t="s">
        <v>4</v>
      </c>
      <c r="E2046" s="8" t="s">
        <v>692</v>
      </c>
      <c r="F2046" s="8" t="s">
        <v>693</v>
      </c>
      <c r="G2046" s="8" t="s">
        <v>694</v>
      </c>
    </row>
    <row r="2047" spans="1:7" ht="21" customHeight="1">
      <c r="A2047" s="9" t="s">
        <v>1230</v>
      </c>
      <c r="B2047" s="10" t="s">
        <v>1231</v>
      </c>
      <c r="C2047" s="9" t="s">
        <v>20</v>
      </c>
      <c r="D2047" s="9" t="s">
        <v>713</v>
      </c>
      <c r="E2047" s="11">
        <v>2.4563724100000002</v>
      </c>
      <c r="F2047" s="12">
        <v>19.649999999999999</v>
      </c>
      <c r="G2047" s="12">
        <v>48.26</v>
      </c>
    </row>
    <row r="2048" spans="1:7" ht="15" customHeight="1">
      <c r="A2048" s="9" t="s">
        <v>714</v>
      </c>
      <c r="B2048" s="10" t="s">
        <v>715</v>
      </c>
      <c r="C2048" s="9" t="s">
        <v>20</v>
      </c>
      <c r="D2048" s="9" t="s">
        <v>713</v>
      </c>
      <c r="E2048" s="11">
        <v>1.2286642000000001</v>
      </c>
      <c r="F2048" s="12">
        <v>15.73</v>
      </c>
      <c r="G2048" s="12">
        <v>19.32</v>
      </c>
    </row>
    <row r="2049" spans="1:7" ht="18" customHeight="1">
      <c r="A2049" s="7"/>
      <c r="B2049" s="7"/>
      <c r="C2049" s="7"/>
      <c r="D2049" s="7"/>
      <c r="E2049" s="207" t="s">
        <v>716</v>
      </c>
      <c r="F2049" s="207"/>
      <c r="G2049" s="13">
        <v>67.58</v>
      </c>
    </row>
    <row r="2050" spans="1:7" ht="15" customHeight="1">
      <c r="A2050" s="7"/>
      <c r="B2050" s="7"/>
      <c r="C2050" s="7"/>
      <c r="D2050" s="7"/>
      <c r="E2050" s="208" t="s">
        <v>698</v>
      </c>
      <c r="F2050" s="208"/>
      <c r="G2050" s="14">
        <v>300</v>
      </c>
    </row>
    <row r="2051" spans="1:7" ht="9.9499999999999993" customHeight="1">
      <c r="A2051" s="7"/>
      <c r="B2051" s="7"/>
      <c r="C2051" s="7"/>
      <c r="D2051" s="7"/>
      <c r="E2051" s="209"/>
      <c r="F2051" s="209"/>
      <c r="G2051" s="209"/>
    </row>
    <row r="2052" spans="1:7" ht="20.100000000000001" customHeight="1">
      <c r="A2052" s="210" t="s">
        <v>1434</v>
      </c>
      <c r="B2052" s="210"/>
      <c r="C2052" s="210"/>
      <c r="D2052" s="210"/>
      <c r="E2052" s="210"/>
      <c r="F2052" s="210"/>
      <c r="G2052" s="210"/>
    </row>
    <row r="2053" spans="1:7" ht="15" customHeight="1">
      <c r="A2053" s="206" t="s">
        <v>700</v>
      </c>
      <c r="B2053" s="206"/>
      <c r="C2053" s="8" t="s">
        <v>3</v>
      </c>
      <c r="D2053" s="8" t="s">
        <v>4</v>
      </c>
      <c r="E2053" s="8" t="s">
        <v>692</v>
      </c>
      <c r="F2053" s="8" t="s">
        <v>693</v>
      </c>
      <c r="G2053" s="8" t="s">
        <v>694</v>
      </c>
    </row>
    <row r="2054" spans="1:7" ht="29.1" customHeight="1">
      <c r="A2054" s="9" t="s">
        <v>1203</v>
      </c>
      <c r="B2054" s="10" t="s">
        <v>1204</v>
      </c>
      <c r="C2054" s="9" t="s">
        <v>20</v>
      </c>
      <c r="D2054" s="9" t="s">
        <v>33</v>
      </c>
      <c r="E2054" s="11">
        <v>1</v>
      </c>
      <c r="F2054" s="12">
        <v>3.27</v>
      </c>
      <c r="G2054" s="12">
        <v>3.27</v>
      </c>
    </row>
    <row r="2055" spans="1:7" ht="21" customHeight="1">
      <c r="A2055" s="9" t="s">
        <v>1435</v>
      </c>
      <c r="B2055" s="10" t="s">
        <v>1436</v>
      </c>
      <c r="C2055" s="9" t="s">
        <v>20</v>
      </c>
      <c r="D2055" s="9" t="s">
        <v>33</v>
      </c>
      <c r="E2055" s="11">
        <v>1</v>
      </c>
      <c r="F2055" s="12">
        <v>322.60000000000002</v>
      </c>
      <c r="G2055" s="12">
        <v>322.60000000000002</v>
      </c>
    </row>
    <row r="2056" spans="1:7" ht="29.1" customHeight="1">
      <c r="A2056" s="9" t="s">
        <v>1200</v>
      </c>
      <c r="B2056" s="10" t="s">
        <v>1201</v>
      </c>
      <c r="C2056" s="9" t="s">
        <v>20</v>
      </c>
      <c r="D2056" s="9" t="s">
        <v>33</v>
      </c>
      <c r="E2056" s="11">
        <v>2</v>
      </c>
      <c r="F2056" s="12">
        <v>5.47</v>
      </c>
      <c r="G2056" s="12">
        <v>10.94</v>
      </c>
    </row>
    <row r="2057" spans="1:7" ht="15" customHeight="1">
      <c r="A2057" s="7"/>
      <c r="B2057" s="7"/>
      <c r="C2057" s="7"/>
      <c r="D2057" s="7"/>
      <c r="E2057" s="207" t="s">
        <v>709</v>
      </c>
      <c r="F2057" s="207"/>
      <c r="G2057" s="13">
        <v>336.81</v>
      </c>
    </row>
    <row r="2058" spans="1:7" ht="15" customHeight="1">
      <c r="A2058" s="206" t="s">
        <v>710</v>
      </c>
      <c r="B2058" s="206"/>
      <c r="C2058" s="8" t="s">
        <v>3</v>
      </c>
      <c r="D2058" s="8" t="s">
        <v>4</v>
      </c>
      <c r="E2058" s="8" t="s">
        <v>692</v>
      </c>
      <c r="F2058" s="8" t="s">
        <v>693</v>
      </c>
      <c r="G2058" s="8" t="s">
        <v>694</v>
      </c>
    </row>
    <row r="2059" spans="1:7" ht="21" customHeight="1">
      <c r="A2059" s="9" t="s">
        <v>797</v>
      </c>
      <c r="B2059" s="10" t="s">
        <v>798</v>
      </c>
      <c r="C2059" s="9" t="s">
        <v>20</v>
      </c>
      <c r="D2059" s="9" t="s">
        <v>713</v>
      </c>
      <c r="E2059" s="11">
        <v>25.533809080000001</v>
      </c>
      <c r="F2059" s="12">
        <v>19.18</v>
      </c>
      <c r="G2059" s="12">
        <v>489.73</v>
      </c>
    </row>
    <row r="2060" spans="1:7" ht="15" customHeight="1">
      <c r="A2060" s="9" t="s">
        <v>714</v>
      </c>
      <c r="B2060" s="10" t="s">
        <v>715</v>
      </c>
      <c r="C2060" s="9" t="s">
        <v>20</v>
      </c>
      <c r="D2060" s="9" t="s">
        <v>713</v>
      </c>
      <c r="E2060" s="11">
        <v>8.0461822699999992</v>
      </c>
      <c r="F2060" s="12">
        <v>15.73</v>
      </c>
      <c r="G2060" s="12">
        <v>126.56</v>
      </c>
    </row>
    <row r="2061" spans="1:7" ht="18" customHeight="1">
      <c r="A2061" s="7"/>
      <c r="B2061" s="7"/>
      <c r="C2061" s="7"/>
      <c r="D2061" s="7"/>
      <c r="E2061" s="207" t="s">
        <v>716</v>
      </c>
      <c r="F2061" s="207"/>
      <c r="G2061" s="13">
        <v>616.29</v>
      </c>
    </row>
    <row r="2062" spans="1:7" ht="15" customHeight="1">
      <c r="A2062" s="7"/>
      <c r="B2062" s="7"/>
      <c r="C2062" s="7"/>
      <c r="D2062" s="7"/>
      <c r="E2062" s="208" t="s">
        <v>698</v>
      </c>
      <c r="F2062" s="208"/>
      <c r="G2062" s="14">
        <v>953.1</v>
      </c>
    </row>
    <row r="2063" spans="1:7" ht="9.9499999999999993" customHeight="1">
      <c r="A2063" s="7"/>
      <c r="B2063" s="7"/>
      <c r="C2063" s="7"/>
      <c r="D2063" s="7"/>
      <c r="E2063" s="209"/>
      <c r="F2063" s="209"/>
      <c r="G2063" s="209"/>
    </row>
    <row r="2064" spans="1:7" ht="20.100000000000001" customHeight="1">
      <c r="A2064" s="210" t="s">
        <v>1437</v>
      </c>
      <c r="B2064" s="210"/>
      <c r="C2064" s="210"/>
      <c r="D2064" s="210"/>
      <c r="E2064" s="210"/>
      <c r="F2064" s="210"/>
      <c r="G2064" s="210"/>
    </row>
    <row r="2065" spans="1:7" ht="15" customHeight="1">
      <c r="A2065" s="206" t="s">
        <v>700</v>
      </c>
      <c r="B2065" s="206"/>
      <c r="C2065" s="8" t="s">
        <v>3</v>
      </c>
      <c r="D2065" s="8" t="s">
        <v>4</v>
      </c>
      <c r="E2065" s="8" t="s">
        <v>692</v>
      </c>
      <c r="F2065" s="8" t="s">
        <v>693</v>
      </c>
      <c r="G2065" s="8" t="s">
        <v>694</v>
      </c>
    </row>
    <row r="2066" spans="1:7" ht="15" customHeight="1">
      <c r="A2066" s="9" t="s">
        <v>1257</v>
      </c>
      <c r="B2066" s="10" t="s">
        <v>1258</v>
      </c>
      <c r="C2066" s="9" t="s">
        <v>20</v>
      </c>
      <c r="D2066" s="9" t="s">
        <v>237</v>
      </c>
      <c r="E2066" s="11">
        <v>3.1915819999999998E-2</v>
      </c>
      <c r="F2066" s="12">
        <v>11.58</v>
      </c>
      <c r="G2066" s="12">
        <v>0.36</v>
      </c>
    </row>
    <row r="2067" spans="1:7" ht="21" customHeight="1">
      <c r="A2067" s="9" t="s">
        <v>1259</v>
      </c>
      <c r="B2067" s="10" t="s">
        <v>1260</v>
      </c>
      <c r="C2067" s="9" t="s">
        <v>20</v>
      </c>
      <c r="D2067" s="9" t="s">
        <v>237</v>
      </c>
      <c r="E2067" s="11">
        <v>2.6566738000000001</v>
      </c>
      <c r="F2067" s="12">
        <v>0.28000000000000003</v>
      </c>
      <c r="G2067" s="12">
        <v>0.74</v>
      </c>
    </row>
    <row r="2068" spans="1:7" ht="21" customHeight="1">
      <c r="A2068" s="9" t="s">
        <v>1261</v>
      </c>
      <c r="B2068" s="10" t="s">
        <v>1262</v>
      </c>
      <c r="C2068" s="9" t="s">
        <v>20</v>
      </c>
      <c r="D2068" s="9" t="s">
        <v>935</v>
      </c>
      <c r="E2068" s="11">
        <v>4.3093729999999997E-2</v>
      </c>
      <c r="F2068" s="12">
        <v>8.9700000000000006</v>
      </c>
      <c r="G2068" s="12">
        <v>0.38</v>
      </c>
    </row>
    <row r="2069" spans="1:7" ht="21" customHeight="1">
      <c r="A2069" s="9" t="s">
        <v>1263</v>
      </c>
      <c r="B2069" s="10" t="s">
        <v>1264</v>
      </c>
      <c r="C2069" s="9" t="s">
        <v>20</v>
      </c>
      <c r="D2069" s="9" t="s">
        <v>21</v>
      </c>
      <c r="E2069" s="11">
        <v>1.5316667900000001</v>
      </c>
      <c r="F2069" s="12">
        <v>3.94</v>
      </c>
      <c r="G2069" s="12">
        <v>6.03</v>
      </c>
    </row>
    <row r="2070" spans="1:7" ht="15" customHeight="1">
      <c r="A2070" s="9" t="s">
        <v>1265</v>
      </c>
      <c r="B2070" s="10" t="s">
        <v>1266</v>
      </c>
      <c r="C2070" s="9" t="s">
        <v>20</v>
      </c>
      <c r="D2070" s="9" t="s">
        <v>237</v>
      </c>
      <c r="E2070" s="11">
        <v>1.1472039999999999E-2</v>
      </c>
      <c r="F2070" s="12">
        <v>8.98</v>
      </c>
      <c r="G2070" s="12">
        <v>0.1</v>
      </c>
    </row>
    <row r="2071" spans="1:7" ht="15" customHeight="1">
      <c r="A2071" s="7"/>
      <c r="B2071" s="7"/>
      <c r="C2071" s="7"/>
      <c r="D2071" s="7"/>
      <c r="E2071" s="207" t="s">
        <v>709</v>
      </c>
      <c r="F2071" s="207"/>
      <c r="G2071" s="13">
        <v>7.61</v>
      </c>
    </row>
    <row r="2072" spans="1:7" ht="15" customHeight="1">
      <c r="A2072" s="206" t="s">
        <v>710</v>
      </c>
      <c r="B2072" s="206"/>
      <c r="C2072" s="8" t="s">
        <v>3</v>
      </c>
      <c r="D2072" s="8" t="s">
        <v>4</v>
      </c>
      <c r="E2072" s="8" t="s">
        <v>692</v>
      </c>
      <c r="F2072" s="8" t="s">
        <v>693</v>
      </c>
      <c r="G2072" s="8" t="s">
        <v>694</v>
      </c>
    </row>
    <row r="2073" spans="1:7" ht="15" customHeight="1">
      <c r="A2073" s="9" t="s">
        <v>1267</v>
      </c>
      <c r="B2073" s="10" t="s">
        <v>1268</v>
      </c>
      <c r="C2073" s="9" t="s">
        <v>20</v>
      </c>
      <c r="D2073" s="9" t="s">
        <v>713</v>
      </c>
      <c r="E2073" s="11">
        <v>1.08584255</v>
      </c>
      <c r="F2073" s="12">
        <v>19.600000000000001</v>
      </c>
      <c r="G2073" s="12">
        <v>21.28</v>
      </c>
    </row>
    <row r="2074" spans="1:7" ht="15" customHeight="1">
      <c r="A2074" s="9" t="s">
        <v>714</v>
      </c>
      <c r="B2074" s="10" t="s">
        <v>715</v>
      </c>
      <c r="C2074" s="9" t="s">
        <v>20</v>
      </c>
      <c r="D2074" s="9" t="s">
        <v>713</v>
      </c>
      <c r="E2074" s="11">
        <v>0.62385570000000001</v>
      </c>
      <c r="F2074" s="12">
        <v>15.73</v>
      </c>
      <c r="G2074" s="12">
        <v>9.81</v>
      </c>
    </row>
    <row r="2075" spans="1:7" ht="18" customHeight="1">
      <c r="A2075" s="7"/>
      <c r="B2075" s="7"/>
      <c r="C2075" s="7"/>
      <c r="D2075" s="7"/>
      <c r="E2075" s="207" t="s">
        <v>716</v>
      </c>
      <c r="F2075" s="207"/>
      <c r="G2075" s="13">
        <v>31.09</v>
      </c>
    </row>
    <row r="2076" spans="1:7" ht="15" customHeight="1">
      <c r="A2076" s="7"/>
      <c r="B2076" s="7"/>
      <c r="C2076" s="7"/>
      <c r="D2076" s="7"/>
      <c r="E2076" s="208" t="s">
        <v>698</v>
      </c>
      <c r="F2076" s="208"/>
      <c r="G2076" s="14">
        <v>38.700000000000003</v>
      </c>
    </row>
    <row r="2077" spans="1:7" ht="9.9499999999999993" customHeight="1">
      <c r="A2077" s="7"/>
      <c r="B2077" s="7"/>
      <c r="C2077" s="7"/>
      <c r="D2077" s="7"/>
      <c r="E2077" s="209"/>
      <c r="F2077" s="209"/>
      <c r="G2077" s="209"/>
    </row>
    <row r="2078" spans="1:7" ht="20.100000000000001" customHeight="1">
      <c r="A2078" s="210" t="s">
        <v>1438</v>
      </c>
      <c r="B2078" s="210"/>
      <c r="C2078" s="210"/>
      <c r="D2078" s="210"/>
      <c r="E2078" s="210"/>
      <c r="F2078" s="210"/>
      <c r="G2078" s="210"/>
    </row>
    <row r="2079" spans="1:7" ht="15" customHeight="1">
      <c r="A2079" s="206" t="s">
        <v>720</v>
      </c>
      <c r="B2079" s="206"/>
      <c r="C2079" s="8" t="s">
        <v>3</v>
      </c>
      <c r="D2079" s="8" t="s">
        <v>4</v>
      </c>
      <c r="E2079" s="8" t="s">
        <v>692</v>
      </c>
      <c r="F2079" s="8" t="s">
        <v>693</v>
      </c>
      <c r="G2079" s="8" t="s">
        <v>694</v>
      </c>
    </row>
    <row r="2080" spans="1:7" ht="29.1" customHeight="1">
      <c r="A2080" s="9" t="s">
        <v>1233</v>
      </c>
      <c r="B2080" s="10" t="s">
        <v>1234</v>
      </c>
      <c r="C2080" s="9" t="s">
        <v>20</v>
      </c>
      <c r="D2080" s="9" t="s">
        <v>723</v>
      </c>
      <c r="E2080" s="11">
        <v>1.045922E-2</v>
      </c>
      <c r="F2080" s="12">
        <v>16.850000000000001</v>
      </c>
      <c r="G2080" s="12">
        <v>0.17</v>
      </c>
    </row>
    <row r="2081" spans="1:7" ht="29.1" customHeight="1">
      <c r="A2081" s="9" t="s">
        <v>1235</v>
      </c>
      <c r="B2081" s="10" t="s">
        <v>1236</v>
      </c>
      <c r="C2081" s="9" t="s">
        <v>20</v>
      </c>
      <c r="D2081" s="9" t="s">
        <v>726</v>
      </c>
      <c r="E2081" s="11">
        <v>7.79921E-3</v>
      </c>
      <c r="F2081" s="12">
        <v>17.23</v>
      </c>
      <c r="G2081" s="12">
        <v>0.13</v>
      </c>
    </row>
    <row r="2082" spans="1:7" ht="18" customHeight="1">
      <c r="A2082" s="7"/>
      <c r="B2082" s="7"/>
      <c r="C2082" s="7"/>
      <c r="D2082" s="7"/>
      <c r="E2082" s="207" t="s">
        <v>727</v>
      </c>
      <c r="F2082" s="207"/>
      <c r="G2082" s="13">
        <v>0.3</v>
      </c>
    </row>
    <row r="2083" spans="1:7" ht="15" customHeight="1">
      <c r="A2083" s="206" t="s">
        <v>700</v>
      </c>
      <c r="B2083" s="206"/>
      <c r="C2083" s="8" t="s">
        <v>3</v>
      </c>
      <c r="D2083" s="8" t="s">
        <v>4</v>
      </c>
      <c r="E2083" s="8" t="s">
        <v>692</v>
      </c>
      <c r="F2083" s="8" t="s">
        <v>693</v>
      </c>
      <c r="G2083" s="8" t="s">
        <v>694</v>
      </c>
    </row>
    <row r="2084" spans="1:7" ht="15" customHeight="1">
      <c r="A2084" s="9" t="s">
        <v>1237</v>
      </c>
      <c r="B2084" s="10" t="s">
        <v>1238</v>
      </c>
      <c r="C2084" s="9" t="s">
        <v>20</v>
      </c>
      <c r="D2084" s="9" t="s">
        <v>237</v>
      </c>
      <c r="E2084" s="11">
        <v>4.2852309999999998E-2</v>
      </c>
      <c r="F2084" s="12">
        <v>7.63</v>
      </c>
      <c r="G2084" s="12">
        <v>0.32</v>
      </c>
    </row>
    <row r="2085" spans="1:7" ht="29.1" customHeight="1">
      <c r="A2085" s="9" t="s">
        <v>1239</v>
      </c>
      <c r="B2085" s="10" t="s">
        <v>1240</v>
      </c>
      <c r="C2085" s="9" t="s">
        <v>20</v>
      </c>
      <c r="D2085" s="9" t="s">
        <v>25</v>
      </c>
      <c r="E2085" s="11">
        <v>0.87073816000000004</v>
      </c>
      <c r="F2085" s="12">
        <v>10.210000000000001</v>
      </c>
      <c r="G2085" s="12">
        <v>8.89</v>
      </c>
    </row>
    <row r="2086" spans="1:7" ht="15" customHeight="1">
      <c r="A2086" s="7"/>
      <c r="B2086" s="7"/>
      <c r="C2086" s="7"/>
      <c r="D2086" s="7"/>
      <c r="E2086" s="207" t="s">
        <v>709</v>
      </c>
      <c r="F2086" s="207"/>
      <c r="G2086" s="13">
        <v>9.2100000000000009</v>
      </c>
    </row>
    <row r="2087" spans="1:7" ht="15" customHeight="1">
      <c r="A2087" s="206" t="s">
        <v>710</v>
      </c>
      <c r="B2087" s="206"/>
      <c r="C2087" s="8" t="s">
        <v>3</v>
      </c>
      <c r="D2087" s="8" t="s">
        <v>4</v>
      </c>
      <c r="E2087" s="8" t="s">
        <v>692</v>
      </c>
      <c r="F2087" s="8" t="s">
        <v>693</v>
      </c>
      <c r="G2087" s="8" t="s">
        <v>694</v>
      </c>
    </row>
    <row r="2088" spans="1:7" ht="21" customHeight="1">
      <c r="A2088" s="9" t="s">
        <v>739</v>
      </c>
      <c r="B2088" s="10" t="s">
        <v>740</v>
      </c>
      <c r="C2088" s="9" t="s">
        <v>20</v>
      </c>
      <c r="D2088" s="9" t="s">
        <v>713</v>
      </c>
      <c r="E2088" s="11">
        <v>0.116119</v>
      </c>
      <c r="F2088" s="12">
        <v>16.2</v>
      </c>
      <c r="G2088" s="12">
        <v>1.88</v>
      </c>
    </row>
    <row r="2089" spans="1:7" ht="21" customHeight="1">
      <c r="A2089" s="9" t="s">
        <v>711</v>
      </c>
      <c r="B2089" s="10" t="s">
        <v>712</v>
      </c>
      <c r="C2089" s="9" t="s">
        <v>20</v>
      </c>
      <c r="D2089" s="9" t="s">
        <v>713</v>
      </c>
      <c r="E2089" s="11">
        <v>0.23974999999999999</v>
      </c>
      <c r="F2089" s="12">
        <v>21.94</v>
      </c>
      <c r="G2089" s="12">
        <v>5.26</v>
      </c>
    </row>
    <row r="2090" spans="1:7" ht="18" customHeight="1">
      <c r="A2090" s="7"/>
      <c r="B2090" s="7"/>
      <c r="C2090" s="7"/>
      <c r="D2090" s="7"/>
      <c r="E2090" s="207" t="s">
        <v>716</v>
      </c>
      <c r="F2090" s="207"/>
      <c r="G2090" s="13">
        <v>7.14</v>
      </c>
    </row>
    <row r="2091" spans="1:7" ht="15" customHeight="1">
      <c r="A2091" s="7"/>
      <c r="B2091" s="7"/>
      <c r="C2091" s="7"/>
      <c r="D2091" s="7"/>
      <c r="E2091" s="208" t="s">
        <v>698</v>
      </c>
      <c r="F2091" s="208"/>
      <c r="G2091" s="14">
        <v>16.649999999999999</v>
      </c>
    </row>
    <row r="2092" spans="1:7" ht="9.9499999999999993" customHeight="1">
      <c r="A2092" s="7"/>
      <c r="B2092" s="7"/>
      <c r="C2092" s="7"/>
      <c r="D2092" s="7"/>
      <c r="E2092" s="209"/>
      <c r="F2092" s="209"/>
      <c r="G2092" s="209"/>
    </row>
    <row r="2093" spans="1:7" ht="20.100000000000001" customHeight="1">
      <c r="A2093" s="210" t="s">
        <v>1439</v>
      </c>
      <c r="B2093" s="210"/>
      <c r="C2093" s="210"/>
      <c r="D2093" s="210"/>
      <c r="E2093" s="210"/>
      <c r="F2093" s="210"/>
      <c r="G2093" s="210"/>
    </row>
    <row r="2094" spans="1:7" ht="15" customHeight="1">
      <c r="A2094" s="206" t="s">
        <v>720</v>
      </c>
      <c r="B2094" s="206"/>
      <c r="C2094" s="8" t="s">
        <v>3</v>
      </c>
      <c r="D2094" s="8" t="s">
        <v>4</v>
      </c>
      <c r="E2094" s="8" t="s">
        <v>692</v>
      </c>
      <c r="F2094" s="8" t="s">
        <v>693</v>
      </c>
      <c r="G2094" s="8" t="s">
        <v>694</v>
      </c>
    </row>
    <row r="2095" spans="1:7" ht="29.1" customHeight="1">
      <c r="A2095" s="9" t="s">
        <v>1233</v>
      </c>
      <c r="B2095" s="10" t="s">
        <v>1234</v>
      </c>
      <c r="C2095" s="9" t="s">
        <v>20</v>
      </c>
      <c r="D2095" s="9" t="s">
        <v>723</v>
      </c>
      <c r="E2095" s="11">
        <v>2.276268E-2</v>
      </c>
      <c r="F2095" s="12">
        <v>16.850000000000001</v>
      </c>
      <c r="G2095" s="12">
        <v>0.38</v>
      </c>
    </row>
    <row r="2096" spans="1:7" ht="29.1" customHeight="1">
      <c r="A2096" s="9" t="s">
        <v>1235</v>
      </c>
      <c r="B2096" s="10" t="s">
        <v>1236</v>
      </c>
      <c r="C2096" s="9" t="s">
        <v>20</v>
      </c>
      <c r="D2096" s="9" t="s">
        <v>726</v>
      </c>
      <c r="E2096" s="11">
        <v>1.664502E-2</v>
      </c>
      <c r="F2096" s="12">
        <v>17.23</v>
      </c>
      <c r="G2096" s="12">
        <v>0.28000000000000003</v>
      </c>
    </row>
    <row r="2097" spans="1:7" ht="18" customHeight="1">
      <c r="A2097" s="7"/>
      <c r="B2097" s="7"/>
      <c r="C2097" s="7"/>
      <c r="D2097" s="7"/>
      <c r="E2097" s="207" t="s">
        <v>727</v>
      </c>
      <c r="F2097" s="207"/>
      <c r="G2097" s="13">
        <v>0.66</v>
      </c>
    </row>
    <row r="2098" spans="1:7" ht="15" customHeight="1">
      <c r="A2098" s="206" t="s">
        <v>700</v>
      </c>
      <c r="B2098" s="206"/>
      <c r="C2098" s="8" t="s">
        <v>3</v>
      </c>
      <c r="D2098" s="8" t="s">
        <v>4</v>
      </c>
      <c r="E2098" s="8" t="s">
        <v>692</v>
      </c>
      <c r="F2098" s="8" t="s">
        <v>693</v>
      </c>
      <c r="G2098" s="8" t="s">
        <v>694</v>
      </c>
    </row>
    <row r="2099" spans="1:7" ht="29.1" customHeight="1">
      <c r="A2099" s="9" t="s">
        <v>1242</v>
      </c>
      <c r="B2099" s="10" t="s">
        <v>1243</v>
      </c>
      <c r="C2099" s="9" t="s">
        <v>20</v>
      </c>
      <c r="D2099" s="9" t="s">
        <v>1244</v>
      </c>
      <c r="E2099" s="11">
        <v>2.6702419000000002</v>
      </c>
      <c r="F2099" s="12">
        <v>0.11</v>
      </c>
      <c r="G2099" s="12">
        <v>0.28999999999999998</v>
      </c>
    </row>
    <row r="2100" spans="1:7" ht="29.1" customHeight="1">
      <c r="A2100" s="9" t="s">
        <v>1245</v>
      </c>
      <c r="B2100" s="10" t="s">
        <v>1246</v>
      </c>
      <c r="C2100" s="9" t="s">
        <v>20</v>
      </c>
      <c r="D2100" s="9" t="s">
        <v>33</v>
      </c>
      <c r="E2100" s="11">
        <v>2.6702419000000002</v>
      </c>
      <c r="F2100" s="12">
        <v>1.69</v>
      </c>
      <c r="G2100" s="12">
        <v>4.51</v>
      </c>
    </row>
    <row r="2101" spans="1:7" ht="21" customHeight="1">
      <c r="A2101" s="9" t="s">
        <v>1247</v>
      </c>
      <c r="B2101" s="10" t="s">
        <v>1248</v>
      </c>
      <c r="C2101" s="9" t="s">
        <v>20</v>
      </c>
      <c r="D2101" s="9" t="s">
        <v>21</v>
      </c>
      <c r="E2101" s="11">
        <v>2.6807546599999998</v>
      </c>
      <c r="F2101" s="12">
        <v>13.29</v>
      </c>
      <c r="G2101" s="12">
        <v>35.619999999999997</v>
      </c>
    </row>
    <row r="2102" spans="1:7" ht="15" customHeight="1">
      <c r="A2102" s="7"/>
      <c r="B2102" s="7"/>
      <c r="C2102" s="7"/>
      <c r="D2102" s="7"/>
      <c r="E2102" s="207" t="s">
        <v>709</v>
      </c>
      <c r="F2102" s="207"/>
      <c r="G2102" s="13">
        <v>40.42</v>
      </c>
    </row>
    <row r="2103" spans="1:7" ht="15" customHeight="1">
      <c r="A2103" s="206" t="s">
        <v>710</v>
      </c>
      <c r="B2103" s="206"/>
      <c r="C2103" s="8" t="s">
        <v>3</v>
      </c>
      <c r="D2103" s="8" t="s">
        <v>4</v>
      </c>
      <c r="E2103" s="8" t="s">
        <v>692</v>
      </c>
      <c r="F2103" s="8" t="s">
        <v>693</v>
      </c>
      <c r="G2103" s="8" t="s">
        <v>694</v>
      </c>
    </row>
    <row r="2104" spans="1:7" ht="15" customHeight="1">
      <c r="A2104" s="9" t="s">
        <v>714</v>
      </c>
      <c r="B2104" s="10" t="s">
        <v>715</v>
      </c>
      <c r="C2104" s="9" t="s">
        <v>20</v>
      </c>
      <c r="D2104" s="9" t="s">
        <v>713</v>
      </c>
      <c r="E2104" s="11">
        <v>0.48257533000000002</v>
      </c>
      <c r="F2104" s="12">
        <v>15.73</v>
      </c>
      <c r="G2104" s="12">
        <v>7.59</v>
      </c>
    </row>
    <row r="2105" spans="1:7" ht="15" customHeight="1">
      <c r="A2105" s="9" t="s">
        <v>1249</v>
      </c>
      <c r="B2105" s="10" t="s">
        <v>1250</v>
      </c>
      <c r="C2105" s="9" t="s">
        <v>20</v>
      </c>
      <c r="D2105" s="9" t="s">
        <v>713</v>
      </c>
      <c r="E2105" s="11">
        <v>0.36994742000000003</v>
      </c>
      <c r="F2105" s="12">
        <v>21.72</v>
      </c>
      <c r="G2105" s="12">
        <v>8.0299999999999994</v>
      </c>
    </row>
    <row r="2106" spans="1:7" ht="18" customHeight="1">
      <c r="A2106" s="7"/>
      <c r="B2106" s="7"/>
      <c r="C2106" s="7"/>
      <c r="D2106" s="7"/>
      <c r="E2106" s="207" t="s">
        <v>716</v>
      </c>
      <c r="F2106" s="207"/>
      <c r="G2106" s="13">
        <v>15.62</v>
      </c>
    </row>
    <row r="2107" spans="1:7" ht="15" customHeight="1">
      <c r="A2107" s="7"/>
      <c r="B2107" s="7"/>
      <c r="C2107" s="7"/>
      <c r="D2107" s="7"/>
      <c r="E2107" s="208" t="s">
        <v>698</v>
      </c>
      <c r="F2107" s="208"/>
      <c r="G2107" s="14">
        <v>56.7</v>
      </c>
    </row>
    <row r="2108" spans="1:7" ht="9.9499999999999993" customHeight="1">
      <c r="A2108" s="7"/>
      <c r="B2108" s="7"/>
      <c r="C2108" s="7"/>
      <c r="D2108" s="7"/>
      <c r="E2108" s="209"/>
      <c r="F2108" s="209"/>
      <c r="G2108" s="209"/>
    </row>
    <row r="2109" spans="1:7" ht="20.100000000000001" customHeight="1">
      <c r="A2109" s="210" t="s">
        <v>1440</v>
      </c>
      <c r="B2109" s="210"/>
      <c r="C2109" s="210"/>
      <c r="D2109" s="210"/>
      <c r="E2109" s="210"/>
      <c r="F2109" s="210"/>
      <c r="G2109" s="210"/>
    </row>
    <row r="2110" spans="1:7" ht="15" customHeight="1">
      <c r="A2110" s="206" t="s">
        <v>700</v>
      </c>
      <c r="B2110" s="206"/>
      <c r="C2110" s="8" t="s">
        <v>3</v>
      </c>
      <c r="D2110" s="8" t="s">
        <v>4</v>
      </c>
      <c r="E2110" s="8" t="s">
        <v>692</v>
      </c>
      <c r="F2110" s="8" t="s">
        <v>693</v>
      </c>
      <c r="G2110" s="8" t="s">
        <v>694</v>
      </c>
    </row>
    <row r="2111" spans="1:7" ht="21" customHeight="1">
      <c r="A2111" s="9" t="s">
        <v>1252</v>
      </c>
      <c r="B2111" s="10" t="s">
        <v>1253</v>
      </c>
      <c r="C2111" s="9" t="s">
        <v>20</v>
      </c>
      <c r="D2111" s="9" t="s">
        <v>25</v>
      </c>
      <c r="E2111" s="11">
        <v>1.91166123</v>
      </c>
      <c r="F2111" s="12">
        <v>9.27</v>
      </c>
      <c r="G2111" s="12">
        <v>17.72</v>
      </c>
    </row>
    <row r="2112" spans="1:7" ht="15" customHeight="1">
      <c r="A2112" s="7"/>
      <c r="B2112" s="7"/>
      <c r="C2112" s="7"/>
      <c r="D2112" s="7"/>
      <c r="E2112" s="207" t="s">
        <v>709</v>
      </c>
      <c r="F2112" s="207"/>
      <c r="G2112" s="13">
        <v>17.72</v>
      </c>
    </row>
    <row r="2113" spans="1:7" ht="15" customHeight="1">
      <c r="A2113" s="206" t="s">
        <v>710</v>
      </c>
      <c r="B2113" s="206"/>
      <c r="C2113" s="8" t="s">
        <v>3</v>
      </c>
      <c r="D2113" s="8" t="s">
        <v>4</v>
      </c>
      <c r="E2113" s="8" t="s">
        <v>692</v>
      </c>
      <c r="F2113" s="8" t="s">
        <v>693</v>
      </c>
      <c r="G2113" s="8" t="s">
        <v>694</v>
      </c>
    </row>
    <row r="2114" spans="1:7" ht="15" customHeight="1">
      <c r="A2114" s="9" t="s">
        <v>886</v>
      </c>
      <c r="B2114" s="10" t="s">
        <v>887</v>
      </c>
      <c r="C2114" s="9" t="s">
        <v>20</v>
      </c>
      <c r="D2114" s="9" t="s">
        <v>713</v>
      </c>
      <c r="E2114" s="11">
        <v>0.48972474999999999</v>
      </c>
      <c r="F2114" s="12">
        <v>19.75</v>
      </c>
      <c r="G2114" s="12">
        <v>9.67</v>
      </c>
    </row>
    <row r="2115" spans="1:7" ht="15" customHeight="1">
      <c r="A2115" s="9" t="s">
        <v>714</v>
      </c>
      <c r="B2115" s="10" t="s">
        <v>715</v>
      </c>
      <c r="C2115" s="9" t="s">
        <v>20</v>
      </c>
      <c r="D2115" s="9" t="s">
        <v>713</v>
      </c>
      <c r="E2115" s="11">
        <v>0.48985414999999999</v>
      </c>
      <c r="F2115" s="12">
        <v>15.73</v>
      </c>
      <c r="G2115" s="12">
        <v>7.7</v>
      </c>
    </row>
    <row r="2116" spans="1:7" ht="18" customHeight="1">
      <c r="A2116" s="7"/>
      <c r="B2116" s="7"/>
      <c r="C2116" s="7"/>
      <c r="D2116" s="7"/>
      <c r="E2116" s="207" t="s">
        <v>716</v>
      </c>
      <c r="F2116" s="207"/>
      <c r="G2116" s="13">
        <v>17.37</v>
      </c>
    </row>
    <row r="2117" spans="1:7" ht="15" customHeight="1">
      <c r="A2117" s="206" t="s">
        <v>691</v>
      </c>
      <c r="B2117" s="206"/>
      <c r="C2117" s="8" t="s">
        <v>3</v>
      </c>
      <c r="D2117" s="8" t="s">
        <v>4</v>
      </c>
      <c r="E2117" s="8" t="s">
        <v>692</v>
      </c>
      <c r="F2117" s="8" t="s">
        <v>693</v>
      </c>
      <c r="G2117" s="8" t="s">
        <v>694</v>
      </c>
    </row>
    <row r="2118" spans="1:7" ht="21" customHeight="1">
      <c r="A2118" s="9" t="s">
        <v>1254</v>
      </c>
      <c r="B2118" s="10" t="s">
        <v>1255</v>
      </c>
      <c r="C2118" s="9" t="s">
        <v>20</v>
      </c>
      <c r="D2118" s="9" t="s">
        <v>170</v>
      </c>
      <c r="E2118" s="11">
        <v>2.62518E-3</v>
      </c>
      <c r="F2118" s="12">
        <v>315.68</v>
      </c>
      <c r="G2118" s="12">
        <v>0.82</v>
      </c>
    </row>
    <row r="2119" spans="1:7" ht="15" customHeight="1">
      <c r="A2119" s="7"/>
      <c r="B2119" s="7"/>
      <c r="C2119" s="7"/>
      <c r="D2119" s="7"/>
      <c r="E2119" s="207" t="s">
        <v>697</v>
      </c>
      <c r="F2119" s="207"/>
      <c r="G2119" s="13">
        <v>0.82</v>
      </c>
    </row>
    <row r="2120" spans="1:7" ht="15" customHeight="1">
      <c r="A2120" s="7"/>
      <c r="B2120" s="7"/>
      <c r="C2120" s="7"/>
      <c r="D2120" s="7"/>
      <c r="E2120" s="208" t="s">
        <v>698</v>
      </c>
      <c r="F2120" s="208"/>
      <c r="G2120" s="14">
        <v>35.909999999999997</v>
      </c>
    </row>
    <row r="2121" spans="1:7" ht="9.9499999999999993" customHeight="1">
      <c r="A2121" s="7"/>
      <c r="B2121" s="7"/>
      <c r="C2121" s="7"/>
      <c r="D2121" s="7"/>
      <c r="E2121" s="209"/>
      <c r="F2121" s="209"/>
      <c r="G2121" s="209"/>
    </row>
    <row r="2122" spans="1:7" ht="20.100000000000001" customHeight="1">
      <c r="A2122" s="210" t="s">
        <v>1441</v>
      </c>
      <c r="B2122" s="210"/>
      <c r="C2122" s="210"/>
      <c r="D2122" s="210"/>
      <c r="E2122" s="210"/>
      <c r="F2122" s="210"/>
      <c r="G2122" s="210"/>
    </row>
    <row r="2123" spans="1:7" ht="15" customHeight="1">
      <c r="A2123" s="206" t="s">
        <v>700</v>
      </c>
      <c r="B2123" s="206"/>
      <c r="C2123" s="8" t="s">
        <v>3</v>
      </c>
      <c r="D2123" s="8" t="s">
        <v>4</v>
      </c>
      <c r="E2123" s="8" t="s">
        <v>692</v>
      </c>
      <c r="F2123" s="8" t="s">
        <v>693</v>
      </c>
      <c r="G2123" s="8" t="s">
        <v>694</v>
      </c>
    </row>
    <row r="2124" spans="1:7" ht="15" customHeight="1">
      <c r="A2124" s="9" t="s">
        <v>1166</v>
      </c>
      <c r="B2124" s="10" t="s">
        <v>1167</v>
      </c>
      <c r="C2124" s="9" t="s">
        <v>20</v>
      </c>
      <c r="D2124" s="9" t="s">
        <v>738</v>
      </c>
      <c r="E2124" s="11">
        <v>0.38972229000000003</v>
      </c>
      <c r="F2124" s="12">
        <v>4.38</v>
      </c>
      <c r="G2124" s="12">
        <v>1.7</v>
      </c>
    </row>
    <row r="2125" spans="1:7" ht="15" customHeight="1">
      <c r="A2125" s="7"/>
      <c r="B2125" s="7"/>
      <c r="C2125" s="7"/>
      <c r="D2125" s="7"/>
      <c r="E2125" s="207" t="s">
        <v>709</v>
      </c>
      <c r="F2125" s="207"/>
      <c r="G2125" s="13">
        <v>1.7</v>
      </c>
    </row>
    <row r="2126" spans="1:7" ht="15" customHeight="1">
      <c r="A2126" s="206" t="s">
        <v>710</v>
      </c>
      <c r="B2126" s="206"/>
      <c r="C2126" s="8" t="s">
        <v>3</v>
      </c>
      <c r="D2126" s="8" t="s">
        <v>4</v>
      </c>
      <c r="E2126" s="8" t="s">
        <v>692</v>
      </c>
      <c r="F2126" s="8" t="s">
        <v>693</v>
      </c>
      <c r="G2126" s="8" t="s">
        <v>694</v>
      </c>
    </row>
    <row r="2127" spans="1:7" ht="15" customHeight="1">
      <c r="A2127" s="9" t="s">
        <v>1168</v>
      </c>
      <c r="B2127" s="10" t="s">
        <v>1169</v>
      </c>
      <c r="C2127" s="9" t="s">
        <v>20</v>
      </c>
      <c r="D2127" s="9" t="s">
        <v>713</v>
      </c>
      <c r="E2127" s="11">
        <v>0.30836846000000001</v>
      </c>
      <c r="F2127" s="12">
        <v>21.09</v>
      </c>
      <c r="G2127" s="12">
        <v>6.5</v>
      </c>
    </row>
    <row r="2128" spans="1:7" ht="15" customHeight="1">
      <c r="A2128" s="9" t="s">
        <v>714</v>
      </c>
      <c r="B2128" s="10" t="s">
        <v>715</v>
      </c>
      <c r="C2128" s="9" t="s">
        <v>20</v>
      </c>
      <c r="D2128" s="9" t="s">
        <v>713</v>
      </c>
      <c r="E2128" s="11">
        <v>0.10267664</v>
      </c>
      <c r="F2128" s="12">
        <v>15.73</v>
      </c>
      <c r="G2128" s="12">
        <v>1.61</v>
      </c>
    </row>
    <row r="2129" spans="1:7" ht="18" customHeight="1">
      <c r="A2129" s="7"/>
      <c r="B2129" s="7"/>
      <c r="C2129" s="7"/>
      <c r="D2129" s="7"/>
      <c r="E2129" s="207" t="s">
        <v>716</v>
      </c>
      <c r="F2129" s="207"/>
      <c r="G2129" s="13">
        <v>8.11</v>
      </c>
    </row>
    <row r="2130" spans="1:7" ht="15" customHeight="1">
      <c r="A2130" s="7"/>
      <c r="B2130" s="7"/>
      <c r="C2130" s="7"/>
      <c r="D2130" s="7"/>
      <c r="E2130" s="208" t="s">
        <v>698</v>
      </c>
      <c r="F2130" s="208"/>
      <c r="G2130" s="14">
        <v>9.81</v>
      </c>
    </row>
    <row r="2131" spans="1:7" ht="9.9499999999999993" customHeight="1">
      <c r="A2131" s="7"/>
      <c r="B2131" s="7"/>
      <c r="C2131" s="7"/>
      <c r="D2131" s="7"/>
      <c r="E2131" s="209"/>
      <c r="F2131" s="209"/>
      <c r="G2131" s="209"/>
    </row>
    <row r="2132" spans="1:7" ht="20.100000000000001" customHeight="1">
      <c r="A2132" s="210" t="s">
        <v>1442</v>
      </c>
      <c r="B2132" s="210"/>
      <c r="C2132" s="210"/>
      <c r="D2132" s="210"/>
      <c r="E2132" s="210"/>
      <c r="F2132" s="210"/>
      <c r="G2132" s="210"/>
    </row>
    <row r="2133" spans="1:7" ht="15" customHeight="1">
      <c r="A2133" s="206" t="s">
        <v>720</v>
      </c>
      <c r="B2133" s="206"/>
      <c r="C2133" s="8" t="s">
        <v>3</v>
      </c>
      <c r="D2133" s="8" t="s">
        <v>4</v>
      </c>
      <c r="E2133" s="8" t="s">
        <v>692</v>
      </c>
      <c r="F2133" s="8" t="s">
        <v>693</v>
      </c>
      <c r="G2133" s="8" t="s">
        <v>694</v>
      </c>
    </row>
    <row r="2134" spans="1:7" ht="38.1" customHeight="1">
      <c r="A2134" s="9" t="s">
        <v>1443</v>
      </c>
      <c r="B2134" s="10" t="s">
        <v>1444</v>
      </c>
      <c r="C2134" s="9" t="s">
        <v>20</v>
      </c>
      <c r="D2134" s="9" t="s">
        <v>723</v>
      </c>
      <c r="E2134" s="11">
        <v>0.25812538000000002</v>
      </c>
      <c r="F2134" s="12">
        <v>0.44</v>
      </c>
      <c r="G2134" s="12">
        <v>0.11</v>
      </c>
    </row>
    <row r="2135" spans="1:7" ht="38.1" customHeight="1">
      <c r="A2135" s="9" t="s">
        <v>1445</v>
      </c>
      <c r="B2135" s="10" t="s">
        <v>1446</v>
      </c>
      <c r="C2135" s="9" t="s">
        <v>20</v>
      </c>
      <c r="D2135" s="9" t="s">
        <v>726</v>
      </c>
      <c r="E2135" s="11">
        <v>9.2443070000000002E-2</v>
      </c>
      <c r="F2135" s="12">
        <v>3.76</v>
      </c>
      <c r="G2135" s="12">
        <v>0.34</v>
      </c>
    </row>
    <row r="2136" spans="1:7" ht="29.1" customHeight="1">
      <c r="A2136" s="9" t="s">
        <v>1447</v>
      </c>
      <c r="B2136" s="10" t="s">
        <v>1448</v>
      </c>
      <c r="C2136" s="9" t="s">
        <v>20</v>
      </c>
      <c r="D2136" s="9" t="s">
        <v>723</v>
      </c>
      <c r="E2136" s="11">
        <v>0.34284934</v>
      </c>
      <c r="F2136" s="12">
        <v>0.54</v>
      </c>
      <c r="G2136" s="12">
        <v>0.18</v>
      </c>
    </row>
    <row r="2137" spans="1:7" ht="29.1" customHeight="1">
      <c r="A2137" s="9" t="s">
        <v>1083</v>
      </c>
      <c r="B2137" s="10" t="s">
        <v>1084</v>
      </c>
      <c r="C2137" s="9" t="s">
        <v>20</v>
      </c>
      <c r="D2137" s="9" t="s">
        <v>726</v>
      </c>
      <c r="E2137" s="11">
        <v>7.71917E-3</v>
      </c>
      <c r="F2137" s="12">
        <v>3.94</v>
      </c>
      <c r="G2137" s="12">
        <v>0.03</v>
      </c>
    </row>
    <row r="2138" spans="1:7" ht="18" customHeight="1">
      <c r="A2138" s="7"/>
      <c r="B2138" s="7"/>
      <c r="C2138" s="7"/>
      <c r="D2138" s="7"/>
      <c r="E2138" s="207" t="s">
        <v>727</v>
      </c>
      <c r="F2138" s="207"/>
      <c r="G2138" s="13">
        <v>0.66</v>
      </c>
    </row>
    <row r="2139" spans="1:7" ht="15" customHeight="1">
      <c r="A2139" s="206" t="s">
        <v>700</v>
      </c>
      <c r="B2139" s="206"/>
      <c r="C2139" s="8" t="s">
        <v>3</v>
      </c>
      <c r="D2139" s="8" t="s">
        <v>4</v>
      </c>
      <c r="E2139" s="8" t="s">
        <v>692</v>
      </c>
      <c r="F2139" s="8" t="s">
        <v>693</v>
      </c>
      <c r="G2139" s="8" t="s">
        <v>694</v>
      </c>
    </row>
    <row r="2140" spans="1:7" ht="21" customHeight="1">
      <c r="A2140" s="9" t="s">
        <v>1118</v>
      </c>
      <c r="B2140" s="10" t="s">
        <v>1119</v>
      </c>
      <c r="C2140" s="9" t="s">
        <v>20</v>
      </c>
      <c r="D2140" s="9" t="s">
        <v>170</v>
      </c>
      <c r="E2140" s="11">
        <v>0.10694031</v>
      </c>
      <c r="F2140" s="12">
        <v>47.19</v>
      </c>
      <c r="G2140" s="12">
        <v>5.04</v>
      </c>
    </row>
    <row r="2141" spans="1:7" ht="45.95" customHeight="1">
      <c r="A2141" s="9" t="s">
        <v>1449</v>
      </c>
      <c r="B2141" s="10" t="s">
        <v>1450</v>
      </c>
      <c r="C2141" s="9" t="s">
        <v>20</v>
      </c>
      <c r="D2141" s="9" t="s">
        <v>21</v>
      </c>
      <c r="E2141" s="11">
        <v>1.93960972</v>
      </c>
      <c r="F2141" s="12">
        <v>17.77</v>
      </c>
      <c r="G2141" s="12">
        <v>34.46</v>
      </c>
    </row>
    <row r="2142" spans="1:7" ht="21" customHeight="1">
      <c r="A2142" s="9" t="s">
        <v>1451</v>
      </c>
      <c r="B2142" s="10" t="s">
        <v>1452</v>
      </c>
      <c r="C2142" s="9" t="s">
        <v>20</v>
      </c>
      <c r="D2142" s="9" t="s">
        <v>170</v>
      </c>
      <c r="E2142" s="11">
        <v>1.8450859999999999E-2</v>
      </c>
      <c r="F2142" s="12">
        <v>31.79</v>
      </c>
      <c r="G2142" s="12">
        <v>0.57999999999999996</v>
      </c>
    </row>
    <row r="2143" spans="1:7" ht="15" customHeight="1">
      <c r="A2143" s="7"/>
      <c r="B2143" s="7"/>
      <c r="C2143" s="7"/>
      <c r="D2143" s="7"/>
      <c r="E2143" s="207" t="s">
        <v>709</v>
      </c>
      <c r="F2143" s="207"/>
      <c r="G2143" s="13">
        <v>40.08</v>
      </c>
    </row>
    <row r="2144" spans="1:7" ht="15" customHeight="1">
      <c r="A2144" s="206" t="s">
        <v>710</v>
      </c>
      <c r="B2144" s="206"/>
      <c r="C2144" s="8" t="s">
        <v>3</v>
      </c>
      <c r="D2144" s="8" t="s">
        <v>4</v>
      </c>
      <c r="E2144" s="8" t="s">
        <v>692</v>
      </c>
      <c r="F2144" s="8" t="s">
        <v>693</v>
      </c>
      <c r="G2144" s="8" t="s">
        <v>694</v>
      </c>
    </row>
    <row r="2145" spans="1:7" ht="15" customHeight="1">
      <c r="A2145" s="9" t="s">
        <v>1453</v>
      </c>
      <c r="B2145" s="10" t="s">
        <v>1454</v>
      </c>
      <c r="C2145" s="9" t="s">
        <v>20</v>
      </c>
      <c r="D2145" s="9" t="s">
        <v>713</v>
      </c>
      <c r="E2145" s="11">
        <v>0.70132563999999997</v>
      </c>
      <c r="F2145" s="12">
        <v>19.600000000000001</v>
      </c>
      <c r="G2145" s="12">
        <v>13.74</v>
      </c>
    </row>
    <row r="2146" spans="1:7" ht="15" customHeight="1">
      <c r="A2146" s="9" t="s">
        <v>714</v>
      </c>
      <c r="B2146" s="10" t="s">
        <v>715</v>
      </c>
      <c r="C2146" s="9" t="s">
        <v>20</v>
      </c>
      <c r="D2146" s="9" t="s">
        <v>713</v>
      </c>
      <c r="E2146" s="11">
        <v>0.70132563999999997</v>
      </c>
      <c r="F2146" s="12">
        <v>15.73</v>
      </c>
      <c r="G2146" s="12">
        <v>11.03</v>
      </c>
    </row>
    <row r="2147" spans="1:7" ht="18" customHeight="1">
      <c r="A2147" s="7"/>
      <c r="B2147" s="7"/>
      <c r="C2147" s="7"/>
      <c r="D2147" s="7"/>
      <c r="E2147" s="207" t="s">
        <v>716</v>
      </c>
      <c r="F2147" s="207"/>
      <c r="G2147" s="13">
        <v>24.77</v>
      </c>
    </row>
    <row r="2148" spans="1:7" ht="15" customHeight="1">
      <c r="A2148" s="7"/>
      <c r="B2148" s="7"/>
      <c r="C2148" s="7"/>
      <c r="D2148" s="7"/>
      <c r="E2148" s="208" t="s">
        <v>698</v>
      </c>
      <c r="F2148" s="208"/>
      <c r="G2148" s="14">
        <v>65.510000000000005</v>
      </c>
    </row>
    <row r="2149" spans="1:7" ht="9.9499999999999993" customHeight="1">
      <c r="A2149" s="7"/>
      <c r="B2149" s="7"/>
      <c r="C2149" s="7"/>
      <c r="D2149" s="7"/>
      <c r="E2149" s="209"/>
      <c r="F2149" s="209"/>
      <c r="G2149" s="209"/>
    </row>
    <row r="2150" spans="1:7" ht="20.100000000000001" customHeight="1">
      <c r="A2150" s="210" t="s">
        <v>1455</v>
      </c>
      <c r="B2150" s="210"/>
      <c r="C2150" s="210"/>
      <c r="D2150" s="210"/>
      <c r="E2150" s="210"/>
      <c r="F2150" s="210"/>
      <c r="G2150" s="210"/>
    </row>
    <row r="2151" spans="1:7" ht="15" customHeight="1">
      <c r="A2151" s="206" t="s">
        <v>720</v>
      </c>
      <c r="B2151" s="206"/>
      <c r="C2151" s="8" t="s">
        <v>3</v>
      </c>
      <c r="D2151" s="8" t="s">
        <v>4</v>
      </c>
      <c r="E2151" s="8" t="s">
        <v>692</v>
      </c>
      <c r="F2151" s="8" t="s">
        <v>693</v>
      </c>
      <c r="G2151" s="8" t="s">
        <v>694</v>
      </c>
    </row>
    <row r="2152" spans="1:7" ht="29.1" customHeight="1">
      <c r="A2152" s="9" t="s">
        <v>1074</v>
      </c>
      <c r="B2152" s="10" t="s">
        <v>1075</v>
      </c>
      <c r="C2152" s="9" t="s">
        <v>20</v>
      </c>
      <c r="D2152" s="9" t="s">
        <v>723</v>
      </c>
      <c r="E2152" s="11">
        <v>0.20980572</v>
      </c>
      <c r="F2152" s="12">
        <v>47.76</v>
      </c>
      <c r="G2152" s="12">
        <v>10.02</v>
      </c>
    </row>
    <row r="2153" spans="1:7" ht="29.1" customHeight="1">
      <c r="A2153" s="9" t="s">
        <v>1076</v>
      </c>
      <c r="B2153" s="10" t="s">
        <v>1077</v>
      </c>
      <c r="C2153" s="9" t="s">
        <v>20</v>
      </c>
      <c r="D2153" s="9" t="s">
        <v>726</v>
      </c>
      <c r="E2153" s="11">
        <v>0.41972939999999997</v>
      </c>
      <c r="F2153" s="12">
        <v>80.260000000000005</v>
      </c>
      <c r="G2153" s="12">
        <v>33.68</v>
      </c>
    </row>
    <row r="2154" spans="1:7" ht="18" customHeight="1">
      <c r="A2154" s="7"/>
      <c r="B2154" s="7"/>
      <c r="C2154" s="7"/>
      <c r="D2154" s="7"/>
      <c r="E2154" s="207" t="s">
        <v>727</v>
      </c>
      <c r="F2154" s="207"/>
      <c r="G2154" s="13">
        <v>43.7</v>
      </c>
    </row>
    <row r="2155" spans="1:7" ht="15" customHeight="1">
      <c r="A2155" s="206" t="s">
        <v>710</v>
      </c>
      <c r="B2155" s="206"/>
      <c r="C2155" s="8" t="s">
        <v>3</v>
      </c>
      <c r="D2155" s="8" t="s">
        <v>4</v>
      </c>
      <c r="E2155" s="8" t="s">
        <v>692</v>
      </c>
      <c r="F2155" s="8" t="s">
        <v>693</v>
      </c>
      <c r="G2155" s="8" t="s">
        <v>694</v>
      </c>
    </row>
    <row r="2156" spans="1:7" ht="15" customHeight="1">
      <c r="A2156" s="9" t="s">
        <v>886</v>
      </c>
      <c r="B2156" s="10" t="s">
        <v>887</v>
      </c>
      <c r="C2156" s="9" t="s">
        <v>20</v>
      </c>
      <c r="D2156" s="9" t="s">
        <v>713</v>
      </c>
      <c r="E2156" s="11">
        <v>0.11002006</v>
      </c>
      <c r="F2156" s="12">
        <v>19.75</v>
      </c>
      <c r="G2156" s="12">
        <v>2.17</v>
      </c>
    </row>
    <row r="2157" spans="1:7" ht="15" customHeight="1">
      <c r="A2157" s="9" t="s">
        <v>714</v>
      </c>
      <c r="B2157" s="10" t="s">
        <v>715</v>
      </c>
      <c r="C2157" s="9" t="s">
        <v>20</v>
      </c>
      <c r="D2157" s="9" t="s">
        <v>713</v>
      </c>
      <c r="E2157" s="11">
        <v>0.17398522</v>
      </c>
      <c r="F2157" s="12">
        <v>15.73</v>
      </c>
      <c r="G2157" s="12">
        <v>2.73</v>
      </c>
    </row>
    <row r="2158" spans="1:7" ht="18" customHeight="1">
      <c r="A2158" s="7"/>
      <c r="B2158" s="7"/>
      <c r="C2158" s="7"/>
      <c r="D2158" s="7"/>
      <c r="E2158" s="207" t="s">
        <v>716</v>
      </c>
      <c r="F2158" s="207"/>
      <c r="G2158" s="13">
        <v>4.9000000000000004</v>
      </c>
    </row>
    <row r="2159" spans="1:7" ht="15" customHeight="1">
      <c r="A2159" s="7"/>
      <c r="B2159" s="7"/>
      <c r="C2159" s="7"/>
      <c r="D2159" s="7"/>
      <c r="E2159" s="208" t="s">
        <v>698</v>
      </c>
      <c r="F2159" s="208"/>
      <c r="G2159" s="14">
        <v>48.6</v>
      </c>
    </row>
    <row r="2160" spans="1:7" ht="9.9499999999999993" customHeight="1">
      <c r="A2160" s="7"/>
      <c r="B2160" s="7"/>
      <c r="C2160" s="7"/>
      <c r="D2160" s="7"/>
      <c r="E2160" s="209"/>
      <c r="F2160" s="209"/>
      <c r="G2160" s="209"/>
    </row>
    <row r="2161" spans="1:7" ht="20.100000000000001" customHeight="1">
      <c r="A2161" s="210" t="s">
        <v>1456</v>
      </c>
      <c r="B2161" s="210"/>
      <c r="C2161" s="210"/>
      <c r="D2161" s="210"/>
      <c r="E2161" s="210"/>
      <c r="F2161" s="210"/>
      <c r="G2161" s="210"/>
    </row>
    <row r="2162" spans="1:7" ht="15" customHeight="1">
      <c r="A2162" s="206" t="s">
        <v>720</v>
      </c>
      <c r="B2162" s="206"/>
      <c r="C2162" s="8" t="s">
        <v>3</v>
      </c>
      <c r="D2162" s="8" t="s">
        <v>4</v>
      </c>
      <c r="E2162" s="8" t="s">
        <v>692</v>
      </c>
      <c r="F2162" s="8" t="s">
        <v>693</v>
      </c>
      <c r="G2162" s="8" t="s">
        <v>694</v>
      </c>
    </row>
    <row r="2163" spans="1:7" ht="24" customHeight="1">
      <c r="A2163" s="9" t="s">
        <v>1079</v>
      </c>
      <c r="B2163" s="10" t="s">
        <v>1080</v>
      </c>
      <c r="C2163" s="9" t="s">
        <v>20</v>
      </c>
      <c r="D2163" s="9" t="s">
        <v>723</v>
      </c>
      <c r="E2163" s="11">
        <v>7.1013000000000001E-4</v>
      </c>
      <c r="F2163" s="12">
        <v>51.82</v>
      </c>
      <c r="G2163" s="12">
        <v>0.03</v>
      </c>
    </row>
    <row r="2164" spans="1:7" ht="28.15" customHeight="1">
      <c r="A2164" s="9" t="s">
        <v>1081</v>
      </c>
      <c r="B2164" s="10" t="s">
        <v>1082</v>
      </c>
      <c r="C2164" s="9" t="s">
        <v>20</v>
      </c>
      <c r="D2164" s="9" t="s">
        <v>726</v>
      </c>
      <c r="E2164" s="11">
        <v>6.39129E-3</v>
      </c>
      <c r="F2164" s="12">
        <v>151.04</v>
      </c>
      <c r="G2164" s="12">
        <v>0.96</v>
      </c>
    </row>
    <row r="2165" spans="1:7" ht="21.6" customHeight="1">
      <c r="A2165" s="9" t="s">
        <v>1083</v>
      </c>
      <c r="B2165" s="10" t="s">
        <v>1084</v>
      </c>
      <c r="C2165" s="9" t="s">
        <v>20</v>
      </c>
      <c r="D2165" s="9" t="s">
        <v>726</v>
      </c>
      <c r="E2165" s="11">
        <v>0.11149291</v>
      </c>
      <c r="F2165" s="12">
        <v>3.94</v>
      </c>
      <c r="G2165" s="12">
        <v>0.43</v>
      </c>
    </row>
    <row r="2166" spans="1:7">
      <c r="A2166" s="7"/>
      <c r="B2166" s="7"/>
      <c r="C2166" s="7"/>
      <c r="D2166" s="7"/>
      <c r="E2166" s="207" t="s">
        <v>727</v>
      </c>
      <c r="F2166" s="207"/>
      <c r="G2166" s="13">
        <v>1.42</v>
      </c>
    </row>
    <row r="2167" spans="1:7" ht="15" customHeight="1">
      <c r="A2167" s="206" t="s">
        <v>710</v>
      </c>
      <c r="B2167" s="206"/>
      <c r="C2167" s="8" t="s">
        <v>3</v>
      </c>
      <c r="D2167" s="8" t="s">
        <v>4</v>
      </c>
      <c r="E2167" s="8" t="s">
        <v>692</v>
      </c>
      <c r="F2167" s="8" t="s">
        <v>693</v>
      </c>
      <c r="G2167" s="8" t="s">
        <v>694</v>
      </c>
    </row>
    <row r="2168" spans="1:7" ht="15" customHeight="1">
      <c r="A2168" s="9" t="s">
        <v>714</v>
      </c>
      <c r="B2168" s="10" t="s">
        <v>715</v>
      </c>
      <c r="C2168" s="9" t="s">
        <v>20</v>
      </c>
      <c r="D2168" s="9" t="s">
        <v>713</v>
      </c>
      <c r="E2168" s="11">
        <v>1.04261275</v>
      </c>
      <c r="F2168" s="12">
        <v>15.73</v>
      </c>
      <c r="G2168" s="12">
        <v>16.399999999999999</v>
      </c>
    </row>
    <row r="2169" spans="1:7" ht="18" customHeight="1">
      <c r="A2169" s="7"/>
      <c r="B2169" s="7"/>
      <c r="C2169" s="7"/>
      <c r="D2169" s="7"/>
      <c r="E2169" s="207" t="s">
        <v>716</v>
      </c>
      <c r="F2169" s="207"/>
      <c r="G2169" s="13">
        <v>16.399999999999999</v>
      </c>
    </row>
    <row r="2170" spans="1:7" ht="15" customHeight="1">
      <c r="A2170" s="7"/>
      <c r="B2170" s="7"/>
      <c r="C2170" s="7"/>
      <c r="D2170" s="7"/>
      <c r="E2170" s="208" t="s">
        <v>698</v>
      </c>
      <c r="F2170" s="208"/>
      <c r="G2170" s="14">
        <v>17.82</v>
      </c>
    </row>
    <row r="2171" spans="1:7" ht="9.9499999999999993" customHeight="1">
      <c r="A2171" s="7"/>
      <c r="B2171" s="7"/>
      <c r="C2171" s="7"/>
      <c r="D2171" s="7"/>
      <c r="E2171" s="209"/>
      <c r="F2171" s="209"/>
      <c r="G2171" s="209"/>
    </row>
    <row r="2172" spans="1:7" ht="20.100000000000001" customHeight="1">
      <c r="A2172" s="210" t="s">
        <v>1457</v>
      </c>
      <c r="B2172" s="210"/>
      <c r="C2172" s="210"/>
      <c r="D2172" s="210"/>
      <c r="E2172" s="210"/>
      <c r="F2172" s="210"/>
      <c r="G2172" s="210"/>
    </row>
    <row r="2173" spans="1:7" ht="15" customHeight="1">
      <c r="A2173" s="206" t="s">
        <v>720</v>
      </c>
      <c r="B2173" s="206"/>
      <c r="C2173" s="8" t="s">
        <v>3</v>
      </c>
      <c r="D2173" s="8" t="s">
        <v>4</v>
      </c>
      <c r="E2173" s="8" t="s">
        <v>692</v>
      </c>
      <c r="F2173" s="8" t="s">
        <v>693</v>
      </c>
      <c r="G2173" s="8" t="s">
        <v>694</v>
      </c>
    </row>
    <row r="2174" spans="1:7" ht="29.1" customHeight="1">
      <c r="A2174" s="9" t="s">
        <v>721</v>
      </c>
      <c r="B2174" s="10" t="s">
        <v>722</v>
      </c>
      <c r="C2174" s="9" t="s">
        <v>20</v>
      </c>
      <c r="D2174" s="9" t="s">
        <v>723</v>
      </c>
      <c r="E2174" s="11">
        <v>0.14090964</v>
      </c>
      <c r="F2174" s="12">
        <v>19.5</v>
      </c>
      <c r="G2174" s="12">
        <v>2.74</v>
      </c>
    </row>
    <row r="2175" spans="1:7" ht="29.1" customHeight="1">
      <c r="A2175" s="9" t="s">
        <v>724</v>
      </c>
      <c r="B2175" s="10" t="s">
        <v>725</v>
      </c>
      <c r="C2175" s="9" t="s">
        <v>20</v>
      </c>
      <c r="D2175" s="9" t="s">
        <v>726</v>
      </c>
      <c r="E2175" s="11">
        <v>3.7461630000000003E-2</v>
      </c>
      <c r="F2175" s="12">
        <v>19.95</v>
      </c>
      <c r="G2175" s="12">
        <v>0.74</v>
      </c>
    </row>
    <row r="2176" spans="1:7" ht="18" customHeight="1">
      <c r="A2176" s="7"/>
      <c r="B2176" s="7"/>
      <c r="C2176" s="7"/>
      <c r="D2176" s="7"/>
      <c r="E2176" s="207" t="s">
        <v>727</v>
      </c>
      <c r="F2176" s="207"/>
      <c r="G2176" s="13">
        <v>3.48</v>
      </c>
    </row>
    <row r="2177" spans="1:7" ht="15" customHeight="1">
      <c r="A2177" s="206" t="s">
        <v>700</v>
      </c>
      <c r="B2177" s="206"/>
      <c r="C2177" s="8" t="s">
        <v>3</v>
      </c>
      <c r="D2177" s="8" t="s">
        <v>4</v>
      </c>
      <c r="E2177" s="8" t="s">
        <v>692</v>
      </c>
      <c r="F2177" s="8" t="s">
        <v>693</v>
      </c>
      <c r="G2177" s="8" t="s">
        <v>694</v>
      </c>
    </row>
    <row r="2178" spans="1:7" ht="21" customHeight="1">
      <c r="A2178" s="9" t="s">
        <v>874</v>
      </c>
      <c r="B2178" s="10" t="s">
        <v>875</v>
      </c>
      <c r="C2178" s="9" t="s">
        <v>20</v>
      </c>
      <c r="D2178" s="9" t="s">
        <v>738</v>
      </c>
      <c r="E2178" s="11">
        <v>2.556862E-2</v>
      </c>
      <c r="F2178" s="12">
        <v>2.92</v>
      </c>
      <c r="G2178" s="12">
        <v>7.0000000000000007E-2</v>
      </c>
    </row>
    <row r="2179" spans="1:7" ht="21" customHeight="1">
      <c r="A2179" s="9" t="s">
        <v>878</v>
      </c>
      <c r="B2179" s="10" t="s">
        <v>879</v>
      </c>
      <c r="C2179" s="9" t="s">
        <v>20</v>
      </c>
      <c r="D2179" s="9" t="s">
        <v>25</v>
      </c>
      <c r="E2179" s="11">
        <v>0.92628906</v>
      </c>
      <c r="F2179" s="12">
        <v>4.0599999999999996</v>
      </c>
      <c r="G2179" s="12">
        <v>3.76</v>
      </c>
    </row>
    <row r="2180" spans="1:7" ht="15" customHeight="1">
      <c r="A2180" s="9" t="s">
        <v>1093</v>
      </c>
      <c r="B2180" s="10" t="s">
        <v>1094</v>
      </c>
      <c r="C2180" s="9" t="s">
        <v>20</v>
      </c>
      <c r="D2180" s="9" t="s">
        <v>237</v>
      </c>
      <c r="E2180" s="11">
        <v>3.9807439999999999E-2</v>
      </c>
      <c r="F2180" s="12">
        <v>7.72</v>
      </c>
      <c r="G2180" s="12">
        <v>0.3</v>
      </c>
    </row>
    <row r="2181" spans="1:7" ht="21" customHeight="1">
      <c r="A2181" s="9" t="s">
        <v>1095</v>
      </c>
      <c r="B2181" s="10" t="s">
        <v>1096</v>
      </c>
      <c r="C2181" s="9" t="s">
        <v>20</v>
      </c>
      <c r="D2181" s="9" t="s">
        <v>237</v>
      </c>
      <c r="E2181" s="11">
        <v>8.1145969999999998E-2</v>
      </c>
      <c r="F2181" s="12">
        <v>9.34</v>
      </c>
      <c r="G2181" s="12">
        <v>0.75</v>
      </c>
    </row>
    <row r="2182" spans="1:7" ht="21" customHeight="1">
      <c r="A2182" s="9" t="s">
        <v>880</v>
      </c>
      <c r="B2182" s="10" t="s">
        <v>881</v>
      </c>
      <c r="C2182" s="9" t="s">
        <v>20</v>
      </c>
      <c r="D2182" s="9" t="s">
        <v>25</v>
      </c>
      <c r="E2182" s="11">
        <v>0.83748778999999995</v>
      </c>
      <c r="F2182" s="12">
        <v>1.42</v>
      </c>
      <c r="G2182" s="12">
        <v>1.18</v>
      </c>
    </row>
    <row r="2183" spans="1:7" ht="21" customHeight="1">
      <c r="A2183" s="9" t="s">
        <v>1097</v>
      </c>
      <c r="B2183" s="10" t="s">
        <v>1098</v>
      </c>
      <c r="C2183" s="9" t="s">
        <v>20</v>
      </c>
      <c r="D2183" s="9" t="s">
        <v>25</v>
      </c>
      <c r="E2183" s="11">
        <v>1.73189565</v>
      </c>
      <c r="F2183" s="12">
        <v>6.74</v>
      </c>
      <c r="G2183" s="12">
        <v>11.67</v>
      </c>
    </row>
    <row r="2184" spans="1:7" ht="15" customHeight="1">
      <c r="A2184" s="7"/>
      <c r="B2184" s="7"/>
      <c r="C2184" s="7"/>
      <c r="D2184" s="7"/>
      <c r="E2184" s="207" t="s">
        <v>709</v>
      </c>
      <c r="F2184" s="207"/>
      <c r="G2184" s="13">
        <v>17.73</v>
      </c>
    </row>
    <row r="2185" spans="1:7" ht="15" customHeight="1">
      <c r="A2185" s="206" t="s">
        <v>710</v>
      </c>
      <c r="B2185" s="206"/>
      <c r="C2185" s="8" t="s">
        <v>3</v>
      </c>
      <c r="D2185" s="8" t="s">
        <v>4</v>
      </c>
      <c r="E2185" s="8" t="s">
        <v>692</v>
      </c>
      <c r="F2185" s="8" t="s">
        <v>693</v>
      </c>
      <c r="G2185" s="8" t="s">
        <v>694</v>
      </c>
    </row>
    <row r="2186" spans="1:7" ht="21" customHeight="1">
      <c r="A2186" s="9" t="s">
        <v>739</v>
      </c>
      <c r="B2186" s="10" t="s">
        <v>740</v>
      </c>
      <c r="C2186" s="9" t="s">
        <v>20</v>
      </c>
      <c r="D2186" s="9" t="s">
        <v>713</v>
      </c>
      <c r="E2186" s="11">
        <v>0.69890251000000003</v>
      </c>
      <c r="F2186" s="12">
        <v>16.2</v>
      </c>
      <c r="G2186" s="12">
        <v>11.32</v>
      </c>
    </row>
    <row r="2187" spans="1:7" ht="21" customHeight="1">
      <c r="A2187" s="9" t="s">
        <v>711</v>
      </c>
      <c r="B2187" s="10" t="s">
        <v>712</v>
      </c>
      <c r="C2187" s="9" t="s">
        <v>20</v>
      </c>
      <c r="D2187" s="9" t="s">
        <v>713</v>
      </c>
      <c r="E2187" s="11">
        <v>1.59414243</v>
      </c>
      <c r="F2187" s="12">
        <v>21.94</v>
      </c>
      <c r="G2187" s="12">
        <v>34.97</v>
      </c>
    </row>
    <row r="2188" spans="1:7" ht="18" customHeight="1">
      <c r="A2188" s="7"/>
      <c r="B2188" s="7"/>
      <c r="C2188" s="7"/>
      <c r="D2188" s="7"/>
      <c r="E2188" s="207" t="s">
        <v>716</v>
      </c>
      <c r="F2188" s="207"/>
      <c r="G2188" s="13">
        <v>46.29</v>
      </c>
    </row>
    <row r="2189" spans="1:7" ht="15" customHeight="1">
      <c r="A2189" s="7"/>
      <c r="B2189" s="7"/>
      <c r="C2189" s="7"/>
      <c r="D2189" s="7"/>
      <c r="E2189" s="208" t="s">
        <v>698</v>
      </c>
      <c r="F2189" s="208"/>
      <c r="G2189" s="14">
        <v>67.5</v>
      </c>
    </row>
    <row r="2190" spans="1:7" ht="9.9499999999999993" customHeight="1">
      <c r="A2190" s="7"/>
      <c r="B2190" s="7"/>
      <c r="C2190" s="7"/>
      <c r="D2190" s="7"/>
      <c r="E2190" s="209"/>
      <c r="F2190" s="209"/>
      <c r="G2190" s="209"/>
    </row>
    <row r="2191" spans="1:7" ht="20.100000000000001" customHeight="1">
      <c r="A2191" s="210" t="s">
        <v>1458</v>
      </c>
      <c r="B2191" s="210"/>
      <c r="C2191" s="210"/>
      <c r="D2191" s="210"/>
      <c r="E2191" s="210"/>
      <c r="F2191" s="210"/>
      <c r="G2191" s="210"/>
    </row>
    <row r="2192" spans="1:7" ht="15" customHeight="1">
      <c r="A2192" s="206" t="s">
        <v>700</v>
      </c>
      <c r="B2192" s="206"/>
      <c r="C2192" s="8" t="s">
        <v>3</v>
      </c>
      <c r="D2192" s="8" t="s">
        <v>4</v>
      </c>
      <c r="E2192" s="8" t="s">
        <v>692</v>
      </c>
      <c r="F2192" s="8" t="s">
        <v>693</v>
      </c>
      <c r="G2192" s="8" t="s">
        <v>694</v>
      </c>
    </row>
    <row r="2193" spans="1:7" ht="21" customHeight="1">
      <c r="A2193" s="9" t="s">
        <v>1100</v>
      </c>
      <c r="B2193" s="10" t="s">
        <v>1101</v>
      </c>
      <c r="C2193" s="9" t="s">
        <v>20</v>
      </c>
      <c r="D2193" s="9" t="s">
        <v>237</v>
      </c>
      <c r="E2193" s="11">
        <v>4.4115719999999997E-2</v>
      </c>
      <c r="F2193" s="12">
        <v>8.1199999999999992</v>
      </c>
      <c r="G2193" s="12">
        <v>0.35</v>
      </c>
    </row>
    <row r="2194" spans="1:7" ht="29.1" customHeight="1">
      <c r="A2194" s="9" t="s">
        <v>1102</v>
      </c>
      <c r="B2194" s="10" t="s">
        <v>1103</v>
      </c>
      <c r="C2194" s="9" t="s">
        <v>20</v>
      </c>
      <c r="D2194" s="9" t="s">
        <v>33</v>
      </c>
      <c r="E2194" s="11">
        <v>1.99307619</v>
      </c>
      <c r="F2194" s="12">
        <v>7.0000000000000007E-2</v>
      </c>
      <c r="G2194" s="12">
        <v>0.13</v>
      </c>
    </row>
    <row r="2195" spans="1:7" ht="15" customHeight="1">
      <c r="A2195" s="7"/>
      <c r="B2195" s="7"/>
      <c r="C2195" s="7"/>
      <c r="D2195" s="7"/>
      <c r="E2195" s="207" t="s">
        <v>709</v>
      </c>
      <c r="F2195" s="207"/>
      <c r="G2195" s="13">
        <v>0.48</v>
      </c>
    </row>
    <row r="2196" spans="1:7" ht="15" customHeight="1">
      <c r="A2196" s="206" t="s">
        <v>710</v>
      </c>
      <c r="B2196" s="206"/>
      <c r="C2196" s="8" t="s">
        <v>3</v>
      </c>
      <c r="D2196" s="8" t="s">
        <v>4</v>
      </c>
      <c r="E2196" s="8" t="s">
        <v>692</v>
      </c>
      <c r="F2196" s="8" t="s">
        <v>693</v>
      </c>
      <c r="G2196" s="8" t="s">
        <v>694</v>
      </c>
    </row>
    <row r="2197" spans="1:7" ht="21" customHeight="1">
      <c r="A2197" s="9" t="s">
        <v>1104</v>
      </c>
      <c r="B2197" s="10" t="s">
        <v>1105</v>
      </c>
      <c r="C2197" s="9" t="s">
        <v>20</v>
      </c>
      <c r="D2197" s="9" t="s">
        <v>713</v>
      </c>
      <c r="E2197" s="11">
        <v>3.1346400000000003E-2</v>
      </c>
      <c r="F2197" s="12">
        <v>16.34</v>
      </c>
      <c r="G2197" s="12">
        <v>0.51</v>
      </c>
    </row>
    <row r="2198" spans="1:7" ht="15" customHeight="1">
      <c r="A2198" s="9" t="s">
        <v>1106</v>
      </c>
      <c r="B2198" s="10" t="s">
        <v>1107</v>
      </c>
      <c r="C2198" s="9" t="s">
        <v>20</v>
      </c>
      <c r="D2198" s="9" t="s">
        <v>713</v>
      </c>
      <c r="E2198" s="11">
        <v>0.19199205999999999</v>
      </c>
      <c r="F2198" s="12">
        <v>19.600000000000001</v>
      </c>
      <c r="G2198" s="12">
        <v>3.76</v>
      </c>
    </row>
    <row r="2199" spans="1:7" ht="18" customHeight="1">
      <c r="A2199" s="7"/>
      <c r="B2199" s="7"/>
      <c r="C2199" s="7"/>
      <c r="D2199" s="7"/>
      <c r="E2199" s="207" t="s">
        <v>716</v>
      </c>
      <c r="F2199" s="207"/>
      <c r="G2199" s="13">
        <v>4.2699999999999996</v>
      </c>
    </row>
    <row r="2200" spans="1:7" ht="15" customHeight="1">
      <c r="A2200" s="206" t="s">
        <v>691</v>
      </c>
      <c r="B2200" s="206"/>
      <c r="C2200" s="8" t="s">
        <v>3</v>
      </c>
      <c r="D2200" s="8" t="s">
        <v>4</v>
      </c>
      <c r="E2200" s="8" t="s">
        <v>692</v>
      </c>
      <c r="F2200" s="8" t="s">
        <v>693</v>
      </c>
      <c r="G2200" s="8" t="s">
        <v>694</v>
      </c>
    </row>
    <row r="2201" spans="1:7" ht="21" customHeight="1">
      <c r="A2201" s="9" t="s">
        <v>1108</v>
      </c>
      <c r="B2201" s="10" t="s">
        <v>1109</v>
      </c>
      <c r="C2201" s="9" t="s">
        <v>20</v>
      </c>
      <c r="D2201" s="9" t="s">
        <v>237</v>
      </c>
      <c r="E2201" s="11">
        <v>1.7938698799999999</v>
      </c>
      <c r="F2201" s="12">
        <v>3.78</v>
      </c>
      <c r="G2201" s="12">
        <v>6.78</v>
      </c>
    </row>
    <row r="2202" spans="1:7" ht="15" customHeight="1">
      <c r="A2202" s="7"/>
      <c r="B2202" s="7"/>
      <c r="C2202" s="7"/>
      <c r="D2202" s="7"/>
      <c r="E2202" s="207" t="s">
        <v>697</v>
      </c>
      <c r="F2202" s="207"/>
      <c r="G2202" s="13">
        <v>6.78</v>
      </c>
    </row>
    <row r="2203" spans="1:7" ht="15" customHeight="1">
      <c r="A2203" s="7"/>
      <c r="B2203" s="7"/>
      <c r="C2203" s="7"/>
      <c r="D2203" s="7"/>
      <c r="E2203" s="208" t="s">
        <v>698</v>
      </c>
      <c r="F2203" s="208"/>
      <c r="G2203" s="14">
        <v>11.53</v>
      </c>
    </row>
    <row r="2204" spans="1:7" ht="9.9499999999999993" customHeight="1">
      <c r="A2204" s="7"/>
      <c r="B2204" s="7"/>
      <c r="C2204" s="7"/>
      <c r="D2204" s="7"/>
      <c r="E2204" s="209"/>
      <c r="F2204" s="209"/>
      <c r="G2204" s="209"/>
    </row>
    <row r="2205" spans="1:7" ht="20.100000000000001" customHeight="1">
      <c r="A2205" s="210" t="s">
        <v>1459</v>
      </c>
      <c r="B2205" s="210"/>
      <c r="C2205" s="210"/>
      <c r="D2205" s="210"/>
      <c r="E2205" s="210"/>
      <c r="F2205" s="210"/>
      <c r="G2205" s="210"/>
    </row>
    <row r="2206" spans="1:7" ht="15" customHeight="1">
      <c r="A2206" s="206" t="s">
        <v>700</v>
      </c>
      <c r="B2206" s="206"/>
      <c r="C2206" s="8" t="s">
        <v>3</v>
      </c>
      <c r="D2206" s="8" t="s">
        <v>4</v>
      </c>
      <c r="E2206" s="8" t="s">
        <v>692</v>
      </c>
      <c r="F2206" s="8" t="s">
        <v>693</v>
      </c>
      <c r="G2206" s="8" t="s">
        <v>694</v>
      </c>
    </row>
    <row r="2207" spans="1:7" ht="21" customHeight="1">
      <c r="A2207" s="9" t="s">
        <v>1100</v>
      </c>
      <c r="B2207" s="10" t="s">
        <v>1101</v>
      </c>
      <c r="C2207" s="9" t="s">
        <v>20</v>
      </c>
      <c r="D2207" s="9" t="s">
        <v>237</v>
      </c>
      <c r="E2207" s="11">
        <v>5.0810670000000002E-2</v>
      </c>
      <c r="F2207" s="12">
        <v>8.1199999999999992</v>
      </c>
      <c r="G2207" s="12">
        <v>0.41</v>
      </c>
    </row>
    <row r="2208" spans="1:7" ht="29.1" customHeight="1">
      <c r="A2208" s="9" t="s">
        <v>1102</v>
      </c>
      <c r="B2208" s="10" t="s">
        <v>1103</v>
      </c>
      <c r="C2208" s="9" t="s">
        <v>20</v>
      </c>
      <c r="D2208" s="9" t="s">
        <v>33</v>
      </c>
      <c r="E2208" s="11">
        <v>1.10360814</v>
      </c>
      <c r="F2208" s="12">
        <v>7.0000000000000007E-2</v>
      </c>
      <c r="G2208" s="12">
        <v>7.0000000000000007E-2</v>
      </c>
    </row>
    <row r="2209" spans="1:7" ht="15" customHeight="1">
      <c r="A2209" s="7"/>
      <c r="B2209" s="7"/>
      <c r="C2209" s="7"/>
      <c r="D2209" s="7"/>
      <c r="E2209" s="207" t="s">
        <v>709</v>
      </c>
      <c r="F2209" s="207"/>
      <c r="G2209" s="13">
        <v>0.48</v>
      </c>
    </row>
    <row r="2210" spans="1:7" ht="15" customHeight="1">
      <c r="A2210" s="206" t="s">
        <v>710</v>
      </c>
      <c r="B2210" s="206"/>
      <c r="C2210" s="8" t="s">
        <v>3</v>
      </c>
      <c r="D2210" s="8" t="s">
        <v>4</v>
      </c>
      <c r="E2210" s="8" t="s">
        <v>692</v>
      </c>
      <c r="F2210" s="8" t="s">
        <v>693</v>
      </c>
      <c r="G2210" s="8" t="s">
        <v>694</v>
      </c>
    </row>
    <row r="2211" spans="1:7" ht="21" customHeight="1">
      <c r="A2211" s="9" t="s">
        <v>1104</v>
      </c>
      <c r="B2211" s="10" t="s">
        <v>1105</v>
      </c>
      <c r="C2211" s="9" t="s">
        <v>20</v>
      </c>
      <c r="D2211" s="9" t="s">
        <v>713</v>
      </c>
      <c r="E2211" s="11">
        <v>1.437338E-2</v>
      </c>
      <c r="F2211" s="12">
        <v>16.34</v>
      </c>
      <c r="G2211" s="12">
        <v>0.23</v>
      </c>
    </row>
    <row r="2212" spans="1:7" ht="15" customHeight="1">
      <c r="A2212" s="9" t="s">
        <v>1106</v>
      </c>
      <c r="B2212" s="10" t="s">
        <v>1107</v>
      </c>
      <c r="C2212" s="9" t="s">
        <v>20</v>
      </c>
      <c r="D2212" s="9" t="s">
        <v>713</v>
      </c>
      <c r="E2212" s="11">
        <v>8.8037099999999993E-2</v>
      </c>
      <c r="F2212" s="12">
        <v>19.600000000000001</v>
      </c>
      <c r="G2212" s="12">
        <v>1.72</v>
      </c>
    </row>
    <row r="2213" spans="1:7" ht="18" customHeight="1">
      <c r="A2213" s="7"/>
      <c r="B2213" s="7"/>
      <c r="C2213" s="7"/>
      <c r="D2213" s="7"/>
      <c r="E2213" s="207" t="s">
        <v>716</v>
      </c>
      <c r="F2213" s="207"/>
      <c r="G2213" s="13">
        <v>1.95</v>
      </c>
    </row>
    <row r="2214" spans="1:7" ht="15" customHeight="1">
      <c r="A2214" s="206" t="s">
        <v>691</v>
      </c>
      <c r="B2214" s="206"/>
      <c r="C2214" s="8" t="s">
        <v>3</v>
      </c>
      <c r="D2214" s="8" t="s">
        <v>4</v>
      </c>
      <c r="E2214" s="8" t="s">
        <v>692</v>
      </c>
      <c r="F2214" s="8" t="s">
        <v>693</v>
      </c>
      <c r="G2214" s="8" t="s">
        <v>694</v>
      </c>
    </row>
    <row r="2215" spans="1:7" ht="21" customHeight="1">
      <c r="A2215" s="9" t="s">
        <v>1111</v>
      </c>
      <c r="B2215" s="10" t="s">
        <v>1112</v>
      </c>
      <c r="C2215" s="9" t="s">
        <v>20</v>
      </c>
      <c r="D2215" s="9" t="s">
        <v>237</v>
      </c>
      <c r="E2215" s="11">
        <v>2.2428902499999999</v>
      </c>
      <c r="F2215" s="12">
        <v>2.93</v>
      </c>
      <c r="G2215" s="12">
        <v>6.57</v>
      </c>
    </row>
    <row r="2216" spans="1:7" ht="15" customHeight="1">
      <c r="A2216" s="7"/>
      <c r="B2216" s="7"/>
      <c r="C2216" s="7"/>
      <c r="D2216" s="7"/>
      <c r="E2216" s="207" t="s">
        <v>697</v>
      </c>
      <c r="F2216" s="207"/>
      <c r="G2216" s="13">
        <v>6.57</v>
      </c>
    </row>
    <row r="2217" spans="1:7" ht="15" customHeight="1">
      <c r="A2217" s="7"/>
      <c r="B2217" s="7"/>
      <c r="C2217" s="7"/>
      <c r="D2217" s="7"/>
      <c r="E2217" s="208" t="s">
        <v>698</v>
      </c>
      <c r="F2217" s="208"/>
      <c r="G2217" s="14">
        <v>9</v>
      </c>
    </row>
    <row r="2218" spans="1:7" ht="9.9499999999999993" customHeight="1">
      <c r="A2218" s="7"/>
      <c r="B2218" s="7"/>
      <c r="C2218" s="7"/>
      <c r="D2218" s="7"/>
      <c r="E2218" s="209"/>
      <c r="F2218" s="209"/>
      <c r="G2218" s="209"/>
    </row>
    <row r="2219" spans="1:7" ht="20.100000000000001" customHeight="1">
      <c r="A2219" s="210" t="s">
        <v>1460</v>
      </c>
      <c r="B2219" s="210"/>
      <c r="C2219" s="210"/>
      <c r="D2219" s="210"/>
      <c r="E2219" s="210"/>
      <c r="F2219" s="210"/>
      <c r="G2219" s="210"/>
    </row>
    <row r="2220" spans="1:7" ht="15" customHeight="1">
      <c r="A2220" s="206" t="s">
        <v>720</v>
      </c>
      <c r="B2220" s="206"/>
      <c r="C2220" s="8" t="s">
        <v>3</v>
      </c>
      <c r="D2220" s="8" t="s">
        <v>4</v>
      </c>
      <c r="E2220" s="8" t="s">
        <v>692</v>
      </c>
      <c r="F2220" s="8" t="s">
        <v>693</v>
      </c>
      <c r="G2220" s="8" t="s">
        <v>694</v>
      </c>
    </row>
    <row r="2221" spans="1:7" ht="38.1" customHeight="1">
      <c r="A2221" s="9" t="s">
        <v>1114</v>
      </c>
      <c r="B2221" s="10" t="s">
        <v>1115</v>
      </c>
      <c r="C2221" s="9" t="s">
        <v>20</v>
      </c>
      <c r="D2221" s="9" t="s">
        <v>723</v>
      </c>
      <c r="E2221" s="11">
        <v>1.77455053</v>
      </c>
      <c r="F2221" s="12">
        <v>1.1499999999999999</v>
      </c>
      <c r="G2221" s="12">
        <v>2.04</v>
      </c>
    </row>
    <row r="2222" spans="1:7" ht="38.1" customHeight="1">
      <c r="A2222" s="9" t="s">
        <v>1116</v>
      </c>
      <c r="B2222" s="10" t="s">
        <v>1117</v>
      </c>
      <c r="C2222" s="9" t="s">
        <v>20</v>
      </c>
      <c r="D2222" s="9" t="s">
        <v>726</v>
      </c>
      <c r="E2222" s="11">
        <v>1.8818952</v>
      </c>
      <c r="F2222" s="12">
        <v>2.93</v>
      </c>
      <c r="G2222" s="12">
        <v>5.51</v>
      </c>
    </row>
    <row r="2223" spans="1:7" ht="18" customHeight="1">
      <c r="A2223" s="7"/>
      <c r="B2223" s="7"/>
      <c r="C2223" s="7"/>
      <c r="D2223" s="7"/>
      <c r="E2223" s="207" t="s">
        <v>727</v>
      </c>
      <c r="F2223" s="207"/>
      <c r="G2223" s="13">
        <v>7.55</v>
      </c>
    </row>
    <row r="2224" spans="1:7" ht="15" customHeight="1">
      <c r="A2224" s="206" t="s">
        <v>700</v>
      </c>
      <c r="B2224" s="206"/>
      <c r="C2224" s="8" t="s">
        <v>3</v>
      </c>
      <c r="D2224" s="8" t="s">
        <v>4</v>
      </c>
      <c r="E2224" s="8" t="s">
        <v>692</v>
      </c>
      <c r="F2224" s="8" t="s">
        <v>693</v>
      </c>
      <c r="G2224" s="8" t="s">
        <v>694</v>
      </c>
    </row>
    <row r="2225" spans="1:7" ht="21" customHeight="1">
      <c r="A2225" s="9" t="s">
        <v>1118</v>
      </c>
      <c r="B2225" s="10" t="s">
        <v>1119</v>
      </c>
      <c r="C2225" s="9" t="s">
        <v>20</v>
      </c>
      <c r="D2225" s="9" t="s">
        <v>170</v>
      </c>
      <c r="E2225" s="11">
        <v>1.5083942400000001</v>
      </c>
      <c r="F2225" s="12">
        <v>47.19</v>
      </c>
      <c r="G2225" s="12">
        <v>71.180000000000007</v>
      </c>
    </row>
    <row r="2226" spans="1:7" ht="15" customHeight="1">
      <c r="A2226" s="9" t="s">
        <v>1120</v>
      </c>
      <c r="B2226" s="10" t="s">
        <v>1121</v>
      </c>
      <c r="C2226" s="9" t="s">
        <v>20</v>
      </c>
      <c r="D2226" s="9" t="s">
        <v>237</v>
      </c>
      <c r="E2226" s="11">
        <v>756.64273579999997</v>
      </c>
      <c r="F2226" s="12">
        <v>0.27</v>
      </c>
      <c r="G2226" s="12">
        <v>204.29</v>
      </c>
    </row>
    <row r="2227" spans="1:7" ht="21" customHeight="1">
      <c r="A2227" s="9" t="s">
        <v>1122</v>
      </c>
      <c r="B2227" s="10" t="s">
        <v>1123</v>
      </c>
      <c r="C2227" s="9" t="s">
        <v>20</v>
      </c>
      <c r="D2227" s="9" t="s">
        <v>170</v>
      </c>
      <c r="E2227" s="11">
        <v>1.23823097</v>
      </c>
      <c r="F2227" s="12">
        <v>33.65</v>
      </c>
      <c r="G2227" s="12">
        <v>41.66</v>
      </c>
    </row>
    <row r="2228" spans="1:7" ht="15" customHeight="1">
      <c r="A2228" s="7"/>
      <c r="B2228" s="7"/>
      <c r="C2228" s="7"/>
      <c r="D2228" s="7"/>
      <c r="E2228" s="207" t="s">
        <v>709</v>
      </c>
      <c r="F2228" s="207"/>
      <c r="G2228" s="13">
        <v>317.13</v>
      </c>
    </row>
    <row r="2229" spans="1:7" ht="15" customHeight="1">
      <c r="A2229" s="206" t="s">
        <v>710</v>
      </c>
      <c r="B2229" s="206"/>
      <c r="C2229" s="8" t="s">
        <v>3</v>
      </c>
      <c r="D2229" s="8" t="s">
        <v>4</v>
      </c>
      <c r="E2229" s="8" t="s">
        <v>692</v>
      </c>
      <c r="F2229" s="8" t="s">
        <v>693</v>
      </c>
      <c r="G2229" s="8" t="s">
        <v>694</v>
      </c>
    </row>
    <row r="2230" spans="1:7" ht="21" customHeight="1">
      <c r="A2230" s="9" t="s">
        <v>1124</v>
      </c>
      <c r="B2230" s="10" t="s">
        <v>1125</v>
      </c>
      <c r="C2230" s="9" t="s">
        <v>20</v>
      </c>
      <c r="D2230" s="9" t="s">
        <v>713</v>
      </c>
      <c r="E2230" s="11">
        <v>3.6571837700000001</v>
      </c>
      <c r="F2230" s="12">
        <v>13.55</v>
      </c>
      <c r="G2230" s="12">
        <v>49.55</v>
      </c>
    </row>
    <row r="2231" spans="1:7" ht="15" customHeight="1">
      <c r="A2231" s="9" t="s">
        <v>714</v>
      </c>
      <c r="B2231" s="10" t="s">
        <v>715</v>
      </c>
      <c r="C2231" s="9" t="s">
        <v>20</v>
      </c>
      <c r="D2231" s="9" t="s">
        <v>713</v>
      </c>
      <c r="E2231" s="11">
        <v>5.7896425899999997</v>
      </c>
      <c r="F2231" s="12">
        <v>15.73</v>
      </c>
      <c r="G2231" s="12">
        <v>91.07</v>
      </c>
    </row>
    <row r="2232" spans="1:7" ht="18" customHeight="1">
      <c r="A2232" s="7"/>
      <c r="B2232" s="7"/>
      <c r="C2232" s="7"/>
      <c r="D2232" s="7"/>
      <c r="E2232" s="207" t="s">
        <v>716</v>
      </c>
      <c r="F2232" s="207"/>
      <c r="G2232" s="13">
        <v>140.62</v>
      </c>
    </row>
    <row r="2233" spans="1:7" ht="15" customHeight="1">
      <c r="A2233" s="7"/>
      <c r="B2233" s="7"/>
      <c r="C2233" s="7"/>
      <c r="D2233" s="7"/>
      <c r="E2233" s="208" t="s">
        <v>698</v>
      </c>
      <c r="F2233" s="208"/>
      <c r="G2233" s="14">
        <v>465.3</v>
      </c>
    </row>
    <row r="2234" spans="1:7" ht="9.9499999999999993" customHeight="1">
      <c r="A2234" s="7"/>
      <c r="B2234" s="7"/>
      <c r="C2234" s="7"/>
      <c r="D2234" s="7"/>
      <c r="E2234" s="209"/>
      <c r="F2234" s="209"/>
      <c r="G2234" s="209"/>
    </row>
    <row r="2235" spans="1:7" ht="20.100000000000001" customHeight="1">
      <c r="A2235" s="210" t="s">
        <v>1461</v>
      </c>
      <c r="B2235" s="210"/>
      <c r="C2235" s="210"/>
      <c r="D2235" s="210"/>
      <c r="E2235" s="210"/>
      <c r="F2235" s="210"/>
      <c r="G2235" s="210"/>
    </row>
    <row r="2236" spans="1:7" ht="15" customHeight="1">
      <c r="A2236" s="206" t="s">
        <v>1062</v>
      </c>
      <c r="B2236" s="206"/>
      <c r="C2236" s="8" t="s">
        <v>3</v>
      </c>
      <c r="D2236" s="8" t="s">
        <v>4</v>
      </c>
      <c r="E2236" s="8" t="s">
        <v>692</v>
      </c>
      <c r="F2236" s="8" t="s">
        <v>693</v>
      </c>
      <c r="G2236" s="8" t="s">
        <v>694</v>
      </c>
    </row>
    <row r="2237" spans="1:7" ht="29.1" customHeight="1">
      <c r="A2237" s="9" t="s">
        <v>1127</v>
      </c>
      <c r="B2237" s="10" t="s">
        <v>1128</v>
      </c>
      <c r="C2237" s="9" t="s">
        <v>20</v>
      </c>
      <c r="D2237" s="9" t="s">
        <v>1129</v>
      </c>
      <c r="E2237" s="11">
        <v>0.27476168000000001</v>
      </c>
      <c r="F2237" s="12">
        <v>10.69</v>
      </c>
      <c r="G2237" s="12">
        <v>2.93</v>
      </c>
    </row>
    <row r="2238" spans="1:7" ht="29.1" customHeight="1">
      <c r="A2238" s="9" t="s">
        <v>1130</v>
      </c>
      <c r="B2238" s="10" t="s">
        <v>1131</v>
      </c>
      <c r="C2238" s="9" t="s">
        <v>20</v>
      </c>
      <c r="D2238" s="9" t="s">
        <v>1132</v>
      </c>
      <c r="E2238" s="11">
        <v>1.1004486600000001</v>
      </c>
      <c r="F2238" s="12">
        <v>4.1100000000000003</v>
      </c>
      <c r="G2238" s="12">
        <v>4.5199999999999996</v>
      </c>
    </row>
    <row r="2239" spans="1:7" ht="29.1" customHeight="1">
      <c r="A2239" s="9" t="s">
        <v>1133</v>
      </c>
      <c r="B2239" s="10" t="s">
        <v>1134</v>
      </c>
      <c r="C2239" s="9" t="s">
        <v>20</v>
      </c>
      <c r="D2239" s="9" t="s">
        <v>1129</v>
      </c>
      <c r="E2239" s="11">
        <v>0.55092523999999998</v>
      </c>
      <c r="F2239" s="12">
        <v>11.17</v>
      </c>
      <c r="G2239" s="12">
        <v>6.15</v>
      </c>
    </row>
    <row r="2240" spans="1:7" ht="15" customHeight="1">
      <c r="A2240" s="7"/>
      <c r="B2240" s="7"/>
      <c r="C2240" s="7"/>
      <c r="D2240" s="7"/>
      <c r="E2240" s="207" t="s">
        <v>1065</v>
      </c>
      <c r="F2240" s="207"/>
      <c r="G2240" s="13">
        <v>13.6</v>
      </c>
    </row>
    <row r="2241" spans="1:7" ht="15" customHeight="1">
      <c r="A2241" s="206" t="s">
        <v>700</v>
      </c>
      <c r="B2241" s="206"/>
      <c r="C2241" s="8" t="s">
        <v>3</v>
      </c>
      <c r="D2241" s="8" t="s">
        <v>4</v>
      </c>
      <c r="E2241" s="8" t="s">
        <v>692</v>
      </c>
      <c r="F2241" s="8" t="s">
        <v>693</v>
      </c>
      <c r="G2241" s="8" t="s">
        <v>694</v>
      </c>
    </row>
    <row r="2242" spans="1:7" ht="21" customHeight="1">
      <c r="A2242" s="9" t="s">
        <v>874</v>
      </c>
      <c r="B2242" s="10" t="s">
        <v>875</v>
      </c>
      <c r="C2242" s="9" t="s">
        <v>20</v>
      </c>
      <c r="D2242" s="9" t="s">
        <v>738</v>
      </c>
      <c r="E2242" s="11">
        <v>5.6073599999999996E-3</v>
      </c>
      <c r="F2242" s="12">
        <v>2.92</v>
      </c>
      <c r="G2242" s="12">
        <v>0.01</v>
      </c>
    </row>
    <row r="2243" spans="1:7" ht="21" customHeight="1">
      <c r="A2243" s="9" t="s">
        <v>1095</v>
      </c>
      <c r="B2243" s="10" t="s">
        <v>1096</v>
      </c>
      <c r="C2243" s="9" t="s">
        <v>20</v>
      </c>
      <c r="D2243" s="9" t="s">
        <v>237</v>
      </c>
      <c r="E2243" s="11">
        <v>2.6635059999999999E-2</v>
      </c>
      <c r="F2243" s="12">
        <v>9.34</v>
      </c>
      <c r="G2243" s="12">
        <v>0.24</v>
      </c>
    </row>
    <row r="2244" spans="1:7" ht="15" customHeight="1">
      <c r="A2244" s="7"/>
      <c r="B2244" s="7"/>
      <c r="C2244" s="7"/>
      <c r="D2244" s="7"/>
      <c r="E2244" s="207" t="s">
        <v>709</v>
      </c>
      <c r="F2244" s="207"/>
      <c r="G2244" s="13">
        <v>0.25</v>
      </c>
    </row>
    <row r="2245" spans="1:7" ht="15" customHeight="1">
      <c r="A2245" s="206" t="s">
        <v>710</v>
      </c>
      <c r="B2245" s="206"/>
      <c r="C2245" s="8" t="s">
        <v>3</v>
      </c>
      <c r="D2245" s="8" t="s">
        <v>4</v>
      </c>
      <c r="E2245" s="8" t="s">
        <v>692</v>
      </c>
      <c r="F2245" s="8" t="s">
        <v>693</v>
      </c>
      <c r="G2245" s="8" t="s">
        <v>694</v>
      </c>
    </row>
    <row r="2246" spans="1:7" ht="21" customHeight="1">
      <c r="A2246" s="9" t="s">
        <v>739</v>
      </c>
      <c r="B2246" s="10" t="s">
        <v>740</v>
      </c>
      <c r="C2246" s="9" t="s">
        <v>20</v>
      </c>
      <c r="D2246" s="9" t="s">
        <v>713</v>
      </c>
      <c r="E2246" s="11">
        <v>0.15350253</v>
      </c>
      <c r="F2246" s="12">
        <v>16.2</v>
      </c>
      <c r="G2246" s="12">
        <v>2.48</v>
      </c>
    </row>
    <row r="2247" spans="1:7" ht="21" customHeight="1">
      <c r="A2247" s="9" t="s">
        <v>711</v>
      </c>
      <c r="B2247" s="10" t="s">
        <v>712</v>
      </c>
      <c r="C2247" s="9" t="s">
        <v>20</v>
      </c>
      <c r="D2247" s="9" t="s">
        <v>713</v>
      </c>
      <c r="E2247" s="11">
        <v>0.83753138000000005</v>
      </c>
      <c r="F2247" s="12">
        <v>21.94</v>
      </c>
      <c r="G2247" s="12">
        <v>18.37</v>
      </c>
    </row>
    <row r="2248" spans="1:7" ht="18" customHeight="1">
      <c r="A2248" s="7"/>
      <c r="B2248" s="7"/>
      <c r="C2248" s="7"/>
      <c r="D2248" s="7"/>
      <c r="E2248" s="207" t="s">
        <v>716</v>
      </c>
      <c r="F2248" s="207"/>
      <c r="G2248" s="13">
        <v>20.85</v>
      </c>
    </row>
    <row r="2249" spans="1:7" ht="15" customHeight="1">
      <c r="A2249" s="206" t="s">
        <v>691</v>
      </c>
      <c r="B2249" s="206"/>
      <c r="C2249" s="8" t="s">
        <v>3</v>
      </c>
      <c r="D2249" s="8" t="s">
        <v>4</v>
      </c>
      <c r="E2249" s="8" t="s">
        <v>692</v>
      </c>
      <c r="F2249" s="8" t="s">
        <v>693</v>
      </c>
      <c r="G2249" s="8" t="s">
        <v>694</v>
      </c>
    </row>
    <row r="2250" spans="1:7" ht="29.1" customHeight="1">
      <c r="A2250" s="9" t="s">
        <v>1135</v>
      </c>
      <c r="B2250" s="10" t="s">
        <v>1136</v>
      </c>
      <c r="C2250" s="9" t="s">
        <v>20</v>
      </c>
      <c r="D2250" s="9" t="s">
        <v>21</v>
      </c>
      <c r="E2250" s="11">
        <v>0.11580015</v>
      </c>
      <c r="F2250" s="12">
        <v>81.260000000000005</v>
      </c>
      <c r="G2250" s="12">
        <v>9.4</v>
      </c>
    </row>
    <row r="2251" spans="1:7" ht="15" customHeight="1">
      <c r="A2251" s="7"/>
      <c r="B2251" s="7"/>
      <c r="C2251" s="7"/>
      <c r="D2251" s="7"/>
      <c r="E2251" s="207" t="s">
        <v>697</v>
      </c>
      <c r="F2251" s="207"/>
      <c r="G2251" s="13">
        <v>9.4</v>
      </c>
    </row>
    <row r="2252" spans="1:7" ht="15" customHeight="1">
      <c r="A2252" s="7"/>
      <c r="B2252" s="7"/>
      <c r="C2252" s="7"/>
      <c r="D2252" s="7"/>
      <c r="E2252" s="208" t="s">
        <v>698</v>
      </c>
      <c r="F2252" s="208"/>
      <c r="G2252" s="14">
        <v>44.1</v>
      </c>
    </row>
    <row r="2253" spans="1:7" ht="9.9499999999999993" customHeight="1">
      <c r="A2253" s="7"/>
      <c r="B2253" s="7"/>
      <c r="C2253" s="7"/>
      <c r="D2253" s="7"/>
      <c r="E2253" s="209"/>
      <c r="F2253" s="209"/>
      <c r="G2253" s="209"/>
    </row>
    <row r="2254" spans="1:7" ht="20.100000000000001" customHeight="1">
      <c r="A2254" s="210" t="s">
        <v>1462</v>
      </c>
      <c r="B2254" s="210"/>
      <c r="C2254" s="210"/>
      <c r="D2254" s="210"/>
      <c r="E2254" s="210"/>
      <c r="F2254" s="210"/>
      <c r="G2254" s="210"/>
    </row>
    <row r="2255" spans="1:7" ht="15" customHeight="1">
      <c r="A2255" s="206" t="s">
        <v>700</v>
      </c>
      <c r="B2255" s="206"/>
      <c r="C2255" s="8" t="s">
        <v>3</v>
      </c>
      <c r="D2255" s="8" t="s">
        <v>4</v>
      </c>
      <c r="E2255" s="8" t="s">
        <v>692</v>
      </c>
      <c r="F2255" s="8" t="s">
        <v>693</v>
      </c>
      <c r="G2255" s="8" t="s">
        <v>694</v>
      </c>
    </row>
    <row r="2256" spans="1:7" ht="21" customHeight="1">
      <c r="A2256" s="9" t="s">
        <v>1100</v>
      </c>
      <c r="B2256" s="10" t="s">
        <v>1101</v>
      </c>
      <c r="C2256" s="9" t="s">
        <v>20</v>
      </c>
      <c r="D2256" s="9" t="s">
        <v>237</v>
      </c>
      <c r="E2256" s="11">
        <v>4.5797530000000003E-2</v>
      </c>
      <c r="F2256" s="12">
        <v>8.1199999999999992</v>
      </c>
      <c r="G2256" s="12">
        <v>0.37</v>
      </c>
    </row>
    <row r="2257" spans="1:7" ht="29.1" customHeight="1">
      <c r="A2257" s="9" t="s">
        <v>1102</v>
      </c>
      <c r="B2257" s="10" t="s">
        <v>1103</v>
      </c>
      <c r="C2257" s="9" t="s">
        <v>20</v>
      </c>
      <c r="D2257" s="9" t="s">
        <v>33</v>
      </c>
      <c r="E2257" s="11">
        <v>2.4547424000000002</v>
      </c>
      <c r="F2257" s="12">
        <v>7.0000000000000007E-2</v>
      </c>
      <c r="G2257" s="12">
        <v>0.17</v>
      </c>
    </row>
    <row r="2258" spans="1:7" ht="15" customHeight="1">
      <c r="A2258" s="7"/>
      <c r="B2258" s="7"/>
      <c r="C2258" s="7"/>
      <c r="D2258" s="7"/>
      <c r="E2258" s="207" t="s">
        <v>709</v>
      </c>
      <c r="F2258" s="207"/>
      <c r="G2258" s="13">
        <v>0.54</v>
      </c>
    </row>
    <row r="2259" spans="1:7" ht="15" customHeight="1">
      <c r="A2259" s="206" t="s">
        <v>710</v>
      </c>
      <c r="B2259" s="206"/>
      <c r="C2259" s="8" t="s">
        <v>3</v>
      </c>
      <c r="D2259" s="8" t="s">
        <v>4</v>
      </c>
      <c r="E2259" s="8" t="s">
        <v>692</v>
      </c>
      <c r="F2259" s="8" t="s">
        <v>693</v>
      </c>
      <c r="G2259" s="8" t="s">
        <v>694</v>
      </c>
    </row>
    <row r="2260" spans="1:7" ht="21" customHeight="1">
      <c r="A2260" s="9" t="s">
        <v>1104</v>
      </c>
      <c r="B2260" s="10" t="s">
        <v>1105</v>
      </c>
      <c r="C2260" s="9" t="s">
        <v>20</v>
      </c>
      <c r="D2260" s="9" t="s">
        <v>713</v>
      </c>
      <c r="E2260" s="11">
        <v>1.9098339999999998E-2</v>
      </c>
      <c r="F2260" s="12">
        <v>16.34</v>
      </c>
      <c r="G2260" s="12">
        <v>0.31</v>
      </c>
    </row>
    <row r="2261" spans="1:7" ht="15" customHeight="1">
      <c r="A2261" s="9" t="s">
        <v>1106</v>
      </c>
      <c r="B2261" s="10" t="s">
        <v>1107</v>
      </c>
      <c r="C2261" s="9" t="s">
        <v>20</v>
      </c>
      <c r="D2261" s="9" t="s">
        <v>713</v>
      </c>
      <c r="E2261" s="11">
        <v>0.11634414</v>
      </c>
      <c r="F2261" s="12">
        <v>19.600000000000001</v>
      </c>
      <c r="G2261" s="12">
        <v>2.2799999999999998</v>
      </c>
    </row>
    <row r="2262" spans="1:7" ht="18" customHeight="1">
      <c r="A2262" s="7"/>
      <c r="B2262" s="7"/>
      <c r="C2262" s="7"/>
      <c r="D2262" s="7"/>
      <c r="E2262" s="207" t="s">
        <v>716</v>
      </c>
      <c r="F2262" s="207"/>
      <c r="G2262" s="13">
        <v>2.59</v>
      </c>
    </row>
    <row r="2263" spans="1:7" ht="15" customHeight="1">
      <c r="A2263" s="206" t="s">
        <v>691</v>
      </c>
      <c r="B2263" s="206"/>
      <c r="C2263" s="8" t="s">
        <v>3</v>
      </c>
      <c r="D2263" s="8" t="s">
        <v>4</v>
      </c>
      <c r="E2263" s="8" t="s">
        <v>692</v>
      </c>
      <c r="F2263" s="8" t="s">
        <v>693</v>
      </c>
      <c r="G2263" s="8" t="s">
        <v>694</v>
      </c>
    </row>
    <row r="2264" spans="1:7" ht="21" customHeight="1">
      <c r="A2264" s="9" t="s">
        <v>1138</v>
      </c>
      <c r="B2264" s="10" t="s">
        <v>1139</v>
      </c>
      <c r="C2264" s="9" t="s">
        <v>20</v>
      </c>
      <c r="D2264" s="9" t="s">
        <v>237</v>
      </c>
      <c r="E2264" s="11">
        <v>1.9516954900000001</v>
      </c>
      <c r="F2264" s="12">
        <v>3.47</v>
      </c>
      <c r="G2264" s="12">
        <v>6.77</v>
      </c>
    </row>
    <row r="2265" spans="1:7" ht="15" customHeight="1">
      <c r="A2265" s="7"/>
      <c r="B2265" s="7"/>
      <c r="C2265" s="7"/>
      <c r="D2265" s="7"/>
      <c r="E2265" s="207" t="s">
        <v>697</v>
      </c>
      <c r="F2265" s="207"/>
      <c r="G2265" s="13">
        <v>6.77</v>
      </c>
    </row>
    <row r="2266" spans="1:7" ht="15" customHeight="1">
      <c r="A2266" s="7"/>
      <c r="B2266" s="7"/>
      <c r="C2266" s="7"/>
      <c r="D2266" s="7"/>
      <c r="E2266" s="208" t="s">
        <v>698</v>
      </c>
      <c r="F2266" s="208"/>
      <c r="G2266" s="14">
        <v>9.9</v>
      </c>
    </row>
    <row r="2267" spans="1:7" ht="9.9499999999999993" customHeight="1">
      <c r="A2267" s="7"/>
      <c r="B2267" s="7"/>
      <c r="C2267" s="7"/>
      <c r="D2267" s="7"/>
      <c r="E2267" s="209"/>
      <c r="F2267" s="209"/>
      <c r="G2267" s="209"/>
    </row>
    <row r="2268" spans="1:7" ht="20.100000000000001" customHeight="1">
      <c r="A2268" s="210" t="s">
        <v>1463</v>
      </c>
      <c r="B2268" s="210"/>
      <c r="C2268" s="210"/>
      <c r="D2268" s="210"/>
      <c r="E2268" s="210"/>
      <c r="F2268" s="210"/>
      <c r="G2268" s="210"/>
    </row>
    <row r="2269" spans="1:7" ht="15" customHeight="1">
      <c r="A2269" s="206" t="s">
        <v>700</v>
      </c>
      <c r="B2269" s="206"/>
      <c r="C2269" s="8" t="s">
        <v>3</v>
      </c>
      <c r="D2269" s="8" t="s">
        <v>4</v>
      </c>
      <c r="E2269" s="8" t="s">
        <v>692</v>
      </c>
      <c r="F2269" s="8" t="s">
        <v>693</v>
      </c>
      <c r="G2269" s="8" t="s">
        <v>694</v>
      </c>
    </row>
    <row r="2270" spans="1:7" ht="21" customHeight="1">
      <c r="A2270" s="9" t="s">
        <v>1100</v>
      </c>
      <c r="B2270" s="10" t="s">
        <v>1101</v>
      </c>
      <c r="C2270" s="9" t="s">
        <v>20</v>
      </c>
      <c r="D2270" s="9" t="s">
        <v>237</v>
      </c>
      <c r="E2270" s="11">
        <v>3.9977829999999999E-2</v>
      </c>
      <c r="F2270" s="12">
        <v>8.1199999999999992</v>
      </c>
      <c r="G2270" s="12">
        <v>0.32</v>
      </c>
    </row>
    <row r="2271" spans="1:7" ht="29.1" customHeight="1">
      <c r="A2271" s="9" t="s">
        <v>1102</v>
      </c>
      <c r="B2271" s="10" t="s">
        <v>1103</v>
      </c>
      <c r="C2271" s="9" t="s">
        <v>20</v>
      </c>
      <c r="D2271" s="9" t="s">
        <v>33</v>
      </c>
      <c r="E2271" s="11">
        <v>1.1881412099999999</v>
      </c>
      <c r="F2271" s="12">
        <v>7.0000000000000007E-2</v>
      </c>
      <c r="G2271" s="12">
        <v>0.08</v>
      </c>
    </row>
    <row r="2272" spans="1:7" ht="15" customHeight="1">
      <c r="A2272" s="7"/>
      <c r="B2272" s="7"/>
      <c r="C2272" s="7"/>
      <c r="D2272" s="7"/>
      <c r="E2272" s="207" t="s">
        <v>709</v>
      </c>
      <c r="F2272" s="207"/>
      <c r="G2272" s="13">
        <v>0.4</v>
      </c>
    </row>
    <row r="2273" spans="1:7" ht="15" customHeight="1">
      <c r="A2273" s="206" t="s">
        <v>710</v>
      </c>
      <c r="B2273" s="206"/>
      <c r="C2273" s="8" t="s">
        <v>3</v>
      </c>
      <c r="D2273" s="8" t="s">
        <v>4</v>
      </c>
      <c r="E2273" s="8" t="s">
        <v>692</v>
      </c>
      <c r="F2273" s="8" t="s">
        <v>693</v>
      </c>
      <c r="G2273" s="8" t="s">
        <v>694</v>
      </c>
    </row>
    <row r="2274" spans="1:7" ht="21" customHeight="1">
      <c r="A2274" s="9" t="s">
        <v>1104</v>
      </c>
      <c r="B2274" s="10" t="s">
        <v>1105</v>
      </c>
      <c r="C2274" s="9" t="s">
        <v>20</v>
      </c>
      <c r="D2274" s="9" t="s">
        <v>713</v>
      </c>
      <c r="E2274" s="11">
        <v>4.3600180000000002E-2</v>
      </c>
      <c r="F2274" s="12">
        <v>16.34</v>
      </c>
      <c r="G2274" s="12">
        <v>0.71</v>
      </c>
    </row>
    <row r="2275" spans="1:7" ht="15" customHeight="1">
      <c r="A2275" s="9" t="s">
        <v>1106</v>
      </c>
      <c r="B2275" s="10" t="s">
        <v>1107</v>
      </c>
      <c r="C2275" s="9" t="s">
        <v>20</v>
      </c>
      <c r="D2275" s="9" t="s">
        <v>713</v>
      </c>
      <c r="E2275" s="11">
        <v>0.26735964000000001</v>
      </c>
      <c r="F2275" s="12">
        <v>19.600000000000001</v>
      </c>
      <c r="G2275" s="12">
        <v>5.24</v>
      </c>
    </row>
    <row r="2276" spans="1:7" ht="18" customHeight="1">
      <c r="A2276" s="7"/>
      <c r="B2276" s="7"/>
      <c r="C2276" s="7"/>
      <c r="D2276" s="7"/>
      <c r="E2276" s="207" t="s">
        <v>716</v>
      </c>
      <c r="F2276" s="207"/>
      <c r="G2276" s="13">
        <v>5.95</v>
      </c>
    </row>
    <row r="2277" spans="1:7" ht="15" customHeight="1">
      <c r="A2277" s="206" t="s">
        <v>691</v>
      </c>
      <c r="B2277" s="206"/>
      <c r="C2277" s="8" t="s">
        <v>3</v>
      </c>
      <c r="D2277" s="8" t="s">
        <v>4</v>
      </c>
      <c r="E2277" s="8" t="s">
        <v>692</v>
      </c>
      <c r="F2277" s="8" t="s">
        <v>693</v>
      </c>
      <c r="G2277" s="8" t="s">
        <v>694</v>
      </c>
    </row>
    <row r="2278" spans="1:7" ht="21" customHeight="1">
      <c r="A2278" s="9" t="s">
        <v>1141</v>
      </c>
      <c r="B2278" s="10" t="s">
        <v>1142</v>
      </c>
      <c r="C2278" s="9" t="s">
        <v>20</v>
      </c>
      <c r="D2278" s="9" t="s">
        <v>237</v>
      </c>
      <c r="E2278" s="11">
        <v>1.9237572300000001</v>
      </c>
      <c r="F2278" s="12">
        <v>3.25</v>
      </c>
      <c r="G2278" s="12">
        <v>6.25</v>
      </c>
    </row>
    <row r="2279" spans="1:7" ht="15" customHeight="1">
      <c r="A2279" s="7"/>
      <c r="B2279" s="7"/>
      <c r="C2279" s="7"/>
      <c r="D2279" s="7"/>
      <c r="E2279" s="207" t="s">
        <v>697</v>
      </c>
      <c r="F2279" s="207"/>
      <c r="G2279" s="13">
        <v>6.25</v>
      </c>
    </row>
    <row r="2280" spans="1:7" ht="15" customHeight="1">
      <c r="A2280" s="7"/>
      <c r="B2280" s="7"/>
      <c r="C2280" s="7"/>
      <c r="D2280" s="7"/>
      <c r="E2280" s="208" t="s">
        <v>698</v>
      </c>
      <c r="F2280" s="208"/>
      <c r="G2280" s="14">
        <v>12.6</v>
      </c>
    </row>
    <row r="2281" spans="1:7" ht="9.9499999999999993" customHeight="1">
      <c r="A2281" s="7"/>
      <c r="B2281" s="7"/>
      <c r="C2281" s="7"/>
      <c r="D2281" s="7"/>
      <c r="E2281" s="209"/>
      <c r="F2281" s="209"/>
      <c r="G2281" s="209"/>
    </row>
    <row r="2282" spans="1:7" ht="20.100000000000001" customHeight="1">
      <c r="A2282" s="210" t="s">
        <v>1464</v>
      </c>
      <c r="B2282" s="210"/>
      <c r="C2282" s="210"/>
      <c r="D2282" s="210"/>
      <c r="E2282" s="210"/>
      <c r="F2282" s="210"/>
      <c r="G2282" s="210"/>
    </row>
    <row r="2283" spans="1:7" ht="15" customHeight="1">
      <c r="A2283" s="206" t="s">
        <v>700</v>
      </c>
      <c r="B2283" s="206"/>
      <c r="C2283" s="8" t="s">
        <v>3</v>
      </c>
      <c r="D2283" s="8" t="s">
        <v>4</v>
      </c>
      <c r="E2283" s="8" t="s">
        <v>692</v>
      </c>
      <c r="F2283" s="8" t="s">
        <v>693</v>
      </c>
      <c r="G2283" s="8" t="s">
        <v>694</v>
      </c>
    </row>
    <row r="2284" spans="1:7" ht="21" customHeight="1">
      <c r="A2284" s="9" t="s">
        <v>1100</v>
      </c>
      <c r="B2284" s="10" t="s">
        <v>1101</v>
      </c>
      <c r="C2284" s="9" t="s">
        <v>20</v>
      </c>
      <c r="D2284" s="9" t="s">
        <v>237</v>
      </c>
      <c r="E2284" s="11">
        <v>4.0217389999999999E-2</v>
      </c>
      <c r="F2284" s="12">
        <v>8.1199999999999992</v>
      </c>
      <c r="G2284" s="12">
        <v>0.32</v>
      </c>
    </row>
    <row r="2285" spans="1:7" ht="29.1" customHeight="1">
      <c r="A2285" s="9" t="s">
        <v>1102</v>
      </c>
      <c r="B2285" s="10" t="s">
        <v>1103</v>
      </c>
      <c r="C2285" s="9" t="s">
        <v>20</v>
      </c>
      <c r="D2285" s="9" t="s">
        <v>33</v>
      </c>
      <c r="E2285" s="11">
        <v>3.5072173200000001</v>
      </c>
      <c r="F2285" s="12">
        <v>7.0000000000000007E-2</v>
      </c>
      <c r="G2285" s="12">
        <v>0.24</v>
      </c>
    </row>
    <row r="2286" spans="1:7" ht="15" customHeight="1">
      <c r="A2286" s="7"/>
      <c r="B2286" s="7"/>
      <c r="C2286" s="7"/>
      <c r="D2286" s="7"/>
      <c r="E2286" s="207" t="s">
        <v>709</v>
      </c>
      <c r="F2286" s="207"/>
      <c r="G2286" s="13">
        <v>0.56000000000000005</v>
      </c>
    </row>
    <row r="2287" spans="1:7" ht="15" customHeight="1">
      <c r="A2287" s="206" t="s">
        <v>710</v>
      </c>
      <c r="B2287" s="206"/>
      <c r="C2287" s="8" t="s">
        <v>3</v>
      </c>
      <c r="D2287" s="8" t="s">
        <v>4</v>
      </c>
      <c r="E2287" s="8" t="s">
        <v>692</v>
      </c>
      <c r="F2287" s="8" t="s">
        <v>693</v>
      </c>
      <c r="G2287" s="8" t="s">
        <v>694</v>
      </c>
    </row>
    <row r="2288" spans="1:7" ht="21" customHeight="1">
      <c r="A2288" s="9" t="s">
        <v>1104</v>
      </c>
      <c r="B2288" s="10" t="s">
        <v>1105</v>
      </c>
      <c r="C2288" s="9" t="s">
        <v>20</v>
      </c>
      <c r="D2288" s="9" t="s">
        <v>713</v>
      </c>
      <c r="E2288" s="11">
        <v>2.26489E-2</v>
      </c>
      <c r="F2288" s="12">
        <v>16.34</v>
      </c>
      <c r="G2288" s="12">
        <v>0.37</v>
      </c>
    </row>
    <row r="2289" spans="1:7" ht="15" customHeight="1">
      <c r="A2289" s="9" t="s">
        <v>1106</v>
      </c>
      <c r="B2289" s="10" t="s">
        <v>1107</v>
      </c>
      <c r="C2289" s="9" t="s">
        <v>20</v>
      </c>
      <c r="D2289" s="9" t="s">
        <v>713</v>
      </c>
      <c r="E2289" s="11">
        <v>0.13922413</v>
      </c>
      <c r="F2289" s="12">
        <v>19.600000000000001</v>
      </c>
      <c r="G2289" s="12">
        <v>2.72</v>
      </c>
    </row>
    <row r="2290" spans="1:7" ht="18" customHeight="1">
      <c r="A2290" s="7"/>
      <c r="B2290" s="7"/>
      <c r="C2290" s="7"/>
      <c r="D2290" s="7"/>
      <c r="E2290" s="207" t="s">
        <v>716</v>
      </c>
      <c r="F2290" s="207"/>
      <c r="G2290" s="13">
        <v>3.09</v>
      </c>
    </row>
    <row r="2291" spans="1:7" ht="15" customHeight="1">
      <c r="A2291" s="206" t="s">
        <v>691</v>
      </c>
      <c r="B2291" s="206"/>
      <c r="C2291" s="8" t="s">
        <v>3</v>
      </c>
      <c r="D2291" s="8" t="s">
        <v>4</v>
      </c>
      <c r="E2291" s="8" t="s">
        <v>692</v>
      </c>
      <c r="F2291" s="8" t="s">
        <v>693</v>
      </c>
      <c r="G2291" s="8" t="s">
        <v>694</v>
      </c>
    </row>
    <row r="2292" spans="1:7" ht="21" customHeight="1">
      <c r="A2292" s="9" t="s">
        <v>1108</v>
      </c>
      <c r="B2292" s="10" t="s">
        <v>1109</v>
      </c>
      <c r="C2292" s="9" t="s">
        <v>20</v>
      </c>
      <c r="D2292" s="9" t="s">
        <v>237</v>
      </c>
      <c r="E2292" s="11">
        <v>1.8932080600000001</v>
      </c>
      <c r="F2292" s="12">
        <v>3.78</v>
      </c>
      <c r="G2292" s="12">
        <v>7.15</v>
      </c>
    </row>
    <row r="2293" spans="1:7" ht="15" customHeight="1">
      <c r="A2293" s="7"/>
      <c r="B2293" s="7"/>
      <c r="C2293" s="7"/>
      <c r="D2293" s="7"/>
      <c r="E2293" s="207" t="s">
        <v>697</v>
      </c>
      <c r="F2293" s="207"/>
      <c r="G2293" s="13">
        <v>7.15</v>
      </c>
    </row>
    <row r="2294" spans="1:7" ht="15" customHeight="1">
      <c r="A2294" s="7"/>
      <c r="B2294" s="7"/>
      <c r="C2294" s="7"/>
      <c r="D2294" s="7"/>
      <c r="E2294" s="208" t="s">
        <v>698</v>
      </c>
      <c r="F2294" s="208"/>
      <c r="G2294" s="14">
        <v>10.8</v>
      </c>
    </row>
    <row r="2295" spans="1:7" ht="9.9499999999999993" customHeight="1">
      <c r="A2295" s="7"/>
      <c r="B2295" s="7"/>
      <c r="C2295" s="7"/>
      <c r="D2295" s="7"/>
      <c r="E2295" s="209"/>
      <c r="F2295" s="209"/>
      <c r="G2295" s="209"/>
    </row>
    <row r="2296" spans="1:7" ht="20.100000000000001" customHeight="1">
      <c r="A2296" s="210" t="s">
        <v>1465</v>
      </c>
      <c r="B2296" s="210"/>
      <c r="C2296" s="210"/>
      <c r="D2296" s="210"/>
      <c r="E2296" s="210"/>
      <c r="F2296" s="210"/>
      <c r="G2296" s="210"/>
    </row>
    <row r="2297" spans="1:7" ht="15" customHeight="1">
      <c r="A2297" s="206" t="s">
        <v>700</v>
      </c>
      <c r="B2297" s="206"/>
      <c r="C2297" s="8" t="s">
        <v>3</v>
      </c>
      <c r="D2297" s="8" t="s">
        <v>4</v>
      </c>
      <c r="E2297" s="8" t="s">
        <v>692</v>
      </c>
      <c r="F2297" s="8" t="s">
        <v>693</v>
      </c>
      <c r="G2297" s="8" t="s">
        <v>694</v>
      </c>
    </row>
    <row r="2298" spans="1:7" ht="29.1" customHeight="1">
      <c r="A2298" s="9" t="s">
        <v>1400</v>
      </c>
      <c r="B2298" s="10" t="s">
        <v>1401</v>
      </c>
      <c r="C2298" s="9" t="s">
        <v>20</v>
      </c>
      <c r="D2298" s="9" t="s">
        <v>21</v>
      </c>
      <c r="E2298" s="11">
        <v>1.97431457</v>
      </c>
      <c r="F2298" s="12">
        <v>22.16</v>
      </c>
      <c r="G2298" s="12">
        <v>43.75</v>
      </c>
    </row>
    <row r="2299" spans="1:7" ht="21" customHeight="1">
      <c r="A2299" s="9" t="s">
        <v>1095</v>
      </c>
      <c r="B2299" s="10" t="s">
        <v>1096</v>
      </c>
      <c r="C2299" s="9" t="s">
        <v>20</v>
      </c>
      <c r="D2299" s="9" t="s">
        <v>237</v>
      </c>
      <c r="E2299" s="11">
        <v>7.8972580000000001E-2</v>
      </c>
      <c r="F2299" s="12">
        <v>9.34</v>
      </c>
      <c r="G2299" s="12">
        <v>0.73</v>
      </c>
    </row>
    <row r="2300" spans="1:7" ht="29.1" customHeight="1">
      <c r="A2300" s="9" t="s">
        <v>882</v>
      </c>
      <c r="B2300" s="10" t="s">
        <v>883</v>
      </c>
      <c r="C2300" s="9" t="s">
        <v>20</v>
      </c>
      <c r="D2300" s="9" t="s">
        <v>25</v>
      </c>
      <c r="E2300" s="11">
        <v>3.6933826600000002</v>
      </c>
      <c r="F2300" s="12">
        <v>5.46</v>
      </c>
      <c r="G2300" s="12">
        <v>20.16</v>
      </c>
    </row>
    <row r="2301" spans="1:7" ht="15" customHeight="1">
      <c r="A2301" s="7"/>
      <c r="B2301" s="7"/>
      <c r="C2301" s="7"/>
      <c r="D2301" s="7"/>
      <c r="E2301" s="207" t="s">
        <v>709</v>
      </c>
      <c r="F2301" s="207"/>
      <c r="G2301" s="13">
        <v>64.64</v>
      </c>
    </row>
    <row r="2302" spans="1:7" ht="15" customHeight="1">
      <c r="A2302" s="206" t="s">
        <v>710</v>
      </c>
      <c r="B2302" s="206"/>
      <c r="C2302" s="8" t="s">
        <v>3</v>
      </c>
      <c r="D2302" s="8" t="s">
        <v>4</v>
      </c>
      <c r="E2302" s="8" t="s">
        <v>692</v>
      </c>
      <c r="F2302" s="8" t="s">
        <v>693</v>
      </c>
      <c r="G2302" s="8" t="s">
        <v>694</v>
      </c>
    </row>
    <row r="2303" spans="1:7" ht="21" customHeight="1">
      <c r="A2303" s="9" t="s">
        <v>711</v>
      </c>
      <c r="B2303" s="10" t="s">
        <v>712</v>
      </c>
      <c r="C2303" s="9" t="s">
        <v>20</v>
      </c>
      <c r="D2303" s="9" t="s">
        <v>713</v>
      </c>
      <c r="E2303" s="11">
        <v>1.1529472000000001</v>
      </c>
      <c r="F2303" s="12">
        <v>21.94</v>
      </c>
      <c r="G2303" s="12">
        <v>25.29</v>
      </c>
    </row>
    <row r="2304" spans="1:7" ht="15" customHeight="1">
      <c r="A2304" s="9" t="s">
        <v>714</v>
      </c>
      <c r="B2304" s="10" t="s">
        <v>715</v>
      </c>
      <c r="C2304" s="9" t="s">
        <v>20</v>
      </c>
      <c r="D2304" s="9" t="s">
        <v>713</v>
      </c>
      <c r="E2304" s="11">
        <v>0.86436857</v>
      </c>
      <c r="F2304" s="12">
        <v>15.73</v>
      </c>
      <c r="G2304" s="12">
        <v>13.59</v>
      </c>
    </row>
    <row r="2305" spans="1:7" ht="18" customHeight="1">
      <c r="A2305" s="7"/>
      <c r="B2305" s="7"/>
      <c r="C2305" s="7"/>
      <c r="D2305" s="7"/>
      <c r="E2305" s="207" t="s">
        <v>716</v>
      </c>
      <c r="F2305" s="207"/>
      <c r="G2305" s="13">
        <v>38.880000000000003</v>
      </c>
    </row>
    <row r="2306" spans="1:7" ht="15" customHeight="1">
      <c r="A2306" s="206" t="s">
        <v>691</v>
      </c>
      <c r="B2306" s="206"/>
      <c r="C2306" s="8" t="s">
        <v>3</v>
      </c>
      <c r="D2306" s="8" t="s">
        <v>4</v>
      </c>
      <c r="E2306" s="8" t="s">
        <v>692</v>
      </c>
      <c r="F2306" s="8" t="s">
        <v>693</v>
      </c>
      <c r="G2306" s="8" t="s">
        <v>694</v>
      </c>
    </row>
    <row r="2307" spans="1:7" ht="29.1" customHeight="1">
      <c r="A2307" s="9" t="s">
        <v>1402</v>
      </c>
      <c r="B2307" s="10" t="s">
        <v>1403</v>
      </c>
      <c r="C2307" s="9" t="s">
        <v>20</v>
      </c>
      <c r="D2307" s="9" t="s">
        <v>237</v>
      </c>
      <c r="E2307" s="11">
        <v>2.6867193199999999</v>
      </c>
      <c r="F2307" s="12">
        <v>7.29</v>
      </c>
      <c r="G2307" s="12">
        <v>19.579999999999998</v>
      </c>
    </row>
    <row r="2308" spans="1:7" ht="29.1" customHeight="1">
      <c r="A2308" s="9" t="s">
        <v>1404</v>
      </c>
      <c r="B2308" s="10" t="s">
        <v>1405</v>
      </c>
      <c r="C2308" s="9" t="s">
        <v>20</v>
      </c>
      <c r="D2308" s="9" t="s">
        <v>170</v>
      </c>
      <c r="E2308" s="11">
        <v>0.11968179</v>
      </c>
      <c r="F2308" s="12">
        <v>262.3</v>
      </c>
      <c r="G2308" s="12">
        <v>31.39</v>
      </c>
    </row>
    <row r="2309" spans="1:7" ht="21" customHeight="1">
      <c r="A2309" s="9" t="s">
        <v>1406</v>
      </c>
      <c r="B2309" s="10" t="s">
        <v>1407</v>
      </c>
      <c r="C2309" s="9" t="s">
        <v>20</v>
      </c>
      <c r="D2309" s="9" t="s">
        <v>25</v>
      </c>
      <c r="E2309" s="11">
        <v>2.5721161299999999</v>
      </c>
      <c r="F2309" s="12">
        <v>8.52</v>
      </c>
      <c r="G2309" s="12">
        <v>21.91</v>
      </c>
    </row>
    <row r="2310" spans="1:7" ht="15" customHeight="1">
      <c r="A2310" s="7"/>
      <c r="B2310" s="7"/>
      <c r="C2310" s="7"/>
      <c r="D2310" s="7"/>
      <c r="E2310" s="207" t="s">
        <v>697</v>
      </c>
      <c r="F2310" s="207"/>
      <c r="G2310" s="13">
        <v>72.88</v>
      </c>
    </row>
    <row r="2311" spans="1:7" ht="15" customHeight="1">
      <c r="A2311" s="7"/>
      <c r="B2311" s="7"/>
      <c r="C2311" s="7"/>
      <c r="D2311" s="7"/>
      <c r="E2311" s="208" t="s">
        <v>698</v>
      </c>
      <c r="F2311" s="208"/>
      <c r="G2311" s="14">
        <v>176.4</v>
      </c>
    </row>
    <row r="2312" spans="1:7" ht="9.9499999999999993" customHeight="1">
      <c r="A2312" s="7"/>
      <c r="B2312" s="7"/>
      <c r="C2312" s="7"/>
      <c r="D2312" s="7"/>
      <c r="E2312" s="209"/>
      <c r="F2312" s="209"/>
      <c r="G2312" s="209"/>
    </row>
    <row r="2313" spans="1:7" ht="20.100000000000001" customHeight="1">
      <c r="A2313" s="210" t="s">
        <v>1466</v>
      </c>
      <c r="B2313" s="210"/>
      <c r="C2313" s="210"/>
      <c r="D2313" s="210"/>
      <c r="E2313" s="210"/>
      <c r="F2313" s="210"/>
      <c r="G2313" s="210"/>
    </row>
    <row r="2314" spans="1:7" ht="15" customHeight="1">
      <c r="A2314" s="206" t="s">
        <v>700</v>
      </c>
      <c r="B2314" s="206"/>
      <c r="C2314" s="8" t="s">
        <v>3</v>
      </c>
      <c r="D2314" s="8" t="s">
        <v>4</v>
      </c>
      <c r="E2314" s="8" t="s">
        <v>692</v>
      </c>
      <c r="F2314" s="8" t="s">
        <v>693</v>
      </c>
      <c r="G2314" s="8" t="s">
        <v>694</v>
      </c>
    </row>
    <row r="2315" spans="1:7" ht="21" customHeight="1">
      <c r="A2315" s="9" t="s">
        <v>1100</v>
      </c>
      <c r="B2315" s="10" t="s">
        <v>1101</v>
      </c>
      <c r="C2315" s="9" t="s">
        <v>20</v>
      </c>
      <c r="D2315" s="9" t="s">
        <v>237</v>
      </c>
      <c r="E2315" s="11">
        <v>5.1088389999999997E-2</v>
      </c>
      <c r="F2315" s="12">
        <v>8.1199999999999992</v>
      </c>
      <c r="G2315" s="12">
        <v>0.41</v>
      </c>
    </row>
    <row r="2316" spans="1:7" ht="29.1" customHeight="1">
      <c r="A2316" s="9" t="s">
        <v>1102</v>
      </c>
      <c r="B2316" s="10" t="s">
        <v>1103</v>
      </c>
      <c r="C2316" s="9" t="s">
        <v>20</v>
      </c>
      <c r="D2316" s="9" t="s">
        <v>33</v>
      </c>
      <c r="E2316" s="11">
        <v>1.4876945800000001</v>
      </c>
      <c r="F2316" s="12">
        <v>7.0000000000000007E-2</v>
      </c>
      <c r="G2316" s="12">
        <v>0.1</v>
      </c>
    </row>
    <row r="2317" spans="1:7" ht="15" customHeight="1">
      <c r="A2317" s="7"/>
      <c r="B2317" s="7"/>
      <c r="C2317" s="7"/>
      <c r="D2317" s="7"/>
      <c r="E2317" s="207" t="s">
        <v>709</v>
      </c>
      <c r="F2317" s="207"/>
      <c r="G2317" s="13">
        <v>0.51</v>
      </c>
    </row>
    <row r="2318" spans="1:7" ht="15" customHeight="1">
      <c r="A2318" s="206" t="s">
        <v>710</v>
      </c>
      <c r="B2318" s="206"/>
      <c r="C2318" s="8" t="s">
        <v>3</v>
      </c>
      <c r="D2318" s="8" t="s">
        <v>4</v>
      </c>
      <c r="E2318" s="8" t="s">
        <v>692</v>
      </c>
      <c r="F2318" s="8" t="s">
        <v>693</v>
      </c>
      <c r="G2318" s="8" t="s">
        <v>694</v>
      </c>
    </row>
    <row r="2319" spans="1:7" ht="21" customHeight="1">
      <c r="A2319" s="9" t="s">
        <v>1104</v>
      </c>
      <c r="B2319" s="10" t="s">
        <v>1105</v>
      </c>
      <c r="C2319" s="9" t="s">
        <v>20</v>
      </c>
      <c r="D2319" s="9" t="s">
        <v>713</v>
      </c>
      <c r="E2319" s="11">
        <v>1.4807580000000001E-2</v>
      </c>
      <c r="F2319" s="12">
        <v>16.34</v>
      </c>
      <c r="G2319" s="12">
        <v>0.24</v>
      </c>
    </row>
    <row r="2320" spans="1:7" ht="15" customHeight="1">
      <c r="A2320" s="9" t="s">
        <v>1106</v>
      </c>
      <c r="B2320" s="10" t="s">
        <v>1107</v>
      </c>
      <c r="C2320" s="9" t="s">
        <v>20</v>
      </c>
      <c r="D2320" s="9" t="s">
        <v>713</v>
      </c>
      <c r="E2320" s="11">
        <v>9.0416129999999997E-2</v>
      </c>
      <c r="F2320" s="12">
        <v>19.600000000000001</v>
      </c>
      <c r="G2320" s="12">
        <v>1.77</v>
      </c>
    </row>
    <row r="2321" spans="1:7" ht="18" customHeight="1">
      <c r="A2321" s="7"/>
      <c r="B2321" s="7"/>
      <c r="C2321" s="7"/>
      <c r="D2321" s="7"/>
      <c r="E2321" s="207" t="s">
        <v>716</v>
      </c>
      <c r="F2321" s="207"/>
      <c r="G2321" s="13">
        <v>2.0099999999999998</v>
      </c>
    </row>
    <row r="2322" spans="1:7" ht="15" customHeight="1">
      <c r="A2322" s="206" t="s">
        <v>691</v>
      </c>
      <c r="B2322" s="206"/>
      <c r="C2322" s="8" t="s">
        <v>3</v>
      </c>
      <c r="D2322" s="8" t="s">
        <v>4</v>
      </c>
      <c r="E2322" s="8" t="s">
        <v>692</v>
      </c>
      <c r="F2322" s="8" t="s">
        <v>693</v>
      </c>
      <c r="G2322" s="8" t="s">
        <v>694</v>
      </c>
    </row>
    <row r="2323" spans="1:7" ht="21" customHeight="1">
      <c r="A2323" s="9" t="s">
        <v>1141</v>
      </c>
      <c r="B2323" s="10" t="s">
        <v>1142</v>
      </c>
      <c r="C2323" s="9" t="s">
        <v>20</v>
      </c>
      <c r="D2323" s="9" t="s">
        <v>237</v>
      </c>
      <c r="E2323" s="11">
        <v>2.2439893999999998</v>
      </c>
      <c r="F2323" s="12">
        <v>3.25</v>
      </c>
      <c r="G2323" s="12">
        <v>7.29</v>
      </c>
    </row>
    <row r="2324" spans="1:7" ht="15" customHeight="1">
      <c r="A2324" s="7"/>
      <c r="B2324" s="7"/>
      <c r="C2324" s="7"/>
      <c r="D2324" s="7"/>
      <c r="E2324" s="207" t="s">
        <v>697</v>
      </c>
      <c r="F2324" s="207"/>
      <c r="G2324" s="13">
        <v>7.29</v>
      </c>
    </row>
    <row r="2325" spans="1:7" ht="15" customHeight="1">
      <c r="A2325" s="7"/>
      <c r="B2325" s="7"/>
      <c r="C2325" s="7"/>
      <c r="D2325" s="7"/>
      <c r="E2325" s="208" t="s">
        <v>698</v>
      </c>
      <c r="F2325" s="208"/>
      <c r="G2325" s="14">
        <v>9.81</v>
      </c>
    </row>
    <row r="2326" spans="1:7" ht="9.9499999999999993" customHeight="1">
      <c r="A2326" s="7"/>
      <c r="B2326" s="7"/>
      <c r="C2326" s="7"/>
      <c r="D2326" s="7"/>
      <c r="E2326" s="209"/>
      <c r="F2326" s="209"/>
      <c r="G2326" s="209"/>
    </row>
    <row r="2327" spans="1:7" ht="20.100000000000001" customHeight="1">
      <c r="A2327" s="210" t="s">
        <v>1467</v>
      </c>
      <c r="B2327" s="210"/>
      <c r="C2327" s="210"/>
      <c r="D2327" s="210"/>
      <c r="E2327" s="210"/>
      <c r="F2327" s="210"/>
      <c r="G2327" s="210"/>
    </row>
    <row r="2328" spans="1:7" ht="15" customHeight="1">
      <c r="A2328" s="206" t="s">
        <v>700</v>
      </c>
      <c r="B2328" s="206"/>
      <c r="C2328" s="8" t="s">
        <v>3</v>
      </c>
      <c r="D2328" s="8" t="s">
        <v>4</v>
      </c>
      <c r="E2328" s="8" t="s">
        <v>692</v>
      </c>
      <c r="F2328" s="8" t="s">
        <v>693</v>
      </c>
      <c r="G2328" s="8" t="s">
        <v>694</v>
      </c>
    </row>
    <row r="2329" spans="1:7" ht="29.1" customHeight="1">
      <c r="A2329" s="9" t="s">
        <v>1149</v>
      </c>
      <c r="B2329" s="10" t="s">
        <v>1150</v>
      </c>
      <c r="C2329" s="9" t="s">
        <v>20</v>
      </c>
      <c r="D2329" s="9" t="s">
        <v>33</v>
      </c>
      <c r="E2329" s="11">
        <v>31.068011340000002</v>
      </c>
      <c r="F2329" s="12">
        <v>0.5</v>
      </c>
      <c r="G2329" s="12">
        <v>15.53</v>
      </c>
    </row>
    <row r="2330" spans="1:7" ht="15" customHeight="1">
      <c r="A2330" s="9" t="s">
        <v>933</v>
      </c>
      <c r="B2330" s="10" t="s">
        <v>934</v>
      </c>
      <c r="C2330" s="9" t="s">
        <v>20</v>
      </c>
      <c r="D2330" s="9" t="s">
        <v>935</v>
      </c>
      <c r="E2330" s="11">
        <v>8.2321100000000008E-3</v>
      </c>
      <c r="F2330" s="12">
        <v>15.28</v>
      </c>
      <c r="G2330" s="12">
        <v>0.12</v>
      </c>
    </row>
    <row r="2331" spans="1:7" ht="29.1" customHeight="1">
      <c r="A2331" s="9" t="s">
        <v>1088</v>
      </c>
      <c r="B2331" s="10" t="s">
        <v>1089</v>
      </c>
      <c r="C2331" s="9" t="s">
        <v>20</v>
      </c>
      <c r="D2331" s="9" t="s">
        <v>25</v>
      </c>
      <c r="E2331" s="11">
        <v>0.69149784999999997</v>
      </c>
      <c r="F2331" s="12">
        <v>0.66</v>
      </c>
      <c r="G2331" s="12">
        <v>0.45</v>
      </c>
    </row>
    <row r="2332" spans="1:7" ht="15" customHeight="1">
      <c r="A2332" s="7"/>
      <c r="B2332" s="7"/>
      <c r="C2332" s="7"/>
      <c r="D2332" s="7"/>
      <c r="E2332" s="207" t="s">
        <v>709</v>
      </c>
      <c r="F2332" s="207"/>
      <c r="G2332" s="13">
        <v>16.100000000000001</v>
      </c>
    </row>
    <row r="2333" spans="1:7" ht="15" customHeight="1">
      <c r="A2333" s="206" t="s">
        <v>710</v>
      </c>
      <c r="B2333" s="206"/>
      <c r="C2333" s="8" t="s">
        <v>3</v>
      </c>
      <c r="D2333" s="8" t="s">
        <v>4</v>
      </c>
      <c r="E2333" s="8" t="s">
        <v>692</v>
      </c>
      <c r="F2333" s="8" t="s">
        <v>693</v>
      </c>
      <c r="G2333" s="8" t="s">
        <v>694</v>
      </c>
    </row>
    <row r="2334" spans="1:7" ht="15" customHeight="1">
      <c r="A2334" s="9" t="s">
        <v>886</v>
      </c>
      <c r="B2334" s="10" t="s">
        <v>887</v>
      </c>
      <c r="C2334" s="9" t="s">
        <v>20</v>
      </c>
      <c r="D2334" s="9" t="s">
        <v>713</v>
      </c>
      <c r="E2334" s="11">
        <v>1.24805919</v>
      </c>
      <c r="F2334" s="12">
        <v>19.75</v>
      </c>
      <c r="G2334" s="12">
        <v>24.64</v>
      </c>
    </row>
    <row r="2335" spans="1:7" ht="15" customHeight="1">
      <c r="A2335" s="9" t="s">
        <v>714</v>
      </c>
      <c r="B2335" s="10" t="s">
        <v>715</v>
      </c>
      <c r="C2335" s="9" t="s">
        <v>20</v>
      </c>
      <c r="D2335" s="9" t="s">
        <v>713</v>
      </c>
      <c r="E2335" s="11">
        <v>0.62428275</v>
      </c>
      <c r="F2335" s="12">
        <v>15.73</v>
      </c>
      <c r="G2335" s="12">
        <v>9.81</v>
      </c>
    </row>
    <row r="2336" spans="1:7" ht="18" customHeight="1">
      <c r="A2336" s="7"/>
      <c r="B2336" s="7"/>
      <c r="C2336" s="7"/>
      <c r="D2336" s="7"/>
      <c r="E2336" s="207" t="s">
        <v>716</v>
      </c>
      <c r="F2336" s="207"/>
      <c r="G2336" s="13">
        <v>34.450000000000003</v>
      </c>
    </row>
    <row r="2337" spans="1:7" ht="15" customHeight="1">
      <c r="A2337" s="206" t="s">
        <v>691</v>
      </c>
      <c r="B2337" s="206"/>
      <c r="C2337" s="8" t="s">
        <v>3</v>
      </c>
      <c r="D2337" s="8" t="s">
        <v>4</v>
      </c>
      <c r="E2337" s="8" t="s">
        <v>692</v>
      </c>
      <c r="F2337" s="8" t="s">
        <v>693</v>
      </c>
      <c r="G2337" s="8" t="s">
        <v>694</v>
      </c>
    </row>
    <row r="2338" spans="1:7" ht="38.1" customHeight="1">
      <c r="A2338" s="9" t="s">
        <v>1090</v>
      </c>
      <c r="B2338" s="10" t="s">
        <v>1091</v>
      </c>
      <c r="C2338" s="9" t="s">
        <v>20</v>
      </c>
      <c r="D2338" s="9" t="s">
        <v>170</v>
      </c>
      <c r="E2338" s="11">
        <v>1.2485639999999999E-2</v>
      </c>
      <c r="F2338" s="12">
        <v>348.82</v>
      </c>
      <c r="G2338" s="12">
        <v>4.3499999999999996</v>
      </c>
    </row>
    <row r="2339" spans="1:7" ht="15" customHeight="1">
      <c r="A2339" s="7"/>
      <c r="B2339" s="7"/>
      <c r="C2339" s="7"/>
      <c r="D2339" s="7"/>
      <c r="E2339" s="207" t="s">
        <v>697</v>
      </c>
      <c r="F2339" s="207"/>
      <c r="G2339" s="13">
        <v>4.3499999999999996</v>
      </c>
    </row>
    <row r="2340" spans="1:7" ht="15" customHeight="1">
      <c r="A2340" s="7"/>
      <c r="B2340" s="7"/>
      <c r="C2340" s="7"/>
      <c r="D2340" s="7"/>
      <c r="E2340" s="208" t="s">
        <v>698</v>
      </c>
      <c r="F2340" s="208"/>
      <c r="G2340" s="14">
        <v>54.9</v>
      </c>
    </row>
    <row r="2341" spans="1:7" ht="9.9499999999999993" customHeight="1">
      <c r="A2341" s="7"/>
      <c r="B2341" s="7"/>
      <c r="C2341" s="7"/>
      <c r="D2341" s="7"/>
      <c r="E2341" s="209"/>
      <c r="F2341" s="209"/>
      <c r="G2341" s="209"/>
    </row>
    <row r="2342" spans="1:7" ht="20.100000000000001" customHeight="1">
      <c r="A2342" s="210" t="s">
        <v>1468</v>
      </c>
      <c r="B2342" s="210"/>
      <c r="C2342" s="210"/>
      <c r="D2342" s="210"/>
      <c r="E2342" s="210"/>
      <c r="F2342" s="210"/>
      <c r="G2342" s="210"/>
    </row>
    <row r="2343" spans="1:7" ht="15" customHeight="1">
      <c r="A2343" s="206" t="s">
        <v>710</v>
      </c>
      <c r="B2343" s="206"/>
      <c r="C2343" s="8" t="s">
        <v>3</v>
      </c>
      <c r="D2343" s="8" t="s">
        <v>4</v>
      </c>
      <c r="E2343" s="8" t="s">
        <v>692</v>
      </c>
      <c r="F2343" s="8" t="s">
        <v>693</v>
      </c>
      <c r="G2343" s="8" t="s">
        <v>694</v>
      </c>
    </row>
    <row r="2344" spans="1:7" ht="15" customHeight="1">
      <c r="A2344" s="9" t="s">
        <v>886</v>
      </c>
      <c r="B2344" s="10" t="s">
        <v>887</v>
      </c>
      <c r="C2344" s="9" t="s">
        <v>20</v>
      </c>
      <c r="D2344" s="9" t="s">
        <v>713</v>
      </c>
      <c r="E2344" s="11">
        <v>0.21236751000000001</v>
      </c>
      <c r="F2344" s="12">
        <v>19.75</v>
      </c>
      <c r="G2344" s="12">
        <v>4.1900000000000004</v>
      </c>
    </row>
    <row r="2345" spans="1:7" ht="15" customHeight="1">
      <c r="A2345" s="9" t="s">
        <v>714</v>
      </c>
      <c r="B2345" s="10" t="s">
        <v>715</v>
      </c>
      <c r="C2345" s="9" t="s">
        <v>20</v>
      </c>
      <c r="D2345" s="9" t="s">
        <v>713</v>
      </c>
      <c r="E2345" s="11">
        <v>7.080989E-2</v>
      </c>
      <c r="F2345" s="12">
        <v>15.73</v>
      </c>
      <c r="G2345" s="12">
        <v>1.1100000000000001</v>
      </c>
    </row>
    <row r="2346" spans="1:7" ht="18" customHeight="1">
      <c r="A2346" s="7"/>
      <c r="B2346" s="7"/>
      <c r="C2346" s="7"/>
      <c r="D2346" s="7"/>
      <c r="E2346" s="207" t="s">
        <v>716</v>
      </c>
      <c r="F2346" s="207"/>
      <c r="G2346" s="13">
        <v>5.3</v>
      </c>
    </row>
    <row r="2347" spans="1:7" ht="15" customHeight="1">
      <c r="A2347" s="206" t="s">
        <v>691</v>
      </c>
      <c r="B2347" s="206"/>
      <c r="C2347" s="8" t="s">
        <v>3</v>
      </c>
      <c r="D2347" s="8" t="s">
        <v>4</v>
      </c>
      <c r="E2347" s="8" t="s">
        <v>692</v>
      </c>
      <c r="F2347" s="8" t="s">
        <v>693</v>
      </c>
      <c r="G2347" s="8" t="s">
        <v>694</v>
      </c>
    </row>
    <row r="2348" spans="1:7" ht="29.1" customHeight="1">
      <c r="A2348" s="9" t="s">
        <v>1152</v>
      </c>
      <c r="B2348" s="10" t="s">
        <v>1153</v>
      </c>
      <c r="C2348" s="9" t="s">
        <v>20</v>
      </c>
      <c r="D2348" s="9" t="s">
        <v>170</v>
      </c>
      <c r="E2348" s="11">
        <v>4.5564400000000001E-3</v>
      </c>
      <c r="F2348" s="12">
        <v>220.91</v>
      </c>
      <c r="G2348" s="12">
        <v>1</v>
      </c>
    </row>
    <row r="2349" spans="1:7" ht="15" customHeight="1">
      <c r="A2349" s="7"/>
      <c r="B2349" s="7"/>
      <c r="C2349" s="7"/>
      <c r="D2349" s="7"/>
      <c r="E2349" s="207" t="s">
        <v>697</v>
      </c>
      <c r="F2349" s="207"/>
      <c r="G2349" s="13">
        <v>1</v>
      </c>
    </row>
    <row r="2350" spans="1:7" ht="15" customHeight="1">
      <c r="A2350" s="7"/>
      <c r="B2350" s="7"/>
      <c r="C2350" s="7"/>
      <c r="D2350" s="7"/>
      <c r="E2350" s="208" t="s">
        <v>698</v>
      </c>
      <c r="F2350" s="208"/>
      <c r="G2350" s="14">
        <v>6.3</v>
      </c>
    </row>
    <row r="2351" spans="1:7" ht="9.9499999999999993" customHeight="1">
      <c r="A2351" s="7"/>
      <c r="B2351" s="7"/>
      <c r="C2351" s="7"/>
      <c r="D2351" s="7"/>
      <c r="E2351" s="209"/>
      <c r="F2351" s="209"/>
      <c r="G2351" s="209"/>
    </row>
    <row r="2352" spans="1:7" ht="20.100000000000001" customHeight="1">
      <c r="A2352" s="210" t="s">
        <v>1469</v>
      </c>
      <c r="B2352" s="210"/>
      <c r="C2352" s="210"/>
      <c r="D2352" s="210"/>
      <c r="E2352" s="210"/>
      <c r="F2352" s="210"/>
      <c r="G2352" s="210"/>
    </row>
    <row r="2353" spans="1:7" ht="15" customHeight="1">
      <c r="A2353" s="206" t="s">
        <v>710</v>
      </c>
      <c r="B2353" s="206"/>
      <c r="C2353" s="8" t="s">
        <v>3</v>
      </c>
      <c r="D2353" s="8" t="s">
        <v>4</v>
      </c>
      <c r="E2353" s="8" t="s">
        <v>692</v>
      </c>
      <c r="F2353" s="8" t="s">
        <v>693</v>
      </c>
      <c r="G2353" s="8" t="s">
        <v>694</v>
      </c>
    </row>
    <row r="2354" spans="1:7" ht="15" customHeight="1">
      <c r="A2354" s="9" t="s">
        <v>886</v>
      </c>
      <c r="B2354" s="10" t="s">
        <v>887</v>
      </c>
      <c r="C2354" s="9" t="s">
        <v>20</v>
      </c>
      <c r="D2354" s="9" t="s">
        <v>713</v>
      </c>
      <c r="E2354" s="11">
        <v>0.42802784999999999</v>
      </c>
      <c r="F2354" s="12">
        <v>19.75</v>
      </c>
      <c r="G2354" s="12">
        <v>8.4499999999999993</v>
      </c>
    </row>
    <row r="2355" spans="1:7" ht="15" customHeight="1">
      <c r="A2355" s="9" t="s">
        <v>714</v>
      </c>
      <c r="B2355" s="10" t="s">
        <v>715</v>
      </c>
      <c r="C2355" s="9" t="s">
        <v>20</v>
      </c>
      <c r="D2355" s="9" t="s">
        <v>713</v>
      </c>
      <c r="E2355" s="11">
        <v>0.21407387</v>
      </c>
      <c r="F2355" s="12">
        <v>15.73</v>
      </c>
      <c r="G2355" s="12">
        <v>3.36</v>
      </c>
    </row>
    <row r="2356" spans="1:7" ht="18" customHeight="1">
      <c r="A2356" s="7"/>
      <c r="B2356" s="7"/>
      <c r="C2356" s="7"/>
      <c r="D2356" s="7"/>
      <c r="E2356" s="207" t="s">
        <v>716</v>
      </c>
      <c r="F2356" s="207"/>
      <c r="G2356" s="13">
        <v>11.81</v>
      </c>
    </row>
    <row r="2357" spans="1:7" ht="15" customHeight="1">
      <c r="A2357" s="206" t="s">
        <v>691</v>
      </c>
      <c r="B2357" s="206"/>
      <c r="C2357" s="8" t="s">
        <v>3</v>
      </c>
      <c r="D2357" s="8" t="s">
        <v>4</v>
      </c>
      <c r="E2357" s="8" t="s">
        <v>692</v>
      </c>
      <c r="F2357" s="8" t="s">
        <v>693</v>
      </c>
      <c r="G2357" s="8" t="s">
        <v>694</v>
      </c>
    </row>
    <row r="2358" spans="1:7" ht="38.1" customHeight="1">
      <c r="A2358" s="9" t="s">
        <v>938</v>
      </c>
      <c r="B2358" s="10" t="s">
        <v>939</v>
      </c>
      <c r="C2358" s="9" t="s">
        <v>20</v>
      </c>
      <c r="D2358" s="9" t="s">
        <v>170</v>
      </c>
      <c r="E2358" s="11">
        <v>2.953422E-2</v>
      </c>
      <c r="F2358" s="12">
        <v>240.13</v>
      </c>
      <c r="G2358" s="12">
        <v>7.09</v>
      </c>
    </row>
    <row r="2359" spans="1:7" ht="15" customHeight="1">
      <c r="A2359" s="7"/>
      <c r="B2359" s="7"/>
      <c r="C2359" s="7"/>
      <c r="D2359" s="7"/>
      <c r="E2359" s="207" t="s">
        <v>697</v>
      </c>
      <c r="F2359" s="207"/>
      <c r="G2359" s="13">
        <v>7.09</v>
      </c>
    </row>
    <row r="2360" spans="1:7" ht="15" customHeight="1">
      <c r="A2360" s="7"/>
      <c r="B2360" s="7"/>
      <c r="C2360" s="7"/>
      <c r="D2360" s="7"/>
      <c r="E2360" s="208" t="s">
        <v>698</v>
      </c>
      <c r="F2360" s="208"/>
      <c r="G2360" s="14">
        <v>18.899999999999999</v>
      </c>
    </row>
    <row r="2361" spans="1:7" ht="9.9499999999999993" customHeight="1">
      <c r="A2361" s="7"/>
      <c r="B2361" s="7"/>
      <c r="C2361" s="7"/>
      <c r="D2361" s="7"/>
      <c r="E2361" s="209"/>
      <c r="F2361" s="209"/>
      <c r="G2361" s="209"/>
    </row>
    <row r="2362" spans="1:7" ht="20.100000000000001" customHeight="1">
      <c r="A2362" s="210" t="s">
        <v>1470</v>
      </c>
      <c r="B2362" s="210"/>
      <c r="C2362" s="210"/>
      <c r="D2362" s="210"/>
      <c r="E2362" s="210"/>
      <c r="F2362" s="210"/>
      <c r="G2362" s="210"/>
    </row>
    <row r="2363" spans="1:7" ht="15" customHeight="1">
      <c r="A2363" s="206" t="s">
        <v>700</v>
      </c>
      <c r="B2363" s="206"/>
      <c r="C2363" s="8" t="s">
        <v>3</v>
      </c>
      <c r="D2363" s="8" t="s">
        <v>4</v>
      </c>
      <c r="E2363" s="8" t="s">
        <v>692</v>
      </c>
      <c r="F2363" s="8" t="s">
        <v>693</v>
      </c>
      <c r="G2363" s="8" t="s">
        <v>694</v>
      </c>
    </row>
    <row r="2364" spans="1:7" ht="15" customHeight="1">
      <c r="A2364" s="9" t="s">
        <v>1471</v>
      </c>
      <c r="B2364" s="10" t="s">
        <v>1472</v>
      </c>
      <c r="C2364" s="9" t="s">
        <v>20</v>
      </c>
      <c r="D2364" s="9" t="s">
        <v>237</v>
      </c>
      <c r="E2364" s="11">
        <v>10.73848641</v>
      </c>
      <c r="F2364" s="12">
        <v>0.83</v>
      </c>
      <c r="G2364" s="12">
        <v>8.91</v>
      </c>
    </row>
    <row r="2365" spans="1:7" ht="15" customHeight="1">
      <c r="A2365" s="9" t="s">
        <v>1158</v>
      </c>
      <c r="B2365" s="10" t="s">
        <v>1159</v>
      </c>
      <c r="C2365" s="9" t="s">
        <v>20</v>
      </c>
      <c r="D2365" s="9" t="s">
        <v>237</v>
      </c>
      <c r="E2365" s="11">
        <v>2.8058099599999999</v>
      </c>
      <c r="F2365" s="12">
        <v>1.59</v>
      </c>
      <c r="G2365" s="12">
        <v>4.46</v>
      </c>
    </row>
    <row r="2366" spans="1:7" ht="29.1" customHeight="1">
      <c r="A2366" s="9" t="s">
        <v>1473</v>
      </c>
      <c r="B2366" s="10" t="s">
        <v>1474</v>
      </c>
      <c r="C2366" s="9" t="s">
        <v>20</v>
      </c>
      <c r="D2366" s="9" t="s">
        <v>21</v>
      </c>
      <c r="E2366" s="11">
        <v>2.6419670399999999</v>
      </c>
      <c r="F2366" s="12">
        <v>71.53</v>
      </c>
      <c r="G2366" s="12">
        <v>188.97</v>
      </c>
    </row>
    <row r="2367" spans="1:7" ht="15" customHeight="1">
      <c r="A2367" s="7"/>
      <c r="B2367" s="7"/>
      <c r="C2367" s="7"/>
      <c r="D2367" s="7"/>
      <c r="E2367" s="207" t="s">
        <v>709</v>
      </c>
      <c r="F2367" s="207"/>
      <c r="G2367" s="13">
        <v>202.34</v>
      </c>
    </row>
    <row r="2368" spans="1:7" ht="15" customHeight="1">
      <c r="A2368" s="206" t="s">
        <v>710</v>
      </c>
      <c r="B2368" s="206"/>
      <c r="C2368" s="8" t="s">
        <v>3</v>
      </c>
      <c r="D2368" s="8" t="s">
        <v>4</v>
      </c>
      <c r="E2368" s="8" t="s">
        <v>692</v>
      </c>
      <c r="F2368" s="8" t="s">
        <v>693</v>
      </c>
      <c r="G2368" s="8" t="s">
        <v>694</v>
      </c>
    </row>
    <row r="2369" spans="1:7" ht="21" customHeight="1">
      <c r="A2369" s="9" t="s">
        <v>1162</v>
      </c>
      <c r="B2369" s="10" t="s">
        <v>1163</v>
      </c>
      <c r="C2369" s="9" t="s">
        <v>20</v>
      </c>
      <c r="D2369" s="9" t="s">
        <v>713</v>
      </c>
      <c r="E2369" s="11">
        <v>3.6687231300000001</v>
      </c>
      <c r="F2369" s="12">
        <v>19.649999999999999</v>
      </c>
      <c r="G2369" s="12">
        <v>72.09</v>
      </c>
    </row>
    <row r="2370" spans="1:7" ht="15" customHeight="1">
      <c r="A2370" s="9" t="s">
        <v>714</v>
      </c>
      <c r="B2370" s="10" t="s">
        <v>715</v>
      </c>
      <c r="C2370" s="9" t="s">
        <v>20</v>
      </c>
      <c r="D2370" s="9" t="s">
        <v>713</v>
      </c>
      <c r="E2370" s="11">
        <v>1.83548925</v>
      </c>
      <c r="F2370" s="12">
        <v>15.73</v>
      </c>
      <c r="G2370" s="12">
        <v>28.87</v>
      </c>
    </row>
    <row r="2371" spans="1:7" ht="18" customHeight="1">
      <c r="A2371" s="7"/>
      <c r="B2371" s="7"/>
      <c r="C2371" s="7"/>
      <c r="D2371" s="7"/>
      <c r="E2371" s="207" t="s">
        <v>716</v>
      </c>
      <c r="F2371" s="207"/>
      <c r="G2371" s="13">
        <v>100.96</v>
      </c>
    </row>
    <row r="2372" spans="1:7" ht="15" customHeight="1">
      <c r="A2372" s="7"/>
      <c r="B2372" s="7"/>
      <c r="C2372" s="7"/>
      <c r="D2372" s="7"/>
      <c r="E2372" s="208" t="s">
        <v>698</v>
      </c>
      <c r="F2372" s="208"/>
      <c r="G2372" s="14">
        <v>303.3</v>
      </c>
    </row>
    <row r="2373" spans="1:7" ht="9.9499999999999993" customHeight="1">
      <c r="A2373" s="7"/>
      <c r="B2373" s="7"/>
      <c r="C2373" s="7"/>
      <c r="D2373" s="7"/>
      <c r="E2373" s="209"/>
      <c r="F2373" s="209"/>
      <c r="G2373" s="209"/>
    </row>
    <row r="2374" spans="1:7" ht="20.100000000000001" customHeight="1">
      <c r="A2374" s="210" t="s">
        <v>1475</v>
      </c>
      <c r="B2374" s="210"/>
      <c r="C2374" s="210"/>
      <c r="D2374" s="210"/>
      <c r="E2374" s="210"/>
      <c r="F2374" s="210"/>
      <c r="G2374" s="210"/>
    </row>
    <row r="2375" spans="1:7" ht="15" customHeight="1">
      <c r="A2375" s="206" t="s">
        <v>700</v>
      </c>
      <c r="B2375" s="206"/>
      <c r="C2375" s="8" t="s">
        <v>3</v>
      </c>
      <c r="D2375" s="8" t="s">
        <v>4</v>
      </c>
      <c r="E2375" s="8" t="s">
        <v>692</v>
      </c>
      <c r="F2375" s="8" t="s">
        <v>693</v>
      </c>
      <c r="G2375" s="8" t="s">
        <v>694</v>
      </c>
    </row>
    <row r="2376" spans="1:7" ht="15" customHeight="1">
      <c r="A2376" s="9" t="s">
        <v>1043</v>
      </c>
      <c r="B2376" s="10" t="s">
        <v>1044</v>
      </c>
      <c r="C2376" s="9" t="s">
        <v>20</v>
      </c>
      <c r="D2376" s="9" t="s">
        <v>21</v>
      </c>
      <c r="E2376" s="11">
        <v>1.93664265</v>
      </c>
      <c r="F2376" s="12">
        <v>4.1100000000000003</v>
      </c>
      <c r="G2376" s="12">
        <v>7.95</v>
      </c>
    </row>
    <row r="2377" spans="1:7" ht="15" customHeight="1">
      <c r="A2377" s="7"/>
      <c r="B2377" s="7"/>
      <c r="C2377" s="7"/>
      <c r="D2377" s="7"/>
      <c r="E2377" s="207" t="s">
        <v>709</v>
      </c>
      <c r="F2377" s="207"/>
      <c r="G2377" s="13">
        <v>7.95</v>
      </c>
    </row>
    <row r="2378" spans="1:7" ht="15" customHeight="1">
      <c r="A2378" s="206" t="s">
        <v>710</v>
      </c>
      <c r="B2378" s="206"/>
      <c r="C2378" s="8" t="s">
        <v>3</v>
      </c>
      <c r="D2378" s="8" t="s">
        <v>4</v>
      </c>
      <c r="E2378" s="8" t="s">
        <v>692</v>
      </c>
      <c r="F2378" s="8" t="s">
        <v>693</v>
      </c>
      <c r="G2378" s="8" t="s">
        <v>694</v>
      </c>
    </row>
    <row r="2379" spans="1:7" ht="15" customHeight="1">
      <c r="A2379" s="9" t="s">
        <v>1022</v>
      </c>
      <c r="B2379" s="10" t="s">
        <v>1023</v>
      </c>
      <c r="C2379" s="9" t="s">
        <v>20</v>
      </c>
      <c r="D2379" s="9" t="s">
        <v>713</v>
      </c>
      <c r="E2379" s="11">
        <v>6.2044059999999998E-2</v>
      </c>
      <c r="F2379" s="12">
        <v>16.440000000000001</v>
      </c>
      <c r="G2379" s="12">
        <v>1.02</v>
      </c>
    </row>
    <row r="2380" spans="1:7" ht="15" customHeight="1">
      <c r="A2380" s="9" t="s">
        <v>714</v>
      </c>
      <c r="B2380" s="10" t="s">
        <v>715</v>
      </c>
      <c r="C2380" s="9" t="s">
        <v>20</v>
      </c>
      <c r="D2380" s="9" t="s">
        <v>713</v>
      </c>
      <c r="E2380" s="11">
        <v>0.31108010000000003</v>
      </c>
      <c r="F2380" s="12">
        <v>15.73</v>
      </c>
      <c r="G2380" s="12">
        <v>4.8899999999999997</v>
      </c>
    </row>
    <row r="2381" spans="1:7" ht="18" customHeight="1">
      <c r="A2381" s="7"/>
      <c r="B2381" s="7"/>
      <c r="C2381" s="7"/>
      <c r="D2381" s="7"/>
      <c r="E2381" s="207" t="s">
        <v>716</v>
      </c>
      <c r="F2381" s="207"/>
      <c r="G2381" s="13">
        <v>5.91</v>
      </c>
    </row>
    <row r="2382" spans="1:7" ht="15" customHeight="1">
      <c r="A2382" s="7"/>
      <c r="B2382" s="7"/>
      <c r="C2382" s="7"/>
      <c r="D2382" s="7"/>
      <c r="E2382" s="208" t="s">
        <v>698</v>
      </c>
      <c r="F2382" s="208"/>
      <c r="G2382" s="14">
        <v>13.86</v>
      </c>
    </row>
    <row r="2383" spans="1:7" ht="9.9499999999999993" customHeight="1">
      <c r="A2383" s="7"/>
      <c r="B2383" s="7"/>
      <c r="C2383" s="7"/>
      <c r="D2383" s="7"/>
      <c r="E2383" s="209"/>
      <c r="F2383" s="209"/>
      <c r="G2383" s="209"/>
    </row>
    <row r="2384" spans="1:7" ht="20.100000000000001" customHeight="1">
      <c r="A2384" s="210" t="s">
        <v>1476</v>
      </c>
      <c r="B2384" s="210"/>
      <c r="C2384" s="210"/>
      <c r="D2384" s="210"/>
      <c r="E2384" s="210"/>
      <c r="F2384" s="210"/>
      <c r="G2384" s="210"/>
    </row>
    <row r="2385" spans="1:7" ht="15" customHeight="1">
      <c r="A2385" s="206" t="s">
        <v>700</v>
      </c>
      <c r="B2385" s="206"/>
      <c r="C2385" s="8" t="s">
        <v>3</v>
      </c>
      <c r="D2385" s="8" t="s">
        <v>4</v>
      </c>
      <c r="E2385" s="8" t="s">
        <v>692</v>
      </c>
      <c r="F2385" s="8" t="s">
        <v>693</v>
      </c>
      <c r="G2385" s="8" t="s">
        <v>694</v>
      </c>
    </row>
    <row r="2386" spans="1:7" ht="15" customHeight="1">
      <c r="A2386" s="9" t="s">
        <v>1166</v>
      </c>
      <c r="B2386" s="10" t="s">
        <v>1167</v>
      </c>
      <c r="C2386" s="9" t="s">
        <v>20</v>
      </c>
      <c r="D2386" s="9" t="s">
        <v>738</v>
      </c>
      <c r="E2386" s="11">
        <v>0.40426382</v>
      </c>
      <c r="F2386" s="12">
        <v>4.38</v>
      </c>
      <c r="G2386" s="12">
        <v>1.77</v>
      </c>
    </row>
    <row r="2387" spans="1:7" ht="15" customHeight="1">
      <c r="A2387" s="7"/>
      <c r="B2387" s="7"/>
      <c r="C2387" s="7"/>
      <c r="D2387" s="7"/>
      <c r="E2387" s="207" t="s">
        <v>709</v>
      </c>
      <c r="F2387" s="207"/>
      <c r="G2387" s="13">
        <v>1.77</v>
      </c>
    </row>
    <row r="2388" spans="1:7" ht="15" customHeight="1">
      <c r="A2388" s="206" t="s">
        <v>710</v>
      </c>
      <c r="B2388" s="206"/>
      <c r="C2388" s="8" t="s">
        <v>3</v>
      </c>
      <c r="D2388" s="8" t="s">
        <v>4</v>
      </c>
      <c r="E2388" s="8" t="s">
        <v>692</v>
      </c>
      <c r="F2388" s="8" t="s">
        <v>693</v>
      </c>
      <c r="G2388" s="8" t="s">
        <v>694</v>
      </c>
    </row>
    <row r="2389" spans="1:7" ht="15" customHeight="1">
      <c r="A2389" s="9" t="s">
        <v>1168</v>
      </c>
      <c r="B2389" s="10" t="s">
        <v>1169</v>
      </c>
      <c r="C2389" s="9" t="s">
        <v>20</v>
      </c>
      <c r="D2389" s="9" t="s">
        <v>713</v>
      </c>
      <c r="E2389" s="11">
        <v>0.23378699999999999</v>
      </c>
      <c r="F2389" s="12">
        <v>21.09</v>
      </c>
      <c r="G2389" s="12">
        <v>4.93</v>
      </c>
    </row>
    <row r="2390" spans="1:7" ht="15" customHeight="1">
      <c r="A2390" s="9" t="s">
        <v>714</v>
      </c>
      <c r="B2390" s="10" t="s">
        <v>715</v>
      </c>
      <c r="C2390" s="9" t="s">
        <v>20</v>
      </c>
      <c r="D2390" s="9" t="s">
        <v>713</v>
      </c>
      <c r="E2390" s="11">
        <v>7.7976749999999997E-2</v>
      </c>
      <c r="F2390" s="12">
        <v>15.73</v>
      </c>
      <c r="G2390" s="12">
        <v>1.22</v>
      </c>
    </row>
    <row r="2391" spans="1:7" ht="18" customHeight="1">
      <c r="A2391" s="7"/>
      <c r="B2391" s="7"/>
      <c r="C2391" s="7"/>
      <c r="D2391" s="7"/>
      <c r="E2391" s="207" t="s">
        <v>716</v>
      </c>
      <c r="F2391" s="207"/>
      <c r="G2391" s="13">
        <v>6.15</v>
      </c>
    </row>
    <row r="2392" spans="1:7" ht="15" customHeight="1">
      <c r="A2392" s="7"/>
      <c r="B2392" s="7"/>
      <c r="C2392" s="7"/>
      <c r="D2392" s="7"/>
      <c r="E2392" s="208" t="s">
        <v>698</v>
      </c>
      <c r="F2392" s="208"/>
      <c r="G2392" s="14">
        <v>7.92</v>
      </c>
    </row>
    <row r="2393" spans="1:7" ht="9.9499999999999993" customHeight="1">
      <c r="A2393" s="7"/>
      <c r="B2393" s="7"/>
      <c r="C2393" s="7"/>
      <c r="D2393" s="7"/>
      <c r="E2393" s="209"/>
      <c r="F2393" s="209"/>
      <c r="G2393" s="209"/>
    </row>
    <row r="2394" spans="1:7" ht="20.100000000000001" customHeight="1">
      <c r="A2394" s="210" t="s">
        <v>1477</v>
      </c>
      <c r="B2394" s="210"/>
      <c r="C2394" s="210"/>
      <c r="D2394" s="210"/>
      <c r="E2394" s="210"/>
      <c r="F2394" s="210"/>
      <c r="G2394" s="210"/>
    </row>
    <row r="2395" spans="1:7" ht="15" customHeight="1">
      <c r="A2395" s="206" t="s">
        <v>710</v>
      </c>
      <c r="B2395" s="206"/>
      <c r="C2395" s="8" t="s">
        <v>3</v>
      </c>
      <c r="D2395" s="8" t="s">
        <v>4</v>
      </c>
      <c r="E2395" s="8" t="s">
        <v>692</v>
      </c>
      <c r="F2395" s="8" t="s">
        <v>693</v>
      </c>
      <c r="G2395" s="8" t="s">
        <v>694</v>
      </c>
    </row>
    <row r="2396" spans="1:7" ht="15" customHeight="1">
      <c r="A2396" s="9" t="s">
        <v>886</v>
      </c>
      <c r="B2396" s="10" t="s">
        <v>887</v>
      </c>
      <c r="C2396" s="9" t="s">
        <v>20</v>
      </c>
      <c r="D2396" s="9" t="s">
        <v>713</v>
      </c>
      <c r="E2396" s="11">
        <v>0.45200895000000002</v>
      </c>
      <c r="F2396" s="12">
        <v>19.75</v>
      </c>
      <c r="G2396" s="12">
        <v>8.92</v>
      </c>
    </row>
    <row r="2397" spans="1:7" ht="15" customHeight="1">
      <c r="A2397" s="9" t="s">
        <v>714</v>
      </c>
      <c r="B2397" s="10" t="s">
        <v>715</v>
      </c>
      <c r="C2397" s="9" t="s">
        <v>20</v>
      </c>
      <c r="D2397" s="9" t="s">
        <v>713</v>
      </c>
      <c r="E2397" s="11">
        <v>0.16344875</v>
      </c>
      <c r="F2397" s="12">
        <v>15.73</v>
      </c>
      <c r="G2397" s="12">
        <v>2.57</v>
      </c>
    </row>
    <row r="2398" spans="1:7" ht="18" customHeight="1">
      <c r="A2398" s="7"/>
      <c r="B2398" s="7"/>
      <c r="C2398" s="7"/>
      <c r="D2398" s="7"/>
      <c r="E2398" s="207" t="s">
        <v>716</v>
      </c>
      <c r="F2398" s="207"/>
      <c r="G2398" s="13">
        <v>11.49</v>
      </c>
    </row>
    <row r="2399" spans="1:7" ht="15" customHeight="1">
      <c r="A2399" s="206" t="s">
        <v>691</v>
      </c>
      <c r="B2399" s="206"/>
      <c r="C2399" s="8" t="s">
        <v>3</v>
      </c>
      <c r="D2399" s="8" t="s">
        <v>4</v>
      </c>
      <c r="E2399" s="8" t="s">
        <v>692</v>
      </c>
      <c r="F2399" s="8" t="s">
        <v>693</v>
      </c>
      <c r="G2399" s="8" t="s">
        <v>694</v>
      </c>
    </row>
    <row r="2400" spans="1:7" ht="29.1" customHeight="1">
      <c r="A2400" s="9" t="s">
        <v>941</v>
      </c>
      <c r="B2400" s="10" t="s">
        <v>942</v>
      </c>
      <c r="C2400" s="9" t="s">
        <v>20</v>
      </c>
      <c r="D2400" s="9" t="s">
        <v>170</v>
      </c>
      <c r="E2400" s="11">
        <v>0.12271994</v>
      </c>
      <c r="F2400" s="12">
        <v>170.39</v>
      </c>
      <c r="G2400" s="12">
        <v>20.91</v>
      </c>
    </row>
    <row r="2401" spans="1:7" ht="15" customHeight="1">
      <c r="A2401" s="7"/>
      <c r="B2401" s="7"/>
      <c r="C2401" s="7"/>
      <c r="D2401" s="7"/>
      <c r="E2401" s="207" t="s">
        <v>697</v>
      </c>
      <c r="F2401" s="207"/>
      <c r="G2401" s="13">
        <v>20.91</v>
      </c>
    </row>
    <row r="2402" spans="1:7" ht="15" customHeight="1">
      <c r="A2402" s="7"/>
      <c r="B2402" s="7"/>
      <c r="C2402" s="7"/>
      <c r="D2402" s="7"/>
      <c r="E2402" s="208" t="s">
        <v>698</v>
      </c>
      <c r="F2402" s="208"/>
      <c r="G2402" s="14">
        <v>32.4</v>
      </c>
    </row>
    <row r="2403" spans="1:7" ht="9.9499999999999993" customHeight="1">
      <c r="A2403" s="7"/>
      <c r="B2403" s="7"/>
      <c r="C2403" s="7"/>
      <c r="D2403" s="7"/>
      <c r="E2403" s="209"/>
      <c r="F2403" s="209"/>
      <c r="G2403" s="209"/>
    </row>
    <row r="2404" spans="1:7" ht="20.100000000000001" customHeight="1">
      <c r="A2404" s="210" t="s">
        <v>1478</v>
      </c>
      <c r="B2404" s="210"/>
      <c r="C2404" s="210"/>
      <c r="D2404" s="210"/>
      <c r="E2404" s="210"/>
      <c r="F2404" s="210"/>
      <c r="G2404" s="210"/>
    </row>
    <row r="2405" spans="1:7" ht="15" customHeight="1">
      <c r="A2405" s="206" t="s">
        <v>700</v>
      </c>
      <c r="B2405" s="206"/>
      <c r="C2405" s="8" t="s">
        <v>3</v>
      </c>
      <c r="D2405" s="8" t="s">
        <v>4</v>
      </c>
      <c r="E2405" s="8" t="s">
        <v>692</v>
      </c>
      <c r="F2405" s="8" t="s">
        <v>693</v>
      </c>
      <c r="G2405" s="8" t="s">
        <v>694</v>
      </c>
    </row>
    <row r="2406" spans="1:7" ht="29.1" customHeight="1">
      <c r="A2406" s="9" t="s">
        <v>1172</v>
      </c>
      <c r="B2406" s="10" t="s">
        <v>1173</v>
      </c>
      <c r="C2406" s="9" t="s">
        <v>20</v>
      </c>
      <c r="D2406" s="9" t="s">
        <v>170</v>
      </c>
      <c r="E2406" s="11">
        <v>8.904492E-2</v>
      </c>
      <c r="F2406" s="12">
        <v>192.87</v>
      </c>
      <c r="G2406" s="12">
        <v>17.170000000000002</v>
      </c>
    </row>
    <row r="2407" spans="1:7" ht="15" customHeight="1">
      <c r="A2407" s="7"/>
      <c r="B2407" s="7"/>
      <c r="C2407" s="7"/>
      <c r="D2407" s="7"/>
      <c r="E2407" s="207" t="s">
        <v>709</v>
      </c>
      <c r="F2407" s="207"/>
      <c r="G2407" s="13">
        <v>17.170000000000002</v>
      </c>
    </row>
    <row r="2408" spans="1:7" ht="15" customHeight="1">
      <c r="A2408" s="206" t="s">
        <v>710</v>
      </c>
      <c r="B2408" s="206"/>
      <c r="C2408" s="8" t="s">
        <v>3</v>
      </c>
      <c r="D2408" s="8" t="s">
        <v>4</v>
      </c>
      <c r="E2408" s="8" t="s">
        <v>692</v>
      </c>
      <c r="F2408" s="8" t="s">
        <v>693</v>
      </c>
      <c r="G2408" s="8" t="s">
        <v>694</v>
      </c>
    </row>
    <row r="2409" spans="1:7" ht="15" customHeight="1">
      <c r="A2409" s="9" t="s">
        <v>886</v>
      </c>
      <c r="B2409" s="10" t="s">
        <v>887</v>
      </c>
      <c r="C2409" s="9" t="s">
        <v>20</v>
      </c>
      <c r="D2409" s="9" t="s">
        <v>713</v>
      </c>
      <c r="E2409" s="11">
        <v>0.25889245999999999</v>
      </c>
      <c r="F2409" s="12">
        <v>19.75</v>
      </c>
      <c r="G2409" s="12">
        <v>5.1100000000000003</v>
      </c>
    </row>
    <row r="2410" spans="1:7" ht="15" customHeight="1">
      <c r="A2410" s="9" t="s">
        <v>714</v>
      </c>
      <c r="B2410" s="10" t="s">
        <v>715</v>
      </c>
      <c r="C2410" s="9" t="s">
        <v>20</v>
      </c>
      <c r="D2410" s="9" t="s">
        <v>713</v>
      </c>
      <c r="E2410" s="11">
        <v>0.12844365999999999</v>
      </c>
      <c r="F2410" s="12">
        <v>15.73</v>
      </c>
      <c r="G2410" s="12">
        <v>2.02</v>
      </c>
    </row>
    <row r="2411" spans="1:7" ht="18" customHeight="1">
      <c r="A2411" s="7"/>
      <c r="B2411" s="7"/>
      <c r="C2411" s="7"/>
      <c r="D2411" s="7"/>
      <c r="E2411" s="207" t="s">
        <v>716</v>
      </c>
      <c r="F2411" s="207"/>
      <c r="G2411" s="13">
        <v>7.13</v>
      </c>
    </row>
    <row r="2412" spans="1:7" ht="15" customHeight="1">
      <c r="A2412" s="7"/>
      <c r="B2412" s="7"/>
      <c r="C2412" s="7"/>
      <c r="D2412" s="7"/>
      <c r="E2412" s="208" t="s">
        <v>698</v>
      </c>
      <c r="F2412" s="208"/>
      <c r="G2412" s="14">
        <v>24.3</v>
      </c>
    </row>
    <row r="2413" spans="1:7" ht="9.9499999999999993" customHeight="1">
      <c r="A2413" s="7"/>
      <c r="B2413" s="7"/>
      <c r="C2413" s="7"/>
      <c r="D2413" s="7"/>
      <c r="E2413" s="209"/>
      <c r="F2413" s="209"/>
      <c r="G2413" s="209"/>
    </row>
    <row r="2414" spans="1:7" ht="20.100000000000001" customHeight="1">
      <c r="A2414" s="210" t="s">
        <v>1479</v>
      </c>
      <c r="B2414" s="210"/>
      <c r="C2414" s="210"/>
      <c r="D2414" s="210"/>
      <c r="E2414" s="210"/>
      <c r="F2414" s="210"/>
      <c r="G2414" s="210"/>
    </row>
    <row r="2415" spans="1:7" ht="15" customHeight="1">
      <c r="A2415" s="206" t="s">
        <v>700</v>
      </c>
      <c r="B2415" s="206"/>
      <c r="C2415" s="8" t="s">
        <v>3</v>
      </c>
      <c r="D2415" s="8" t="s">
        <v>4</v>
      </c>
      <c r="E2415" s="8" t="s">
        <v>692</v>
      </c>
      <c r="F2415" s="8" t="s">
        <v>693</v>
      </c>
      <c r="G2415" s="8" t="s">
        <v>694</v>
      </c>
    </row>
    <row r="2416" spans="1:7" ht="15" customHeight="1">
      <c r="A2416" s="9" t="s">
        <v>1156</v>
      </c>
      <c r="B2416" s="10" t="s">
        <v>1157</v>
      </c>
      <c r="C2416" s="9" t="s">
        <v>20</v>
      </c>
      <c r="D2416" s="9" t="s">
        <v>237</v>
      </c>
      <c r="E2416" s="11">
        <v>18.74735957</v>
      </c>
      <c r="F2416" s="12">
        <v>0.27</v>
      </c>
      <c r="G2416" s="12">
        <v>5.0599999999999996</v>
      </c>
    </row>
    <row r="2417" spans="1:7" ht="21" customHeight="1">
      <c r="A2417" s="9" t="s">
        <v>1175</v>
      </c>
      <c r="B2417" s="10" t="s">
        <v>1176</v>
      </c>
      <c r="C2417" s="9" t="s">
        <v>20</v>
      </c>
      <c r="D2417" s="9" t="s">
        <v>21</v>
      </c>
      <c r="E2417" s="11">
        <v>2.1700337900000002</v>
      </c>
      <c r="F2417" s="12">
        <v>14.72</v>
      </c>
      <c r="G2417" s="12">
        <v>31.94</v>
      </c>
    </row>
    <row r="2418" spans="1:7" ht="15" customHeight="1">
      <c r="A2418" s="9" t="s">
        <v>1158</v>
      </c>
      <c r="B2418" s="10" t="s">
        <v>1159</v>
      </c>
      <c r="C2418" s="9" t="s">
        <v>20</v>
      </c>
      <c r="D2418" s="9" t="s">
        <v>237</v>
      </c>
      <c r="E2418" s="11">
        <v>0.49472907999999999</v>
      </c>
      <c r="F2418" s="12">
        <v>1.59</v>
      </c>
      <c r="G2418" s="12">
        <v>0.78</v>
      </c>
    </row>
    <row r="2419" spans="1:7" ht="15" customHeight="1">
      <c r="A2419" s="7"/>
      <c r="B2419" s="7"/>
      <c r="C2419" s="7"/>
      <c r="D2419" s="7"/>
      <c r="E2419" s="207" t="s">
        <v>709</v>
      </c>
      <c r="F2419" s="207"/>
      <c r="G2419" s="13">
        <v>37.78</v>
      </c>
    </row>
    <row r="2420" spans="1:7" ht="15" customHeight="1">
      <c r="A2420" s="206" t="s">
        <v>710</v>
      </c>
      <c r="B2420" s="206"/>
      <c r="C2420" s="8" t="s">
        <v>3</v>
      </c>
      <c r="D2420" s="8" t="s">
        <v>4</v>
      </c>
      <c r="E2420" s="8" t="s">
        <v>692</v>
      </c>
      <c r="F2420" s="8" t="s">
        <v>693</v>
      </c>
      <c r="G2420" s="8" t="s">
        <v>694</v>
      </c>
    </row>
    <row r="2421" spans="1:7" ht="21" customHeight="1">
      <c r="A2421" s="9" t="s">
        <v>1162</v>
      </c>
      <c r="B2421" s="10" t="s">
        <v>1163</v>
      </c>
      <c r="C2421" s="9" t="s">
        <v>20</v>
      </c>
      <c r="D2421" s="9" t="s">
        <v>713</v>
      </c>
      <c r="E2421" s="11">
        <v>0.66823703999999995</v>
      </c>
      <c r="F2421" s="12">
        <v>19.649999999999999</v>
      </c>
      <c r="G2421" s="12">
        <v>13.13</v>
      </c>
    </row>
    <row r="2422" spans="1:7" ht="15" customHeight="1">
      <c r="A2422" s="9" t="s">
        <v>714</v>
      </c>
      <c r="B2422" s="10" t="s">
        <v>715</v>
      </c>
      <c r="C2422" s="9" t="s">
        <v>20</v>
      </c>
      <c r="D2422" s="9" t="s">
        <v>713</v>
      </c>
      <c r="E2422" s="11">
        <v>0.35872013000000003</v>
      </c>
      <c r="F2422" s="12">
        <v>15.73</v>
      </c>
      <c r="G2422" s="12">
        <v>5.64</v>
      </c>
    </row>
    <row r="2423" spans="1:7" ht="18" customHeight="1">
      <c r="A2423" s="7"/>
      <c r="B2423" s="7"/>
      <c r="C2423" s="7"/>
      <c r="D2423" s="7"/>
      <c r="E2423" s="207" t="s">
        <v>716</v>
      </c>
      <c r="F2423" s="207"/>
      <c r="G2423" s="13">
        <v>18.77</v>
      </c>
    </row>
    <row r="2424" spans="1:7" ht="15" customHeight="1">
      <c r="A2424" s="7"/>
      <c r="B2424" s="7"/>
      <c r="C2424" s="7"/>
      <c r="D2424" s="7"/>
      <c r="E2424" s="208" t="s">
        <v>698</v>
      </c>
      <c r="F2424" s="208"/>
      <c r="G2424" s="14">
        <v>56.55</v>
      </c>
    </row>
    <row r="2425" spans="1:7" ht="9.9499999999999993" customHeight="1">
      <c r="A2425" s="7"/>
      <c r="B2425" s="7"/>
      <c r="C2425" s="7"/>
      <c r="D2425" s="7"/>
      <c r="E2425" s="209"/>
      <c r="F2425" s="209"/>
      <c r="G2425" s="209"/>
    </row>
    <row r="2426" spans="1:7" ht="20.100000000000001" customHeight="1">
      <c r="A2426" s="210" t="s">
        <v>1480</v>
      </c>
      <c r="B2426" s="210"/>
      <c r="C2426" s="210"/>
      <c r="D2426" s="210"/>
      <c r="E2426" s="210"/>
      <c r="F2426" s="210"/>
      <c r="G2426" s="210"/>
    </row>
    <row r="2427" spans="1:7" ht="15" customHeight="1">
      <c r="A2427" s="206" t="s">
        <v>800</v>
      </c>
      <c r="B2427" s="206"/>
      <c r="C2427" s="8" t="s">
        <v>3</v>
      </c>
      <c r="D2427" s="8" t="s">
        <v>4</v>
      </c>
      <c r="E2427" s="8" t="s">
        <v>692</v>
      </c>
      <c r="F2427" s="8" t="s">
        <v>693</v>
      </c>
      <c r="G2427" s="8" t="s">
        <v>694</v>
      </c>
    </row>
    <row r="2428" spans="1:7" ht="15" customHeight="1">
      <c r="A2428" s="9" t="s">
        <v>944</v>
      </c>
      <c r="B2428" s="10" t="s">
        <v>945</v>
      </c>
      <c r="C2428" s="9" t="s">
        <v>15</v>
      </c>
      <c r="D2428" s="9" t="s">
        <v>803</v>
      </c>
      <c r="E2428" s="11">
        <v>2.7477511899999998</v>
      </c>
      <c r="F2428" s="12">
        <v>2.98</v>
      </c>
      <c r="G2428" s="12">
        <v>8.18</v>
      </c>
    </row>
    <row r="2429" spans="1:7" ht="15" customHeight="1">
      <c r="A2429" s="9" t="s">
        <v>804</v>
      </c>
      <c r="B2429" s="10" t="s">
        <v>805</v>
      </c>
      <c r="C2429" s="9" t="s">
        <v>15</v>
      </c>
      <c r="D2429" s="9" t="s">
        <v>803</v>
      </c>
      <c r="E2429" s="11">
        <v>2.7522267899999999</v>
      </c>
      <c r="F2429" s="12">
        <v>3.08</v>
      </c>
      <c r="G2429" s="12">
        <v>8.4700000000000006</v>
      </c>
    </row>
    <row r="2430" spans="1:7" ht="15" customHeight="1">
      <c r="A2430" s="7"/>
      <c r="B2430" s="7"/>
      <c r="C2430" s="7"/>
      <c r="D2430" s="7"/>
      <c r="E2430" s="207" t="s">
        <v>806</v>
      </c>
      <c r="F2430" s="207"/>
      <c r="G2430" s="13">
        <v>16.649999999999999</v>
      </c>
    </row>
    <row r="2431" spans="1:7" ht="15" customHeight="1">
      <c r="A2431" s="206" t="s">
        <v>700</v>
      </c>
      <c r="B2431" s="206"/>
      <c r="C2431" s="8" t="s">
        <v>3</v>
      </c>
      <c r="D2431" s="8" t="s">
        <v>4</v>
      </c>
      <c r="E2431" s="8" t="s">
        <v>692</v>
      </c>
      <c r="F2431" s="8" t="s">
        <v>693</v>
      </c>
      <c r="G2431" s="8" t="s">
        <v>694</v>
      </c>
    </row>
    <row r="2432" spans="1:7" ht="29.1" customHeight="1">
      <c r="A2432" s="9" t="s">
        <v>1418</v>
      </c>
      <c r="B2432" s="10" t="s">
        <v>1419</v>
      </c>
      <c r="C2432" s="9" t="s">
        <v>15</v>
      </c>
      <c r="D2432" s="9" t="s">
        <v>16</v>
      </c>
      <c r="E2432" s="11">
        <v>1.8792742499999999</v>
      </c>
      <c r="F2432" s="12">
        <v>187.94</v>
      </c>
      <c r="G2432" s="12">
        <v>353.19</v>
      </c>
    </row>
    <row r="2433" spans="1:7" ht="15" customHeight="1">
      <c r="A2433" s="7"/>
      <c r="B2433" s="7"/>
      <c r="C2433" s="7"/>
      <c r="D2433" s="7"/>
      <c r="E2433" s="207" t="s">
        <v>709</v>
      </c>
      <c r="F2433" s="207"/>
      <c r="G2433" s="13">
        <v>353.19</v>
      </c>
    </row>
    <row r="2434" spans="1:7" ht="15" customHeight="1">
      <c r="A2434" s="206" t="s">
        <v>815</v>
      </c>
      <c r="B2434" s="206"/>
      <c r="C2434" s="8" t="s">
        <v>3</v>
      </c>
      <c r="D2434" s="8" t="s">
        <v>4</v>
      </c>
      <c r="E2434" s="8" t="s">
        <v>692</v>
      </c>
      <c r="F2434" s="8" t="s">
        <v>693</v>
      </c>
      <c r="G2434" s="8" t="s">
        <v>694</v>
      </c>
    </row>
    <row r="2435" spans="1:7" ht="15" customHeight="1">
      <c r="A2435" s="9" t="s">
        <v>946</v>
      </c>
      <c r="B2435" s="10" t="s">
        <v>947</v>
      </c>
      <c r="C2435" s="9" t="s">
        <v>15</v>
      </c>
      <c r="D2435" s="9" t="s">
        <v>803</v>
      </c>
      <c r="E2435" s="11">
        <v>2.74102866</v>
      </c>
      <c r="F2435" s="12">
        <v>16.399999999999999</v>
      </c>
      <c r="G2435" s="12">
        <v>44.95</v>
      </c>
    </row>
    <row r="2436" spans="1:7" ht="15" customHeight="1">
      <c r="A2436" s="9" t="s">
        <v>818</v>
      </c>
      <c r="B2436" s="10" t="s">
        <v>819</v>
      </c>
      <c r="C2436" s="9" t="s">
        <v>15</v>
      </c>
      <c r="D2436" s="9" t="s">
        <v>803</v>
      </c>
      <c r="E2436" s="11">
        <v>2.7415185599999998</v>
      </c>
      <c r="F2436" s="12">
        <v>11.7</v>
      </c>
      <c r="G2436" s="12">
        <v>32.07</v>
      </c>
    </row>
    <row r="2437" spans="1:7" ht="15" customHeight="1">
      <c r="A2437" s="7"/>
      <c r="B2437" s="7"/>
      <c r="C2437" s="7"/>
      <c r="D2437" s="7"/>
      <c r="E2437" s="207" t="s">
        <v>820</v>
      </c>
      <c r="F2437" s="207"/>
      <c r="G2437" s="13">
        <v>77.02</v>
      </c>
    </row>
    <row r="2438" spans="1:7" ht="15" customHeight="1">
      <c r="A2438" s="206" t="s">
        <v>691</v>
      </c>
      <c r="B2438" s="206"/>
      <c r="C2438" s="8" t="s">
        <v>3</v>
      </c>
      <c r="D2438" s="8" t="s">
        <v>4</v>
      </c>
      <c r="E2438" s="8" t="s">
        <v>692</v>
      </c>
      <c r="F2438" s="8" t="s">
        <v>693</v>
      </c>
      <c r="G2438" s="8" t="s">
        <v>694</v>
      </c>
    </row>
    <row r="2439" spans="1:7" ht="29.1" customHeight="1">
      <c r="A2439" s="9" t="s">
        <v>950</v>
      </c>
      <c r="B2439" s="10" t="s">
        <v>951</v>
      </c>
      <c r="C2439" s="9" t="s">
        <v>15</v>
      </c>
      <c r="D2439" s="9" t="s">
        <v>923</v>
      </c>
      <c r="E2439" s="11">
        <v>0.43262165000000002</v>
      </c>
      <c r="F2439" s="12">
        <v>213.22</v>
      </c>
      <c r="G2439" s="12">
        <v>92.24</v>
      </c>
    </row>
    <row r="2440" spans="1:7" ht="15" customHeight="1">
      <c r="A2440" s="7"/>
      <c r="B2440" s="7"/>
      <c r="C2440" s="7"/>
      <c r="D2440" s="7"/>
      <c r="E2440" s="207" t="s">
        <v>697</v>
      </c>
      <c r="F2440" s="207"/>
      <c r="G2440" s="13">
        <v>92.24</v>
      </c>
    </row>
    <row r="2441" spans="1:7" ht="15" customHeight="1">
      <c r="A2441" s="7"/>
      <c r="B2441" s="7"/>
      <c r="C2441" s="7"/>
      <c r="D2441" s="7"/>
      <c r="E2441" s="208" t="s">
        <v>698</v>
      </c>
      <c r="F2441" s="208"/>
      <c r="G2441" s="14">
        <v>539.1</v>
      </c>
    </row>
    <row r="2442" spans="1:7" ht="9.9499999999999993" customHeight="1">
      <c r="A2442" s="7"/>
      <c r="B2442" s="7"/>
      <c r="C2442" s="7"/>
      <c r="D2442" s="7"/>
      <c r="E2442" s="209"/>
      <c r="F2442" s="209"/>
      <c r="G2442" s="209"/>
    </row>
    <row r="2443" spans="1:7" ht="27" customHeight="1">
      <c r="A2443" s="210" t="s">
        <v>1481</v>
      </c>
      <c r="B2443" s="210"/>
      <c r="C2443" s="210"/>
      <c r="D2443" s="210"/>
      <c r="E2443" s="210"/>
      <c r="F2443" s="210"/>
      <c r="G2443" s="210"/>
    </row>
    <row r="2444" spans="1:7" ht="15" customHeight="1">
      <c r="A2444" s="206" t="s">
        <v>700</v>
      </c>
      <c r="B2444" s="206"/>
      <c r="C2444" s="8" t="s">
        <v>3</v>
      </c>
      <c r="D2444" s="8" t="s">
        <v>4</v>
      </c>
      <c r="E2444" s="8" t="s">
        <v>692</v>
      </c>
      <c r="F2444" s="8" t="s">
        <v>693</v>
      </c>
      <c r="G2444" s="8" t="s">
        <v>694</v>
      </c>
    </row>
    <row r="2445" spans="1:7" ht="38.1" customHeight="1">
      <c r="A2445" s="9" t="s">
        <v>1482</v>
      </c>
      <c r="B2445" s="10" t="s">
        <v>1483</v>
      </c>
      <c r="C2445" s="9" t="s">
        <v>20</v>
      </c>
      <c r="D2445" s="9" t="s">
        <v>33</v>
      </c>
      <c r="E2445" s="11">
        <v>1.8541307300000001</v>
      </c>
      <c r="F2445" s="12">
        <v>139.71</v>
      </c>
      <c r="G2445" s="12">
        <v>259.04000000000002</v>
      </c>
    </row>
    <row r="2446" spans="1:7" ht="29.1" customHeight="1">
      <c r="A2446" s="9" t="s">
        <v>1484</v>
      </c>
      <c r="B2446" s="10" t="s">
        <v>1485</v>
      </c>
      <c r="C2446" s="9" t="s">
        <v>20</v>
      </c>
      <c r="D2446" s="9" t="s">
        <v>33</v>
      </c>
      <c r="E2446" s="11">
        <v>20.47042218</v>
      </c>
      <c r="F2446" s="12">
        <v>0.06</v>
      </c>
      <c r="G2446" s="12">
        <v>1.22</v>
      </c>
    </row>
    <row r="2447" spans="1:7" ht="15" customHeight="1">
      <c r="A2447" s="9" t="s">
        <v>1486</v>
      </c>
      <c r="B2447" s="10" t="s">
        <v>1487</v>
      </c>
      <c r="C2447" s="9" t="s">
        <v>20</v>
      </c>
      <c r="D2447" s="9" t="s">
        <v>33</v>
      </c>
      <c r="E2447" s="11">
        <v>1.48601268</v>
      </c>
      <c r="F2447" s="12">
        <v>9.64</v>
      </c>
      <c r="G2447" s="12">
        <v>14.32</v>
      </c>
    </row>
    <row r="2448" spans="1:7" ht="15" customHeight="1">
      <c r="A2448" s="7"/>
      <c r="B2448" s="7"/>
      <c r="C2448" s="7"/>
      <c r="D2448" s="7"/>
      <c r="E2448" s="207" t="s">
        <v>709</v>
      </c>
      <c r="F2448" s="207"/>
      <c r="G2448" s="13">
        <v>274.58</v>
      </c>
    </row>
    <row r="2449" spans="1:7" ht="15" customHeight="1">
      <c r="A2449" s="206" t="s">
        <v>710</v>
      </c>
      <c r="B2449" s="206"/>
      <c r="C2449" s="8" t="s">
        <v>3</v>
      </c>
      <c r="D2449" s="8" t="s">
        <v>4</v>
      </c>
      <c r="E2449" s="8" t="s">
        <v>692</v>
      </c>
      <c r="F2449" s="8" t="s">
        <v>693</v>
      </c>
      <c r="G2449" s="8" t="s">
        <v>694</v>
      </c>
    </row>
    <row r="2450" spans="1:7" ht="15" customHeight="1">
      <c r="A2450" s="9" t="s">
        <v>886</v>
      </c>
      <c r="B2450" s="10" t="s">
        <v>887</v>
      </c>
      <c r="C2450" s="9" t="s">
        <v>20</v>
      </c>
      <c r="D2450" s="9" t="s">
        <v>713</v>
      </c>
      <c r="E2450" s="11">
        <v>2.27959019</v>
      </c>
      <c r="F2450" s="12">
        <v>19.75</v>
      </c>
      <c r="G2450" s="12">
        <v>45.02</v>
      </c>
    </row>
    <row r="2451" spans="1:7" ht="15" customHeight="1">
      <c r="A2451" s="9" t="s">
        <v>714</v>
      </c>
      <c r="B2451" s="10" t="s">
        <v>715</v>
      </c>
      <c r="C2451" s="9" t="s">
        <v>20</v>
      </c>
      <c r="D2451" s="9" t="s">
        <v>713</v>
      </c>
      <c r="E2451" s="11">
        <v>1.13802855</v>
      </c>
      <c r="F2451" s="12">
        <v>15.73</v>
      </c>
      <c r="G2451" s="12">
        <v>17.899999999999999</v>
      </c>
    </row>
    <row r="2452" spans="1:7" ht="18" customHeight="1">
      <c r="A2452" s="7"/>
      <c r="B2452" s="7"/>
      <c r="C2452" s="7"/>
      <c r="D2452" s="7"/>
      <c r="E2452" s="207" t="s">
        <v>716</v>
      </c>
      <c r="F2452" s="207"/>
      <c r="G2452" s="13">
        <v>62.92</v>
      </c>
    </row>
    <row r="2453" spans="1:7" ht="15" customHeight="1">
      <c r="A2453" s="7"/>
      <c r="B2453" s="7"/>
      <c r="C2453" s="7"/>
      <c r="D2453" s="7"/>
      <c r="E2453" s="208" t="s">
        <v>698</v>
      </c>
      <c r="F2453" s="208"/>
      <c r="G2453" s="14">
        <v>337.5</v>
      </c>
    </row>
    <row r="2454" spans="1:7" ht="9.9499999999999993" customHeight="1">
      <c r="A2454" s="7"/>
      <c r="B2454" s="7"/>
      <c r="C2454" s="7"/>
      <c r="D2454" s="7"/>
      <c r="E2454" s="209"/>
      <c r="F2454" s="209"/>
      <c r="G2454" s="209"/>
    </row>
    <row r="2455" spans="1:7" ht="20.100000000000001" customHeight="1">
      <c r="A2455" s="210" t="s">
        <v>1488</v>
      </c>
      <c r="B2455" s="210"/>
      <c r="C2455" s="210"/>
      <c r="D2455" s="210"/>
      <c r="E2455" s="210"/>
      <c r="F2455" s="210"/>
      <c r="G2455" s="210"/>
    </row>
    <row r="2456" spans="1:7" ht="15" customHeight="1">
      <c r="A2456" s="206" t="s">
        <v>700</v>
      </c>
      <c r="B2456" s="206"/>
      <c r="C2456" s="8" t="s">
        <v>3</v>
      </c>
      <c r="D2456" s="8" t="s">
        <v>4</v>
      </c>
      <c r="E2456" s="8" t="s">
        <v>692</v>
      </c>
      <c r="F2456" s="8" t="s">
        <v>693</v>
      </c>
      <c r="G2456" s="8" t="s">
        <v>694</v>
      </c>
    </row>
    <row r="2457" spans="1:7" ht="45.95" customHeight="1">
      <c r="A2457" s="9" t="s">
        <v>1489</v>
      </c>
      <c r="B2457" s="10" t="s">
        <v>1490</v>
      </c>
      <c r="C2457" s="9" t="s">
        <v>20</v>
      </c>
      <c r="D2457" s="9" t="s">
        <v>1244</v>
      </c>
      <c r="E2457" s="11">
        <v>5.6268944899999997</v>
      </c>
      <c r="F2457" s="12">
        <v>49.3</v>
      </c>
      <c r="G2457" s="12">
        <v>277.39999999999998</v>
      </c>
    </row>
    <row r="2458" spans="1:7" ht="21" customHeight="1">
      <c r="A2458" s="9" t="s">
        <v>1491</v>
      </c>
      <c r="B2458" s="10" t="s">
        <v>1492</v>
      </c>
      <c r="C2458" s="9" t="s">
        <v>20</v>
      </c>
      <c r="D2458" s="9" t="s">
        <v>33</v>
      </c>
      <c r="E2458" s="11">
        <v>2</v>
      </c>
      <c r="F2458" s="12">
        <v>265.69</v>
      </c>
      <c r="G2458" s="12">
        <v>531.38</v>
      </c>
    </row>
    <row r="2459" spans="1:7" ht="21" customHeight="1">
      <c r="A2459" s="9" t="s">
        <v>1493</v>
      </c>
      <c r="B2459" s="10" t="s">
        <v>1494</v>
      </c>
      <c r="C2459" s="9" t="s">
        <v>20</v>
      </c>
      <c r="D2459" s="9" t="s">
        <v>21</v>
      </c>
      <c r="E2459" s="11">
        <v>10.63483059</v>
      </c>
      <c r="F2459" s="12">
        <v>175.92</v>
      </c>
      <c r="G2459" s="12">
        <v>1870.87</v>
      </c>
    </row>
    <row r="2460" spans="1:7" ht="15" customHeight="1">
      <c r="A2460" s="7"/>
      <c r="B2460" s="7"/>
      <c r="C2460" s="7"/>
      <c r="D2460" s="7"/>
      <c r="E2460" s="207" t="s">
        <v>709</v>
      </c>
      <c r="F2460" s="207"/>
      <c r="G2460" s="13">
        <v>2679.65</v>
      </c>
    </row>
    <row r="2461" spans="1:7" ht="15" customHeight="1">
      <c r="A2461" s="206" t="s">
        <v>710</v>
      </c>
      <c r="B2461" s="206"/>
      <c r="C2461" s="8" t="s">
        <v>3</v>
      </c>
      <c r="D2461" s="8" t="s">
        <v>4</v>
      </c>
      <c r="E2461" s="8" t="s">
        <v>692</v>
      </c>
      <c r="F2461" s="8" t="s">
        <v>693</v>
      </c>
      <c r="G2461" s="8" t="s">
        <v>694</v>
      </c>
    </row>
    <row r="2462" spans="1:7" ht="15" customHeight="1">
      <c r="A2462" s="9" t="s">
        <v>714</v>
      </c>
      <c r="B2462" s="10" t="s">
        <v>715</v>
      </c>
      <c r="C2462" s="9" t="s">
        <v>20</v>
      </c>
      <c r="D2462" s="9" t="s">
        <v>713</v>
      </c>
      <c r="E2462" s="11">
        <v>30.2896249</v>
      </c>
      <c r="F2462" s="12">
        <v>15.73</v>
      </c>
      <c r="G2462" s="12">
        <v>476.45</v>
      </c>
    </row>
    <row r="2463" spans="1:7" ht="15" customHeight="1">
      <c r="A2463" s="9" t="s">
        <v>1495</v>
      </c>
      <c r="B2463" s="10" t="s">
        <v>1496</v>
      </c>
      <c r="C2463" s="9" t="s">
        <v>20</v>
      </c>
      <c r="D2463" s="9" t="s">
        <v>713</v>
      </c>
      <c r="E2463" s="11">
        <v>31.166147460000001</v>
      </c>
      <c r="F2463" s="12">
        <v>16.38</v>
      </c>
      <c r="G2463" s="12">
        <v>510.5</v>
      </c>
    </row>
    <row r="2464" spans="1:7" ht="18" customHeight="1">
      <c r="A2464" s="7"/>
      <c r="B2464" s="7"/>
      <c r="C2464" s="7"/>
      <c r="D2464" s="7"/>
      <c r="E2464" s="207" t="s">
        <v>716</v>
      </c>
      <c r="F2464" s="207"/>
      <c r="G2464" s="13">
        <v>986.95</v>
      </c>
    </row>
    <row r="2465" spans="1:7" ht="15" customHeight="1">
      <c r="A2465" s="7"/>
      <c r="B2465" s="7"/>
      <c r="C2465" s="7"/>
      <c r="D2465" s="7"/>
      <c r="E2465" s="208" t="s">
        <v>698</v>
      </c>
      <c r="F2465" s="208"/>
      <c r="G2465" s="14">
        <v>3666.6</v>
      </c>
    </row>
    <row r="2466" spans="1:7" ht="9.9499999999999993" customHeight="1">
      <c r="A2466" s="7"/>
      <c r="B2466" s="7"/>
      <c r="C2466" s="7"/>
      <c r="D2466" s="7"/>
      <c r="E2466" s="209"/>
      <c r="F2466" s="209"/>
      <c r="G2466" s="209"/>
    </row>
    <row r="2467" spans="1:7" ht="20.100000000000001" customHeight="1">
      <c r="A2467" s="210" t="s">
        <v>1497</v>
      </c>
      <c r="B2467" s="210"/>
      <c r="C2467" s="210"/>
      <c r="D2467" s="210"/>
      <c r="E2467" s="210"/>
      <c r="F2467" s="210"/>
      <c r="G2467" s="210"/>
    </row>
    <row r="2468" spans="1:7" ht="15" customHeight="1">
      <c r="A2468" s="206" t="s">
        <v>700</v>
      </c>
      <c r="B2468" s="206"/>
      <c r="C2468" s="8" t="s">
        <v>3</v>
      </c>
      <c r="D2468" s="8" t="s">
        <v>4</v>
      </c>
      <c r="E2468" s="8" t="s">
        <v>692</v>
      </c>
      <c r="F2468" s="8" t="s">
        <v>693</v>
      </c>
      <c r="G2468" s="8" t="s">
        <v>694</v>
      </c>
    </row>
    <row r="2469" spans="1:7" ht="15" customHeight="1">
      <c r="A2469" s="9" t="s">
        <v>1257</v>
      </c>
      <c r="B2469" s="10" t="s">
        <v>1258</v>
      </c>
      <c r="C2469" s="9" t="s">
        <v>20</v>
      </c>
      <c r="D2469" s="9" t="s">
        <v>237</v>
      </c>
      <c r="E2469" s="11">
        <v>3.2227550000000001E-2</v>
      </c>
      <c r="F2469" s="12">
        <v>11.58</v>
      </c>
      <c r="G2469" s="12">
        <v>0.37</v>
      </c>
    </row>
    <row r="2470" spans="1:7" ht="21" customHeight="1">
      <c r="A2470" s="9" t="s">
        <v>1259</v>
      </c>
      <c r="B2470" s="10" t="s">
        <v>1260</v>
      </c>
      <c r="C2470" s="9" t="s">
        <v>20</v>
      </c>
      <c r="D2470" s="9" t="s">
        <v>237</v>
      </c>
      <c r="E2470" s="11">
        <v>2.6826227</v>
      </c>
      <c r="F2470" s="12">
        <v>0.28000000000000003</v>
      </c>
      <c r="G2470" s="12">
        <v>0.75</v>
      </c>
    </row>
    <row r="2471" spans="1:7" ht="21" customHeight="1">
      <c r="A2471" s="9" t="s">
        <v>1261</v>
      </c>
      <c r="B2471" s="10" t="s">
        <v>1262</v>
      </c>
      <c r="C2471" s="9" t="s">
        <v>20</v>
      </c>
      <c r="D2471" s="9" t="s">
        <v>935</v>
      </c>
      <c r="E2471" s="11">
        <v>4.351464E-2</v>
      </c>
      <c r="F2471" s="12">
        <v>8.9700000000000006</v>
      </c>
      <c r="G2471" s="12">
        <v>0.39</v>
      </c>
    </row>
    <row r="2472" spans="1:7" ht="21" customHeight="1">
      <c r="A2472" s="9" t="s">
        <v>1263</v>
      </c>
      <c r="B2472" s="10" t="s">
        <v>1264</v>
      </c>
      <c r="C2472" s="9" t="s">
        <v>20</v>
      </c>
      <c r="D2472" s="9" t="s">
        <v>21</v>
      </c>
      <c r="E2472" s="11">
        <v>1.54662725</v>
      </c>
      <c r="F2472" s="12">
        <v>3.94</v>
      </c>
      <c r="G2472" s="12">
        <v>6.09</v>
      </c>
    </row>
    <row r="2473" spans="1:7" ht="15" customHeight="1">
      <c r="A2473" s="9" t="s">
        <v>1265</v>
      </c>
      <c r="B2473" s="10" t="s">
        <v>1266</v>
      </c>
      <c r="C2473" s="9" t="s">
        <v>20</v>
      </c>
      <c r="D2473" s="9" t="s">
        <v>237</v>
      </c>
      <c r="E2473" s="11">
        <v>1.158409E-2</v>
      </c>
      <c r="F2473" s="12">
        <v>8.98</v>
      </c>
      <c r="G2473" s="12">
        <v>0.1</v>
      </c>
    </row>
    <row r="2474" spans="1:7" ht="15" customHeight="1">
      <c r="A2474" s="7"/>
      <c r="B2474" s="7"/>
      <c r="C2474" s="7"/>
      <c r="D2474" s="7"/>
      <c r="E2474" s="207" t="s">
        <v>709</v>
      </c>
      <c r="F2474" s="207"/>
      <c r="G2474" s="13">
        <v>7.7</v>
      </c>
    </row>
    <row r="2475" spans="1:7" ht="15" customHeight="1">
      <c r="A2475" s="206" t="s">
        <v>710</v>
      </c>
      <c r="B2475" s="206"/>
      <c r="C2475" s="8" t="s">
        <v>3</v>
      </c>
      <c r="D2475" s="8" t="s">
        <v>4</v>
      </c>
      <c r="E2475" s="8" t="s">
        <v>692</v>
      </c>
      <c r="F2475" s="8" t="s">
        <v>693</v>
      </c>
      <c r="G2475" s="8" t="s">
        <v>694</v>
      </c>
    </row>
    <row r="2476" spans="1:7" ht="15" customHeight="1">
      <c r="A2476" s="9" t="s">
        <v>1267</v>
      </c>
      <c r="B2476" s="10" t="s">
        <v>1268</v>
      </c>
      <c r="C2476" s="9" t="s">
        <v>20</v>
      </c>
      <c r="D2476" s="9" t="s">
        <v>713</v>
      </c>
      <c r="E2476" s="11">
        <v>1.09550941</v>
      </c>
      <c r="F2476" s="12">
        <v>19.600000000000001</v>
      </c>
      <c r="G2476" s="12">
        <v>21.47</v>
      </c>
    </row>
    <row r="2477" spans="1:7" ht="15" customHeight="1">
      <c r="A2477" s="9" t="s">
        <v>714</v>
      </c>
      <c r="B2477" s="10" t="s">
        <v>715</v>
      </c>
      <c r="C2477" s="9" t="s">
        <v>20</v>
      </c>
      <c r="D2477" s="9" t="s">
        <v>713</v>
      </c>
      <c r="E2477" s="11">
        <v>0.63004799</v>
      </c>
      <c r="F2477" s="12">
        <v>15.73</v>
      </c>
      <c r="G2477" s="12">
        <v>9.91</v>
      </c>
    </row>
    <row r="2478" spans="1:7" ht="18" customHeight="1">
      <c r="A2478" s="7"/>
      <c r="B2478" s="7"/>
      <c r="C2478" s="7"/>
      <c r="D2478" s="7"/>
      <c r="E2478" s="207" t="s">
        <v>716</v>
      </c>
      <c r="F2478" s="207"/>
      <c r="G2478" s="13">
        <v>31.38</v>
      </c>
    </row>
    <row r="2479" spans="1:7" ht="15" customHeight="1">
      <c r="A2479" s="7"/>
      <c r="B2479" s="7"/>
      <c r="C2479" s="7"/>
      <c r="D2479" s="7"/>
      <c r="E2479" s="208" t="s">
        <v>698</v>
      </c>
      <c r="F2479" s="208"/>
      <c r="G2479" s="14">
        <v>39.08</v>
      </c>
    </row>
    <row r="2480" spans="1:7" ht="9.9499999999999993" customHeight="1">
      <c r="A2480" s="7"/>
      <c r="B2480" s="7"/>
      <c r="C2480" s="7"/>
      <c r="D2480" s="7"/>
      <c r="E2480" s="209"/>
      <c r="F2480" s="209"/>
      <c r="G2480" s="209"/>
    </row>
    <row r="2481" spans="1:7" ht="20.100000000000001" customHeight="1">
      <c r="A2481" s="210" t="s">
        <v>1498</v>
      </c>
      <c r="B2481" s="210"/>
      <c r="C2481" s="210"/>
      <c r="D2481" s="210"/>
      <c r="E2481" s="210"/>
      <c r="F2481" s="210"/>
      <c r="G2481" s="210"/>
    </row>
    <row r="2482" spans="1:7" ht="15" customHeight="1">
      <c r="A2482" s="206" t="s">
        <v>720</v>
      </c>
      <c r="B2482" s="206"/>
      <c r="C2482" s="8" t="s">
        <v>3</v>
      </c>
      <c r="D2482" s="8" t="s">
        <v>4</v>
      </c>
      <c r="E2482" s="8" t="s">
        <v>692</v>
      </c>
      <c r="F2482" s="8" t="s">
        <v>693</v>
      </c>
      <c r="G2482" s="8" t="s">
        <v>694</v>
      </c>
    </row>
    <row r="2483" spans="1:7" ht="29.1" customHeight="1">
      <c r="A2483" s="9" t="s">
        <v>1233</v>
      </c>
      <c r="B2483" s="10" t="s">
        <v>1234</v>
      </c>
      <c r="C2483" s="9" t="s">
        <v>20</v>
      </c>
      <c r="D2483" s="9" t="s">
        <v>723</v>
      </c>
      <c r="E2483" s="11">
        <v>9.9314999999999994E-3</v>
      </c>
      <c r="F2483" s="12">
        <v>16.850000000000001</v>
      </c>
      <c r="G2483" s="12">
        <v>0.16</v>
      </c>
    </row>
    <row r="2484" spans="1:7" ht="29.1" customHeight="1">
      <c r="A2484" s="9" t="s">
        <v>1235</v>
      </c>
      <c r="B2484" s="10" t="s">
        <v>1236</v>
      </c>
      <c r="C2484" s="9" t="s">
        <v>20</v>
      </c>
      <c r="D2484" s="9" t="s">
        <v>726</v>
      </c>
      <c r="E2484" s="11">
        <v>7.2669500000000003E-3</v>
      </c>
      <c r="F2484" s="12">
        <v>17.23</v>
      </c>
      <c r="G2484" s="12">
        <v>0.12</v>
      </c>
    </row>
    <row r="2485" spans="1:7" ht="18" customHeight="1">
      <c r="A2485" s="7"/>
      <c r="B2485" s="7"/>
      <c r="C2485" s="7"/>
      <c r="D2485" s="7"/>
      <c r="E2485" s="207" t="s">
        <v>727</v>
      </c>
      <c r="F2485" s="207"/>
      <c r="G2485" s="13">
        <v>0.28000000000000003</v>
      </c>
    </row>
    <row r="2486" spans="1:7" ht="15" customHeight="1">
      <c r="A2486" s="206" t="s">
        <v>700</v>
      </c>
      <c r="B2486" s="206"/>
      <c r="C2486" s="8" t="s">
        <v>3</v>
      </c>
      <c r="D2486" s="8" t="s">
        <v>4</v>
      </c>
      <c r="E2486" s="8" t="s">
        <v>692</v>
      </c>
      <c r="F2486" s="8" t="s">
        <v>693</v>
      </c>
      <c r="G2486" s="8" t="s">
        <v>694</v>
      </c>
    </row>
    <row r="2487" spans="1:7" ht="15" customHeight="1">
      <c r="A2487" s="9" t="s">
        <v>1237</v>
      </c>
      <c r="B2487" s="10" t="s">
        <v>1238</v>
      </c>
      <c r="C2487" s="9" t="s">
        <v>20</v>
      </c>
      <c r="D2487" s="9" t="s">
        <v>237</v>
      </c>
      <c r="E2487" s="11">
        <v>4.2852309999999998E-2</v>
      </c>
      <c r="F2487" s="12">
        <v>7.63</v>
      </c>
      <c r="G2487" s="12">
        <v>0.32</v>
      </c>
    </row>
    <row r="2488" spans="1:7" ht="29.1" customHeight="1">
      <c r="A2488" s="9" t="s">
        <v>1239</v>
      </c>
      <c r="B2488" s="10" t="s">
        <v>1240</v>
      </c>
      <c r="C2488" s="9" t="s">
        <v>20</v>
      </c>
      <c r="D2488" s="9" t="s">
        <v>25</v>
      </c>
      <c r="E2488" s="11">
        <v>0.87073816000000004</v>
      </c>
      <c r="F2488" s="12">
        <v>10.210000000000001</v>
      </c>
      <c r="G2488" s="12">
        <v>8.89</v>
      </c>
    </row>
    <row r="2489" spans="1:7" ht="15" customHeight="1">
      <c r="A2489" s="7"/>
      <c r="B2489" s="7"/>
      <c r="C2489" s="7"/>
      <c r="D2489" s="7"/>
      <c r="E2489" s="207" t="s">
        <v>709</v>
      </c>
      <c r="F2489" s="207"/>
      <c r="G2489" s="13">
        <v>9.2100000000000009</v>
      </c>
    </row>
    <row r="2490" spans="1:7" ht="15" customHeight="1">
      <c r="A2490" s="206" t="s">
        <v>710</v>
      </c>
      <c r="B2490" s="206"/>
      <c r="C2490" s="8" t="s">
        <v>3</v>
      </c>
      <c r="D2490" s="8" t="s">
        <v>4</v>
      </c>
      <c r="E2490" s="8" t="s">
        <v>692</v>
      </c>
      <c r="F2490" s="8" t="s">
        <v>693</v>
      </c>
      <c r="G2490" s="8" t="s">
        <v>694</v>
      </c>
    </row>
    <row r="2491" spans="1:7" ht="21" customHeight="1">
      <c r="A2491" s="9" t="s">
        <v>739</v>
      </c>
      <c r="B2491" s="10" t="s">
        <v>740</v>
      </c>
      <c r="C2491" s="9" t="s">
        <v>20</v>
      </c>
      <c r="D2491" s="9" t="s">
        <v>713</v>
      </c>
      <c r="E2491" s="11">
        <v>0.11627157</v>
      </c>
      <c r="F2491" s="12">
        <v>16.2</v>
      </c>
      <c r="G2491" s="12">
        <v>1.88</v>
      </c>
    </row>
    <row r="2492" spans="1:7" ht="21" customHeight="1">
      <c r="A2492" s="9" t="s">
        <v>711</v>
      </c>
      <c r="B2492" s="10" t="s">
        <v>712</v>
      </c>
      <c r="C2492" s="9" t="s">
        <v>20</v>
      </c>
      <c r="D2492" s="9" t="s">
        <v>713</v>
      </c>
      <c r="E2492" s="11">
        <v>0.24088614999999999</v>
      </c>
      <c r="F2492" s="12">
        <v>21.94</v>
      </c>
      <c r="G2492" s="12">
        <v>5.28</v>
      </c>
    </row>
    <row r="2493" spans="1:7" ht="18" customHeight="1">
      <c r="A2493" s="7"/>
      <c r="B2493" s="7"/>
      <c r="C2493" s="7"/>
      <c r="D2493" s="7"/>
      <c r="E2493" s="207" t="s">
        <v>716</v>
      </c>
      <c r="F2493" s="207"/>
      <c r="G2493" s="13">
        <v>7.16</v>
      </c>
    </row>
    <row r="2494" spans="1:7" ht="15" customHeight="1">
      <c r="A2494" s="7"/>
      <c r="B2494" s="7"/>
      <c r="C2494" s="7"/>
      <c r="D2494" s="7"/>
      <c r="E2494" s="208" t="s">
        <v>698</v>
      </c>
      <c r="F2494" s="208"/>
      <c r="G2494" s="14">
        <v>16.649999999999999</v>
      </c>
    </row>
    <row r="2495" spans="1:7" ht="9.9499999999999993" customHeight="1">
      <c r="A2495" s="7"/>
      <c r="B2495" s="7"/>
      <c r="C2495" s="7"/>
      <c r="D2495" s="7"/>
      <c r="E2495" s="209"/>
      <c r="F2495" s="209"/>
      <c r="G2495" s="209"/>
    </row>
    <row r="2496" spans="1:7" ht="20.100000000000001" customHeight="1">
      <c r="A2496" s="210" t="s">
        <v>1499</v>
      </c>
      <c r="B2496" s="210"/>
      <c r="C2496" s="210"/>
      <c r="D2496" s="210"/>
      <c r="E2496" s="210"/>
      <c r="F2496" s="210"/>
      <c r="G2496" s="210"/>
    </row>
    <row r="2497" spans="1:7" ht="15" customHeight="1">
      <c r="A2497" s="206" t="s">
        <v>720</v>
      </c>
      <c r="B2497" s="206"/>
      <c r="C2497" s="8" t="s">
        <v>3</v>
      </c>
      <c r="D2497" s="8" t="s">
        <v>4</v>
      </c>
      <c r="E2497" s="8" t="s">
        <v>692</v>
      </c>
      <c r="F2497" s="8" t="s">
        <v>693</v>
      </c>
      <c r="G2497" s="8" t="s">
        <v>694</v>
      </c>
    </row>
    <row r="2498" spans="1:7" ht="29.1" customHeight="1">
      <c r="A2498" s="9" t="s">
        <v>1233</v>
      </c>
      <c r="B2498" s="10" t="s">
        <v>1234</v>
      </c>
      <c r="C2498" s="9" t="s">
        <v>20</v>
      </c>
      <c r="D2498" s="9" t="s">
        <v>723</v>
      </c>
      <c r="E2498" s="11">
        <v>2.3210100000000001E-2</v>
      </c>
      <c r="F2498" s="12">
        <v>16.850000000000001</v>
      </c>
      <c r="G2498" s="12">
        <v>0.39</v>
      </c>
    </row>
    <row r="2499" spans="1:7" ht="29.1" customHeight="1">
      <c r="A2499" s="9" t="s">
        <v>1235</v>
      </c>
      <c r="B2499" s="10" t="s">
        <v>1236</v>
      </c>
      <c r="C2499" s="9" t="s">
        <v>20</v>
      </c>
      <c r="D2499" s="9" t="s">
        <v>726</v>
      </c>
      <c r="E2499" s="11">
        <v>1.7119570000000001E-2</v>
      </c>
      <c r="F2499" s="12">
        <v>17.23</v>
      </c>
      <c r="G2499" s="12">
        <v>0.28999999999999998</v>
      </c>
    </row>
    <row r="2500" spans="1:7" ht="18" customHeight="1">
      <c r="A2500" s="7"/>
      <c r="B2500" s="7"/>
      <c r="C2500" s="7"/>
      <c r="D2500" s="7"/>
      <c r="E2500" s="207" t="s">
        <v>727</v>
      </c>
      <c r="F2500" s="207"/>
      <c r="G2500" s="13">
        <v>0.68</v>
      </c>
    </row>
    <row r="2501" spans="1:7" ht="15" customHeight="1">
      <c r="A2501" s="206" t="s">
        <v>700</v>
      </c>
      <c r="B2501" s="206"/>
      <c r="C2501" s="8" t="s">
        <v>3</v>
      </c>
      <c r="D2501" s="8" t="s">
        <v>4</v>
      </c>
      <c r="E2501" s="8" t="s">
        <v>692</v>
      </c>
      <c r="F2501" s="8" t="s">
        <v>693</v>
      </c>
      <c r="G2501" s="8" t="s">
        <v>694</v>
      </c>
    </row>
    <row r="2502" spans="1:7" ht="29.1" customHeight="1">
      <c r="A2502" s="9" t="s">
        <v>1242</v>
      </c>
      <c r="B2502" s="10" t="s">
        <v>1243</v>
      </c>
      <c r="C2502" s="9" t="s">
        <v>20</v>
      </c>
      <c r="D2502" s="9" t="s">
        <v>1244</v>
      </c>
      <c r="E2502" s="11">
        <v>2.6757519099999998</v>
      </c>
      <c r="F2502" s="12">
        <v>0.11</v>
      </c>
      <c r="G2502" s="12">
        <v>0.28999999999999998</v>
      </c>
    </row>
    <row r="2503" spans="1:7" ht="29.1" customHeight="1">
      <c r="A2503" s="9" t="s">
        <v>1245</v>
      </c>
      <c r="B2503" s="10" t="s">
        <v>1246</v>
      </c>
      <c r="C2503" s="9" t="s">
        <v>20</v>
      </c>
      <c r="D2503" s="9" t="s">
        <v>33</v>
      </c>
      <c r="E2503" s="11">
        <v>2.6757519099999998</v>
      </c>
      <c r="F2503" s="12">
        <v>1.69</v>
      </c>
      <c r="G2503" s="12">
        <v>4.5199999999999996</v>
      </c>
    </row>
    <row r="2504" spans="1:7" ht="21" customHeight="1">
      <c r="A2504" s="9" t="s">
        <v>1247</v>
      </c>
      <c r="B2504" s="10" t="s">
        <v>1248</v>
      </c>
      <c r="C2504" s="9" t="s">
        <v>20</v>
      </c>
      <c r="D2504" s="9" t="s">
        <v>21</v>
      </c>
      <c r="E2504" s="11">
        <v>2.6868670899999998</v>
      </c>
      <c r="F2504" s="12">
        <v>13.29</v>
      </c>
      <c r="G2504" s="12">
        <v>35.700000000000003</v>
      </c>
    </row>
    <row r="2505" spans="1:7" ht="15" customHeight="1">
      <c r="A2505" s="7"/>
      <c r="B2505" s="7"/>
      <c r="C2505" s="7"/>
      <c r="D2505" s="7"/>
      <c r="E2505" s="207" t="s">
        <v>709</v>
      </c>
      <c r="F2505" s="207"/>
      <c r="G2505" s="13">
        <v>40.51</v>
      </c>
    </row>
    <row r="2506" spans="1:7" ht="15" customHeight="1">
      <c r="A2506" s="206" t="s">
        <v>710</v>
      </c>
      <c r="B2506" s="206"/>
      <c r="C2506" s="8" t="s">
        <v>3</v>
      </c>
      <c r="D2506" s="8" t="s">
        <v>4</v>
      </c>
      <c r="E2506" s="8" t="s">
        <v>692</v>
      </c>
      <c r="F2506" s="8" t="s">
        <v>693</v>
      </c>
      <c r="G2506" s="8" t="s">
        <v>694</v>
      </c>
    </row>
    <row r="2507" spans="1:7" ht="15" customHeight="1">
      <c r="A2507" s="9" t="s">
        <v>714</v>
      </c>
      <c r="B2507" s="10" t="s">
        <v>715</v>
      </c>
      <c r="C2507" s="9" t="s">
        <v>20</v>
      </c>
      <c r="D2507" s="9" t="s">
        <v>713</v>
      </c>
      <c r="E2507" s="11">
        <v>0.48575766999999997</v>
      </c>
      <c r="F2507" s="12">
        <v>15.73</v>
      </c>
      <c r="G2507" s="12">
        <v>7.64</v>
      </c>
    </row>
    <row r="2508" spans="1:7" ht="15" customHeight="1">
      <c r="A2508" s="9" t="s">
        <v>1249</v>
      </c>
      <c r="B2508" s="10" t="s">
        <v>1250</v>
      </c>
      <c r="C2508" s="9" t="s">
        <v>20</v>
      </c>
      <c r="D2508" s="9" t="s">
        <v>713</v>
      </c>
      <c r="E2508" s="11">
        <v>0.36797371000000001</v>
      </c>
      <c r="F2508" s="12">
        <v>21.72</v>
      </c>
      <c r="G2508" s="12">
        <v>7.99</v>
      </c>
    </row>
    <row r="2509" spans="1:7" ht="18" customHeight="1">
      <c r="A2509" s="7"/>
      <c r="B2509" s="7"/>
      <c r="C2509" s="7"/>
      <c r="D2509" s="7"/>
      <c r="E2509" s="207" t="s">
        <v>716</v>
      </c>
      <c r="F2509" s="207"/>
      <c r="G2509" s="13">
        <v>15.63</v>
      </c>
    </row>
    <row r="2510" spans="1:7" ht="15" customHeight="1">
      <c r="A2510" s="7"/>
      <c r="B2510" s="7"/>
      <c r="C2510" s="7"/>
      <c r="D2510" s="7"/>
      <c r="E2510" s="208" t="s">
        <v>698</v>
      </c>
      <c r="F2510" s="208"/>
      <c r="G2510" s="14">
        <v>56.82</v>
      </c>
    </row>
    <row r="2511" spans="1:7" ht="9.9499999999999993" customHeight="1">
      <c r="A2511" s="7"/>
      <c r="B2511" s="7"/>
      <c r="C2511" s="7"/>
      <c r="D2511" s="7"/>
      <c r="E2511" s="209"/>
      <c r="F2511" s="209"/>
      <c r="G2511" s="209"/>
    </row>
    <row r="2512" spans="1:7" ht="20.100000000000001" customHeight="1">
      <c r="A2512" s="210" t="s">
        <v>1500</v>
      </c>
      <c r="B2512" s="210"/>
      <c r="C2512" s="210"/>
      <c r="D2512" s="210"/>
      <c r="E2512" s="210"/>
      <c r="F2512" s="210"/>
      <c r="G2512" s="210"/>
    </row>
    <row r="2513" spans="1:7" ht="15" customHeight="1">
      <c r="A2513" s="206" t="s">
        <v>700</v>
      </c>
      <c r="B2513" s="206"/>
      <c r="C2513" s="8" t="s">
        <v>3</v>
      </c>
      <c r="D2513" s="8" t="s">
        <v>4</v>
      </c>
      <c r="E2513" s="8" t="s">
        <v>692</v>
      </c>
      <c r="F2513" s="8" t="s">
        <v>693</v>
      </c>
      <c r="G2513" s="8" t="s">
        <v>694</v>
      </c>
    </row>
    <row r="2514" spans="1:7" ht="21" customHeight="1">
      <c r="A2514" s="9" t="s">
        <v>1252</v>
      </c>
      <c r="B2514" s="10" t="s">
        <v>1253</v>
      </c>
      <c r="C2514" s="9" t="s">
        <v>20</v>
      </c>
      <c r="D2514" s="9" t="s">
        <v>25</v>
      </c>
      <c r="E2514" s="11">
        <v>1.91166123</v>
      </c>
      <c r="F2514" s="12">
        <v>9.27</v>
      </c>
      <c r="G2514" s="12">
        <v>17.72</v>
      </c>
    </row>
    <row r="2515" spans="1:7" ht="15" customHeight="1">
      <c r="A2515" s="7"/>
      <c r="B2515" s="7"/>
      <c r="C2515" s="7"/>
      <c r="D2515" s="7"/>
      <c r="E2515" s="207" t="s">
        <v>709</v>
      </c>
      <c r="F2515" s="207"/>
      <c r="G2515" s="13">
        <v>17.72</v>
      </c>
    </row>
    <row r="2516" spans="1:7" ht="15" customHeight="1">
      <c r="A2516" s="206" t="s">
        <v>710</v>
      </c>
      <c r="B2516" s="206"/>
      <c r="C2516" s="8" t="s">
        <v>3</v>
      </c>
      <c r="D2516" s="8" t="s">
        <v>4</v>
      </c>
      <c r="E2516" s="8" t="s">
        <v>692</v>
      </c>
      <c r="F2516" s="8" t="s">
        <v>693</v>
      </c>
      <c r="G2516" s="8" t="s">
        <v>694</v>
      </c>
    </row>
    <row r="2517" spans="1:7" ht="15" customHeight="1">
      <c r="A2517" s="9" t="s">
        <v>886</v>
      </c>
      <c r="B2517" s="10" t="s">
        <v>887</v>
      </c>
      <c r="C2517" s="9" t="s">
        <v>20</v>
      </c>
      <c r="D2517" s="9" t="s">
        <v>713</v>
      </c>
      <c r="E2517" s="11">
        <v>0.48972474999999999</v>
      </c>
      <c r="F2517" s="12">
        <v>19.75</v>
      </c>
      <c r="G2517" s="12">
        <v>9.67</v>
      </c>
    </row>
    <row r="2518" spans="1:7" ht="15" customHeight="1">
      <c r="A2518" s="9" t="s">
        <v>714</v>
      </c>
      <c r="B2518" s="10" t="s">
        <v>715</v>
      </c>
      <c r="C2518" s="9" t="s">
        <v>20</v>
      </c>
      <c r="D2518" s="9" t="s">
        <v>713</v>
      </c>
      <c r="E2518" s="11">
        <v>0.48985414999999999</v>
      </c>
      <c r="F2518" s="12">
        <v>15.73</v>
      </c>
      <c r="G2518" s="12">
        <v>7.7</v>
      </c>
    </row>
    <row r="2519" spans="1:7" ht="18" customHeight="1">
      <c r="A2519" s="7"/>
      <c r="B2519" s="7"/>
      <c r="C2519" s="7"/>
      <c r="D2519" s="7"/>
      <c r="E2519" s="207" t="s">
        <v>716</v>
      </c>
      <c r="F2519" s="207"/>
      <c r="G2519" s="13">
        <v>17.37</v>
      </c>
    </row>
    <row r="2520" spans="1:7" ht="15" customHeight="1">
      <c r="A2520" s="206" t="s">
        <v>691</v>
      </c>
      <c r="B2520" s="206"/>
      <c r="C2520" s="8" t="s">
        <v>3</v>
      </c>
      <c r="D2520" s="8" t="s">
        <v>4</v>
      </c>
      <c r="E2520" s="8" t="s">
        <v>692</v>
      </c>
      <c r="F2520" s="8" t="s">
        <v>693</v>
      </c>
      <c r="G2520" s="8" t="s">
        <v>694</v>
      </c>
    </row>
    <row r="2521" spans="1:7" ht="21" customHeight="1">
      <c r="A2521" s="9" t="s">
        <v>1254</v>
      </c>
      <c r="B2521" s="10" t="s">
        <v>1255</v>
      </c>
      <c r="C2521" s="9" t="s">
        <v>20</v>
      </c>
      <c r="D2521" s="9" t="s">
        <v>170</v>
      </c>
      <c r="E2521" s="11">
        <v>2.62518E-3</v>
      </c>
      <c r="F2521" s="12">
        <v>315.68</v>
      </c>
      <c r="G2521" s="12">
        <v>0.82</v>
      </c>
    </row>
    <row r="2522" spans="1:7" ht="15" customHeight="1">
      <c r="A2522" s="7"/>
      <c r="B2522" s="7"/>
      <c r="C2522" s="7"/>
      <c r="D2522" s="7"/>
      <c r="E2522" s="207" t="s">
        <v>697</v>
      </c>
      <c r="F2522" s="207"/>
      <c r="G2522" s="13">
        <v>0.82</v>
      </c>
    </row>
    <row r="2523" spans="1:7" ht="15" customHeight="1">
      <c r="A2523" s="7"/>
      <c r="B2523" s="7"/>
      <c r="C2523" s="7"/>
      <c r="D2523" s="7"/>
      <c r="E2523" s="208" t="s">
        <v>698</v>
      </c>
      <c r="F2523" s="208"/>
      <c r="G2523" s="14">
        <v>35.909999999999997</v>
      </c>
    </row>
    <row r="2524" spans="1:7" ht="9.9499999999999993" customHeight="1">
      <c r="A2524" s="7"/>
      <c r="B2524" s="7"/>
      <c r="C2524" s="7"/>
      <c r="D2524" s="7"/>
      <c r="E2524" s="209"/>
      <c r="F2524" s="209"/>
      <c r="G2524" s="209"/>
    </row>
    <row r="2525" spans="1:7" ht="20.100000000000001" customHeight="1">
      <c r="A2525" s="210" t="s">
        <v>1501</v>
      </c>
      <c r="B2525" s="210"/>
      <c r="C2525" s="210"/>
      <c r="D2525" s="210"/>
      <c r="E2525" s="210"/>
      <c r="F2525" s="210"/>
      <c r="G2525" s="210"/>
    </row>
    <row r="2526" spans="1:7" ht="15" customHeight="1">
      <c r="A2526" s="206" t="s">
        <v>700</v>
      </c>
      <c r="B2526" s="206"/>
      <c r="C2526" s="8" t="s">
        <v>3</v>
      </c>
      <c r="D2526" s="8" t="s">
        <v>4</v>
      </c>
      <c r="E2526" s="8" t="s">
        <v>692</v>
      </c>
      <c r="F2526" s="8" t="s">
        <v>693</v>
      </c>
      <c r="G2526" s="8" t="s">
        <v>694</v>
      </c>
    </row>
    <row r="2527" spans="1:7" ht="15" customHeight="1">
      <c r="A2527" s="9" t="s">
        <v>1166</v>
      </c>
      <c r="B2527" s="10" t="s">
        <v>1167</v>
      </c>
      <c r="C2527" s="9" t="s">
        <v>20</v>
      </c>
      <c r="D2527" s="9" t="s">
        <v>738</v>
      </c>
      <c r="E2527" s="11">
        <v>0.38972229000000003</v>
      </c>
      <c r="F2527" s="12">
        <v>4.38</v>
      </c>
      <c r="G2527" s="12">
        <v>1.7</v>
      </c>
    </row>
    <row r="2528" spans="1:7" ht="15" customHeight="1">
      <c r="A2528" s="7"/>
      <c r="B2528" s="7"/>
      <c r="C2528" s="7"/>
      <c r="D2528" s="7"/>
      <c r="E2528" s="207" t="s">
        <v>709</v>
      </c>
      <c r="F2528" s="207"/>
      <c r="G2528" s="13">
        <v>1.7</v>
      </c>
    </row>
    <row r="2529" spans="1:7" ht="15" customHeight="1">
      <c r="A2529" s="206" t="s">
        <v>710</v>
      </c>
      <c r="B2529" s="206"/>
      <c r="C2529" s="8" t="s">
        <v>3</v>
      </c>
      <c r="D2529" s="8" t="s">
        <v>4</v>
      </c>
      <c r="E2529" s="8" t="s">
        <v>692</v>
      </c>
      <c r="F2529" s="8" t="s">
        <v>693</v>
      </c>
      <c r="G2529" s="8" t="s">
        <v>694</v>
      </c>
    </row>
    <row r="2530" spans="1:7" ht="15" customHeight="1">
      <c r="A2530" s="9" t="s">
        <v>1168</v>
      </c>
      <c r="B2530" s="10" t="s">
        <v>1169</v>
      </c>
      <c r="C2530" s="9" t="s">
        <v>20</v>
      </c>
      <c r="D2530" s="9" t="s">
        <v>713</v>
      </c>
      <c r="E2530" s="11">
        <v>0.30840876</v>
      </c>
      <c r="F2530" s="12">
        <v>21.09</v>
      </c>
      <c r="G2530" s="12">
        <v>6.5</v>
      </c>
    </row>
    <row r="2531" spans="1:7" ht="15" customHeight="1">
      <c r="A2531" s="9" t="s">
        <v>714</v>
      </c>
      <c r="B2531" s="10" t="s">
        <v>715</v>
      </c>
      <c r="C2531" s="9" t="s">
        <v>20</v>
      </c>
      <c r="D2531" s="9" t="s">
        <v>713</v>
      </c>
      <c r="E2531" s="11">
        <v>0.1028482</v>
      </c>
      <c r="F2531" s="12">
        <v>15.73</v>
      </c>
      <c r="G2531" s="12">
        <v>1.61</v>
      </c>
    </row>
    <row r="2532" spans="1:7" ht="18" customHeight="1">
      <c r="A2532" s="7"/>
      <c r="B2532" s="7"/>
      <c r="C2532" s="7"/>
      <c r="D2532" s="7"/>
      <c r="E2532" s="207" t="s">
        <v>716</v>
      </c>
      <c r="F2532" s="207"/>
      <c r="G2532" s="13">
        <v>8.11</v>
      </c>
    </row>
    <row r="2533" spans="1:7" ht="15" customHeight="1">
      <c r="A2533" s="7"/>
      <c r="B2533" s="7"/>
      <c r="C2533" s="7"/>
      <c r="D2533" s="7"/>
      <c r="E2533" s="208" t="s">
        <v>698</v>
      </c>
      <c r="F2533" s="208"/>
      <c r="G2533" s="14">
        <v>9.81</v>
      </c>
    </row>
    <row r="2534" spans="1:7" ht="9.9499999999999993" customHeight="1">
      <c r="A2534" s="7"/>
      <c r="B2534" s="7"/>
      <c r="C2534" s="7"/>
      <c r="D2534" s="7"/>
      <c r="E2534" s="209"/>
      <c r="F2534" s="209"/>
      <c r="G2534" s="209"/>
    </row>
    <row r="2535" spans="1:7" ht="20.100000000000001" customHeight="1">
      <c r="A2535" s="210" t="s">
        <v>1502</v>
      </c>
      <c r="B2535" s="210"/>
      <c r="C2535" s="210"/>
      <c r="D2535" s="210"/>
      <c r="E2535" s="210"/>
      <c r="F2535" s="210"/>
      <c r="G2535" s="210"/>
    </row>
    <row r="2536" spans="1:7" ht="15" customHeight="1">
      <c r="A2536" s="206" t="s">
        <v>700</v>
      </c>
      <c r="B2536" s="206"/>
      <c r="C2536" s="8" t="s">
        <v>3</v>
      </c>
      <c r="D2536" s="8" t="s">
        <v>4</v>
      </c>
      <c r="E2536" s="8" t="s">
        <v>692</v>
      </c>
      <c r="F2536" s="8" t="s">
        <v>693</v>
      </c>
      <c r="G2536" s="8" t="s">
        <v>694</v>
      </c>
    </row>
    <row r="2537" spans="1:7" ht="29.1" customHeight="1">
      <c r="A2537" s="9" t="s">
        <v>745</v>
      </c>
      <c r="B2537" s="10" t="s">
        <v>746</v>
      </c>
      <c r="C2537" s="9" t="s">
        <v>20</v>
      </c>
      <c r="D2537" s="9" t="s">
        <v>33</v>
      </c>
      <c r="E2537" s="11">
        <v>1</v>
      </c>
      <c r="F2537" s="12">
        <v>8.32</v>
      </c>
      <c r="G2537" s="12">
        <v>8.32</v>
      </c>
    </row>
    <row r="2538" spans="1:7" ht="29.1" customHeight="1">
      <c r="A2538" s="9" t="s">
        <v>747</v>
      </c>
      <c r="B2538" s="10" t="s">
        <v>748</v>
      </c>
      <c r="C2538" s="9" t="s">
        <v>20</v>
      </c>
      <c r="D2538" s="9" t="s">
        <v>33</v>
      </c>
      <c r="E2538" s="11">
        <v>2</v>
      </c>
      <c r="F2538" s="12">
        <v>0.48</v>
      </c>
      <c r="G2538" s="12">
        <v>0.96</v>
      </c>
    </row>
    <row r="2539" spans="1:7" ht="29.1" customHeight="1">
      <c r="A2539" s="9" t="s">
        <v>749</v>
      </c>
      <c r="B2539" s="10" t="s">
        <v>750</v>
      </c>
      <c r="C2539" s="9" t="s">
        <v>20</v>
      </c>
      <c r="D2539" s="9" t="s">
        <v>33</v>
      </c>
      <c r="E2539" s="11">
        <v>1</v>
      </c>
      <c r="F2539" s="12">
        <v>12.99</v>
      </c>
      <c r="G2539" s="12">
        <v>12.99</v>
      </c>
    </row>
    <row r="2540" spans="1:7" ht="29.1" customHeight="1">
      <c r="A2540" s="9" t="s">
        <v>1503</v>
      </c>
      <c r="B2540" s="10" t="s">
        <v>1504</v>
      </c>
      <c r="C2540" s="9" t="s">
        <v>20</v>
      </c>
      <c r="D2540" s="9" t="s">
        <v>33</v>
      </c>
      <c r="E2540" s="11">
        <v>1</v>
      </c>
      <c r="F2540" s="12">
        <v>88.48</v>
      </c>
      <c r="G2540" s="12">
        <v>88.48</v>
      </c>
    </row>
    <row r="2541" spans="1:7" ht="21" customHeight="1">
      <c r="A2541" s="9" t="s">
        <v>753</v>
      </c>
      <c r="B2541" s="10" t="s">
        <v>754</v>
      </c>
      <c r="C2541" s="9" t="s">
        <v>20</v>
      </c>
      <c r="D2541" s="9" t="s">
        <v>33</v>
      </c>
      <c r="E2541" s="11">
        <v>0.13763169</v>
      </c>
      <c r="F2541" s="12">
        <v>21.02</v>
      </c>
      <c r="G2541" s="12">
        <v>2.89</v>
      </c>
    </row>
    <row r="2542" spans="1:7" ht="21" customHeight="1">
      <c r="A2542" s="9" t="s">
        <v>755</v>
      </c>
      <c r="B2542" s="10" t="s">
        <v>756</v>
      </c>
      <c r="C2542" s="9" t="s">
        <v>20</v>
      </c>
      <c r="D2542" s="9" t="s">
        <v>33</v>
      </c>
      <c r="E2542" s="11">
        <v>1</v>
      </c>
      <c r="F2542" s="12">
        <v>1.83</v>
      </c>
      <c r="G2542" s="12">
        <v>1.83</v>
      </c>
    </row>
    <row r="2543" spans="1:7" ht="29.1" customHeight="1">
      <c r="A2543" s="9" t="s">
        <v>757</v>
      </c>
      <c r="B2543" s="10" t="s">
        <v>758</v>
      </c>
      <c r="C2543" s="9" t="s">
        <v>20</v>
      </c>
      <c r="D2543" s="9" t="s">
        <v>33</v>
      </c>
      <c r="E2543" s="11">
        <v>3</v>
      </c>
      <c r="F2543" s="12">
        <v>3.33</v>
      </c>
      <c r="G2543" s="12">
        <v>9.99</v>
      </c>
    </row>
    <row r="2544" spans="1:7" ht="15" customHeight="1">
      <c r="A2544" s="9" t="s">
        <v>759</v>
      </c>
      <c r="B2544" s="10" t="s">
        <v>760</v>
      </c>
      <c r="C2544" s="9" t="s">
        <v>20</v>
      </c>
      <c r="D2544" s="9" t="s">
        <v>33</v>
      </c>
      <c r="E2544" s="11">
        <v>2</v>
      </c>
      <c r="F2544" s="12">
        <v>0.1</v>
      </c>
      <c r="G2544" s="12">
        <v>0.2</v>
      </c>
    </row>
    <row r="2545" spans="1:7" ht="15" customHeight="1">
      <c r="A2545" s="9" t="s">
        <v>761</v>
      </c>
      <c r="B2545" s="10" t="s">
        <v>762</v>
      </c>
      <c r="C2545" s="9" t="s">
        <v>20</v>
      </c>
      <c r="D2545" s="9" t="s">
        <v>25</v>
      </c>
      <c r="E2545" s="11">
        <v>0.38169855000000003</v>
      </c>
      <c r="F2545" s="12">
        <v>1.39</v>
      </c>
      <c r="G2545" s="12">
        <v>0.53</v>
      </c>
    </row>
    <row r="2546" spans="1:7" ht="15" customHeight="1">
      <c r="A2546" s="7"/>
      <c r="B2546" s="7"/>
      <c r="C2546" s="7"/>
      <c r="D2546" s="7"/>
      <c r="E2546" s="207" t="s">
        <v>709</v>
      </c>
      <c r="F2546" s="207"/>
      <c r="G2546" s="13">
        <v>126.19</v>
      </c>
    </row>
    <row r="2547" spans="1:7" ht="15" customHeight="1">
      <c r="A2547" s="206" t="s">
        <v>710</v>
      </c>
      <c r="B2547" s="206"/>
      <c r="C2547" s="8" t="s">
        <v>3</v>
      </c>
      <c r="D2547" s="8" t="s">
        <v>4</v>
      </c>
      <c r="E2547" s="8" t="s">
        <v>692</v>
      </c>
      <c r="F2547" s="8" t="s">
        <v>693</v>
      </c>
      <c r="G2547" s="8" t="s">
        <v>694</v>
      </c>
    </row>
    <row r="2548" spans="1:7" ht="21" customHeight="1">
      <c r="A2548" s="9" t="s">
        <v>763</v>
      </c>
      <c r="B2548" s="10" t="s">
        <v>764</v>
      </c>
      <c r="C2548" s="9" t="s">
        <v>20</v>
      </c>
      <c r="D2548" s="9" t="s">
        <v>713</v>
      </c>
      <c r="E2548" s="11">
        <v>1.20152466</v>
      </c>
      <c r="F2548" s="12">
        <v>16.670000000000002</v>
      </c>
      <c r="G2548" s="12">
        <v>20.02</v>
      </c>
    </row>
    <row r="2549" spans="1:7" ht="15" customHeight="1">
      <c r="A2549" s="9" t="s">
        <v>765</v>
      </c>
      <c r="B2549" s="10" t="s">
        <v>766</v>
      </c>
      <c r="C2549" s="9" t="s">
        <v>20</v>
      </c>
      <c r="D2549" s="9" t="s">
        <v>713</v>
      </c>
      <c r="E2549" s="11">
        <v>6.0076233400000003</v>
      </c>
      <c r="F2549" s="12">
        <v>20.010000000000002</v>
      </c>
      <c r="G2549" s="12">
        <v>120.21</v>
      </c>
    </row>
    <row r="2550" spans="1:7" ht="18" customHeight="1">
      <c r="A2550" s="7"/>
      <c r="B2550" s="7"/>
      <c r="C2550" s="7"/>
      <c r="D2550" s="7"/>
      <c r="E2550" s="207" t="s">
        <v>716</v>
      </c>
      <c r="F2550" s="207"/>
      <c r="G2550" s="13">
        <v>140.22999999999999</v>
      </c>
    </row>
    <row r="2551" spans="1:7" ht="15" customHeight="1">
      <c r="A2551" s="206" t="s">
        <v>691</v>
      </c>
      <c r="B2551" s="206"/>
      <c r="C2551" s="8" t="s">
        <v>3</v>
      </c>
      <c r="D2551" s="8" t="s">
        <v>4</v>
      </c>
      <c r="E2551" s="8" t="s">
        <v>692</v>
      </c>
      <c r="F2551" s="8" t="s">
        <v>693</v>
      </c>
      <c r="G2551" s="8" t="s">
        <v>694</v>
      </c>
    </row>
    <row r="2552" spans="1:7" ht="38.1" customHeight="1">
      <c r="A2552" s="9" t="s">
        <v>767</v>
      </c>
      <c r="B2552" s="10" t="s">
        <v>768</v>
      </c>
      <c r="C2552" s="9" t="s">
        <v>20</v>
      </c>
      <c r="D2552" s="9" t="s">
        <v>170</v>
      </c>
      <c r="E2552" s="11">
        <v>4.4500909999999998E-2</v>
      </c>
      <c r="F2552" s="12">
        <v>348.65</v>
      </c>
      <c r="G2552" s="12">
        <v>15.51</v>
      </c>
    </row>
    <row r="2553" spans="1:7" ht="38.1" customHeight="1">
      <c r="A2553" s="9" t="s">
        <v>769</v>
      </c>
      <c r="B2553" s="10" t="s">
        <v>770</v>
      </c>
      <c r="C2553" s="9" t="s">
        <v>20</v>
      </c>
      <c r="D2553" s="9" t="s">
        <v>33</v>
      </c>
      <c r="E2553" s="11">
        <v>1</v>
      </c>
      <c r="F2553" s="12">
        <v>290.18</v>
      </c>
      <c r="G2553" s="12">
        <v>290.18</v>
      </c>
    </row>
    <row r="2554" spans="1:7" ht="29.1" customHeight="1">
      <c r="A2554" s="9" t="s">
        <v>614</v>
      </c>
      <c r="B2554" s="10" t="s">
        <v>615</v>
      </c>
      <c r="C2554" s="9" t="s">
        <v>20</v>
      </c>
      <c r="D2554" s="9" t="s">
        <v>25</v>
      </c>
      <c r="E2554" s="11">
        <v>50.924180499999999</v>
      </c>
      <c r="F2554" s="12">
        <v>22</v>
      </c>
      <c r="G2554" s="12">
        <v>1120.33</v>
      </c>
    </row>
    <row r="2555" spans="1:7" ht="29.1" customHeight="1">
      <c r="A2555" s="9" t="s">
        <v>773</v>
      </c>
      <c r="B2555" s="10" t="s">
        <v>774</v>
      </c>
      <c r="C2555" s="9" t="s">
        <v>20</v>
      </c>
      <c r="D2555" s="9" t="s">
        <v>33</v>
      </c>
      <c r="E2555" s="11">
        <v>1</v>
      </c>
      <c r="F2555" s="12">
        <v>11.32</v>
      </c>
      <c r="G2555" s="12">
        <v>11.32</v>
      </c>
    </row>
    <row r="2556" spans="1:7" ht="21" customHeight="1">
      <c r="A2556" s="9" t="s">
        <v>663</v>
      </c>
      <c r="B2556" s="10" t="s">
        <v>664</v>
      </c>
      <c r="C2556" s="9" t="s">
        <v>20</v>
      </c>
      <c r="D2556" s="9" t="s">
        <v>25</v>
      </c>
      <c r="E2556" s="11">
        <v>4.4730299799999997</v>
      </c>
      <c r="F2556" s="12">
        <v>50</v>
      </c>
      <c r="G2556" s="12">
        <v>223.65</v>
      </c>
    </row>
    <row r="2557" spans="1:7" ht="29.1" customHeight="1">
      <c r="A2557" s="9" t="s">
        <v>1505</v>
      </c>
      <c r="B2557" s="10" t="s">
        <v>1506</v>
      </c>
      <c r="C2557" s="9" t="s">
        <v>20</v>
      </c>
      <c r="D2557" s="9" t="s">
        <v>33</v>
      </c>
      <c r="E2557" s="11">
        <v>1</v>
      </c>
      <c r="F2557" s="12">
        <v>13.2</v>
      </c>
      <c r="G2557" s="12">
        <v>13.2</v>
      </c>
    </row>
    <row r="2558" spans="1:7" ht="29.1" customHeight="1">
      <c r="A2558" s="9" t="s">
        <v>1507</v>
      </c>
      <c r="B2558" s="10" t="s">
        <v>1508</v>
      </c>
      <c r="C2558" s="9" t="s">
        <v>20</v>
      </c>
      <c r="D2558" s="9" t="s">
        <v>33</v>
      </c>
      <c r="E2558" s="11">
        <v>1</v>
      </c>
      <c r="F2558" s="12">
        <v>12.82</v>
      </c>
      <c r="G2558" s="12">
        <v>12.82</v>
      </c>
    </row>
    <row r="2559" spans="1:7" ht="21" customHeight="1">
      <c r="A2559" s="9" t="s">
        <v>1509</v>
      </c>
      <c r="B2559" s="10" t="s">
        <v>1510</v>
      </c>
      <c r="C2559" s="9" t="s">
        <v>20</v>
      </c>
      <c r="D2559" s="9" t="s">
        <v>33</v>
      </c>
      <c r="E2559" s="11">
        <v>1</v>
      </c>
      <c r="F2559" s="12">
        <v>40.21</v>
      </c>
      <c r="G2559" s="12">
        <v>40.21</v>
      </c>
    </row>
    <row r="2560" spans="1:7" ht="29.1" customHeight="1">
      <c r="A2560" s="9" t="s">
        <v>1511</v>
      </c>
      <c r="B2560" s="10" t="s">
        <v>1512</v>
      </c>
      <c r="C2560" s="9" t="s">
        <v>20</v>
      </c>
      <c r="D2560" s="9" t="s">
        <v>25</v>
      </c>
      <c r="E2560" s="11">
        <v>13.878851360000001</v>
      </c>
      <c r="F2560" s="12">
        <v>10.11</v>
      </c>
      <c r="G2560" s="12">
        <v>140.31</v>
      </c>
    </row>
    <row r="2561" spans="1:7" ht="21" customHeight="1">
      <c r="A2561" s="9" t="s">
        <v>783</v>
      </c>
      <c r="B2561" s="10" t="s">
        <v>784</v>
      </c>
      <c r="C2561" s="9" t="s">
        <v>20</v>
      </c>
      <c r="D2561" s="9" t="s">
        <v>33</v>
      </c>
      <c r="E2561" s="11">
        <v>1</v>
      </c>
      <c r="F2561" s="12">
        <v>57.7</v>
      </c>
      <c r="G2561" s="12">
        <v>57.7</v>
      </c>
    </row>
    <row r="2562" spans="1:7" ht="29.1" customHeight="1">
      <c r="A2562" s="9" t="s">
        <v>1513</v>
      </c>
      <c r="B2562" s="10" t="s">
        <v>1514</v>
      </c>
      <c r="C2562" s="9" t="s">
        <v>20</v>
      </c>
      <c r="D2562" s="9" t="s">
        <v>33</v>
      </c>
      <c r="E2562" s="11">
        <v>1</v>
      </c>
      <c r="F2562" s="12">
        <v>8.35</v>
      </c>
      <c r="G2562" s="12">
        <v>8.35</v>
      </c>
    </row>
    <row r="2563" spans="1:7" ht="15" customHeight="1">
      <c r="A2563" s="7"/>
      <c r="B2563" s="7"/>
      <c r="C2563" s="7"/>
      <c r="D2563" s="7"/>
      <c r="E2563" s="207" t="s">
        <v>697</v>
      </c>
      <c r="F2563" s="207"/>
      <c r="G2563" s="13">
        <v>1933.58</v>
      </c>
    </row>
    <row r="2564" spans="1:7" ht="15" customHeight="1">
      <c r="A2564" s="7"/>
      <c r="B2564" s="7"/>
      <c r="C2564" s="7"/>
      <c r="D2564" s="7"/>
      <c r="E2564" s="208" t="s">
        <v>698</v>
      </c>
      <c r="F2564" s="208"/>
      <c r="G2564" s="14">
        <v>2200</v>
      </c>
    </row>
    <row r="2565" spans="1:7" ht="9.9499999999999993" customHeight="1">
      <c r="A2565" s="7"/>
      <c r="B2565" s="7"/>
      <c r="C2565" s="7"/>
      <c r="D2565" s="7"/>
      <c r="E2565" s="209"/>
      <c r="F2565" s="209"/>
      <c r="G2565" s="209"/>
    </row>
    <row r="2566" spans="1:7" ht="20.100000000000001" customHeight="1">
      <c r="A2566" s="210" t="s">
        <v>1515</v>
      </c>
      <c r="B2566" s="210"/>
      <c r="C2566" s="210"/>
      <c r="D2566" s="210"/>
      <c r="E2566" s="210"/>
      <c r="F2566" s="210"/>
      <c r="G2566" s="210"/>
    </row>
    <row r="2567" spans="1:7" ht="15" customHeight="1">
      <c r="A2567" s="206" t="s">
        <v>800</v>
      </c>
      <c r="B2567" s="206"/>
      <c r="C2567" s="8" t="s">
        <v>3</v>
      </c>
      <c r="D2567" s="8" t="s">
        <v>4</v>
      </c>
      <c r="E2567" s="8" t="s">
        <v>692</v>
      </c>
      <c r="F2567" s="8" t="s">
        <v>693</v>
      </c>
      <c r="G2567" s="8" t="s">
        <v>694</v>
      </c>
    </row>
    <row r="2568" spans="1:7" ht="15" customHeight="1">
      <c r="A2568" s="9" t="s">
        <v>1060</v>
      </c>
      <c r="B2568" s="10" t="s">
        <v>1061</v>
      </c>
      <c r="C2568" s="9" t="s">
        <v>15</v>
      </c>
      <c r="D2568" s="9" t="s">
        <v>803</v>
      </c>
      <c r="E2568" s="11">
        <v>1.5427232099999999</v>
      </c>
      <c r="F2568" s="12">
        <v>2.98</v>
      </c>
      <c r="G2568" s="12">
        <v>4.59</v>
      </c>
    </row>
    <row r="2569" spans="1:7" ht="15" customHeight="1">
      <c r="A2569" s="9" t="s">
        <v>804</v>
      </c>
      <c r="B2569" s="10" t="s">
        <v>805</v>
      </c>
      <c r="C2569" s="9" t="s">
        <v>15</v>
      </c>
      <c r="D2569" s="9" t="s">
        <v>803</v>
      </c>
      <c r="E2569" s="11">
        <v>1.5426224100000001</v>
      </c>
      <c r="F2569" s="12">
        <v>3.08</v>
      </c>
      <c r="G2569" s="12">
        <v>4.75</v>
      </c>
    </row>
    <row r="2570" spans="1:7" ht="15" customHeight="1">
      <c r="A2570" s="7"/>
      <c r="B2570" s="7"/>
      <c r="C2570" s="7"/>
      <c r="D2570" s="7"/>
      <c r="E2570" s="207" t="s">
        <v>806</v>
      </c>
      <c r="F2570" s="207"/>
      <c r="G2570" s="13">
        <v>9.34</v>
      </c>
    </row>
    <row r="2571" spans="1:7" ht="15" customHeight="1">
      <c r="A2571" s="206" t="s">
        <v>700</v>
      </c>
      <c r="B2571" s="206"/>
      <c r="C2571" s="8" t="s">
        <v>3</v>
      </c>
      <c r="D2571" s="8" t="s">
        <v>4</v>
      </c>
      <c r="E2571" s="8" t="s">
        <v>692</v>
      </c>
      <c r="F2571" s="8" t="s">
        <v>693</v>
      </c>
      <c r="G2571" s="8" t="s">
        <v>694</v>
      </c>
    </row>
    <row r="2572" spans="1:7" ht="21" customHeight="1">
      <c r="A2572" s="9" t="s">
        <v>1516</v>
      </c>
      <c r="B2572" s="10" t="s">
        <v>1517</v>
      </c>
      <c r="C2572" s="9" t="s">
        <v>15</v>
      </c>
      <c r="D2572" s="9" t="s">
        <v>52</v>
      </c>
      <c r="E2572" s="11">
        <v>1</v>
      </c>
      <c r="F2572" s="12">
        <v>8.61</v>
      </c>
      <c r="G2572" s="12">
        <v>8.61</v>
      </c>
    </row>
    <row r="2573" spans="1:7" ht="15" customHeight="1">
      <c r="A2573" s="7"/>
      <c r="B2573" s="7"/>
      <c r="C2573" s="7"/>
      <c r="D2573" s="7"/>
      <c r="E2573" s="207" t="s">
        <v>709</v>
      </c>
      <c r="F2573" s="207"/>
      <c r="G2573" s="13">
        <v>8.61</v>
      </c>
    </row>
    <row r="2574" spans="1:7" ht="15" customHeight="1">
      <c r="A2574" s="206" t="s">
        <v>815</v>
      </c>
      <c r="B2574" s="206"/>
      <c r="C2574" s="8" t="s">
        <v>3</v>
      </c>
      <c r="D2574" s="8" t="s">
        <v>4</v>
      </c>
      <c r="E2574" s="8" t="s">
        <v>692</v>
      </c>
      <c r="F2574" s="8" t="s">
        <v>693</v>
      </c>
      <c r="G2574" s="8" t="s">
        <v>694</v>
      </c>
    </row>
    <row r="2575" spans="1:7" ht="15" customHeight="1">
      <c r="A2575" s="9" t="s">
        <v>1068</v>
      </c>
      <c r="B2575" s="10" t="s">
        <v>1069</v>
      </c>
      <c r="C2575" s="9" t="s">
        <v>15</v>
      </c>
      <c r="D2575" s="9" t="s">
        <v>803</v>
      </c>
      <c r="E2575" s="11">
        <v>1.53961858</v>
      </c>
      <c r="F2575" s="12">
        <v>16.399999999999999</v>
      </c>
      <c r="G2575" s="12">
        <v>25.24</v>
      </c>
    </row>
    <row r="2576" spans="1:7" ht="15" customHeight="1">
      <c r="A2576" s="9" t="s">
        <v>818</v>
      </c>
      <c r="B2576" s="10" t="s">
        <v>819</v>
      </c>
      <c r="C2576" s="9" t="s">
        <v>15</v>
      </c>
      <c r="D2576" s="9" t="s">
        <v>803</v>
      </c>
      <c r="E2576" s="11">
        <v>1.53961858</v>
      </c>
      <c r="F2576" s="12">
        <v>11.7</v>
      </c>
      <c r="G2576" s="12">
        <v>18.010000000000002</v>
      </c>
    </row>
    <row r="2577" spans="1:7" ht="15" customHeight="1">
      <c r="A2577" s="7"/>
      <c r="B2577" s="7"/>
      <c r="C2577" s="7"/>
      <c r="D2577" s="7"/>
      <c r="E2577" s="207" t="s">
        <v>820</v>
      </c>
      <c r="F2577" s="207"/>
      <c r="G2577" s="13">
        <v>43.25</v>
      </c>
    </row>
    <row r="2578" spans="1:7" ht="15" customHeight="1">
      <c r="A2578" s="7"/>
      <c r="B2578" s="7"/>
      <c r="C2578" s="7"/>
      <c r="D2578" s="7"/>
      <c r="E2578" s="208" t="s">
        <v>698</v>
      </c>
      <c r="F2578" s="208"/>
      <c r="G2578" s="14">
        <v>61.2</v>
      </c>
    </row>
    <row r="2579" spans="1:7" ht="9.9499999999999993" customHeight="1">
      <c r="A2579" s="7"/>
      <c r="B2579" s="7"/>
      <c r="C2579" s="7"/>
      <c r="D2579" s="7"/>
      <c r="E2579" s="209"/>
      <c r="F2579" s="209"/>
      <c r="G2579" s="209"/>
    </row>
    <row r="2580" spans="1:7" ht="20.100000000000001" customHeight="1">
      <c r="A2580" s="210" t="s">
        <v>1518</v>
      </c>
      <c r="B2580" s="210"/>
      <c r="C2580" s="210"/>
      <c r="D2580" s="210"/>
      <c r="E2580" s="210"/>
      <c r="F2580" s="210"/>
      <c r="G2580" s="210"/>
    </row>
    <row r="2581" spans="1:7" ht="15" customHeight="1">
      <c r="A2581" s="206" t="s">
        <v>700</v>
      </c>
      <c r="B2581" s="206"/>
      <c r="C2581" s="8" t="s">
        <v>3</v>
      </c>
      <c r="D2581" s="8" t="s">
        <v>4</v>
      </c>
      <c r="E2581" s="8" t="s">
        <v>692</v>
      </c>
      <c r="F2581" s="8" t="s">
        <v>693</v>
      </c>
      <c r="G2581" s="8" t="s">
        <v>694</v>
      </c>
    </row>
    <row r="2582" spans="1:7" ht="29.1" customHeight="1">
      <c r="A2582" s="9" t="s">
        <v>1519</v>
      </c>
      <c r="B2582" s="10" t="s">
        <v>1520</v>
      </c>
      <c r="C2582" s="9" t="s">
        <v>20</v>
      </c>
      <c r="D2582" s="9" t="s">
        <v>33</v>
      </c>
      <c r="E2582" s="11">
        <v>1</v>
      </c>
      <c r="F2582" s="12">
        <v>165.7</v>
      </c>
      <c r="G2582" s="12">
        <v>165.7</v>
      </c>
    </row>
    <row r="2583" spans="1:7" ht="15" customHeight="1">
      <c r="A2583" s="7"/>
      <c r="B2583" s="7"/>
      <c r="C2583" s="7"/>
      <c r="D2583" s="7"/>
      <c r="E2583" s="207" t="s">
        <v>709</v>
      </c>
      <c r="F2583" s="207"/>
      <c r="G2583" s="13">
        <v>165.7</v>
      </c>
    </row>
    <row r="2584" spans="1:7" ht="15" customHeight="1">
      <c r="A2584" s="206" t="s">
        <v>710</v>
      </c>
      <c r="B2584" s="206"/>
      <c r="C2584" s="8" t="s">
        <v>3</v>
      </c>
      <c r="D2584" s="8" t="s">
        <v>4</v>
      </c>
      <c r="E2584" s="8" t="s">
        <v>692</v>
      </c>
      <c r="F2584" s="8" t="s">
        <v>693</v>
      </c>
      <c r="G2584" s="8" t="s">
        <v>694</v>
      </c>
    </row>
    <row r="2585" spans="1:7" ht="21" customHeight="1">
      <c r="A2585" s="9" t="s">
        <v>763</v>
      </c>
      <c r="B2585" s="10" t="s">
        <v>764</v>
      </c>
      <c r="C2585" s="9" t="s">
        <v>20</v>
      </c>
      <c r="D2585" s="9" t="s">
        <v>713</v>
      </c>
      <c r="E2585" s="11">
        <v>8.9083608200000004</v>
      </c>
      <c r="F2585" s="12">
        <v>16.670000000000002</v>
      </c>
      <c r="G2585" s="12">
        <v>148.5</v>
      </c>
    </row>
    <row r="2586" spans="1:7" ht="15" customHeight="1">
      <c r="A2586" s="9" t="s">
        <v>765</v>
      </c>
      <c r="B2586" s="10" t="s">
        <v>766</v>
      </c>
      <c r="C2586" s="9" t="s">
        <v>20</v>
      </c>
      <c r="D2586" s="9" t="s">
        <v>713</v>
      </c>
      <c r="E2586" s="11">
        <v>8.9029355700000004</v>
      </c>
      <c r="F2586" s="12">
        <v>20.010000000000002</v>
      </c>
      <c r="G2586" s="12">
        <v>178.14</v>
      </c>
    </row>
    <row r="2587" spans="1:7" ht="18" customHeight="1">
      <c r="A2587" s="7"/>
      <c r="B2587" s="7"/>
      <c r="C2587" s="7"/>
      <c r="D2587" s="7"/>
      <c r="E2587" s="207" t="s">
        <v>716</v>
      </c>
      <c r="F2587" s="207"/>
      <c r="G2587" s="13">
        <v>326.64</v>
      </c>
    </row>
    <row r="2588" spans="1:7" ht="15" customHeight="1">
      <c r="A2588" s="206" t="s">
        <v>691</v>
      </c>
      <c r="B2588" s="206"/>
      <c r="C2588" s="8" t="s">
        <v>3</v>
      </c>
      <c r="D2588" s="8" t="s">
        <v>4</v>
      </c>
      <c r="E2588" s="8" t="s">
        <v>692</v>
      </c>
      <c r="F2588" s="8" t="s">
        <v>693</v>
      </c>
      <c r="G2588" s="8" t="s">
        <v>694</v>
      </c>
    </row>
    <row r="2589" spans="1:7" ht="38.1" customHeight="1">
      <c r="A2589" s="9" t="s">
        <v>767</v>
      </c>
      <c r="B2589" s="10" t="s">
        <v>768</v>
      </c>
      <c r="C2589" s="9" t="s">
        <v>20</v>
      </c>
      <c r="D2589" s="9" t="s">
        <v>170</v>
      </c>
      <c r="E2589" s="11">
        <v>7.2167400000000007E-2</v>
      </c>
      <c r="F2589" s="12">
        <v>348.65</v>
      </c>
      <c r="G2589" s="12">
        <v>25.16</v>
      </c>
    </row>
    <row r="2590" spans="1:7" ht="15" customHeight="1">
      <c r="A2590" s="7"/>
      <c r="B2590" s="7"/>
      <c r="C2590" s="7"/>
      <c r="D2590" s="7"/>
      <c r="E2590" s="207" t="s">
        <v>697</v>
      </c>
      <c r="F2590" s="207"/>
      <c r="G2590" s="13">
        <v>25.16</v>
      </c>
    </row>
    <row r="2591" spans="1:7" ht="15" customHeight="1">
      <c r="A2591" s="7"/>
      <c r="B2591" s="7"/>
      <c r="C2591" s="7"/>
      <c r="D2591" s="7"/>
      <c r="E2591" s="208" t="s">
        <v>698</v>
      </c>
      <c r="F2591" s="208"/>
      <c r="G2591" s="14">
        <v>517.5</v>
      </c>
    </row>
    <row r="2592" spans="1:7" ht="9.9499999999999993" customHeight="1">
      <c r="A2592" s="7"/>
      <c r="B2592" s="7"/>
      <c r="C2592" s="7"/>
      <c r="D2592" s="7"/>
      <c r="E2592" s="209"/>
      <c r="F2592" s="209"/>
      <c r="G2592" s="209"/>
    </row>
    <row r="2593" spans="1:7" ht="20.100000000000001" customHeight="1">
      <c r="A2593" s="210" t="s">
        <v>1521</v>
      </c>
      <c r="B2593" s="210"/>
      <c r="C2593" s="210"/>
      <c r="D2593" s="210"/>
      <c r="E2593" s="210"/>
      <c r="F2593" s="210"/>
      <c r="G2593" s="210"/>
    </row>
    <row r="2594" spans="1:7" ht="15" customHeight="1">
      <c r="A2594" s="206" t="s">
        <v>700</v>
      </c>
      <c r="B2594" s="206"/>
      <c r="C2594" s="8" t="s">
        <v>3</v>
      </c>
      <c r="D2594" s="8" t="s">
        <v>4</v>
      </c>
      <c r="E2594" s="8" t="s">
        <v>692</v>
      </c>
      <c r="F2594" s="8" t="s">
        <v>693</v>
      </c>
      <c r="G2594" s="8" t="s">
        <v>694</v>
      </c>
    </row>
    <row r="2595" spans="1:7" ht="15" customHeight="1">
      <c r="A2595" s="9" t="s">
        <v>1522</v>
      </c>
      <c r="B2595" s="10" t="s">
        <v>1523</v>
      </c>
      <c r="C2595" s="9" t="s">
        <v>15</v>
      </c>
      <c r="D2595" s="9" t="s">
        <v>52</v>
      </c>
      <c r="E2595" s="11">
        <v>1</v>
      </c>
      <c r="F2595" s="12">
        <v>629.24</v>
      </c>
      <c r="G2595" s="12">
        <v>629.24</v>
      </c>
    </row>
    <row r="2596" spans="1:7" ht="15" customHeight="1">
      <c r="A2596" s="7"/>
      <c r="B2596" s="7"/>
      <c r="C2596" s="7"/>
      <c r="D2596" s="7"/>
      <c r="E2596" s="207" t="s">
        <v>709</v>
      </c>
      <c r="F2596" s="207"/>
      <c r="G2596" s="13">
        <v>629.24</v>
      </c>
    </row>
    <row r="2597" spans="1:7" ht="15" customHeight="1">
      <c r="A2597" s="7"/>
      <c r="B2597" s="7"/>
      <c r="C2597" s="7"/>
      <c r="D2597" s="7"/>
      <c r="E2597" s="208" t="s">
        <v>698</v>
      </c>
      <c r="F2597" s="208"/>
      <c r="G2597" s="14">
        <v>1540</v>
      </c>
    </row>
    <row r="2598" spans="1:7" ht="9.9499999999999993" customHeight="1">
      <c r="A2598" s="7"/>
      <c r="B2598" s="7"/>
      <c r="C2598" s="7"/>
      <c r="D2598" s="7"/>
      <c r="E2598" s="209"/>
      <c r="F2598" s="209"/>
      <c r="G2598" s="209"/>
    </row>
    <row r="2599" spans="1:7" ht="20.100000000000001" customHeight="1">
      <c r="A2599" s="210" t="s">
        <v>1524</v>
      </c>
      <c r="B2599" s="210"/>
      <c r="C2599" s="210"/>
      <c r="D2599" s="210"/>
      <c r="E2599" s="210"/>
      <c r="F2599" s="210"/>
      <c r="G2599" s="210"/>
    </row>
    <row r="2600" spans="1:7" ht="15" customHeight="1">
      <c r="A2600" s="206" t="s">
        <v>800</v>
      </c>
      <c r="B2600" s="206"/>
      <c r="C2600" s="8" t="s">
        <v>3</v>
      </c>
      <c r="D2600" s="8" t="s">
        <v>4</v>
      </c>
      <c r="E2600" s="8" t="s">
        <v>692</v>
      </c>
      <c r="F2600" s="8" t="s">
        <v>693</v>
      </c>
      <c r="G2600" s="8" t="s">
        <v>694</v>
      </c>
    </row>
    <row r="2601" spans="1:7" ht="15" customHeight="1">
      <c r="A2601" s="9" t="s">
        <v>1060</v>
      </c>
      <c r="B2601" s="10" t="s">
        <v>1061</v>
      </c>
      <c r="C2601" s="9" t="s">
        <v>15</v>
      </c>
      <c r="D2601" s="9" t="s">
        <v>803</v>
      </c>
      <c r="E2601" s="11">
        <v>189.44310032999999</v>
      </c>
      <c r="F2601" s="12">
        <v>2.98</v>
      </c>
      <c r="G2601" s="12">
        <v>564.54</v>
      </c>
    </row>
    <row r="2602" spans="1:7" ht="15" customHeight="1">
      <c r="A2602" s="9" t="s">
        <v>804</v>
      </c>
      <c r="B2602" s="10" t="s">
        <v>805</v>
      </c>
      <c r="C2602" s="9" t="s">
        <v>15</v>
      </c>
      <c r="D2602" s="9" t="s">
        <v>803</v>
      </c>
      <c r="E2602" s="11">
        <v>113.60590919000001</v>
      </c>
      <c r="F2602" s="12">
        <v>3.08</v>
      </c>
      <c r="G2602" s="12">
        <v>349.9</v>
      </c>
    </row>
    <row r="2603" spans="1:7" ht="15" customHeight="1">
      <c r="A2603" s="7"/>
      <c r="B2603" s="7"/>
      <c r="C2603" s="7"/>
      <c r="D2603" s="7"/>
      <c r="E2603" s="207" t="s">
        <v>806</v>
      </c>
      <c r="F2603" s="207"/>
      <c r="G2603" s="13">
        <v>914.44</v>
      </c>
    </row>
    <row r="2604" spans="1:7" ht="15" customHeight="1">
      <c r="A2604" s="206" t="s">
        <v>700</v>
      </c>
      <c r="B2604" s="206"/>
      <c r="C2604" s="8" t="s">
        <v>3</v>
      </c>
      <c r="D2604" s="8" t="s">
        <v>4</v>
      </c>
      <c r="E2604" s="8" t="s">
        <v>692</v>
      </c>
      <c r="F2604" s="8" t="s">
        <v>693</v>
      </c>
      <c r="G2604" s="8" t="s">
        <v>694</v>
      </c>
    </row>
    <row r="2605" spans="1:7" ht="29.1" customHeight="1">
      <c r="A2605" s="9" t="s">
        <v>1525</v>
      </c>
      <c r="B2605" s="10" t="s">
        <v>559</v>
      </c>
      <c r="C2605" s="9" t="s">
        <v>15</v>
      </c>
      <c r="D2605" s="9" t="s">
        <v>52</v>
      </c>
      <c r="E2605" s="11">
        <v>1</v>
      </c>
      <c r="F2605" s="12">
        <v>3665.32</v>
      </c>
      <c r="G2605" s="12">
        <v>3665.32</v>
      </c>
    </row>
    <row r="2606" spans="1:7" ht="15" customHeight="1">
      <c r="A2606" s="7"/>
      <c r="B2606" s="7"/>
      <c r="C2606" s="7"/>
      <c r="D2606" s="7"/>
      <c r="E2606" s="207" t="s">
        <v>709</v>
      </c>
      <c r="F2606" s="207"/>
      <c r="G2606" s="13">
        <v>3665.32</v>
      </c>
    </row>
    <row r="2607" spans="1:7" ht="15" customHeight="1">
      <c r="A2607" s="206" t="s">
        <v>815</v>
      </c>
      <c r="B2607" s="206"/>
      <c r="C2607" s="8" t="s">
        <v>3</v>
      </c>
      <c r="D2607" s="8" t="s">
        <v>4</v>
      </c>
      <c r="E2607" s="8" t="s">
        <v>692</v>
      </c>
      <c r="F2607" s="8" t="s">
        <v>693</v>
      </c>
      <c r="G2607" s="8" t="s">
        <v>694</v>
      </c>
    </row>
    <row r="2608" spans="1:7" ht="15" customHeight="1">
      <c r="A2608" s="9" t="s">
        <v>1068</v>
      </c>
      <c r="B2608" s="10" t="s">
        <v>1069</v>
      </c>
      <c r="C2608" s="9" t="s">
        <v>15</v>
      </c>
      <c r="D2608" s="9" t="s">
        <v>803</v>
      </c>
      <c r="E2608" s="11">
        <v>188.72356808000001</v>
      </c>
      <c r="F2608" s="12">
        <v>16.399999999999999</v>
      </c>
      <c r="G2608" s="12">
        <v>3095.06</v>
      </c>
    </row>
    <row r="2609" spans="1:7" ht="15" customHeight="1">
      <c r="A2609" s="9" t="s">
        <v>818</v>
      </c>
      <c r="B2609" s="10" t="s">
        <v>819</v>
      </c>
      <c r="C2609" s="9" t="s">
        <v>15</v>
      </c>
      <c r="D2609" s="9" t="s">
        <v>803</v>
      </c>
      <c r="E2609" s="11">
        <v>113.26347128</v>
      </c>
      <c r="F2609" s="12">
        <v>11.7</v>
      </c>
      <c r="G2609" s="12">
        <v>1325.18</v>
      </c>
    </row>
    <row r="2610" spans="1:7" ht="15" customHeight="1">
      <c r="A2610" s="7"/>
      <c r="B2610" s="7"/>
      <c r="C2610" s="7"/>
      <c r="D2610" s="7"/>
      <c r="E2610" s="207" t="s">
        <v>820</v>
      </c>
      <c r="F2610" s="207"/>
      <c r="G2610" s="13">
        <v>4420.24</v>
      </c>
    </row>
    <row r="2611" spans="1:7" ht="15" customHeight="1">
      <c r="A2611" s="7"/>
      <c r="B2611" s="7"/>
      <c r="C2611" s="7"/>
      <c r="D2611" s="7"/>
      <c r="E2611" s="208" t="s">
        <v>698</v>
      </c>
      <c r="F2611" s="208"/>
      <c r="G2611" s="14">
        <v>9000</v>
      </c>
    </row>
    <row r="2612" spans="1:7" ht="9.9499999999999993" customHeight="1">
      <c r="A2612" s="7"/>
      <c r="B2612" s="7"/>
      <c r="C2612" s="7"/>
      <c r="D2612" s="7"/>
      <c r="E2612" s="209"/>
      <c r="F2612" s="209"/>
      <c r="G2612" s="209"/>
    </row>
    <row r="2613" spans="1:7" ht="20.100000000000001" customHeight="1">
      <c r="A2613" s="210" t="s">
        <v>1526</v>
      </c>
      <c r="B2613" s="210"/>
      <c r="C2613" s="210"/>
      <c r="D2613" s="210"/>
      <c r="E2613" s="210"/>
      <c r="F2613" s="210"/>
      <c r="G2613" s="210"/>
    </row>
    <row r="2614" spans="1:7" ht="15" customHeight="1">
      <c r="A2614" s="206" t="s">
        <v>691</v>
      </c>
      <c r="B2614" s="206"/>
      <c r="C2614" s="8" t="s">
        <v>3</v>
      </c>
      <c r="D2614" s="8" t="s">
        <v>4</v>
      </c>
      <c r="E2614" s="8" t="s">
        <v>692</v>
      </c>
      <c r="F2614" s="8" t="s">
        <v>693</v>
      </c>
      <c r="G2614" s="8" t="s">
        <v>694</v>
      </c>
    </row>
    <row r="2615" spans="1:7" ht="15" customHeight="1">
      <c r="A2615" s="9" t="s">
        <v>561</v>
      </c>
      <c r="B2615" s="10" t="s">
        <v>562</v>
      </c>
      <c r="C2615" s="9"/>
      <c r="D2615" s="9" t="s">
        <v>4</v>
      </c>
      <c r="E2615" s="11">
        <v>1</v>
      </c>
      <c r="F2615" s="12">
        <v>5000</v>
      </c>
      <c r="G2615" s="12">
        <v>5000</v>
      </c>
    </row>
    <row r="2616" spans="1:7" ht="15" customHeight="1">
      <c r="A2616" s="7"/>
      <c r="B2616" s="7"/>
      <c r="C2616" s="7"/>
      <c r="D2616" s="7"/>
      <c r="E2616" s="207" t="s">
        <v>697</v>
      </c>
      <c r="F2616" s="207"/>
      <c r="G2616" s="13">
        <v>5000</v>
      </c>
    </row>
    <row r="2617" spans="1:7" ht="15" customHeight="1">
      <c r="A2617" s="7"/>
      <c r="B2617" s="7"/>
      <c r="C2617" s="7"/>
      <c r="D2617" s="7"/>
      <c r="E2617" s="208" t="s">
        <v>698</v>
      </c>
      <c r="F2617" s="208"/>
      <c r="G2617" s="14">
        <v>5000</v>
      </c>
    </row>
    <row r="2618" spans="1:7" ht="9.9499999999999993" customHeight="1">
      <c r="A2618" s="7"/>
      <c r="B2618" s="7"/>
      <c r="C2618" s="7"/>
      <c r="D2618" s="7"/>
      <c r="E2618" s="209"/>
      <c r="F2618" s="209"/>
      <c r="G2618" s="209"/>
    </row>
    <row r="2619" spans="1:7" ht="20.100000000000001" customHeight="1">
      <c r="A2619" s="210" t="s">
        <v>1527</v>
      </c>
      <c r="B2619" s="210"/>
      <c r="C2619" s="210"/>
      <c r="D2619" s="210"/>
      <c r="E2619" s="210"/>
      <c r="F2619" s="210"/>
      <c r="G2619" s="210"/>
    </row>
    <row r="2620" spans="1:7" ht="15" customHeight="1">
      <c r="A2620" s="206" t="s">
        <v>700</v>
      </c>
      <c r="B2620" s="206"/>
      <c r="C2620" s="8" t="s">
        <v>3</v>
      </c>
      <c r="D2620" s="8" t="s">
        <v>4</v>
      </c>
      <c r="E2620" s="8" t="s">
        <v>692</v>
      </c>
      <c r="F2620" s="8" t="s">
        <v>693</v>
      </c>
      <c r="G2620" s="8" t="s">
        <v>694</v>
      </c>
    </row>
    <row r="2621" spans="1:7" ht="29.1" customHeight="1">
      <c r="A2621" s="9" t="s">
        <v>1528</v>
      </c>
      <c r="B2621" s="10" t="s">
        <v>1529</v>
      </c>
      <c r="C2621" s="9" t="s">
        <v>20</v>
      </c>
      <c r="D2621" s="9" t="s">
        <v>25</v>
      </c>
      <c r="E2621" s="11">
        <v>2.1310538499999998</v>
      </c>
      <c r="F2621" s="12">
        <v>0.56000000000000005</v>
      </c>
      <c r="G2621" s="12">
        <v>1.19</v>
      </c>
    </row>
    <row r="2622" spans="1:7" ht="21" customHeight="1">
      <c r="A2622" s="9" t="s">
        <v>1530</v>
      </c>
      <c r="B2622" s="10" t="s">
        <v>1531</v>
      </c>
      <c r="C2622" s="9" t="s">
        <v>20</v>
      </c>
      <c r="D2622" s="9" t="s">
        <v>33</v>
      </c>
      <c r="E2622" s="11">
        <v>1.600702E-2</v>
      </c>
      <c r="F2622" s="12">
        <v>1.1100000000000001</v>
      </c>
      <c r="G2622" s="12">
        <v>0.01</v>
      </c>
    </row>
    <row r="2623" spans="1:7" ht="15" customHeight="1">
      <c r="A2623" s="7"/>
      <c r="B2623" s="7"/>
      <c r="C2623" s="7"/>
      <c r="D2623" s="7"/>
      <c r="E2623" s="207" t="s">
        <v>709</v>
      </c>
      <c r="F2623" s="207"/>
      <c r="G2623" s="13">
        <v>1.2</v>
      </c>
    </row>
    <row r="2624" spans="1:7" ht="15" customHeight="1">
      <c r="A2624" s="206" t="s">
        <v>710</v>
      </c>
      <c r="B2624" s="206"/>
      <c r="C2624" s="8" t="s">
        <v>3</v>
      </c>
      <c r="D2624" s="8" t="s">
        <v>4</v>
      </c>
      <c r="E2624" s="8" t="s">
        <v>692</v>
      </c>
      <c r="F2624" s="8" t="s">
        <v>693</v>
      </c>
      <c r="G2624" s="8" t="s">
        <v>694</v>
      </c>
    </row>
    <row r="2625" spans="1:7" ht="21" customHeight="1">
      <c r="A2625" s="9" t="s">
        <v>763</v>
      </c>
      <c r="B2625" s="10" t="s">
        <v>764</v>
      </c>
      <c r="C2625" s="9" t="s">
        <v>20</v>
      </c>
      <c r="D2625" s="9" t="s">
        <v>713</v>
      </c>
      <c r="E2625" s="11">
        <v>4.1206029999999998E-2</v>
      </c>
      <c r="F2625" s="12">
        <v>16.670000000000002</v>
      </c>
      <c r="G2625" s="12">
        <v>0.68</v>
      </c>
    </row>
    <row r="2626" spans="1:7" ht="15" customHeight="1">
      <c r="A2626" s="9" t="s">
        <v>765</v>
      </c>
      <c r="B2626" s="10" t="s">
        <v>766</v>
      </c>
      <c r="C2626" s="9" t="s">
        <v>20</v>
      </c>
      <c r="D2626" s="9" t="s">
        <v>713</v>
      </c>
      <c r="E2626" s="11">
        <v>4.1206029999999998E-2</v>
      </c>
      <c r="F2626" s="12">
        <v>20.010000000000002</v>
      </c>
      <c r="G2626" s="12">
        <v>0.82</v>
      </c>
    </row>
    <row r="2627" spans="1:7" ht="18" customHeight="1">
      <c r="A2627" s="7"/>
      <c r="B2627" s="7"/>
      <c r="C2627" s="7"/>
      <c r="D2627" s="7"/>
      <c r="E2627" s="207" t="s">
        <v>716</v>
      </c>
      <c r="F2627" s="207"/>
      <c r="G2627" s="13">
        <v>1.5</v>
      </c>
    </row>
    <row r="2628" spans="1:7" ht="15" customHeight="1">
      <c r="A2628" s="7"/>
      <c r="B2628" s="7"/>
      <c r="C2628" s="7"/>
      <c r="D2628" s="7"/>
      <c r="E2628" s="208" t="s">
        <v>698</v>
      </c>
      <c r="F2628" s="208"/>
      <c r="G2628" s="14">
        <v>2.7</v>
      </c>
    </row>
    <row r="2629" spans="1:7" ht="9.9499999999999993" customHeight="1">
      <c r="A2629" s="7"/>
      <c r="B2629" s="7"/>
      <c r="C2629" s="7"/>
      <c r="D2629" s="7"/>
      <c r="E2629" s="209"/>
      <c r="F2629" s="209"/>
      <c r="G2629" s="209"/>
    </row>
    <row r="2630" spans="1:7" ht="20.100000000000001" customHeight="1">
      <c r="A2630" s="210" t="s">
        <v>1532</v>
      </c>
      <c r="B2630" s="210"/>
      <c r="C2630" s="210"/>
      <c r="D2630" s="210"/>
      <c r="E2630" s="210"/>
      <c r="F2630" s="210"/>
      <c r="G2630" s="210"/>
    </row>
    <row r="2631" spans="1:7" ht="15" customHeight="1">
      <c r="A2631" s="206" t="s">
        <v>700</v>
      </c>
      <c r="B2631" s="206"/>
      <c r="C2631" s="8" t="s">
        <v>3</v>
      </c>
      <c r="D2631" s="8" t="s">
        <v>4</v>
      </c>
      <c r="E2631" s="8" t="s">
        <v>692</v>
      </c>
      <c r="F2631" s="8" t="s">
        <v>693</v>
      </c>
      <c r="G2631" s="8" t="s">
        <v>694</v>
      </c>
    </row>
    <row r="2632" spans="1:7" ht="29.1" customHeight="1">
      <c r="A2632" s="9" t="s">
        <v>1533</v>
      </c>
      <c r="B2632" s="10" t="s">
        <v>1534</v>
      </c>
      <c r="C2632" s="9" t="s">
        <v>20</v>
      </c>
      <c r="D2632" s="9" t="s">
        <v>25</v>
      </c>
      <c r="E2632" s="11">
        <v>2.2900643000000001</v>
      </c>
      <c r="F2632" s="12">
        <v>0.89</v>
      </c>
      <c r="G2632" s="12">
        <v>2.0299999999999998</v>
      </c>
    </row>
    <row r="2633" spans="1:7" ht="21" customHeight="1">
      <c r="A2633" s="9" t="s">
        <v>1530</v>
      </c>
      <c r="B2633" s="10" t="s">
        <v>1531</v>
      </c>
      <c r="C2633" s="9" t="s">
        <v>20</v>
      </c>
      <c r="D2633" s="9" t="s">
        <v>33</v>
      </c>
      <c r="E2633" s="11">
        <v>1.724695E-2</v>
      </c>
      <c r="F2633" s="12">
        <v>1.1100000000000001</v>
      </c>
      <c r="G2633" s="12">
        <v>0.01</v>
      </c>
    </row>
    <row r="2634" spans="1:7" ht="15" customHeight="1">
      <c r="A2634" s="7"/>
      <c r="B2634" s="7"/>
      <c r="C2634" s="7"/>
      <c r="D2634" s="7"/>
      <c r="E2634" s="207" t="s">
        <v>709</v>
      </c>
      <c r="F2634" s="207"/>
      <c r="G2634" s="13">
        <v>2.04</v>
      </c>
    </row>
    <row r="2635" spans="1:7" ht="15" customHeight="1">
      <c r="A2635" s="206" t="s">
        <v>710</v>
      </c>
      <c r="B2635" s="206"/>
      <c r="C2635" s="8" t="s">
        <v>3</v>
      </c>
      <c r="D2635" s="8" t="s">
        <v>4</v>
      </c>
      <c r="E2635" s="8" t="s">
        <v>692</v>
      </c>
      <c r="F2635" s="8" t="s">
        <v>693</v>
      </c>
      <c r="G2635" s="8" t="s">
        <v>694</v>
      </c>
    </row>
    <row r="2636" spans="1:7" ht="21" customHeight="1">
      <c r="A2636" s="9" t="s">
        <v>763</v>
      </c>
      <c r="B2636" s="10" t="s">
        <v>764</v>
      </c>
      <c r="C2636" s="9" t="s">
        <v>20</v>
      </c>
      <c r="D2636" s="9" t="s">
        <v>713</v>
      </c>
      <c r="E2636" s="11">
        <v>5.796221E-2</v>
      </c>
      <c r="F2636" s="12">
        <v>16.670000000000002</v>
      </c>
      <c r="G2636" s="12">
        <v>0.96</v>
      </c>
    </row>
    <row r="2637" spans="1:7" ht="15" customHeight="1">
      <c r="A2637" s="9" t="s">
        <v>765</v>
      </c>
      <c r="B2637" s="10" t="s">
        <v>766</v>
      </c>
      <c r="C2637" s="9" t="s">
        <v>20</v>
      </c>
      <c r="D2637" s="9" t="s">
        <v>713</v>
      </c>
      <c r="E2637" s="11">
        <v>5.7316020000000002E-2</v>
      </c>
      <c r="F2637" s="12">
        <v>20.010000000000002</v>
      </c>
      <c r="G2637" s="12">
        <v>1.1399999999999999</v>
      </c>
    </row>
    <row r="2638" spans="1:7" ht="18" customHeight="1">
      <c r="A2638" s="7"/>
      <c r="B2638" s="7"/>
      <c r="C2638" s="7"/>
      <c r="D2638" s="7"/>
      <c r="E2638" s="207" t="s">
        <v>716</v>
      </c>
      <c r="F2638" s="207"/>
      <c r="G2638" s="13">
        <v>2.1</v>
      </c>
    </row>
    <row r="2639" spans="1:7" ht="15" customHeight="1">
      <c r="A2639" s="7"/>
      <c r="B2639" s="7"/>
      <c r="C2639" s="7"/>
      <c r="D2639" s="7"/>
      <c r="E2639" s="208" t="s">
        <v>698</v>
      </c>
      <c r="F2639" s="208"/>
      <c r="G2639" s="14">
        <v>4.1399999999999997</v>
      </c>
    </row>
    <row r="2640" spans="1:7" ht="9.9499999999999993" customHeight="1">
      <c r="A2640" s="7"/>
      <c r="B2640" s="7"/>
      <c r="C2640" s="7"/>
      <c r="D2640" s="7"/>
      <c r="E2640" s="209"/>
      <c r="F2640" s="209"/>
      <c r="G2640" s="209"/>
    </row>
    <row r="2641" spans="1:7" ht="20.100000000000001" customHeight="1">
      <c r="A2641" s="210" t="s">
        <v>1535</v>
      </c>
      <c r="B2641" s="210"/>
      <c r="C2641" s="210"/>
      <c r="D2641" s="210"/>
      <c r="E2641" s="210"/>
      <c r="F2641" s="210"/>
      <c r="G2641" s="210"/>
    </row>
    <row r="2642" spans="1:7" ht="15" customHeight="1">
      <c r="A2642" s="206" t="s">
        <v>700</v>
      </c>
      <c r="B2642" s="206"/>
      <c r="C2642" s="8" t="s">
        <v>3</v>
      </c>
      <c r="D2642" s="8" t="s">
        <v>4</v>
      </c>
      <c r="E2642" s="8" t="s">
        <v>692</v>
      </c>
      <c r="F2642" s="8" t="s">
        <v>693</v>
      </c>
      <c r="G2642" s="8" t="s">
        <v>694</v>
      </c>
    </row>
    <row r="2643" spans="1:7" ht="21" customHeight="1">
      <c r="A2643" s="9" t="s">
        <v>1536</v>
      </c>
      <c r="B2643" s="10" t="s">
        <v>1537</v>
      </c>
      <c r="C2643" s="9" t="s">
        <v>20</v>
      </c>
      <c r="D2643" s="9" t="s">
        <v>25</v>
      </c>
      <c r="E2643" s="11">
        <v>1.70617018</v>
      </c>
      <c r="F2643" s="12">
        <v>1.46</v>
      </c>
      <c r="G2643" s="12">
        <v>2.4900000000000002</v>
      </c>
    </row>
    <row r="2644" spans="1:7" ht="15" customHeight="1">
      <c r="A2644" s="7"/>
      <c r="B2644" s="7"/>
      <c r="C2644" s="7"/>
      <c r="D2644" s="7"/>
      <c r="E2644" s="207" t="s">
        <v>709</v>
      </c>
      <c r="F2644" s="207"/>
      <c r="G2644" s="13">
        <v>2.4900000000000002</v>
      </c>
    </row>
    <row r="2645" spans="1:7" ht="15" customHeight="1">
      <c r="A2645" s="206" t="s">
        <v>710</v>
      </c>
      <c r="B2645" s="206"/>
      <c r="C2645" s="8" t="s">
        <v>3</v>
      </c>
      <c r="D2645" s="8" t="s">
        <v>4</v>
      </c>
      <c r="E2645" s="8" t="s">
        <v>692</v>
      </c>
      <c r="F2645" s="8" t="s">
        <v>693</v>
      </c>
      <c r="G2645" s="8" t="s">
        <v>694</v>
      </c>
    </row>
    <row r="2646" spans="1:7" ht="21" customHeight="1">
      <c r="A2646" s="9" t="s">
        <v>763</v>
      </c>
      <c r="B2646" s="10" t="s">
        <v>764</v>
      </c>
      <c r="C2646" s="9" t="s">
        <v>20</v>
      </c>
      <c r="D2646" s="9" t="s">
        <v>713</v>
      </c>
      <c r="E2646" s="11">
        <v>0.13642488</v>
      </c>
      <c r="F2646" s="12">
        <v>16.670000000000002</v>
      </c>
      <c r="G2646" s="12">
        <v>2.27</v>
      </c>
    </row>
    <row r="2647" spans="1:7" ht="15" customHeight="1">
      <c r="A2647" s="9" t="s">
        <v>765</v>
      </c>
      <c r="B2647" s="10" t="s">
        <v>766</v>
      </c>
      <c r="C2647" s="9" t="s">
        <v>20</v>
      </c>
      <c r="D2647" s="9" t="s">
        <v>713</v>
      </c>
      <c r="E2647" s="11">
        <v>0.13642488</v>
      </c>
      <c r="F2647" s="12">
        <v>20.010000000000002</v>
      </c>
      <c r="G2647" s="12">
        <v>2.72</v>
      </c>
    </row>
    <row r="2648" spans="1:7" ht="18" customHeight="1">
      <c r="A2648" s="7"/>
      <c r="B2648" s="7"/>
      <c r="C2648" s="7"/>
      <c r="D2648" s="7"/>
      <c r="E2648" s="207" t="s">
        <v>716</v>
      </c>
      <c r="F2648" s="207"/>
      <c r="G2648" s="13">
        <v>4.99</v>
      </c>
    </row>
    <row r="2649" spans="1:7" ht="15" customHeight="1">
      <c r="A2649" s="206" t="s">
        <v>691</v>
      </c>
      <c r="B2649" s="206"/>
      <c r="C2649" s="8" t="s">
        <v>3</v>
      </c>
      <c r="D2649" s="8" t="s">
        <v>4</v>
      </c>
      <c r="E2649" s="8" t="s">
        <v>692</v>
      </c>
      <c r="F2649" s="8" t="s">
        <v>693</v>
      </c>
      <c r="G2649" s="8" t="s">
        <v>694</v>
      </c>
    </row>
    <row r="2650" spans="1:7" ht="45.95" customHeight="1">
      <c r="A2650" s="9" t="s">
        <v>1538</v>
      </c>
      <c r="B2650" s="10" t="s">
        <v>1539</v>
      </c>
      <c r="C2650" s="9" t="s">
        <v>20</v>
      </c>
      <c r="D2650" s="9" t="s">
        <v>25</v>
      </c>
      <c r="E2650" s="11">
        <v>1.49754334</v>
      </c>
      <c r="F2650" s="12">
        <v>6.13</v>
      </c>
      <c r="G2650" s="12">
        <v>9.17</v>
      </c>
    </row>
    <row r="2651" spans="1:7" ht="15" customHeight="1">
      <c r="A2651" s="7"/>
      <c r="B2651" s="7"/>
      <c r="C2651" s="7"/>
      <c r="D2651" s="7"/>
      <c r="E2651" s="207" t="s">
        <v>697</v>
      </c>
      <c r="F2651" s="207"/>
      <c r="G2651" s="13">
        <v>9.17</v>
      </c>
    </row>
    <row r="2652" spans="1:7" ht="15" customHeight="1">
      <c r="A2652" s="7"/>
      <c r="B2652" s="7"/>
      <c r="C2652" s="7"/>
      <c r="D2652" s="7"/>
      <c r="E2652" s="208" t="s">
        <v>698</v>
      </c>
      <c r="F2652" s="208"/>
      <c r="G2652" s="14">
        <v>16.649999999999999</v>
      </c>
    </row>
    <row r="2653" spans="1:7" ht="9.9499999999999993" customHeight="1">
      <c r="A2653" s="7"/>
      <c r="B2653" s="7"/>
      <c r="C2653" s="7"/>
      <c r="D2653" s="7"/>
      <c r="E2653" s="209"/>
      <c r="F2653" s="209"/>
      <c r="G2653" s="209"/>
    </row>
    <row r="2654" spans="1:7" ht="20.100000000000001" customHeight="1">
      <c r="A2654" s="210" t="s">
        <v>1540</v>
      </c>
      <c r="B2654" s="210"/>
      <c r="C2654" s="210"/>
      <c r="D2654" s="210"/>
      <c r="E2654" s="210"/>
      <c r="F2654" s="210"/>
      <c r="G2654" s="210"/>
    </row>
    <row r="2655" spans="1:7" ht="15" customHeight="1">
      <c r="A2655" s="206" t="s">
        <v>691</v>
      </c>
      <c r="B2655" s="206"/>
      <c r="C2655" s="8" t="s">
        <v>3</v>
      </c>
      <c r="D2655" s="8" t="s">
        <v>4</v>
      </c>
      <c r="E2655" s="8" t="s">
        <v>692</v>
      </c>
      <c r="F2655" s="8" t="s">
        <v>693</v>
      </c>
      <c r="G2655" s="8" t="s">
        <v>694</v>
      </c>
    </row>
    <row r="2656" spans="1:7" ht="29.1" customHeight="1">
      <c r="A2656" s="9" t="s">
        <v>1541</v>
      </c>
      <c r="B2656" s="10" t="s">
        <v>1542</v>
      </c>
      <c r="C2656" s="9" t="s">
        <v>20</v>
      </c>
      <c r="D2656" s="9" t="s">
        <v>33</v>
      </c>
      <c r="E2656" s="11">
        <v>1.19653429</v>
      </c>
      <c r="F2656" s="12">
        <v>10.65</v>
      </c>
      <c r="G2656" s="12">
        <v>12.74</v>
      </c>
    </row>
    <row r="2657" spans="1:7" ht="29.1" customHeight="1">
      <c r="A2657" s="9" t="s">
        <v>1543</v>
      </c>
      <c r="B2657" s="10" t="s">
        <v>1544</v>
      </c>
      <c r="C2657" s="9" t="s">
        <v>20</v>
      </c>
      <c r="D2657" s="9" t="s">
        <v>33</v>
      </c>
      <c r="E2657" s="11">
        <v>1.19653429</v>
      </c>
      <c r="F2657" s="12">
        <v>6.07</v>
      </c>
      <c r="G2657" s="12">
        <v>7.26</v>
      </c>
    </row>
    <row r="2658" spans="1:7" ht="15" customHeight="1">
      <c r="A2658" s="7"/>
      <c r="B2658" s="7"/>
      <c r="C2658" s="7"/>
      <c r="D2658" s="7"/>
      <c r="E2658" s="207" t="s">
        <v>697</v>
      </c>
      <c r="F2658" s="207"/>
      <c r="G2658" s="13">
        <v>20</v>
      </c>
    </row>
    <row r="2659" spans="1:7" ht="15" customHeight="1">
      <c r="A2659" s="7"/>
      <c r="B2659" s="7"/>
      <c r="C2659" s="7"/>
      <c r="D2659" s="7"/>
      <c r="E2659" s="208" t="s">
        <v>698</v>
      </c>
      <c r="F2659" s="208"/>
      <c r="G2659" s="14">
        <v>20</v>
      </c>
    </row>
    <row r="2660" spans="1:7" ht="9.9499999999999993" customHeight="1">
      <c r="A2660" s="7"/>
      <c r="B2660" s="7"/>
      <c r="C2660" s="7"/>
      <c r="D2660" s="7"/>
      <c r="E2660" s="209"/>
      <c r="F2660" s="209"/>
      <c r="G2660" s="209"/>
    </row>
    <row r="2661" spans="1:7" ht="20.100000000000001" customHeight="1">
      <c r="A2661" s="210" t="s">
        <v>1545</v>
      </c>
      <c r="B2661" s="210"/>
      <c r="C2661" s="210"/>
      <c r="D2661" s="210"/>
      <c r="E2661" s="210"/>
      <c r="F2661" s="210"/>
      <c r="G2661" s="210"/>
    </row>
    <row r="2662" spans="1:7" ht="15" customHeight="1">
      <c r="A2662" s="206" t="s">
        <v>691</v>
      </c>
      <c r="B2662" s="206"/>
      <c r="C2662" s="8" t="s">
        <v>3</v>
      </c>
      <c r="D2662" s="8" t="s">
        <v>4</v>
      </c>
      <c r="E2662" s="8" t="s">
        <v>692</v>
      </c>
      <c r="F2662" s="8" t="s">
        <v>693</v>
      </c>
      <c r="G2662" s="8" t="s">
        <v>694</v>
      </c>
    </row>
    <row r="2663" spans="1:7" ht="29.1" customHeight="1">
      <c r="A2663" s="9" t="s">
        <v>1543</v>
      </c>
      <c r="B2663" s="10" t="s">
        <v>1544</v>
      </c>
      <c r="C2663" s="9" t="s">
        <v>20</v>
      </c>
      <c r="D2663" s="9" t="s">
        <v>33</v>
      </c>
      <c r="E2663" s="11">
        <v>1.54358789</v>
      </c>
      <c r="F2663" s="12">
        <v>6.07</v>
      </c>
      <c r="G2663" s="12">
        <v>9.36</v>
      </c>
    </row>
    <row r="2664" spans="1:7" ht="29.1" customHeight="1">
      <c r="A2664" s="9" t="s">
        <v>1546</v>
      </c>
      <c r="B2664" s="10" t="s">
        <v>1547</v>
      </c>
      <c r="C2664" s="9" t="s">
        <v>20</v>
      </c>
      <c r="D2664" s="9" t="s">
        <v>33</v>
      </c>
      <c r="E2664" s="11">
        <v>1.54358789</v>
      </c>
      <c r="F2664" s="12">
        <v>21.69</v>
      </c>
      <c r="G2664" s="12">
        <v>33.479999999999997</v>
      </c>
    </row>
    <row r="2665" spans="1:7" ht="15" customHeight="1">
      <c r="A2665" s="7"/>
      <c r="B2665" s="7"/>
      <c r="C2665" s="7"/>
      <c r="D2665" s="7"/>
      <c r="E2665" s="207" t="s">
        <v>697</v>
      </c>
      <c r="F2665" s="207"/>
      <c r="G2665" s="13">
        <v>42.84</v>
      </c>
    </row>
    <row r="2666" spans="1:7" ht="15" customHeight="1">
      <c r="A2666" s="7"/>
      <c r="B2666" s="7"/>
      <c r="C2666" s="7"/>
      <c r="D2666" s="7"/>
      <c r="E2666" s="208" t="s">
        <v>698</v>
      </c>
      <c r="F2666" s="208"/>
      <c r="G2666" s="14">
        <v>42.84</v>
      </c>
    </row>
    <row r="2667" spans="1:7" ht="9.9499999999999993" customHeight="1">
      <c r="A2667" s="7"/>
      <c r="B2667" s="7"/>
      <c r="C2667" s="7"/>
      <c r="D2667" s="7"/>
      <c r="E2667" s="209"/>
      <c r="F2667" s="209"/>
      <c r="G2667" s="209"/>
    </row>
    <row r="2668" spans="1:7" ht="20.100000000000001" customHeight="1">
      <c r="A2668" s="210" t="s">
        <v>1548</v>
      </c>
      <c r="B2668" s="210"/>
      <c r="C2668" s="210"/>
      <c r="D2668" s="210"/>
      <c r="E2668" s="210"/>
      <c r="F2668" s="210"/>
      <c r="G2668" s="210"/>
    </row>
    <row r="2669" spans="1:7" ht="15" customHeight="1">
      <c r="A2669" s="206" t="s">
        <v>691</v>
      </c>
      <c r="B2669" s="206"/>
      <c r="C2669" s="8" t="s">
        <v>3</v>
      </c>
      <c r="D2669" s="8" t="s">
        <v>4</v>
      </c>
      <c r="E2669" s="8" t="s">
        <v>692</v>
      </c>
      <c r="F2669" s="8" t="s">
        <v>693</v>
      </c>
      <c r="G2669" s="8" t="s">
        <v>694</v>
      </c>
    </row>
    <row r="2670" spans="1:7" ht="29.1" customHeight="1">
      <c r="A2670" s="9" t="s">
        <v>1543</v>
      </c>
      <c r="B2670" s="10" t="s">
        <v>1544</v>
      </c>
      <c r="C2670" s="9" t="s">
        <v>20</v>
      </c>
      <c r="D2670" s="9" t="s">
        <v>33</v>
      </c>
      <c r="E2670" s="11">
        <v>1.3537414800000001</v>
      </c>
      <c r="F2670" s="12">
        <v>6.07</v>
      </c>
      <c r="G2670" s="12">
        <v>8.2100000000000009</v>
      </c>
    </row>
    <row r="2671" spans="1:7" ht="29.1" customHeight="1">
      <c r="A2671" s="9" t="s">
        <v>1549</v>
      </c>
      <c r="B2671" s="10" t="s">
        <v>1550</v>
      </c>
      <c r="C2671" s="9" t="s">
        <v>20</v>
      </c>
      <c r="D2671" s="9" t="s">
        <v>33</v>
      </c>
      <c r="E2671" s="11">
        <v>1.3537414800000001</v>
      </c>
      <c r="F2671" s="12">
        <v>21.86</v>
      </c>
      <c r="G2671" s="12">
        <v>29.59</v>
      </c>
    </row>
    <row r="2672" spans="1:7" ht="15" customHeight="1">
      <c r="A2672" s="7"/>
      <c r="B2672" s="7"/>
      <c r="C2672" s="7"/>
      <c r="D2672" s="7"/>
      <c r="E2672" s="207" t="s">
        <v>697</v>
      </c>
      <c r="F2672" s="207"/>
      <c r="G2672" s="13">
        <v>37.799999999999997</v>
      </c>
    </row>
    <row r="2673" spans="1:7" ht="15" customHeight="1">
      <c r="A2673" s="7"/>
      <c r="B2673" s="7"/>
      <c r="C2673" s="7"/>
      <c r="D2673" s="7"/>
      <c r="E2673" s="208" t="s">
        <v>698</v>
      </c>
      <c r="F2673" s="208"/>
      <c r="G2673" s="14">
        <v>37.799999999999997</v>
      </c>
    </row>
    <row r="2674" spans="1:7" ht="9.9499999999999993" customHeight="1">
      <c r="A2674" s="7"/>
      <c r="B2674" s="7"/>
      <c r="C2674" s="7"/>
      <c r="D2674" s="7"/>
      <c r="E2674" s="209"/>
      <c r="F2674" s="209"/>
      <c r="G2674" s="209"/>
    </row>
    <row r="2675" spans="1:7" ht="20.100000000000001" customHeight="1">
      <c r="A2675" s="210" t="s">
        <v>1551</v>
      </c>
      <c r="B2675" s="210"/>
      <c r="C2675" s="210"/>
      <c r="D2675" s="210"/>
      <c r="E2675" s="210"/>
      <c r="F2675" s="210"/>
      <c r="G2675" s="210"/>
    </row>
    <row r="2676" spans="1:7" ht="15" customHeight="1">
      <c r="A2676" s="206" t="s">
        <v>700</v>
      </c>
      <c r="B2676" s="206"/>
      <c r="C2676" s="8" t="s">
        <v>3</v>
      </c>
      <c r="D2676" s="8" t="s">
        <v>4</v>
      </c>
      <c r="E2676" s="8" t="s">
        <v>692</v>
      </c>
      <c r="F2676" s="8" t="s">
        <v>693</v>
      </c>
      <c r="G2676" s="8" t="s">
        <v>694</v>
      </c>
    </row>
    <row r="2677" spans="1:7" ht="29.1" customHeight="1">
      <c r="A2677" s="9" t="s">
        <v>1552</v>
      </c>
      <c r="B2677" s="10" t="s">
        <v>1553</v>
      </c>
      <c r="C2677" s="9" t="s">
        <v>20</v>
      </c>
      <c r="D2677" s="9" t="s">
        <v>33</v>
      </c>
      <c r="E2677" s="11">
        <v>1</v>
      </c>
      <c r="F2677" s="12">
        <v>29.38</v>
      </c>
      <c r="G2677" s="12">
        <v>29.38</v>
      </c>
    </row>
    <row r="2678" spans="1:7" ht="15" customHeight="1">
      <c r="A2678" s="7"/>
      <c r="B2678" s="7"/>
      <c r="C2678" s="7"/>
      <c r="D2678" s="7"/>
      <c r="E2678" s="207" t="s">
        <v>709</v>
      </c>
      <c r="F2678" s="207"/>
      <c r="G2678" s="13">
        <v>29.38</v>
      </c>
    </row>
    <row r="2679" spans="1:7" ht="15" customHeight="1">
      <c r="A2679" s="206" t="s">
        <v>710</v>
      </c>
      <c r="B2679" s="206"/>
      <c r="C2679" s="8" t="s">
        <v>3</v>
      </c>
      <c r="D2679" s="8" t="s">
        <v>4</v>
      </c>
      <c r="E2679" s="8" t="s">
        <v>692</v>
      </c>
      <c r="F2679" s="8" t="s">
        <v>693</v>
      </c>
      <c r="G2679" s="8" t="s">
        <v>694</v>
      </c>
    </row>
    <row r="2680" spans="1:7" ht="21" customHeight="1">
      <c r="A2680" s="9" t="s">
        <v>763</v>
      </c>
      <c r="B2680" s="10" t="s">
        <v>764</v>
      </c>
      <c r="C2680" s="9" t="s">
        <v>20</v>
      </c>
      <c r="D2680" s="9" t="s">
        <v>713</v>
      </c>
      <c r="E2680" s="11">
        <v>1.60449062</v>
      </c>
      <c r="F2680" s="12">
        <v>16.670000000000002</v>
      </c>
      <c r="G2680" s="12">
        <v>26.74</v>
      </c>
    </row>
    <row r="2681" spans="1:7" ht="15" customHeight="1">
      <c r="A2681" s="9" t="s">
        <v>765</v>
      </c>
      <c r="B2681" s="10" t="s">
        <v>766</v>
      </c>
      <c r="C2681" s="9" t="s">
        <v>20</v>
      </c>
      <c r="D2681" s="9" t="s">
        <v>713</v>
      </c>
      <c r="E2681" s="11">
        <v>1.6035086999999999</v>
      </c>
      <c r="F2681" s="12">
        <v>20.010000000000002</v>
      </c>
      <c r="G2681" s="12">
        <v>32.08</v>
      </c>
    </row>
    <row r="2682" spans="1:7" ht="18" customHeight="1">
      <c r="A2682" s="7"/>
      <c r="B2682" s="7"/>
      <c r="C2682" s="7"/>
      <c r="D2682" s="7"/>
      <c r="E2682" s="207" t="s">
        <v>716</v>
      </c>
      <c r="F2682" s="207"/>
      <c r="G2682" s="13">
        <v>58.82</v>
      </c>
    </row>
    <row r="2683" spans="1:7" ht="15" customHeight="1">
      <c r="A2683" s="7"/>
      <c r="B2683" s="7"/>
      <c r="C2683" s="7"/>
      <c r="D2683" s="7"/>
      <c r="E2683" s="208" t="s">
        <v>698</v>
      </c>
      <c r="F2683" s="208"/>
      <c r="G2683" s="14">
        <v>88.2</v>
      </c>
    </row>
    <row r="2684" spans="1:7" ht="9.9499999999999993" customHeight="1">
      <c r="A2684" s="7"/>
      <c r="B2684" s="7"/>
      <c r="C2684" s="7"/>
      <c r="D2684" s="7"/>
      <c r="E2684" s="209"/>
      <c r="F2684" s="209"/>
      <c r="G2684" s="209"/>
    </row>
    <row r="2685" spans="1:7" ht="20.100000000000001" customHeight="1">
      <c r="A2685" s="210" t="s">
        <v>1554</v>
      </c>
      <c r="B2685" s="210"/>
      <c r="C2685" s="210"/>
      <c r="D2685" s="210"/>
      <c r="E2685" s="210"/>
      <c r="F2685" s="210"/>
      <c r="G2685" s="210"/>
    </row>
    <row r="2686" spans="1:7" ht="15" customHeight="1">
      <c r="A2686" s="206" t="s">
        <v>691</v>
      </c>
      <c r="B2686" s="206"/>
      <c r="C2686" s="8" t="s">
        <v>3</v>
      </c>
      <c r="D2686" s="8" t="s">
        <v>4</v>
      </c>
      <c r="E2686" s="8" t="s">
        <v>692</v>
      </c>
      <c r="F2686" s="8" t="s">
        <v>693</v>
      </c>
      <c r="G2686" s="8" t="s">
        <v>694</v>
      </c>
    </row>
    <row r="2687" spans="1:7" ht="21" customHeight="1">
      <c r="A2687" s="9" t="s">
        <v>586</v>
      </c>
      <c r="B2687" s="10" t="s">
        <v>587</v>
      </c>
      <c r="C2687" s="9" t="s">
        <v>1761</v>
      </c>
      <c r="D2687" s="9" t="s">
        <v>4</v>
      </c>
      <c r="E2687" s="11">
        <v>1</v>
      </c>
      <c r="F2687" s="12">
        <v>381.27</v>
      </c>
      <c r="G2687" s="12">
        <v>381.27</v>
      </c>
    </row>
    <row r="2688" spans="1:7" ht="15" customHeight="1">
      <c r="A2688" s="7"/>
      <c r="B2688" s="7"/>
      <c r="C2688" s="7"/>
      <c r="D2688" s="7"/>
      <c r="E2688" s="207" t="s">
        <v>697</v>
      </c>
      <c r="F2688" s="207"/>
      <c r="G2688" s="13">
        <v>381.27</v>
      </c>
    </row>
    <row r="2689" spans="1:7" ht="15" customHeight="1">
      <c r="A2689" s="7"/>
      <c r="B2689" s="7"/>
      <c r="C2689" s="7"/>
      <c r="D2689" s="7"/>
      <c r="E2689" s="208" t="s">
        <v>698</v>
      </c>
      <c r="F2689" s="208"/>
      <c r="G2689" s="14">
        <v>381.27</v>
      </c>
    </row>
    <row r="2690" spans="1:7" ht="9.9499999999999993" customHeight="1">
      <c r="A2690" s="7"/>
      <c r="B2690" s="7"/>
      <c r="C2690" s="7"/>
      <c r="D2690" s="7"/>
      <c r="E2690" s="209"/>
      <c r="F2690" s="209"/>
      <c r="G2690" s="209"/>
    </row>
    <row r="2691" spans="1:7" ht="20.100000000000001" customHeight="1">
      <c r="A2691" s="210" t="s">
        <v>1555</v>
      </c>
      <c r="B2691" s="210"/>
      <c r="C2691" s="210"/>
      <c r="D2691" s="210"/>
      <c r="E2691" s="210"/>
      <c r="F2691" s="210"/>
      <c r="G2691" s="210"/>
    </row>
    <row r="2692" spans="1:7" ht="15" customHeight="1">
      <c r="A2692" s="206" t="s">
        <v>700</v>
      </c>
      <c r="B2692" s="206"/>
      <c r="C2692" s="8" t="s">
        <v>3</v>
      </c>
      <c r="D2692" s="8" t="s">
        <v>4</v>
      </c>
      <c r="E2692" s="8" t="s">
        <v>692</v>
      </c>
      <c r="F2692" s="8" t="s">
        <v>693</v>
      </c>
      <c r="G2692" s="8" t="s">
        <v>694</v>
      </c>
    </row>
    <row r="2693" spans="1:7" ht="29.1" customHeight="1">
      <c r="A2693" s="9" t="s">
        <v>1528</v>
      </c>
      <c r="B2693" s="10" t="s">
        <v>1529</v>
      </c>
      <c r="C2693" s="9" t="s">
        <v>20</v>
      </c>
      <c r="D2693" s="9" t="s">
        <v>25</v>
      </c>
      <c r="E2693" s="11">
        <v>2.2166683100000002</v>
      </c>
      <c r="F2693" s="12">
        <v>0.56000000000000005</v>
      </c>
      <c r="G2693" s="12">
        <v>1.24</v>
      </c>
    </row>
    <row r="2694" spans="1:7" ht="21" customHeight="1">
      <c r="A2694" s="9" t="s">
        <v>1530</v>
      </c>
      <c r="B2694" s="10" t="s">
        <v>1531</v>
      </c>
      <c r="C2694" s="9" t="s">
        <v>20</v>
      </c>
      <c r="D2694" s="9" t="s">
        <v>33</v>
      </c>
      <c r="E2694" s="11">
        <v>1.675782E-2</v>
      </c>
      <c r="F2694" s="12">
        <v>1.1100000000000001</v>
      </c>
      <c r="G2694" s="12">
        <v>0.01</v>
      </c>
    </row>
    <row r="2695" spans="1:7" ht="15" customHeight="1">
      <c r="A2695" s="7"/>
      <c r="B2695" s="7"/>
      <c r="C2695" s="7"/>
      <c r="D2695" s="7"/>
      <c r="E2695" s="207" t="s">
        <v>709</v>
      </c>
      <c r="F2695" s="207"/>
      <c r="G2695" s="13">
        <v>1.25</v>
      </c>
    </row>
    <row r="2696" spans="1:7" ht="15" customHeight="1">
      <c r="A2696" s="206" t="s">
        <v>710</v>
      </c>
      <c r="B2696" s="206"/>
      <c r="C2696" s="8" t="s">
        <v>3</v>
      </c>
      <c r="D2696" s="8" t="s">
        <v>4</v>
      </c>
      <c r="E2696" s="8" t="s">
        <v>692</v>
      </c>
      <c r="F2696" s="8" t="s">
        <v>693</v>
      </c>
      <c r="G2696" s="8" t="s">
        <v>694</v>
      </c>
    </row>
    <row r="2697" spans="1:7" ht="21" customHeight="1">
      <c r="A2697" s="9" t="s">
        <v>763</v>
      </c>
      <c r="B2697" s="10" t="s">
        <v>764</v>
      </c>
      <c r="C2697" s="9" t="s">
        <v>20</v>
      </c>
      <c r="D2697" s="9" t="s">
        <v>713</v>
      </c>
      <c r="E2697" s="11">
        <v>4.3303210000000002E-2</v>
      </c>
      <c r="F2697" s="12">
        <v>16.670000000000002</v>
      </c>
      <c r="G2697" s="12">
        <v>0.72</v>
      </c>
    </row>
    <row r="2698" spans="1:7" ht="15" customHeight="1">
      <c r="A2698" s="9" t="s">
        <v>765</v>
      </c>
      <c r="B2698" s="10" t="s">
        <v>766</v>
      </c>
      <c r="C2698" s="9" t="s">
        <v>20</v>
      </c>
      <c r="D2698" s="9" t="s">
        <v>713</v>
      </c>
      <c r="E2698" s="11">
        <v>4.2603200000000001E-2</v>
      </c>
      <c r="F2698" s="12">
        <v>20.010000000000002</v>
      </c>
      <c r="G2698" s="12">
        <v>0.85</v>
      </c>
    </row>
    <row r="2699" spans="1:7" ht="18" customHeight="1">
      <c r="A2699" s="7"/>
      <c r="B2699" s="7"/>
      <c r="C2699" s="7"/>
      <c r="D2699" s="7"/>
      <c r="E2699" s="207" t="s">
        <v>716</v>
      </c>
      <c r="F2699" s="207"/>
      <c r="G2699" s="13">
        <v>1.57</v>
      </c>
    </row>
    <row r="2700" spans="1:7" ht="15" customHeight="1">
      <c r="A2700" s="7"/>
      <c r="B2700" s="7"/>
      <c r="C2700" s="7"/>
      <c r="D2700" s="7"/>
      <c r="E2700" s="208" t="s">
        <v>698</v>
      </c>
      <c r="F2700" s="208"/>
      <c r="G2700" s="14">
        <v>2.82</v>
      </c>
    </row>
    <row r="2701" spans="1:7" ht="9.9499999999999993" customHeight="1">
      <c r="A2701" s="7"/>
      <c r="B2701" s="7"/>
      <c r="C2701" s="7"/>
      <c r="D2701" s="7"/>
      <c r="E2701" s="209"/>
      <c r="F2701" s="209"/>
      <c r="G2701" s="209"/>
    </row>
    <row r="2702" spans="1:7" ht="20.100000000000001" customHeight="1">
      <c r="A2702" s="210" t="s">
        <v>1556</v>
      </c>
      <c r="B2702" s="210"/>
      <c r="C2702" s="210"/>
      <c r="D2702" s="210"/>
      <c r="E2702" s="210"/>
      <c r="F2702" s="210"/>
      <c r="G2702" s="210"/>
    </row>
    <row r="2703" spans="1:7" ht="15" customHeight="1">
      <c r="A2703" s="206" t="s">
        <v>700</v>
      </c>
      <c r="B2703" s="206"/>
      <c r="C2703" s="8" t="s">
        <v>3</v>
      </c>
      <c r="D2703" s="8" t="s">
        <v>4</v>
      </c>
      <c r="E2703" s="8" t="s">
        <v>692</v>
      </c>
      <c r="F2703" s="8" t="s">
        <v>693</v>
      </c>
      <c r="G2703" s="8" t="s">
        <v>694</v>
      </c>
    </row>
    <row r="2704" spans="1:7" ht="29.1" customHeight="1">
      <c r="A2704" s="9" t="s">
        <v>1533</v>
      </c>
      <c r="B2704" s="10" t="s">
        <v>1534</v>
      </c>
      <c r="C2704" s="9" t="s">
        <v>20</v>
      </c>
      <c r="D2704" s="9" t="s">
        <v>25</v>
      </c>
      <c r="E2704" s="11">
        <v>2.2900643000000001</v>
      </c>
      <c r="F2704" s="12">
        <v>0.89</v>
      </c>
      <c r="G2704" s="12">
        <v>2.0299999999999998</v>
      </c>
    </row>
    <row r="2705" spans="1:7" ht="21" customHeight="1">
      <c r="A2705" s="9" t="s">
        <v>1530</v>
      </c>
      <c r="B2705" s="10" t="s">
        <v>1531</v>
      </c>
      <c r="C2705" s="9" t="s">
        <v>20</v>
      </c>
      <c r="D2705" s="9" t="s">
        <v>33</v>
      </c>
      <c r="E2705" s="11">
        <v>1.724695E-2</v>
      </c>
      <c r="F2705" s="12">
        <v>1.1100000000000001</v>
      </c>
      <c r="G2705" s="12">
        <v>0.01</v>
      </c>
    </row>
    <row r="2706" spans="1:7" ht="15" customHeight="1">
      <c r="A2706" s="7"/>
      <c r="B2706" s="7"/>
      <c r="C2706" s="7"/>
      <c r="D2706" s="7"/>
      <c r="E2706" s="207" t="s">
        <v>709</v>
      </c>
      <c r="F2706" s="207"/>
      <c r="G2706" s="13">
        <v>2.04</v>
      </c>
    </row>
    <row r="2707" spans="1:7" ht="15" customHeight="1">
      <c r="A2707" s="206" t="s">
        <v>710</v>
      </c>
      <c r="B2707" s="206"/>
      <c r="C2707" s="8" t="s">
        <v>3</v>
      </c>
      <c r="D2707" s="8" t="s">
        <v>4</v>
      </c>
      <c r="E2707" s="8" t="s">
        <v>692</v>
      </c>
      <c r="F2707" s="8" t="s">
        <v>693</v>
      </c>
      <c r="G2707" s="8" t="s">
        <v>694</v>
      </c>
    </row>
    <row r="2708" spans="1:7" ht="21" customHeight="1">
      <c r="A2708" s="9" t="s">
        <v>763</v>
      </c>
      <c r="B2708" s="10" t="s">
        <v>764</v>
      </c>
      <c r="C2708" s="9" t="s">
        <v>20</v>
      </c>
      <c r="D2708" s="9" t="s">
        <v>713</v>
      </c>
      <c r="E2708" s="11">
        <v>5.771192E-2</v>
      </c>
      <c r="F2708" s="12">
        <v>16.670000000000002</v>
      </c>
      <c r="G2708" s="12">
        <v>0.96</v>
      </c>
    </row>
    <row r="2709" spans="1:7" ht="15" customHeight="1">
      <c r="A2709" s="9" t="s">
        <v>765</v>
      </c>
      <c r="B2709" s="10" t="s">
        <v>766</v>
      </c>
      <c r="C2709" s="9" t="s">
        <v>20</v>
      </c>
      <c r="D2709" s="9" t="s">
        <v>713</v>
      </c>
      <c r="E2709" s="11">
        <v>5.6975079999999997E-2</v>
      </c>
      <c r="F2709" s="12">
        <v>20.010000000000002</v>
      </c>
      <c r="G2709" s="12">
        <v>1.1399999999999999</v>
      </c>
    </row>
    <row r="2710" spans="1:7" ht="18" customHeight="1">
      <c r="A2710" s="7"/>
      <c r="B2710" s="7"/>
      <c r="C2710" s="7"/>
      <c r="D2710" s="7"/>
      <c r="E2710" s="207" t="s">
        <v>716</v>
      </c>
      <c r="F2710" s="207"/>
      <c r="G2710" s="13">
        <v>2.1</v>
      </c>
    </row>
    <row r="2711" spans="1:7" ht="15" customHeight="1">
      <c r="A2711" s="7"/>
      <c r="B2711" s="7"/>
      <c r="C2711" s="7"/>
      <c r="D2711" s="7"/>
      <c r="E2711" s="208" t="s">
        <v>698</v>
      </c>
      <c r="F2711" s="208"/>
      <c r="G2711" s="14">
        <v>4.1399999999999997</v>
      </c>
    </row>
    <row r="2712" spans="1:7" ht="9.9499999999999993" customHeight="1">
      <c r="A2712" s="7"/>
      <c r="B2712" s="7"/>
      <c r="C2712" s="7"/>
      <c r="D2712" s="7"/>
      <c r="E2712" s="209"/>
      <c r="F2712" s="209"/>
      <c r="G2712" s="209"/>
    </row>
    <row r="2713" spans="1:7" ht="20.100000000000001" customHeight="1">
      <c r="A2713" s="210" t="s">
        <v>1557</v>
      </c>
      <c r="B2713" s="210"/>
      <c r="C2713" s="210"/>
      <c r="D2713" s="210"/>
      <c r="E2713" s="210"/>
      <c r="F2713" s="210"/>
      <c r="G2713" s="210"/>
    </row>
    <row r="2714" spans="1:7" ht="15" customHeight="1">
      <c r="A2714" s="206" t="s">
        <v>700</v>
      </c>
      <c r="B2714" s="206"/>
      <c r="C2714" s="8" t="s">
        <v>3</v>
      </c>
      <c r="D2714" s="8" t="s">
        <v>4</v>
      </c>
      <c r="E2714" s="8" t="s">
        <v>692</v>
      </c>
      <c r="F2714" s="8" t="s">
        <v>693</v>
      </c>
      <c r="G2714" s="8" t="s">
        <v>694</v>
      </c>
    </row>
    <row r="2715" spans="1:7" ht="21" customHeight="1">
      <c r="A2715" s="9" t="s">
        <v>1536</v>
      </c>
      <c r="B2715" s="10" t="s">
        <v>1537</v>
      </c>
      <c r="C2715" s="9" t="s">
        <v>20</v>
      </c>
      <c r="D2715" s="9" t="s">
        <v>25</v>
      </c>
      <c r="E2715" s="11">
        <v>1.70617018</v>
      </c>
      <c r="F2715" s="12">
        <v>1.46</v>
      </c>
      <c r="G2715" s="12">
        <v>2.4900000000000002</v>
      </c>
    </row>
    <row r="2716" spans="1:7" ht="15" customHeight="1">
      <c r="A2716" s="7"/>
      <c r="B2716" s="7"/>
      <c r="C2716" s="7"/>
      <c r="D2716" s="7"/>
      <c r="E2716" s="207" t="s">
        <v>709</v>
      </c>
      <c r="F2716" s="207"/>
      <c r="G2716" s="13">
        <v>2.4900000000000002</v>
      </c>
    </row>
    <row r="2717" spans="1:7" ht="15" customHeight="1">
      <c r="A2717" s="206" t="s">
        <v>710</v>
      </c>
      <c r="B2717" s="206"/>
      <c r="C2717" s="8" t="s">
        <v>3</v>
      </c>
      <c r="D2717" s="8" t="s">
        <v>4</v>
      </c>
      <c r="E2717" s="8" t="s">
        <v>692</v>
      </c>
      <c r="F2717" s="8" t="s">
        <v>693</v>
      </c>
      <c r="G2717" s="8" t="s">
        <v>694</v>
      </c>
    </row>
    <row r="2718" spans="1:7" ht="21" customHeight="1">
      <c r="A2718" s="9" t="s">
        <v>763</v>
      </c>
      <c r="B2718" s="10" t="s">
        <v>764</v>
      </c>
      <c r="C2718" s="9" t="s">
        <v>20</v>
      </c>
      <c r="D2718" s="9" t="s">
        <v>713</v>
      </c>
      <c r="E2718" s="11">
        <v>0.13620955000000001</v>
      </c>
      <c r="F2718" s="12">
        <v>16.670000000000002</v>
      </c>
      <c r="G2718" s="12">
        <v>2.27</v>
      </c>
    </row>
    <row r="2719" spans="1:7" ht="15" customHeight="1">
      <c r="A2719" s="9" t="s">
        <v>765</v>
      </c>
      <c r="B2719" s="10" t="s">
        <v>766</v>
      </c>
      <c r="C2719" s="9" t="s">
        <v>20</v>
      </c>
      <c r="D2719" s="9" t="s">
        <v>713</v>
      </c>
      <c r="E2719" s="11">
        <v>0.13620955000000001</v>
      </c>
      <c r="F2719" s="12">
        <v>20.010000000000002</v>
      </c>
      <c r="G2719" s="12">
        <v>2.72</v>
      </c>
    </row>
    <row r="2720" spans="1:7" ht="18" customHeight="1">
      <c r="A2720" s="7"/>
      <c r="B2720" s="7"/>
      <c r="C2720" s="7"/>
      <c r="D2720" s="7"/>
      <c r="E2720" s="207" t="s">
        <v>716</v>
      </c>
      <c r="F2720" s="207"/>
      <c r="G2720" s="13">
        <v>4.99</v>
      </c>
    </row>
    <row r="2721" spans="1:7" ht="15" customHeight="1">
      <c r="A2721" s="206" t="s">
        <v>691</v>
      </c>
      <c r="B2721" s="206"/>
      <c r="C2721" s="8" t="s">
        <v>3</v>
      </c>
      <c r="D2721" s="8" t="s">
        <v>4</v>
      </c>
      <c r="E2721" s="8" t="s">
        <v>692</v>
      </c>
      <c r="F2721" s="8" t="s">
        <v>693</v>
      </c>
      <c r="G2721" s="8" t="s">
        <v>694</v>
      </c>
    </row>
    <row r="2722" spans="1:7" ht="45.95" customHeight="1">
      <c r="A2722" s="9" t="s">
        <v>1538</v>
      </c>
      <c r="B2722" s="10" t="s">
        <v>1539</v>
      </c>
      <c r="C2722" s="9" t="s">
        <v>20</v>
      </c>
      <c r="D2722" s="9" t="s">
        <v>25</v>
      </c>
      <c r="E2722" s="11">
        <v>1.49680839</v>
      </c>
      <c r="F2722" s="12">
        <v>6.13</v>
      </c>
      <c r="G2722" s="12">
        <v>9.17</v>
      </c>
    </row>
    <row r="2723" spans="1:7" ht="15" customHeight="1">
      <c r="A2723" s="7"/>
      <c r="B2723" s="7"/>
      <c r="C2723" s="7"/>
      <c r="D2723" s="7"/>
      <c r="E2723" s="207" t="s">
        <v>697</v>
      </c>
      <c r="F2723" s="207"/>
      <c r="G2723" s="13">
        <v>9.17</v>
      </c>
    </row>
    <row r="2724" spans="1:7" ht="15" customHeight="1">
      <c r="A2724" s="7"/>
      <c r="B2724" s="7"/>
      <c r="C2724" s="7"/>
      <c r="D2724" s="7"/>
      <c r="E2724" s="208" t="s">
        <v>698</v>
      </c>
      <c r="F2724" s="208"/>
      <c r="G2724" s="14">
        <v>16.649999999999999</v>
      </c>
    </row>
    <row r="2725" spans="1:7" ht="9.9499999999999993" customHeight="1">
      <c r="A2725" s="7"/>
      <c r="B2725" s="7"/>
      <c r="C2725" s="7"/>
      <c r="D2725" s="7"/>
      <c r="E2725" s="209"/>
      <c r="F2725" s="209"/>
      <c r="G2725" s="209"/>
    </row>
    <row r="2726" spans="1:7" ht="20.100000000000001" customHeight="1">
      <c r="A2726" s="210" t="s">
        <v>1558</v>
      </c>
      <c r="B2726" s="210"/>
      <c r="C2726" s="210"/>
      <c r="D2726" s="210"/>
      <c r="E2726" s="210"/>
      <c r="F2726" s="210"/>
      <c r="G2726" s="210"/>
    </row>
    <row r="2727" spans="1:7" ht="15" customHeight="1">
      <c r="A2727" s="206" t="s">
        <v>691</v>
      </c>
      <c r="B2727" s="206"/>
      <c r="C2727" s="8" t="s">
        <v>3</v>
      </c>
      <c r="D2727" s="8" t="s">
        <v>4</v>
      </c>
      <c r="E2727" s="8" t="s">
        <v>692</v>
      </c>
      <c r="F2727" s="8" t="s">
        <v>693</v>
      </c>
      <c r="G2727" s="8" t="s">
        <v>694</v>
      </c>
    </row>
    <row r="2728" spans="1:7" ht="29.1" customHeight="1">
      <c r="A2728" s="9" t="s">
        <v>1541</v>
      </c>
      <c r="B2728" s="10" t="s">
        <v>1542</v>
      </c>
      <c r="C2728" s="9" t="s">
        <v>20</v>
      </c>
      <c r="D2728" s="9" t="s">
        <v>33</v>
      </c>
      <c r="E2728" s="11">
        <v>1.19653429</v>
      </c>
      <c r="F2728" s="12">
        <v>10.65</v>
      </c>
      <c r="G2728" s="12">
        <v>12.74</v>
      </c>
    </row>
    <row r="2729" spans="1:7" ht="29.1" customHeight="1">
      <c r="A2729" s="9" t="s">
        <v>1543</v>
      </c>
      <c r="B2729" s="10" t="s">
        <v>1544</v>
      </c>
      <c r="C2729" s="9" t="s">
        <v>20</v>
      </c>
      <c r="D2729" s="9" t="s">
        <v>33</v>
      </c>
      <c r="E2729" s="11">
        <v>1.19653429</v>
      </c>
      <c r="F2729" s="12">
        <v>6.07</v>
      </c>
      <c r="G2729" s="12">
        <v>7.26</v>
      </c>
    </row>
    <row r="2730" spans="1:7" ht="15" customHeight="1">
      <c r="A2730" s="7"/>
      <c r="B2730" s="7"/>
      <c r="C2730" s="7"/>
      <c r="D2730" s="7"/>
      <c r="E2730" s="207" t="s">
        <v>697</v>
      </c>
      <c r="F2730" s="207"/>
      <c r="G2730" s="13">
        <v>20</v>
      </c>
    </row>
    <row r="2731" spans="1:7" ht="15" customHeight="1">
      <c r="A2731" s="7"/>
      <c r="B2731" s="7"/>
      <c r="C2731" s="7"/>
      <c r="D2731" s="7"/>
      <c r="E2731" s="208" t="s">
        <v>698</v>
      </c>
      <c r="F2731" s="208"/>
      <c r="G2731" s="14">
        <v>20</v>
      </c>
    </row>
    <row r="2732" spans="1:7" ht="9.9499999999999993" customHeight="1">
      <c r="A2732" s="7"/>
      <c r="B2732" s="7"/>
      <c r="C2732" s="7"/>
      <c r="D2732" s="7"/>
      <c r="E2732" s="209"/>
      <c r="F2732" s="209"/>
      <c r="G2732" s="209"/>
    </row>
    <row r="2733" spans="1:7" ht="20.100000000000001" customHeight="1">
      <c r="A2733" s="210" t="s">
        <v>1559</v>
      </c>
      <c r="B2733" s="210"/>
      <c r="C2733" s="210"/>
      <c r="D2733" s="210"/>
      <c r="E2733" s="210"/>
      <c r="F2733" s="210"/>
      <c r="G2733" s="210"/>
    </row>
    <row r="2734" spans="1:7" ht="15" customHeight="1">
      <c r="A2734" s="206" t="s">
        <v>691</v>
      </c>
      <c r="B2734" s="206"/>
      <c r="C2734" s="8" t="s">
        <v>3</v>
      </c>
      <c r="D2734" s="8" t="s">
        <v>4</v>
      </c>
      <c r="E2734" s="8" t="s">
        <v>692</v>
      </c>
      <c r="F2734" s="8" t="s">
        <v>693</v>
      </c>
      <c r="G2734" s="8" t="s">
        <v>694</v>
      </c>
    </row>
    <row r="2735" spans="1:7" ht="29.1" customHeight="1">
      <c r="A2735" s="9" t="s">
        <v>1541</v>
      </c>
      <c r="B2735" s="10" t="s">
        <v>1542</v>
      </c>
      <c r="C2735" s="9" t="s">
        <v>20</v>
      </c>
      <c r="D2735" s="9" t="s">
        <v>33</v>
      </c>
      <c r="E2735" s="11">
        <v>1</v>
      </c>
      <c r="F2735" s="12">
        <v>10.65</v>
      </c>
      <c r="G2735" s="12">
        <v>10.65</v>
      </c>
    </row>
    <row r="2736" spans="1:7" ht="29.1" customHeight="1">
      <c r="A2736" s="9" t="s">
        <v>1543</v>
      </c>
      <c r="B2736" s="10" t="s">
        <v>1544</v>
      </c>
      <c r="C2736" s="9" t="s">
        <v>20</v>
      </c>
      <c r="D2736" s="9" t="s">
        <v>33</v>
      </c>
      <c r="E2736" s="11">
        <v>1</v>
      </c>
      <c r="F2736" s="12">
        <v>6.07</v>
      </c>
      <c r="G2736" s="12">
        <v>6.07</v>
      </c>
    </row>
    <row r="2737" spans="1:7" ht="15" customHeight="1">
      <c r="A2737" s="7"/>
      <c r="B2737" s="7"/>
      <c r="C2737" s="7"/>
      <c r="D2737" s="7"/>
      <c r="E2737" s="207" t="s">
        <v>697</v>
      </c>
      <c r="F2737" s="207"/>
      <c r="G2737" s="13">
        <v>16.72</v>
      </c>
    </row>
    <row r="2738" spans="1:7" ht="15" customHeight="1">
      <c r="A2738" s="7"/>
      <c r="B2738" s="7"/>
      <c r="C2738" s="7"/>
      <c r="D2738" s="7"/>
      <c r="E2738" s="208" t="s">
        <v>698</v>
      </c>
      <c r="F2738" s="208"/>
      <c r="G2738" s="14">
        <v>20</v>
      </c>
    </row>
    <row r="2739" spans="1:7" ht="9.9499999999999993" customHeight="1">
      <c r="A2739" s="7"/>
      <c r="B2739" s="7"/>
      <c r="C2739" s="7"/>
      <c r="D2739" s="7"/>
      <c r="E2739" s="209"/>
      <c r="F2739" s="209"/>
      <c r="G2739" s="209"/>
    </row>
    <row r="2740" spans="1:7" ht="20.100000000000001" customHeight="1">
      <c r="A2740" s="210" t="s">
        <v>1560</v>
      </c>
      <c r="B2740" s="210"/>
      <c r="C2740" s="210"/>
      <c r="D2740" s="210"/>
      <c r="E2740" s="210"/>
      <c r="F2740" s="210"/>
      <c r="G2740" s="210"/>
    </row>
    <row r="2741" spans="1:7" ht="15" customHeight="1">
      <c r="A2741" s="206" t="s">
        <v>691</v>
      </c>
      <c r="B2741" s="206"/>
      <c r="C2741" s="8" t="s">
        <v>3</v>
      </c>
      <c r="D2741" s="8" t="s">
        <v>4</v>
      </c>
      <c r="E2741" s="8" t="s">
        <v>692</v>
      </c>
      <c r="F2741" s="8" t="s">
        <v>693</v>
      </c>
      <c r="G2741" s="8" t="s">
        <v>694</v>
      </c>
    </row>
    <row r="2742" spans="1:7" ht="29.1" customHeight="1">
      <c r="A2742" s="9" t="s">
        <v>1543</v>
      </c>
      <c r="B2742" s="10" t="s">
        <v>1544</v>
      </c>
      <c r="C2742" s="9" t="s">
        <v>20</v>
      </c>
      <c r="D2742" s="9" t="s">
        <v>33</v>
      </c>
      <c r="E2742" s="11">
        <v>1.4759759699999999</v>
      </c>
      <c r="F2742" s="12">
        <v>6.07</v>
      </c>
      <c r="G2742" s="12">
        <v>8.9499999999999993</v>
      </c>
    </row>
    <row r="2743" spans="1:7" ht="29.1" customHeight="1">
      <c r="A2743" s="9" t="s">
        <v>1561</v>
      </c>
      <c r="B2743" s="10" t="s">
        <v>1562</v>
      </c>
      <c r="C2743" s="9" t="s">
        <v>20</v>
      </c>
      <c r="D2743" s="9" t="s">
        <v>33</v>
      </c>
      <c r="E2743" s="11">
        <v>1.4759759699999999</v>
      </c>
      <c r="F2743" s="12">
        <v>27.23</v>
      </c>
      <c r="G2743" s="12">
        <v>40.19</v>
      </c>
    </row>
    <row r="2744" spans="1:7" ht="15" customHeight="1">
      <c r="A2744" s="7"/>
      <c r="B2744" s="7"/>
      <c r="C2744" s="7"/>
      <c r="D2744" s="7"/>
      <c r="E2744" s="207" t="s">
        <v>697</v>
      </c>
      <c r="F2744" s="207"/>
      <c r="G2744" s="13">
        <v>49.14</v>
      </c>
    </row>
    <row r="2745" spans="1:7" ht="15" customHeight="1">
      <c r="A2745" s="7"/>
      <c r="B2745" s="7"/>
      <c r="C2745" s="7"/>
      <c r="D2745" s="7"/>
      <c r="E2745" s="208" t="s">
        <v>698</v>
      </c>
      <c r="F2745" s="208"/>
      <c r="G2745" s="14">
        <v>49.14</v>
      </c>
    </row>
    <row r="2746" spans="1:7" ht="9.9499999999999993" customHeight="1">
      <c r="A2746" s="7"/>
      <c r="B2746" s="7"/>
      <c r="C2746" s="7"/>
      <c r="D2746" s="7"/>
      <c r="E2746" s="209"/>
      <c r="F2746" s="209"/>
      <c r="G2746" s="209"/>
    </row>
    <row r="2747" spans="1:7" ht="20.100000000000001" customHeight="1">
      <c r="A2747" s="210" t="s">
        <v>1563</v>
      </c>
      <c r="B2747" s="210"/>
      <c r="C2747" s="210"/>
      <c r="D2747" s="210"/>
      <c r="E2747" s="210"/>
      <c r="F2747" s="210"/>
      <c r="G2747" s="210"/>
    </row>
    <row r="2748" spans="1:7" ht="15" customHeight="1">
      <c r="A2748" s="206" t="s">
        <v>700</v>
      </c>
      <c r="B2748" s="206"/>
      <c r="C2748" s="8" t="s">
        <v>3</v>
      </c>
      <c r="D2748" s="8" t="s">
        <v>4</v>
      </c>
      <c r="E2748" s="8" t="s">
        <v>692</v>
      </c>
      <c r="F2748" s="8" t="s">
        <v>693</v>
      </c>
      <c r="G2748" s="8" t="s">
        <v>694</v>
      </c>
    </row>
    <row r="2749" spans="1:7" ht="29.1" customHeight="1">
      <c r="A2749" s="9" t="s">
        <v>1552</v>
      </c>
      <c r="B2749" s="10" t="s">
        <v>1553</v>
      </c>
      <c r="C2749" s="9" t="s">
        <v>20</v>
      </c>
      <c r="D2749" s="9" t="s">
        <v>33</v>
      </c>
      <c r="E2749" s="11">
        <v>1</v>
      </c>
      <c r="F2749" s="12">
        <v>29.38</v>
      </c>
      <c r="G2749" s="12">
        <v>29.38</v>
      </c>
    </row>
    <row r="2750" spans="1:7" ht="15" customHeight="1">
      <c r="A2750" s="7"/>
      <c r="B2750" s="7"/>
      <c r="C2750" s="7"/>
      <c r="D2750" s="7"/>
      <c r="E2750" s="207" t="s">
        <v>709</v>
      </c>
      <c r="F2750" s="207"/>
      <c r="G2750" s="13">
        <v>29.38</v>
      </c>
    </row>
    <row r="2751" spans="1:7" ht="15" customHeight="1">
      <c r="A2751" s="206" t="s">
        <v>710</v>
      </c>
      <c r="B2751" s="206"/>
      <c r="C2751" s="8" t="s">
        <v>3</v>
      </c>
      <c r="D2751" s="8" t="s">
        <v>4</v>
      </c>
      <c r="E2751" s="8" t="s">
        <v>692</v>
      </c>
      <c r="F2751" s="8" t="s">
        <v>693</v>
      </c>
      <c r="G2751" s="8" t="s">
        <v>694</v>
      </c>
    </row>
    <row r="2752" spans="1:7" ht="21" customHeight="1">
      <c r="A2752" s="9" t="s">
        <v>763</v>
      </c>
      <c r="B2752" s="10" t="s">
        <v>764</v>
      </c>
      <c r="C2752" s="9" t="s">
        <v>20</v>
      </c>
      <c r="D2752" s="9" t="s">
        <v>713</v>
      </c>
      <c r="E2752" s="11">
        <v>1.60805972</v>
      </c>
      <c r="F2752" s="12">
        <v>16.670000000000002</v>
      </c>
      <c r="G2752" s="12">
        <v>26.8</v>
      </c>
    </row>
    <row r="2753" spans="1:7" ht="15" customHeight="1">
      <c r="A2753" s="9" t="s">
        <v>765</v>
      </c>
      <c r="B2753" s="10" t="s">
        <v>766</v>
      </c>
      <c r="C2753" s="9" t="s">
        <v>20</v>
      </c>
      <c r="D2753" s="9" t="s">
        <v>713</v>
      </c>
      <c r="E2753" s="11">
        <v>1.6085341500000001</v>
      </c>
      <c r="F2753" s="12">
        <v>20.010000000000002</v>
      </c>
      <c r="G2753" s="12">
        <v>32.18</v>
      </c>
    </row>
    <row r="2754" spans="1:7" ht="18" customHeight="1">
      <c r="A2754" s="7"/>
      <c r="B2754" s="7"/>
      <c r="C2754" s="7"/>
      <c r="D2754" s="7"/>
      <c r="E2754" s="207" t="s">
        <v>716</v>
      </c>
      <c r="F2754" s="207"/>
      <c r="G2754" s="13">
        <v>58.98</v>
      </c>
    </row>
    <row r="2755" spans="1:7" ht="15" customHeight="1">
      <c r="A2755" s="7"/>
      <c r="B2755" s="7"/>
      <c r="C2755" s="7"/>
      <c r="D2755" s="7"/>
      <c r="E2755" s="208" t="s">
        <v>698</v>
      </c>
      <c r="F2755" s="208"/>
      <c r="G2755" s="14">
        <v>88.36</v>
      </c>
    </row>
    <row r="2756" spans="1:7" ht="9.9499999999999993" customHeight="1">
      <c r="A2756" s="7"/>
      <c r="B2756" s="7"/>
      <c r="C2756" s="7"/>
      <c r="D2756" s="7"/>
      <c r="E2756" s="209"/>
      <c r="F2756" s="209"/>
      <c r="G2756" s="209"/>
    </row>
    <row r="2757" spans="1:7" ht="20.100000000000001" customHeight="1">
      <c r="A2757" s="210" t="s">
        <v>1564</v>
      </c>
      <c r="B2757" s="210"/>
      <c r="C2757" s="210"/>
      <c r="D2757" s="210"/>
      <c r="E2757" s="210"/>
      <c r="F2757" s="210"/>
      <c r="G2757" s="210"/>
    </row>
    <row r="2758" spans="1:7" ht="15" customHeight="1">
      <c r="A2758" s="206" t="s">
        <v>700</v>
      </c>
      <c r="B2758" s="206"/>
      <c r="C2758" s="8" t="s">
        <v>3</v>
      </c>
      <c r="D2758" s="8" t="s">
        <v>4</v>
      </c>
      <c r="E2758" s="8" t="s">
        <v>692</v>
      </c>
      <c r="F2758" s="8" t="s">
        <v>693</v>
      </c>
      <c r="G2758" s="8" t="s">
        <v>694</v>
      </c>
    </row>
    <row r="2759" spans="1:7" ht="29.1" customHeight="1">
      <c r="A2759" s="9" t="s">
        <v>1528</v>
      </c>
      <c r="B2759" s="10" t="s">
        <v>1529</v>
      </c>
      <c r="C2759" s="9" t="s">
        <v>20</v>
      </c>
      <c r="D2759" s="9" t="s">
        <v>25</v>
      </c>
      <c r="E2759" s="11">
        <v>2.1310538499999998</v>
      </c>
      <c r="F2759" s="12">
        <v>0.56000000000000005</v>
      </c>
      <c r="G2759" s="12">
        <v>1.19</v>
      </c>
    </row>
    <row r="2760" spans="1:7" ht="21" customHeight="1">
      <c r="A2760" s="9" t="s">
        <v>1530</v>
      </c>
      <c r="B2760" s="10" t="s">
        <v>1531</v>
      </c>
      <c r="C2760" s="9" t="s">
        <v>20</v>
      </c>
      <c r="D2760" s="9" t="s">
        <v>33</v>
      </c>
      <c r="E2760" s="11">
        <v>1.600702E-2</v>
      </c>
      <c r="F2760" s="12">
        <v>1.1100000000000001</v>
      </c>
      <c r="G2760" s="12">
        <v>0.01</v>
      </c>
    </row>
    <row r="2761" spans="1:7" ht="15" customHeight="1">
      <c r="A2761" s="7"/>
      <c r="B2761" s="7"/>
      <c r="C2761" s="7"/>
      <c r="D2761" s="7"/>
      <c r="E2761" s="207" t="s">
        <v>709</v>
      </c>
      <c r="F2761" s="207"/>
      <c r="G2761" s="13">
        <v>1.2</v>
      </c>
    </row>
    <row r="2762" spans="1:7" ht="15" customHeight="1">
      <c r="A2762" s="206" t="s">
        <v>710</v>
      </c>
      <c r="B2762" s="206"/>
      <c r="C2762" s="8" t="s">
        <v>3</v>
      </c>
      <c r="D2762" s="8" t="s">
        <v>4</v>
      </c>
      <c r="E2762" s="8" t="s">
        <v>692</v>
      </c>
      <c r="F2762" s="8" t="s">
        <v>693</v>
      </c>
      <c r="G2762" s="8" t="s">
        <v>694</v>
      </c>
    </row>
    <row r="2763" spans="1:7" ht="21" customHeight="1">
      <c r="A2763" s="9" t="s">
        <v>763</v>
      </c>
      <c r="B2763" s="10" t="s">
        <v>764</v>
      </c>
      <c r="C2763" s="9" t="s">
        <v>20</v>
      </c>
      <c r="D2763" s="9" t="s">
        <v>713</v>
      </c>
      <c r="E2763" s="11">
        <v>4.1081279999999998E-2</v>
      </c>
      <c r="F2763" s="12">
        <v>16.670000000000002</v>
      </c>
      <c r="G2763" s="12">
        <v>0.68</v>
      </c>
    </row>
    <row r="2764" spans="1:7" ht="15" customHeight="1">
      <c r="A2764" s="9" t="s">
        <v>765</v>
      </c>
      <c r="B2764" s="10" t="s">
        <v>766</v>
      </c>
      <c r="C2764" s="9" t="s">
        <v>20</v>
      </c>
      <c r="D2764" s="9" t="s">
        <v>713</v>
      </c>
      <c r="E2764" s="11">
        <v>4.0981150000000001E-2</v>
      </c>
      <c r="F2764" s="12">
        <v>20.010000000000002</v>
      </c>
      <c r="G2764" s="12">
        <v>0.82</v>
      </c>
    </row>
    <row r="2765" spans="1:7" ht="18" customHeight="1">
      <c r="A2765" s="7"/>
      <c r="B2765" s="7"/>
      <c r="C2765" s="7"/>
      <c r="D2765" s="7"/>
      <c r="E2765" s="207" t="s">
        <v>716</v>
      </c>
      <c r="F2765" s="207"/>
      <c r="G2765" s="13">
        <v>1.5</v>
      </c>
    </row>
    <row r="2766" spans="1:7" ht="15" customHeight="1">
      <c r="A2766" s="7"/>
      <c r="B2766" s="7"/>
      <c r="C2766" s="7"/>
      <c r="D2766" s="7"/>
      <c r="E2766" s="208" t="s">
        <v>698</v>
      </c>
      <c r="F2766" s="208"/>
      <c r="G2766" s="14">
        <v>2.7</v>
      </c>
    </row>
    <row r="2767" spans="1:7" ht="9.9499999999999993" customHeight="1">
      <c r="A2767" s="7"/>
      <c r="B2767" s="7"/>
      <c r="C2767" s="7"/>
      <c r="D2767" s="7"/>
      <c r="E2767" s="209"/>
      <c r="F2767" s="209"/>
      <c r="G2767" s="209"/>
    </row>
    <row r="2768" spans="1:7" ht="20.100000000000001" customHeight="1">
      <c r="A2768" s="210" t="s">
        <v>1565</v>
      </c>
      <c r="B2768" s="210"/>
      <c r="C2768" s="210"/>
      <c r="D2768" s="210"/>
      <c r="E2768" s="210"/>
      <c r="F2768" s="210"/>
      <c r="G2768" s="210"/>
    </row>
    <row r="2769" spans="1:7" ht="15" customHeight="1">
      <c r="A2769" s="206" t="s">
        <v>700</v>
      </c>
      <c r="B2769" s="206"/>
      <c r="C2769" s="8" t="s">
        <v>3</v>
      </c>
      <c r="D2769" s="8" t="s">
        <v>4</v>
      </c>
      <c r="E2769" s="8" t="s">
        <v>692</v>
      </c>
      <c r="F2769" s="8" t="s">
        <v>693</v>
      </c>
      <c r="G2769" s="8" t="s">
        <v>694</v>
      </c>
    </row>
    <row r="2770" spans="1:7" ht="29.1" customHeight="1">
      <c r="A2770" s="9" t="s">
        <v>1533</v>
      </c>
      <c r="B2770" s="10" t="s">
        <v>1534</v>
      </c>
      <c r="C2770" s="9" t="s">
        <v>20</v>
      </c>
      <c r="D2770" s="9" t="s">
        <v>25</v>
      </c>
      <c r="E2770" s="11">
        <v>2.2900643000000001</v>
      </c>
      <c r="F2770" s="12">
        <v>0.89</v>
      </c>
      <c r="G2770" s="12">
        <v>2.0299999999999998</v>
      </c>
    </row>
    <row r="2771" spans="1:7" ht="21" customHeight="1">
      <c r="A2771" s="9" t="s">
        <v>1530</v>
      </c>
      <c r="B2771" s="10" t="s">
        <v>1531</v>
      </c>
      <c r="C2771" s="9" t="s">
        <v>20</v>
      </c>
      <c r="D2771" s="9" t="s">
        <v>33</v>
      </c>
      <c r="E2771" s="11">
        <v>1.724695E-2</v>
      </c>
      <c r="F2771" s="12">
        <v>1.1100000000000001</v>
      </c>
      <c r="G2771" s="12">
        <v>0.01</v>
      </c>
    </row>
    <row r="2772" spans="1:7" ht="15" customHeight="1">
      <c r="A2772" s="7"/>
      <c r="B2772" s="7"/>
      <c r="C2772" s="7"/>
      <c r="D2772" s="7"/>
      <c r="E2772" s="207" t="s">
        <v>709</v>
      </c>
      <c r="F2772" s="207"/>
      <c r="G2772" s="13">
        <v>2.04</v>
      </c>
    </row>
    <row r="2773" spans="1:7" ht="15" customHeight="1">
      <c r="A2773" s="206" t="s">
        <v>710</v>
      </c>
      <c r="B2773" s="206"/>
      <c r="C2773" s="8" t="s">
        <v>3</v>
      </c>
      <c r="D2773" s="8" t="s">
        <v>4</v>
      </c>
      <c r="E2773" s="8" t="s">
        <v>692</v>
      </c>
      <c r="F2773" s="8" t="s">
        <v>693</v>
      </c>
      <c r="G2773" s="8" t="s">
        <v>694</v>
      </c>
    </row>
    <row r="2774" spans="1:7" ht="21" customHeight="1">
      <c r="A2774" s="9" t="s">
        <v>763</v>
      </c>
      <c r="B2774" s="10" t="s">
        <v>764</v>
      </c>
      <c r="C2774" s="9" t="s">
        <v>20</v>
      </c>
      <c r="D2774" s="9" t="s">
        <v>713</v>
      </c>
      <c r="E2774" s="11">
        <v>5.771192E-2</v>
      </c>
      <c r="F2774" s="12">
        <v>16.670000000000002</v>
      </c>
      <c r="G2774" s="12">
        <v>0.96</v>
      </c>
    </row>
    <row r="2775" spans="1:7" ht="15" customHeight="1">
      <c r="A2775" s="9" t="s">
        <v>765</v>
      </c>
      <c r="B2775" s="10" t="s">
        <v>766</v>
      </c>
      <c r="C2775" s="9" t="s">
        <v>20</v>
      </c>
      <c r="D2775" s="9" t="s">
        <v>713</v>
      </c>
      <c r="E2775" s="11">
        <v>5.6975079999999997E-2</v>
      </c>
      <c r="F2775" s="12">
        <v>20.010000000000002</v>
      </c>
      <c r="G2775" s="12">
        <v>1.1399999999999999</v>
      </c>
    </row>
    <row r="2776" spans="1:7" ht="18" customHeight="1">
      <c r="A2776" s="7"/>
      <c r="B2776" s="7"/>
      <c r="C2776" s="7"/>
      <c r="D2776" s="7"/>
      <c r="E2776" s="207" t="s">
        <v>716</v>
      </c>
      <c r="F2776" s="207"/>
      <c r="G2776" s="13">
        <v>2.1</v>
      </c>
    </row>
    <row r="2777" spans="1:7" ht="15" customHeight="1">
      <c r="A2777" s="7"/>
      <c r="B2777" s="7"/>
      <c r="C2777" s="7"/>
      <c r="D2777" s="7"/>
      <c r="E2777" s="208" t="s">
        <v>698</v>
      </c>
      <c r="F2777" s="208"/>
      <c r="G2777" s="14">
        <v>4.1399999999999997</v>
      </c>
    </row>
    <row r="2778" spans="1:7" ht="9.9499999999999993" customHeight="1">
      <c r="A2778" s="7"/>
      <c r="B2778" s="7"/>
      <c r="C2778" s="7"/>
      <c r="D2778" s="7"/>
      <c r="E2778" s="209"/>
      <c r="F2778" s="209"/>
      <c r="G2778" s="209"/>
    </row>
    <row r="2779" spans="1:7" ht="20.100000000000001" customHeight="1">
      <c r="A2779" s="210" t="s">
        <v>1566</v>
      </c>
      <c r="B2779" s="210"/>
      <c r="C2779" s="210"/>
      <c r="D2779" s="210"/>
      <c r="E2779" s="210"/>
      <c r="F2779" s="210"/>
      <c r="G2779" s="210"/>
    </row>
    <row r="2780" spans="1:7" ht="15" customHeight="1">
      <c r="A2780" s="206" t="s">
        <v>700</v>
      </c>
      <c r="B2780" s="206"/>
      <c r="C2780" s="8" t="s">
        <v>3</v>
      </c>
      <c r="D2780" s="8" t="s">
        <v>4</v>
      </c>
      <c r="E2780" s="8" t="s">
        <v>692</v>
      </c>
      <c r="F2780" s="8" t="s">
        <v>693</v>
      </c>
      <c r="G2780" s="8" t="s">
        <v>694</v>
      </c>
    </row>
    <row r="2781" spans="1:7" ht="21" customHeight="1">
      <c r="A2781" s="9" t="s">
        <v>1536</v>
      </c>
      <c r="B2781" s="10" t="s">
        <v>1537</v>
      </c>
      <c r="C2781" s="9" t="s">
        <v>20</v>
      </c>
      <c r="D2781" s="9" t="s">
        <v>25</v>
      </c>
      <c r="E2781" s="11">
        <v>1.73425528</v>
      </c>
      <c r="F2781" s="12">
        <v>1.46</v>
      </c>
      <c r="G2781" s="12">
        <v>2.5299999999999998</v>
      </c>
    </row>
    <row r="2782" spans="1:7" ht="15" customHeight="1">
      <c r="A2782" s="7"/>
      <c r="B2782" s="7"/>
      <c r="C2782" s="7"/>
      <c r="D2782" s="7"/>
      <c r="E2782" s="207" t="s">
        <v>709</v>
      </c>
      <c r="F2782" s="207"/>
      <c r="G2782" s="13">
        <v>2.5299999999999998</v>
      </c>
    </row>
    <row r="2783" spans="1:7" ht="15" customHeight="1">
      <c r="A2783" s="206" t="s">
        <v>710</v>
      </c>
      <c r="B2783" s="206"/>
      <c r="C2783" s="8" t="s">
        <v>3</v>
      </c>
      <c r="D2783" s="8" t="s">
        <v>4</v>
      </c>
      <c r="E2783" s="8" t="s">
        <v>692</v>
      </c>
      <c r="F2783" s="8" t="s">
        <v>693</v>
      </c>
      <c r="G2783" s="8" t="s">
        <v>694</v>
      </c>
    </row>
    <row r="2784" spans="1:7" ht="21" customHeight="1">
      <c r="A2784" s="9" t="s">
        <v>763</v>
      </c>
      <c r="B2784" s="10" t="s">
        <v>764</v>
      </c>
      <c r="C2784" s="9" t="s">
        <v>20</v>
      </c>
      <c r="D2784" s="9" t="s">
        <v>713</v>
      </c>
      <c r="E2784" s="11">
        <v>0.13884065000000001</v>
      </c>
      <c r="F2784" s="12">
        <v>16.670000000000002</v>
      </c>
      <c r="G2784" s="12">
        <v>2.31</v>
      </c>
    </row>
    <row r="2785" spans="1:7" ht="15" customHeight="1">
      <c r="A2785" s="9" t="s">
        <v>765</v>
      </c>
      <c r="B2785" s="10" t="s">
        <v>766</v>
      </c>
      <c r="C2785" s="9" t="s">
        <v>20</v>
      </c>
      <c r="D2785" s="9" t="s">
        <v>713</v>
      </c>
      <c r="E2785" s="11">
        <v>0.13824077000000001</v>
      </c>
      <c r="F2785" s="12">
        <v>20.010000000000002</v>
      </c>
      <c r="G2785" s="12">
        <v>2.76</v>
      </c>
    </row>
    <row r="2786" spans="1:7" ht="18" customHeight="1">
      <c r="A2786" s="7"/>
      <c r="B2786" s="7"/>
      <c r="C2786" s="7"/>
      <c r="D2786" s="7"/>
      <c r="E2786" s="207" t="s">
        <v>716</v>
      </c>
      <c r="F2786" s="207"/>
      <c r="G2786" s="13">
        <v>5.07</v>
      </c>
    </row>
    <row r="2787" spans="1:7" ht="15" customHeight="1">
      <c r="A2787" s="206" t="s">
        <v>691</v>
      </c>
      <c r="B2787" s="206"/>
      <c r="C2787" s="8" t="s">
        <v>3</v>
      </c>
      <c r="D2787" s="8" t="s">
        <v>4</v>
      </c>
      <c r="E2787" s="8" t="s">
        <v>692</v>
      </c>
      <c r="F2787" s="8" t="s">
        <v>693</v>
      </c>
      <c r="G2787" s="8" t="s">
        <v>694</v>
      </c>
    </row>
    <row r="2788" spans="1:7" ht="45.95" customHeight="1">
      <c r="A2788" s="9" t="s">
        <v>1538</v>
      </c>
      <c r="B2788" s="10" t="s">
        <v>1539</v>
      </c>
      <c r="C2788" s="9" t="s">
        <v>20</v>
      </c>
      <c r="D2788" s="9" t="s">
        <v>25</v>
      </c>
      <c r="E2788" s="11">
        <v>1.5207607599999999</v>
      </c>
      <c r="F2788" s="12">
        <v>6.13</v>
      </c>
      <c r="G2788" s="12">
        <v>9.32</v>
      </c>
    </row>
    <row r="2789" spans="1:7" ht="15" customHeight="1">
      <c r="A2789" s="7"/>
      <c r="B2789" s="7"/>
      <c r="C2789" s="7"/>
      <c r="D2789" s="7"/>
      <c r="E2789" s="207" t="s">
        <v>697</v>
      </c>
      <c r="F2789" s="207"/>
      <c r="G2789" s="13">
        <v>9.32</v>
      </c>
    </row>
    <row r="2790" spans="1:7" ht="15" customHeight="1">
      <c r="A2790" s="7"/>
      <c r="B2790" s="7"/>
      <c r="C2790" s="7"/>
      <c r="D2790" s="7"/>
      <c r="E2790" s="208" t="s">
        <v>698</v>
      </c>
      <c r="F2790" s="208"/>
      <c r="G2790" s="14">
        <v>16.920000000000002</v>
      </c>
    </row>
    <row r="2791" spans="1:7" ht="9.9499999999999993" customHeight="1">
      <c r="A2791" s="7"/>
      <c r="B2791" s="7"/>
      <c r="C2791" s="7"/>
      <c r="D2791" s="7"/>
      <c r="E2791" s="209"/>
      <c r="F2791" s="209"/>
      <c r="G2791" s="209"/>
    </row>
    <row r="2792" spans="1:7" ht="20.100000000000001" customHeight="1">
      <c r="A2792" s="210" t="s">
        <v>1567</v>
      </c>
      <c r="B2792" s="210"/>
      <c r="C2792" s="210"/>
      <c r="D2792" s="210"/>
      <c r="E2792" s="210"/>
      <c r="F2792" s="210"/>
      <c r="G2792" s="210"/>
    </row>
    <row r="2793" spans="1:7" ht="15" customHeight="1">
      <c r="A2793" s="206" t="s">
        <v>691</v>
      </c>
      <c r="B2793" s="206"/>
      <c r="C2793" s="8" t="s">
        <v>3</v>
      </c>
      <c r="D2793" s="8" t="s">
        <v>4</v>
      </c>
      <c r="E2793" s="8" t="s">
        <v>692</v>
      </c>
      <c r="F2793" s="8" t="s">
        <v>693</v>
      </c>
      <c r="G2793" s="8" t="s">
        <v>694</v>
      </c>
    </row>
    <row r="2794" spans="1:7" ht="29.1" customHeight="1">
      <c r="A2794" s="9" t="s">
        <v>1541</v>
      </c>
      <c r="B2794" s="10" t="s">
        <v>1542</v>
      </c>
      <c r="C2794" s="9" t="s">
        <v>20</v>
      </c>
      <c r="D2794" s="9" t="s">
        <v>33</v>
      </c>
      <c r="E2794" s="11">
        <v>1.19653429</v>
      </c>
      <c r="F2794" s="12">
        <v>10.65</v>
      </c>
      <c r="G2794" s="12">
        <v>12.74</v>
      </c>
    </row>
    <row r="2795" spans="1:7" ht="29.1" customHeight="1">
      <c r="A2795" s="9" t="s">
        <v>1543</v>
      </c>
      <c r="B2795" s="10" t="s">
        <v>1544</v>
      </c>
      <c r="C2795" s="9" t="s">
        <v>20</v>
      </c>
      <c r="D2795" s="9" t="s">
        <v>33</v>
      </c>
      <c r="E2795" s="11">
        <v>1.19653429</v>
      </c>
      <c r="F2795" s="12">
        <v>6.07</v>
      </c>
      <c r="G2795" s="12">
        <v>7.26</v>
      </c>
    </row>
    <row r="2796" spans="1:7" ht="15" customHeight="1">
      <c r="A2796" s="7"/>
      <c r="B2796" s="7"/>
      <c r="C2796" s="7"/>
      <c r="D2796" s="7"/>
      <c r="E2796" s="207" t="s">
        <v>697</v>
      </c>
      <c r="F2796" s="207"/>
      <c r="G2796" s="13">
        <v>20</v>
      </c>
    </row>
    <row r="2797" spans="1:7" ht="15" customHeight="1">
      <c r="A2797" s="7"/>
      <c r="B2797" s="7"/>
      <c r="C2797" s="7"/>
      <c r="D2797" s="7"/>
      <c r="E2797" s="208" t="s">
        <v>698</v>
      </c>
      <c r="F2797" s="208"/>
      <c r="G2797" s="14">
        <v>20</v>
      </c>
    </row>
    <row r="2798" spans="1:7" ht="9.9499999999999993" customHeight="1">
      <c r="A2798" s="7"/>
      <c r="B2798" s="7"/>
      <c r="C2798" s="7"/>
      <c r="D2798" s="7"/>
      <c r="E2798" s="209"/>
      <c r="F2798" s="209"/>
      <c r="G2798" s="209"/>
    </row>
    <row r="2799" spans="1:7" ht="20.100000000000001" customHeight="1">
      <c r="A2799" s="210" t="s">
        <v>1568</v>
      </c>
      <c r="B2799" s="210"/>
      <c r="C2799" s="210"/>
      <c r="D2799" s="210"/>
      <c r="E2799" s="210"/>
      <c r="F2799" s="210"/>
      <c r="G2799" s="210"/>
    </row>
    <row r="2800" spans="1:7" ht="15" customHeight="1">
      <c r="A2800" s="206" t="s">
        <v>691</v>
      </c>
      <c r="B2800" s="206"/>
      <c r="C2800" s="8" t="s">
        <v>3</v>
      </c>
      <c r="D2800" s="8" t="s">
        <v>4</v>
      </c>
      <c r="E2800" s="8" t="s">
        <v>692</v>
      </c>
      <c r="F2800" s="8" t="s">
        <v>693</v>
      </c>
      <c r="G2800" s="8" t="s">
        <v>694</v>
      </c>
    </row>
    <row r="2801" spans="1:7" ht="29.1" customHeight="1">
      <c r="A2801" s="9" t="s">
        <v>1543</v>
      </c>
      <c r="B2801" s="10" t="s">
        <v>1544</v>
      </c>
      <c r="C2801" s="9" t="s">
        <v>20</v>
      </c>
      <c r="D2801" s="9" t="s">
        <v>33</v>
      </c>
      <c r="E2801" s="11">
        <v>1.54358789</v>
      </c>
      <c r="F2801" s="12">
        <v>6.07</v>
      </c>
      <c r="G2801" s="12">
        <v>9.36</v>
      </c>
    </row>
    <row r="2802" spans="1:7" ht="29.1" customHeight="1">
      <c r="A2802" s="9" t="s">
        <v>1546</v>
      </c>
      <c r="B2802" s="10" t="s">
        <v>1547</v>
      </c>
      <c r="C2802" s="9" t="s">
        <v>20</v>
      </c>
      <c r="D2802" s="9" t="s">
        <v>33</v>
      </c>
      <c r="E2802" s="11">
        <v>1.54358789</v>
      </c>
      <c r="F2802" s="12">
        <v>21.69</v>
      </c>
      <c r="G2802" s="12">
        <v>33.479999999999997</v>
      </c>
    </row>
    <row r="2803" spans="1:7" ht="15" customHeight="1">
      <c r="A2803" s="7"/>
      <c r="B2803" s="7"/>
      <c r="C2803" s="7"/>
      <c r="D2803" s="7"/>
      <c r="E2803" s="207" t="s">
        <v>697</v>
      </c>
      <c r="F2803" s="207"/>
      <c r="G2803" s="13">
        <v>42.84</v>
      </c>
    </row>
    <row r="2804" spans="1:7" ht="15" customHeight="1">
      <c r="A2804" s="7"/>
      <c r="B2804" s="7"/>
      <c r="C2804" s="7"/>
      <c r="D2804" s="7"/>
      <c r="E2804" s="208" t="s">
        <v>698</v>
      </c>
      <c r="F2804" s="208"/>
      <c r="G2804" s="14">
        <v>42.84</v>
      </c>
    </row>
    <row r="2805" spans="1:7" ht="9.9499999999999993" customHeight="1">
      <c r="A2805" s="7"/>
      <c r="B2805" s="7"/>
      <c r="C2805" s="7"/>
      <c r="D2805" s="7"/>
      <c r="E2805" s="209"/>
      <c r="F2805" s="209"/>
      <c r="G2805" s="209"/>
    </row>
    <row r="2806" spans="1:7" ht="20.100000000000001" customHeight="1">
      <c r="A2806" s="210" t="s">
        <v>1569</v>
      </c>
      <c r="B2806" s="210"/>
      <c r="C2806" s="210"/>
      <c r="D2806" s="210"/>
      <c r="E2806" s="210"/>
      <c r="F2806" s="210"/>
      <c r="G2806" s="210"/>
    </row>
    <row r="2807" spans="1:7" ht="15" customHeight="1">
      <c r="A2807" s="206" t="s">
        <v>700</v>
      </c>
      <c r="B2807" s="206"/>
      <c r="C2807" s="8" t="s">
        <v>3</v>
      </c>
      <c r="D2807" s="8" t="s">
        <v>4</v>
      </c>
      <c r="E2807" s="8" t="s">
        <v>692</v>
      </c>
      <c r="F2807" s="8" t="s">
        <v>693</v>
      </c>
      <c r="G2807" s="8" t="s">
        <v>694</v>
      </c>
    </row>
    <row r="2808" spans="1:7" ht="21" customHeight="1">
      <c r="A2808" s="9" t="s">
        <v>1570</v>
      </c>
      <c r="B2808" s="10" t="s">
        <v>1571</v>
      </c>
      <c r="C2808" s="9" t="s">
        <v>20</v>
      </c>
      <c r="D2808" s="9" t="s">
        <v>33</v>
      </c>
      <c r="E2808" s="11">
        <v>1</v>
      </c>
      <c r="F2808" s="12">
        <v>1.18</v>
      </c>
      <c r="G2808" s="12">
        <v>1.18</v>
      </c>
    </row>
    <row r="2809" spans="1:7" ht="15" customHeight="1">
      <c r="A2809" s="7"/>
      <c r="B2809" s="7"/>
      <c r="C2809" s="7"/>
      <c r="D2809" s="7"/>
      <c r="E2809" s="207" t="s">
        <v>709</v>
      </c>
      <c r="F2809" s="207"/>
      <c r="G2809" s="13">
        <v>1.18</v>
      </c>
    </row>
    <row r="2810" spans="1:7" ht="15" customHeight="1">
      <c r="A2810" s="206" t="s">
        <v>710</v>
      </c>
      <c r="B2810" s="206"/>
      <c r="C2810" s="8" t="s">
        <v>3</v>
      </c>
      <c r="D2810" s="8" t="s">
        <v>4</v>
      </c>
      <c r="E2810" s="8" t="s">
        <v>692</v>
      </c>
      <c r="F2810" s="8" t="s">
        <v>693</v>
      </c>
      <c r="G2810" s="8" t="s">
        <v>694</v>
      </c>
    </row>
    <row r="2811" spans="1:7" ht="21" customHeight="1">
      <c r="A2811" s="9" t="s">
        <v>763</v>
      </c>
      <c r="B2811" s="10" t="s">
        <v>764</v>
      </c>
      <c r="C2811" s="9" t="s">
        <v>20</v>
      </c>
      <c r="D2811" s="9" t="s">
        <v>713</v>
      </c>
      <c r="E2811" s="11">
        <v>0.30274885000000001</v>
      </c>
      <c r="F2811" s="12">
        <v>16.670000000000002</v>
      </c>
      <c r="G2811" s="12">
        <v>5.04</v>
      </c>
    </row>
    <row r="2812" spans="1:7" ht="15" customHeight="1">
      <c r="A2812" s="9" t="s">
        <v>765</v>
      </c>
      <c r="B2812" s="10" t="s">
        <v>766</v>
      </c>
      <c r="C2812" s="9" t="s">
        <v>20</v>
      </c>
      <c r="D2812" s="9" t="s">
        <v>713</v>
      </c>
      <c r="E2812" s="11">
        <v>0.30219853000000002</v>
      </c>
      <c r="F2812" s="12">
        <v>20.010000000000002</v>
      </c>
      <c r="G2812" s="12">
        <v>6.04</v>
      </c>
    </row>
    <row r="2813" spans="1:7" ht="18" customHeight="1">
      <c r="A2813" s="7"/>
      <c r="B2813" s="7"/>
      <c r="C2813" s="7"/>
      <c r="D2813" s="7"/>
      <c r="E2813" s="207" t="s">
        <v>716</v>
      </c>
      <c r="F2813" s="207"/>
      <c r="G2813" s="13">
        <v>11.08</v>
      </c>
    </row>
    <row r="2814" spans="1:7" ht="15" customHeight="1">
      <c r="A2814" s="7"/>
      <c r="B2814" s="7"/>
      <c r="C2814" s="7"/>
      <c r="D2814" s="7"/>
      <c r="E2814" s="208" t="s">
        <v>698</v>
      </c>
      <c r="F2814" s="208"/>
      <c r="G2814" s="14">
        <v>12.26</v>
      </c>
    </row>
    <row r="2815" spans="1:7" ht="9.9499999999999993" customHeight="1">
      <c r="A2815" s="7"/>
      <c r="B2815" s="7"/>
      <c r="C2815" s="7"/>
      <c r="D2815" s="7"/>
      <c r="E2815" s="209"/>
      <c r="F2815" s="209"/>
      <c r="G2815" s="209"/>
    </row>
    <row r="2816" spans="1:7" ht="20.100000000000001" customHeight="1">
      <c r="A2816" s="210" t="s">
        <v>1572</v>
      </c>
      <c r="B2816" s="210"/>
      <c r="C2816" s="210"/>
      <c r="D2816" s="210"/>
      <c r="E2816" s="210"/>
      <c r="F2816" s="210"/>
      <c r="G2816" s="210"/>
    </row>
    <row r="2817" spans="1:7" ht="15" customHeight="1">
      <c r="A2817" s="206" t="s">
        <v>720</v>
      </c>
      <c r="B2817" s="206"/>
      <c r="C2817" s="8" t="s">
        <v>3</v>
      </c>
      <c r="D2817" s="8" t="s">
        <v>4</v>
      </c>
      <c r="E2817" s="8" t="s">
        <v>692</v>
      </c>
      <c r="F2817" s="8" t="s">
        <v>693</v>
      </c>
      <c r="G2817" s="8" t="s">
        <v>694</v>
      </c>
    </row>
    <row r="2818" spans="1:7" ht="45.95" customHeight="1">
      <c r="A2818" s="9" t="s">
        <v>870</v>
      </c>
      <c r="B2818" s="10" t="s">
        <v>871</v>
      </c>
      <c r="C2818" s="9" t="s">
        <v>20</v>
      </c>
      <c r="D2818" s="9" t="s">
        <v>723</v>
      </c>
      <c r="E2818" s="11">
        <v>0.29664088999999999</v>
      </c>
      <c r="F2818" s="12">
        <v>43.79</v>
      </c>
      <c r="G2818" s="12">
        <v>12.98</v>
      </c>
    </row>
    <row r="2819" spans="1:7" ht="45.95" customHeight="1">
      <c r="A2819" s="9" t="s">
        <v>872</v>
      </c>
      <c r="B2819" s="10" t="s">
        <v>873</v>
      </c>
      <c r="C2819" s="9" t="s">
        <v>20</v>
      </c>
      <c r="D2819" s="9" t="s">
        <v>726</v>
      </c>
      <c r="E2819" s="11">
        <v>0.14543971999999999</v>
      </c>
      <c r="F2819" s="12">
        <v>83.25</v>
      </c>
      <c r="G2819" s="12">
        <v>12.1</v>
      </c>
    </row>
    <row r="2820" spans="1:7" ht="18" customHeight="1">
      <c r="A2820" s="7"/>
      <c r="B2820" s="7"/>
      <c r="C2820" s="7"/>
      <c r="D2820" s="7"/>
      <c r="E2820" s="207" t="s">
        <v>727</v>
      </c>
      <c r="F2820" s="207"/>
      <c r="G2820" s="13">
        <v>25.08</v>
      </c>
    </row>
    <row r="2821" spans="1:7" ht="15" customHeight="1">
      <c r="A2821" s="206" t="s">
        <v>700</v>
      </c>
      <c r="B2821" s="206"/>
      <c r="C2821" s="8" t="s">
        <v>3</v>
      </c>
      <c r="D2821" s="8" t="s">
        <v>4</v>
      </c>
      <c r="E2821" s="8" t="s">
        <v>692</v>
      </c>
      <c r="F2821" s="8" t="s">
        <v>693</v>
      </c>
      <c r="G2821" s="8" t="s">
        <v>694</v>
      </c>
    </row>
    <row r="2822" spans="1:7" ht="21" customHeight="1">
      <c r="A2822" s="9" t="s">
        <v>1573</v>
      </c>
      <c r="B2822" s="10" t="s">
        <v>1574</v>
      </c>
      <c r="C2822" s="9" t="s">
        <v>20</v>
      </c>
      <c r="D2822" s="9" t="s">
        <v>33</v>
      </c>
      <c r="E2822" s="11">
        <v>1</v>
      </c>
      <c r="F2822" s="12">
        <v>117.29</v>
      </c>
      <c r="G2822" s="12">
        <v>117.29</v>
      </c>
    </row>
    <row r="2823" spans="1:7" ht="15" customHeight="1">
      <c r="A2823" s="7"/>
      <c r="B2823" s="7"/>
      <c r="C2823" s="7"/>
      <c r="D2823" s="7"/>
      <c r="E2823" s="207" t="s">
        <v>709</v>
      </c>
      <c r="F2823" s="207"/>
      <c r="G2823" s="13">
        <v>117.29</v>
      </c>
    </row>
    <row r="2824" spans="1:7" ht="15" customHeight="1">
      <c r="A2824" s="206" t="s">
        <v>710</v>
      </c>
      <c r="B2824" s="206"/>
      <c r="C2824" s="8" t="s">
        <v>3</v>
      </c>
      <c r="D2824" s="8" t="s">
        <v>4</v>
      </c>
      <c r="E2824" s="8" t="s">
        <v>692</v>
      </c>
      <c r="F2824" s="8" t="s">
        <v>693</v>
      </c>
      <c r="G2824" s="8" t="s">
        <v>694</v>
      </c>
    </row>
    <row r="2825" spans="1:7" ht="15" customHeight="1">
      <c r="A2825" s="9" t="s">
        <v>886</v>
      </c>
      <c r="B2825" s="10" t="s">
        <v>887</v>
      </c>
      <c r="C2825" s="9" t="s">
        <v>20</v>
      </c>
      <c r="D2825" s="9" t="s">
        <v>713</v>
      </c>
      <c r="E2825" s="11">
        <v>0.28719646999999998</v>
      </c>
      <c r="F2825" s="12">
        <v>19.75</v>
      </c>
      <c r="G2825" s="12">
        <v>5.67</v>
      </c>
    </row>
    <row r="2826" spans="1:7" ht="15" customHeight="1">
      <c r="A2826" s="9" t="s">
        <v>714</v>
      </c>
      <c r="B2826" s="10" t="s">
        <v>715</v>
      </c>
      <c r="C2826" s="9" t="s">
        <v>20</v>
      </c>
      <c r="D2826" s="9" t="s">
        <v>713</v>
      </c>
      <c r="E2826" s="11">
        <v>0.22574163999999999</v>
      </c>
      <c r="F2826" s="12">
        <v>15.73</v>
      </c>
      <c r="G2826" s="12">
        <v>3.55</v>
      </c>
    </row>
    <row r="2827" spans="1:7" ht="18" customHeight="1">
      <c r="A2827" s="7"/>
      <c r="B2827" s="7"/>
      <c r="C2827" s="7"/>
      <c r="D2827" s="7"/>
      <c r="E2827" s="207" t="s">
        <v>716</v>
      </c>
      <c r="F2827" s="207"/>
      <c r="G2827" s="13">
        <v>9.2200000000000006</v>
      </c>
    </row>
    <row r="2828" spans="1:7" ht="15" customHeight="1">
      <c r="A2828" s="206" t="s">
        <v>691</v>
      </c>
      <c r="B2828" s="206"/>
      <c r="C2828" s="8" t="s">
        <v>3</v>
      </c>
      <c r="D2828" s="8" t="s">
        <v>4</v>
      </c>
      <c r="E2828" s="8" t="s">
        <v>692</v>
      </c>
      <c r="F2828" s="8" t="s">
        <v>693</v>
      </c>
      <c r="G2828" s="8" t="s">
        <v>694</v>
      </c>
    </row>
    <row r="2829" spans="1:7" ht="29.1" customHeight="1">
      <c r="A2829" s="9" t="s">
        <v>898</v>
      </c>
      <c r="B2829" s="10" t="s">
        <v>899</v>
      </c>
      <c r="C2829" s="9" t="s">
        <v>20</v>
      </c>
      <c r="D2829" s="9" t="s">
        <v>170</v>
      </c>
      <c r="E2829" s="11">
        <v>0.14355851</v>
      </c>
      <c r="F2829" s="12">
        <v>1394.11</v>
      </c>
      <c r="G2829" s="12">
        <v>200.13</v>
      </c>
    </row>
    <row r="2830" spans="1:7" ht="29.1" customHeight="1">
      <c r="A2830" s="9" t="s">
        <v>1575</v>
      </c>
      <c r="B2830" s="10" t="s">
        <v>1576</v>
      </c>
      <c r="C2830" s="9" t="s">
        <v>20</v>
      </c>
      <c r="D2830" s="9" t="s">
        <v>170</v>
      </c>
      <c r="E2830" s="11">
        <v>0.35902325000000002</v>
      </c>
      <c r="F2830" s="12">
        <v>153.81</v>
      </c>
      <c r="G2830" s="12">
        <v>55.22</v>
      </c>
    </row>
    <row r="2831" spans="1:7" ht="15" customHeight="1">
      <c r="A2831" s="7"/>
      <c r="B2831" s="7"/>
      <c r="C2831" s="7"/>
      <c r="D2831" s="7"/>
      <c r="E2831" s="207" t="s">
        <v>697</v>
      </c>
      <c r="F2831" s="207"/>
      <c r="G2831" s="13">
        <v>255.35</v>
      </c>
    </row>
    <row r="2832" spans="1:7" ht="15" customHeight="1">
      <c r="A2832" s="7"/>
      <c r="B2832" s="7"/>
      <c r="C2832" s="7"/>
      <c r="D2832" s="7"/>
      <c r="E2832" s="208" t="s">
        <v>698</v>
      </c>
      <c r="F2832" s="208"/>
      <c r="G2832" s="14">
        <v>406.94</v>
      </c>
    </row>
    <row r="2833" spans="1:7" ht="9.9499999999999993" customHeight="1">
      <c r="A2833" s="7"/>
      <c r="B2833" s="7"/>
      <c r="C2833" s="7"/>
      <c r="D2833" s="7"/>
      <c r="E2833" s="209"/>
      <c r="F2833" s="209"/>
      <c r="G2833" s="209"/>
    </row>
    <row r="2834" spans="1:7" ht="20.100000000000001" customHeight="1">
      <c r="A2834" s="210" t="s">
        <v>1577</v>
      </c>
      <c r="B2834" s="210"/>
      <c r="C2834" s="210"/>
      <c r="D2834" s="210"/>
      <c r="E2834" s="210"/>
      <c r="F2834" s="210"/>
      <c r="G2834" s="210"/>
    </row>
    <row r="2835" spans="1:7" ht="15" customHeight="1">
      <c r="A2835" s="206" t="s">
        <v>700</v>
      </c>
      <c r="B2835" s="206"/>
      <c r="C2835" s="8" t="s">
        <v>3</v>
      </c>
      <c r="D2835" s="8" t="s">
        <v>4</v>
      </c>
      <c r="E2835" s="8" t="s">
        <v>692</v>
      </c>
      <c r="F2835" s="8" t="s">
        <v>693</v>
      </c>
      <c r="G2835" s="8" t="s">
        <v>694</v>
      </c>
    </row>
    <row r="2836" spans="1:7" ht="38.1" customHeight="1">
      <c r="A2836" s="9" t="s">
        <v>1578</v>
      </c>
      <c r="B2836" s="10" t="s">
        <v>1579</v>
      </c>
      <c r="C2836" s="9" t="s">
        <v>20</v>
      </c>
      <c r="D2836" s="9" t="s">
        <v>25</v>
      </c>
      <c r="E2836" s="11">
        <v>2.31404108</v>
      </c>
      <c r="F2836" s="12">
        <v>6.14</v>
      </c>
      <c r="G2836" s="12">
        <v>14.2</v>
      </c>
    </row>
    <row r="2837" spans="1:7" ht="21" customHeight="1">
      <c r="A2837" s="9" t="s">
        <v>1530</v>
      </c>
      <c r="B2837" s="10" t="s">
        <v>1531</v>
      </c>
      <c r="C2837" s="9" t="s">
        <v>20</v>
      </c>
      <c r="D2837" s="9" t="s">
        <v>33</v>
      </c>
      <c r="E2837" s="11">
        <v>1.7518059999999998E-2</v>
      </c>
      <c r="F2837" s="12">
        <v>1.1100000000000001</v>
      </c>
      <c r="G2837" s="12">
        <v>0.01</v>
      </c>
    </row>
    <row r="2838" spans="1:7" ht="15" customHeight="1">
      <c r="A2838" s="7"/>
      <c r="B2838" s="7"/>
      <c r="C2838" s="7"/>
      <c r="D2838" s="7"/>
      <c r="E2838" s="207" t="s">
        <v>709</v>
      </c>
      <c r="F2838" s="207"/>
      <c r="G2838" s="13">
        <v>14.21</v>
      </c>
    </row>
    <row r="2839" spans="1:7" ht="15" customHeight="1">
      <c r="A2839" s="206" t="s">
        <v>710</v>
      </c>
      <c r="B2839" s="206"/>
      <c r="C2839" s="8" t="s">
        <v>3</v>
      </c>
      <c r="D2839" s="8" t="s">
        <v>4</v>
      </c>
      <c r="E2839" s="8" t="s">
        <v>692</v>
      </c>
      <c r="F2839" s="8" t="s">
        <v>693</v>
      </c>
      <c r="G2839" s="8" t="s">
        <v>694</v>
      </c>
    </row>
    <row r="2840" spans="1:7" ht="21" customHeight="1">
      <c r="A2840" s="9" t="s">
        <v>763</v>
      </c>
      <c r="B2840" s="10" t="s">
        <v>764</v>
      </c>
      <c r="C2840" s="9" t="s">
        <v>20</v>
      </c>
      <c r="D2840" s="9" t="s">
        <v>713</v>
      </c>
      <c r="E2840" s="11">
        <v>0.21245330000000001</v>
      </c>
      <c r="F2840" s="12">
        <v>16.670000000000002</v>
      </c>
      <c r="G2840" s="12">
        <v>3.54</v>
      </c>
    </row>
    <row r="2841" spans="1:7" ht="15" customHeight="1">
      <c r="A2841" s="9" t="s">
        <v>765</v>
      </c>
      <c r="B2841" s="10" t="s">
        <v>766</v>
      </c>
      <c r="C2841" s="9" t="s">
        <v>20</v>
      </c>
      <c r="D2841" s="9" t="s">
        <v>713</v>
      </c>
      <c r="E2841" s="11">
        <v>0.21245330000000001</v>
      </c>
      <c r="F2841" s="12">
        <v>20.010000000000002</v>
      </c>
      <c r="G2841" s="12">
        <v>4.25</v>
      </c>
    </row>
    <row r="2842" spans="1:7" ht="18" customHeight="1">
      <c r="A2842" s="7"/>
      <c r="B2842" s="7"/>
      <c r="C2842" s="7"/>
      <c r="D2842" s="7"/>
      <c r="E2842" s="207" t="s">
        <v>716</v>
      </c>
      <c r="F2842" s="207"/>
      <c r="G2842" s="13">
        <v>7.79</v>
      </c>
    </row>
    <row r="2843" spans="1:7" ht="15" customHeight="1">
      <c r="A2843" s="7"/>
      <c r="B2843" s="7"/>
      <c r="C2843" s="7"/>
      <c r="D2843" s="7"/>
      <c r="E2843" s="208" t="s">
        <v>698</v>
      </c>
      <c r="F2843" s="208"/>
      <c r="G2843" s="14">
        <v>22</v>
      </c>
    </row>
    <row r="2844" spans="1:7" ht="9.9499999999999993" customHeight="1">
      <c r="A2844" s="7"/>
      <c r="B2844" s="7"/>
      <c r="C2844" s="7"/>
      <c r="D2844" s="7"/>
      <c r="E2844" s="209"/>
      <c r="F2844" s="209"/>
      <c r="G2844" s="209"/>
    </row>
    <row r="2845" spans="1:7" ht="20.100000000000001" customHeight="1">
      <c r="A2845" s="210" t="s">
        <v>1580</v>
      </c>
      <c r="B2845" s="210"/>
      <c r="C2845" s="210"/>
      <c r="D2845" s="210"/>
      <c r="E2845" s="210"/>
      <c r="F2845" s="210"/>
      <c r="G2845" s="210"/>
    </row>
    <row r="2846" spans="1:7" ht="15" customHeight="1">
      <c r="A2846" s="206" t="s">
        <v>700</v>
      </c>
      <c r="B2846" s="206"/>
      <c r="C2846" s="8" t="s">
        <v>3</v>
      </c>
      <c r="D2846" s="8" t="s">
        <v>4</v>
      </c>
      <c r="E2846" s="8" t="s">
        <v>692</v>
      </c>
      <c r="F2846" s="8" t="s">
        <v>693</v>
      </c>
      <c r="G2846" s="8" t="s">
        <v>694</v>
      </c>
    </row>
    <row r="2847" spans="1:7" ht="38.1" customHeight="1">
      <c r="A2847" s="9" t="s">
        <v>1581</v>
      </c>
      <c r="B2847" s="10" t="s">
        <v>1582</v>
      </c>
      <c r="C2847" s="9" t="s">
        <v>20</v>
      </c>
      <c r="D2847" s="9" t="s">
        <v>25</v>
      </c>
      <c r="E2847" s="11">
        <v>2.3696284300000001</v>
      </c>
      <c r="F2847" s="12">
        <v>1.62</v>
      </c>
      <c r="G2847" s="12">
        <v>3.83</v>
      </c>
    </row>
    <row r="2848" spans="1:7" ht="21" customHeight="1">
      <c r="A2848" s="9" t="s">
        <v>1530</v>
      </c>
      <c r="B2848" s="10" t="s">
        <v>1531</v>
      </c>
      <c r="C2848" s="9" t="s">
        <v>20</v>
      </c>
      <c r="D2848" s="9" t="s">
        <v>33</v>
      </c>
      <c r="E2848" s="11">
        <v>1.7878189999999999E-2</v>
      </c>
      <c r="F2848" s="12">
        <v>1.1100000000000001</v>
      </c>
      <c r="G2848" s="12">
        <v>0.01</v>
      </c>
    </row>
    <row r="2849" spans="1:7" ht="15" customHeight="1">
      <c r="A2849" s="7"/>
      <c r="B2849" s="7"/>
      <c r="C2849" s="7"/>
      <c r="D2849" s="7"/>
      <c r="E2849" s="207" t="s">
        <v>709</v>
      </c>
      <c r="F2849" s="207"/>
      <c r="G2849" s="13">
        <v>3.84</v>
      </c>
    </row>
    <row r="2850" spans="1:7" ht="15" customHeight="1">
      <c r="A2850" s="206" t="s">
        <v>710</v>
      </c>
      <c r="B2850" s="206"/>
      <c r="C2850" s="8" t="s">
        <v>3</v>
      </c>
      <c r="D2850" s="8" t="s">
        <v>4</v>
      </c>
      <c r="E2850" s="8" t="s">
        <v>692</v>
      </c>
      <c r="F2850" s="8" t="s">
        <v>693</v>
      </c>
      <c r="G2850" s="8" t="s">
        <v>694</v>
      </c>
    </row>
    <row r="2851" spans="1:7" ht="21" customHeight="1">
      <c r="A2851" s="9" t="s">
        <v>763</v>
      </c>
      <c r="B2851" s="10" t="s">
        <v>764</v>
      </c>
      <c r="C2851" s="9" t="s">
        <v>20</v>
      </c>
      <c r="D2851" s="9" t="s">
        <v>713</v>
      </c>
      <c r="E2851" s="11">
        <v>8.4495539999999994E-2</v>
      </c>
      <c r="F2851" s="12">
        <v>16.670000000000002</v>
      </c>
      <c r="G2851" s="12">
        <v>1.4</v>
      </c>
    </row>
    <row r="2852" spans="1:7" ht="15" customHeight="1">
      <c r="A2852" s="9" t="s">
        <v>765</v>
      </c>
      <c r="B2852" s="10" t="s">
        <v>766</v>
      </c>
      <c r="C2852" s="9" t="s">
        <v>20</v>
      </c>
      <c r="D2852" s="9" t="s">
        <v>713</v>
      </c>
      <c r="E2852" s="11">
        <v>8.4495539999999994E-2</v>
      </c>
      <c r="F2852" s="12">
        <v>20.010000000000002</v>
      </c>
      <c r="G2852" s="12">
        <v>1.69</v>
      </c>
    </row>
    <row r="2853" spans="1:7" ht="18" customHeight="1">
      <c r="A2853" s="7"/>
      <c r="B2853" s="7"/>
      <c r="C2853" s="7"/>
      <c r="D2853" s="7"/>
      <c r="E2853" s="207" t="s">
        <v>716</v>
      </c>
      <c r="F2853" s="207"/>
      <c r="G2853" s="13">
        <v>3.09</v>
      </c>
    </row>
    <row r="2854" spans="1:7" ht="15" customHeight="1">
      <c r="A2854" s="7"/>
      <c r="B2854" s="7"/>
      <c r="C2854" s="7"/>
      <c r="D2854" s="7"/>
      <c r="E2854" s="208" t="s">
        <v>698</v>
      </c>
      <c r="F2854" s="208"/>
      <c r="G2854" s="14">
        <v>6.93</v>
      </c>
    </row>
    <row r="2855" spans="1:7" ht="9.9499999999999993" customHeight="1">
      <c r="A2855" s="7"/>
      <c r="B2855" s="7"/>
      <c r="C2855" s="7"/>
      <c r="D2855" s="7"/>
      <c r="E2855" s="209"/>
      <c r="F2855" s="209"/>
      <c r="G2855" s="209"/>
    </row>
    <row r="2856" spans="1:7" ht="20.100000000000001" customHeight="1">
      <c r="A2856" s="210" t="s">
        <v>1583</v>
      </c>
      <c r="B2856" s="210"/>
      <c r="C2856" s="210"/>
      <c r="D2856" s="210"/>
      <c r="E2856" s="210"/>
      <c r="F2856" s="210"/>
      <c r="G2856" s="210"/>
    </row>
    <row r="2857" spans="1:7" ht="15" customHeight="1">
      <c r="A2857" s="206" t="s">
        <v>700</v>
      </c>
      <c r="B2857" s="206"/>
      <c r="C2857" s="8" t="s">
        <v>3</v>
      </c>
      <c r="D2857" s="8" t="s">
        <v>4</v>
      </c>
      <c r="E2857" s="8" t="s">
        <v>692</v>
      </c>
      <c r="F2857" s="8" t="s">
        <v>693</v>
      </c>
      <c r="G2857" s="8" t="s">
        <v>694</v>
      </c>
    </row>
    <row r="2858" spans="1:7" ht="15" customHeight="1">
      <c r="A2858" s="9" t="s">
        <v>1584</v>
      </c>
      <c r="B2858" s="10" t="s">
        <v>1585</v>
      </c>
      <c r="C2858" s="9" t="s">
        <v>20</v>
      </c>
      <c r="D2858" s="9" t="s">
        <v>25</v>
      </c>
      <c r="E2858" s="11">
        <v>2.0689171800000001</v>
      </c>
      <c r="F2858" s="12">
        <v>6.82</v>
      </c>
      <c r="G2858" s="12">
        <v>14.11</v>
      </c>
    </row>
    <row r="2859" spans="1:7" ht="15" customHeight="1">
      <c r="A2859" s="7"/>
      <c r="B2859" s="7"/>
      <c r="C2859" s="7"/>
      <c r="D2859" s="7"/>
      <c r="E2859" s="207" t="s">
        <v>709</v>
      </c>
      <c r="F2859" s="207"/>
      <c r="G2859" s="13">
        <v>14.11</v>
      </c>
    </row>
    <row r="2860" spans="1:7" ht="15" customHeight="1">
      <c r="A2860" s="206" t="s">
        <v>710</v>
      </c>
      <c r="B2860" s="206"/>
      <c r="C2860" s="8" t="s">
        <v>3</v>
      </c>
      <c r="D2860" s="8" t="s">
        <v>4</v>
      </c>
      <c r="E2860" s="8" t="s">
        <v>692</v>
      </c>
      <c r="F2860" s="8" t="s">
        <v>693</v>
      </c>
      <c r="G2860" s="8" t="s">
        <v>694</v>
      </c>
    </row>
    <row r="2861" spans="1:7" ht="21" customHeight="1">
      <c r="A2861" s="9" t="s">
        <v>763</v>
      </c>
      <c r="B2861" s="10" t="s">
        <v>764</v>
      </c>
      <c r="C2861" s="9" t="s">
        <v>20</v>
      </c>
      <c r="D2861" s="9" t="s">
        <v>713</v>
      </c>
      <c r="E2861" s="11">
        <v>0.24245559999999999</v>
      </c>
      <c r="F2861" s="12">
        <v>16.670000000000002</v>
      </c>
      <c r="G2861" s="12">
        <v>4.04</v>
      </c>
    </row>
    <row r="2862" spans="1:7" ht="15" customHeight="1">
      <c r="A2862" s="9" t="s">
        <v>765</v>
      </c>
      <c r="B2862" s="10" t="s">
        <v>766</v>
      </c>
      <c r="C2862" s="9" t="s">
        <v>20</v>
      </c>
      <c r="D2862" s="9" t="s">
        <v>713</v>
      </c>
      <c r="E2862" s="11">
        <v>0.24245559999999999</v>
      </c>
      <c r="F2862" s="12">
        <v>20.010000000000002</v>
      </c>
      <c r="G2862" s="12">
        <v>4.8499999999999996</v>
      </c>
    </row>
    <row r="2863" spans="1:7" ht="18" customHeight="1">
      <c r="A2863" s="7"/>
      <c r="B2863" s="7"/>
      <c r="C2863" s="7"/>
      <c r="D2863" s="7"/>
      <c r="E2863" s="207" t="s">
        <v>716</v>
      </c>
      <c r="F2863" s="207"/>
      <c r="G2863" s="13">
        <v>8.89</v>
      </c>
    </row>
    <row r="2864" spans="1:7" ht="15" customHeight="1">
      <c r="A2864" s="7"/>
      <c r="B2864" s="7"/>
      <c r="C2864" s="7"/>
      <c r="D2864" s="7"/>
      <c r="E2864" s="208" t="s">
        <v>698</v>
      </c>
      <c r="F2864" s="208"/>
      <c r="G2864" s="14">
        <v>23</v>
      </c>
    </row>
    <row r="2865" spans="1:7" ht="9.9499999999999993" customHeight="1">
      <c r="A2865" s="7"/>
      <c r="B2865" s="7"/>
      <c r="C2865" s="7"/>
      <c r="D2865" s="7"/>
      <c r="E2865" s="209"/>
      <c r="F2865" s="209"/>
      <c r="G2865" s="209"/>
    </row>
    <row r="2866" spans="1:7" ht="20.100000000000001" customHeight="1">
      <c r="A2866" s="210" t="s">
        <v>1586</v>
      </c>
      <c r="B2866" s="210"/>
      <c r="C2866" s="210"/>
      <c r="D2866" s="210"/>
      <c r="E2866" s="210"/>
      <c r="F2866" s="210"/>
      <c r="G2866" s="210"/>
    </row>
    <row r="2867" spans="1:7" ht="15" customHeight="1">
      <c r="A2867" s="206" t="s">
        <v>700</v>
      </c>
      <c r="B2867" s="206"/>
      <c r="C2867" s="8" t="s">
        <v>3</v>
      </c>
      <c r="D2867" s="8" t="s">
        <v>4</v>
      </c>
      <c r="E2867" s="8" t="s">
        <v>692</v>
      </c>
      <c r="F2867" s="8" t="s">
        <v>693</v>
      </c>
      <c r="G2867" s="8" t="s">
        <v>694</v>
      </c>
    </row>
    <row r="2868" spans="1:7" ht="15" customHeight="1">
      <c r="A2868" s="9" t="s">
        <v>1587</v>
      </c>
      <c r="B2868" s="10" t="s">
        <v>1588</v>
      </c>
      <c r="C2868" s="9" t="s">
        <v>20</v>
      </c>
      <c r="D2868" s="9" t="s">
        <v>25</v>
      </c>
      <c r="E2868" s="11">
        <v>1.7132012999999999</v>
      </c>
      <c r="F2868" s="12">
        <v>2.85</v>
      </c>
      <c r="G2868" s="12">
        <v>4.88</v>
      </c>
    </row>
    <row r="2869" spans="1:7" ht="15" customHeight="1">
      <c r="A2869" s="7"/>
      <c r="B2869" s="7"/>
      <c r="C2869" s="7"/>
      <c r="D2869" s="7"/>
      <c r="E2869" s="207" t="s">
        <v>709</v>
      </c>
      <c r="F2869" s="207"/>
      <c r="G2869" s="13">
        <v>4.88</v>
      </c>
    </row>
    <row r="2870" spans="1:7" ht="15" customHeight="1">
      <c r="A2870" s="206" t="s">
        <v>710</v>
      </c>
      <c r="B2870" s="206"/>
      <c r="C2870" s="8" t="s">
        <v>3</v>
      </c>
      <c r="D2870" s="8" t="s">
        <v>4</v>
      </c>
      <c r="E2870" s="8" t="s">
        <v>692</v>
      </c>
      <c r="F2870" s="8" t="s">
        <v>693</v>
      </c>
      <c r="G2870" s="8" t="s">
        <v>694</v>
      </c>
    </row>
    <row r="2871" spans="1:7" ht="21" customHeight="1">
      <c r="A2871" s="9" t="s">
        <v>763</v>
      </c>
      <c r="B2871" s="10" t="s">
        <v>764</v>
      </c>
      <c r="C2871" s="9" t="s">
        <v>20</v>
      </c>
      <c r="D2871" s="9" t="s">
        <v>713</v>
      </c>
      <c r="E2871" s="11">
        <v>0.23238075999999999</v>
      </c>
      <c r="F2871" s="12">
        <v>16.670000000000002</v>
      </c>
      <c r="G2871" s="12">
        <v>3.87</v>
      </c>
    </row>
    <row r="2872" spans="1:7" ht="15" customHeight="1">
      <c r="A2872" s="9" t="s">
        <v>765</v>
      </c>
      <c r="B2872" s="10" t="s">
        <v>766</v>
      </c>
      <c r="C2872" s="9" t="s">
        <v>20</v>
      </c>
      <c r="D2872" s="9" t="s">
        <v>713</v>
      </c>
      <c r="E2872" s="11">
        <v>0.23298063999999999</v>
      </c>
      <c r="F2872" s="12">
        <v>20.010000000000002</v>
      </c>
      <c r="G2872" s="12">
        <v>4.66</v>
      </c>
    </row>
    <row r="2873" spans="1:7" ht="18" customHeight="1">
      <c r="A2873" s="7"/>
      <c r="B2873" s="7"/>
      <c r="C2873" s="7"/>
      <c r="D2873" s="7"/>
      <c r="E2873" s="207" t="s">
        <v>716</v>
      </c>
      <c r="F2873" s="207"/>
      <c r="G2873" s="13">
        <v>8.5299999999999994</v>
      </c>
    </row>
    <row r="2874" spans="1:7" ht="15" customHeight="1">
      <c r="A2874" s="7"/>
      <c r="B2874" s="7"/>
      <c r="C2874" s="7"/>
      <c r="D2874" s="7"/>
      <c r="E2874" s="208" t="s">
        <v>698</v>
      </c>
      <c r="F2874" s="208"/>
      <c r="G2874" s="14">
        <v>13.41</v>
      </c>
    </row>
    <row r="2875" spans="1:7" ht="9.9499999999999993" customHeight="1">
      <c r="A2875" s="7"/>
      <c r="B2875" s="7"/>
      <c r="C2875" s="7"/>
      <c r="D2875" s="7"/>
      <c r="E2875" s="209"/>
      <c r="F2875" s="209"/>
      <c r="G2875" s="209"/>
    </row>
    <row r="2876" spans="1:7" ht="20.100000000000001" customHeight="1">
      <c r="A2876" s="210" t="s">
        <v>1589</v>
      </c>
      <c r="B2876" s="210"/>
      <c r="C2876" s="210"/>
      <c r="D2876" s="210"/>
      <c r="E2876" s="210"/>
      <c r="F2876" s="210"/>
      <c r="G2876" s="210"/>
    </row>
    <row r="2877" spans="1:7" ht="15" customHeight="1">
      <c r="A2877" s="206" t="s">
        <v>700</v>
      </c>
      <c r="B2877" s="206"/>
      <c r="C2877" s="8" t="s">
        <v>3</v>
      </c>
      <c r="D2877" s="8" t="s">
        <v>4</v>
      </c>
      <c r="E2877" s="8" t="s">
        <v>692</v>
      </c>
      <c r="F2877" s="8" t="s">
        <v>693</v>
      </c>
      <c r="G2877" s="8" t="s">
        <v>694</v>
      </c>
    </row>
    <row r="2878" spans="1:7" ht="15" customHeight="1">
      <c r="A2878" s="9" t="s">
        <v>1590</v>
      </c>
      <c r="B2878" s="10" t="s">
        <v>1591</v>
      </c>
      <c r="C2878" s="9" t="s">
        <v>20</v>
      </c>
      <c r="D2878" s="9" t="s">
        <v>25</v>
      </c>
      <c r="E2878" s="11">
        <v>2.2117666300000001</v>
      </c>
      <c r="F2878" s="12">
        <v>12.47</v>
      </c>
      <c r="G2878" s="12">
        <v>27.58</v>
      </c>
    </row>
    <row r="2879" spans="1:7" ht="15" customHeight="1">
      <c r="A2879" s="7"/>
      <c r="B2879" s="7"/>
      <c r="C2879" s="7"/>
      <c r="D2879" s="7"/>
      <c r="E2879" s="207" t="s">
        <v>709</v>
      </c>
      <c r="F2879" s="207"/>
      <c r="G2879" s="13">
        <v>27.58</v>
      </c>
    </row>
    <row r="2880" spans="1:7" ht="15" customHeight="1">
      <c r="A2880" s="206" t="s">
        <v>710</v>
      </c>
      <c r="B2880" s="206"/>
      <c r="C2880" s="8" t="s">
        <v>3</v>
      </c>
      <c r="D2880" s="8" t="s">
        <v>4</v>
      </c>
      <c r="E2880" s="8" t="s">
        <v>692</v>
      </c>
      <c r="F2880" s="8" t="s">
        <v>693</v>
      </c>
      <c r="G2880" s="8" t="s">
        <v>694</v>
      </c>
    </row>
    <row r="2881" spans="1:7" ht="21" customHeight="1">
      <c r="A2881" s="9" t="s">
        <v>763</v>
      </c>
      <c r="B2881" s="10" t="s">
        <v>764</v>
      </c>
      <c r="C2881" s="9" t="s">
        <v>20</v>
      </c>
      <c r="D2881" s="9" t="s">
        <v>713</v>
      </c>
      <c r="E2881" s="11">
        <v>0.43541721</v>
      </c>
      <c r="F2881" s="12">
        <v>16.670000000000002</v>
      </c>
      <c r="G2881" s="12">
        <v>7.25</v>
      </c>
    </row>
    <row r="2882" spans="1:7" ht="15" customHeight="1">
      <c r="A2882" s="9" t="s">
        <v>765</v>
      </c>
      <c r="B2882" s="10" t="s">
        <v>766</v>
      </c>
      <c r="C2882" s="9" t="s">
        <v>20</v>
      </c>
      <c r="D2882" s="9" t="s">
        <v>713</v>
      </c>
      <c r="E2882" s="11">
        <v>0.43475773000000001</v>
      </c>
      <c r="F2882" s="12">
        <v>20.010000000000002</v>
      </c>
      <c r="G2882" s="12">
        <v>8.69</v>
      </c>
    </row>
    <row r="2883" spans="1:7" ht="18" customHeight="1">
      <c r="A2883" s="7"/>
      <c r="B2883" s="7"/>
      <c r="C2883" s="7"/>
      <c r="D2883" s="7"/>
      <c r="E2883" s="207" t="s">
        <v>716</v>
      </c>
      <c r="F2883" s="207"/>
      <c r="G2883" s="13">
        <v>15.94</v>
      </c>
    </row>
    <row r="2884" spans="1:7" ht="15" customHeight="1">
      <c r="A2884" s="7"/>
      <c r="B2884" s="7"/>
      <c r="C2884" s="7"/>
      <c r="D2884" s="7"/>
      <c r="E2884" s="208" t="s">
        <v>698</v>
      </c>
      <c r="F2884" s="208"/>
      <c r="G2884" s="14">
        <v>43.52</v>
      </c>
    </row>
    <row r="2885" spans="1:7" ht="9.9499999999999993" customHeight="1">
      <c r="A2885" s="7"/>
      <c r="B2885" s="7"/>
      <c r="C2885" s="7"/>
      <c r="D2885" s="7"/>
      <c r="E2885" s="209"/>
      <c r="F2885" s="209"/>
      <c r="G2885" s="209"/>
    </row>
    <row r="2886" spans="1:7" ht="20.100000000000001" customHeight="1">
      <c r="A2886" s="210" t="s">
        <v>1592</v>
      </c>
      <c r="B2886" s="210"/>
      <c r="C2886" s="210"/>
      <c r="D2886" s="210"/>
      <c r="E2886" s="210"/>
      <c r="F2886" s="210"/>
      <c r="G2886" s="210"/>
    </row>
    <row r="2887" spans="1:7" ht="15" customHeight="1">
      <c r="A2887" s="206" t="s">
        <v>700</v>
      </c>
      <c r="B2887" s="206"/>
      <c r="C2887" s="8" t="s">
        <v>3</v>
      </c>
      <c r="D2887" s="8" t="s">
        <v>4</v>
      </c>
      <c r="E2887" s="8" t="s">
        <v>692</v>
      </c>
      <c r="F2887" s="8" t="s">
        <v>693</v>
      </c>
      <c r="G2887" s="8" t="s">
        <v>694</v>
      </c>
    </row>
    <row r="2888" spans="1:7" ht="21" customHeight="1">
      <c r="A2888" s="9" t="s">
        <v>1593</v>
      </c>
      <c r="B2888" s="10" t="s">
        <v>1594</v>
      </c>
      <c r="C2888" s="9" t="s">
        <v>20</v>
      </c>
      <c r="D2888" s="9" t="s">
        <v>33</v>
      </c>
      <c r="E2888" s="11">
        <v>14.696169129999999</v>
      </c>
      <c r="F2888" s="12">
        <v>1.29</v>
      </c>
      <c r="G2888" s="12">
        <v>18.95</v>
      </c>
    </row>
    <row r="2889" spans="1:7" ht="15" customHeight="1">
      <c r="A2889" s="7"/>
      <c r="B2889" s="7"/>
      <c r="C2889" s="7"/>
      <c r="D2889" s="7"/>
      <c r="E2889" s="207" t="s">
        <v>709</v>
      </c>
      <c r="F2889" s="207"/>
      <c r="G2889" s="13">
        <v>18.95</v>
      </c>
    </row>
    <row r="2890" spans="1:7" ht="15" customHeight="1">
      <c r="A2890" s="206" t="s">
        <v>710</v>
      </c>
      <c r="B2890" s="206"/>
      <c r="C2890" s="8" t="s">
        <v>3</v>
      </c>
      <c r="D2890" s="8" t="s">
        <v>4</v>
      </c>
      <c r="E2890" s="8" t="s">
        <v>692</v>
      </c>
      <c r="F2890" s="8" t="s">
        <v>693</v>
      </c>
      <c r="G2890" s="8" t="s">
        <v>694</v>
      </c>
    </row>
    <row r="2891" spans="1:7" ht="15" customHeight="1">
      <c r="A2891" s="9" t="s">
        <v>886</v>
      </c>
      <c r="B2891" s="10" t="s">
        <v>887</v>
      </c>
      <c r="C2891" s="9" t="s">
        <v>20</v>
      </c>
      <c r="D2891" s="9" t="s">
        <v>713</v>
      </c>
      <c r="E2891" s="11">
        <v>1.9582048000000001</v>
      </c>
      <c r="F2891" s="12">
        <v>19.75</v>
      </c>
      <c r="G2891" s="12">
        <v>38.67</v>
      </c>
    </row>
    <row r="2892" spans="1:7" ht="15" customHeight="1">
      <c r="A2892" s="9" t="s">
        <v>714</v>
      </c>
      <c r="B2892" s="10" t="s">
        <v>715</v>
      </c>
      <c r="C2892" s="9" t="s">
        <v>20</v>
      </c>
      <c r="D2892" s="9" t="s">
        <v>713</v>
      </c>
      <c r="E2892" s="11">
        <v>1.5385081899999999</v>
      </c>
      <c r="F2892" s="12">
        <v>15.73</v>
      </c>
      <c r="G2892" s="12">
        <v>24.2</v>
      </c>
    </row>
    <row r="2893" spans="1:7" ht="18" customHeight="1">
      <c r="A2893" s="7"/>
      <c r="B2893" s="7"/>
      <c r="C2893" s="7"/>
      <c r="D2893" s="7"/>
      <c r="E2893" s="207" t="s">
        <v>716</v>
      </c>
      <c r="F2893" s="207"/>
      <c r="G2893" s="13">
        <v>62.87</v>
      </c>
    </row>
    <row r="2894" spans="1:7" ht="15" customHeight="1">
      <c r="A2894" s="206" t="s">
        <v>691</v>
      </c>
      <c r="B2894" s="206"/>
      <c r="C2894" s="8" t="s">
        <v>3</v>
      </c>
      <c r="D2894" s="8" t="s">
        <v>4</v>
      </c>
      <c r="E2894" s="8" t="s">
        <v>692</v>
      </c>
      <c r="F2894" s="8" t="s">
        <v>693</v>
      </c>
      <c r="G2894" s="8" t="s">
        <v>694</v>
      </c>
    </row>
    <row r="2895" spans="1:7" ht="29.1" customHeight="1">
      <c r="A2895" s="9" t="s">
        <v>1595</v>
      </c>
      <c r="B2895" s="10" t="s">
        <v>1596</v>
      </c>
      <c r="C2895" s="9" t="s">
        <v>20</v>
      </c>
      <c r="D2895" s="9" t="s">
        <v>170</v>
      </c>
      <c r="E2895" s="11">
        <v>3.7132470000000001E-2</v>
      </c>
      <c r="F2895" s="12">
        <v>293.66000000000003</v>
      </c>
      <c r="G2895" s="12">
        <v>10.9</v>
      </c>
    </row>
    <row r="2896" spans="1:7" ht="29.1" customHeight="1">
      <c r="A2896" s="9" t="s">
        <v>890</v>
      </c>
      <c r="B2896" s="10" t="s">
        <v>891</v>
      </c>
      <c r="C2896" s="9" t="s">
        <v>20</v>
      </c>
      <c r="D2896" s="9" t="s">
        <v>170</v>
      </c>
      <c r="E2896" s="11">
        <v>9.1052700000000004E-3</v>
      </c>
      <c r="F2896" s="12">
        <v>206.34</v>
      </c>
      <c r="G2896" s="12">
        <v>1.87</v>
      </c>
    </row>
    <row r="2897" spans="1:7" ht="29.1" customHeight="1">
      <c r="A2897" s="9" t="s">
        <v>1597</v>
      </c>
      <c r="B2897" s="10" t="s">
        <v>1598</v>
      </c>
      <c r="C2897" s="9" t="s">
        <v>20</v>
      </c>
      <c r="D2897" s="9" t="s">
        <v>170</v>
      </c>
      <c r="E2897" s="11">
        <v>3.5852040000000002E-2</v>
      </c>
      <c r="F2897" s="12">
        <v>2006.65</v>
      </c>
      <c r="G2897" s="12">
        <v>71.94</v>
      </c>
    </row>
    <row r="2898" spans="1:7" ht="29.1" customHeight="1">
      <c r="A2898" s="9" t="s">
        <v>1575</v>
      </c>
      <c r="B2898" s="10" t="s">
        <v>1576</v>
      </c>
      <c r="C2898" s="9" t="s">
        <v>20</v>
      </c>
      <c r="D2898" s="9" t="s">
        <v>170</v>
      </c>
      <c r="E2898" s="11">
        <v>6.971231E-2</v>
      </c>
      <c r="F2898" s="12">
        <v>153.81</v>
      </c>
      <c r="G2898" s="12">
        <v>10.72</v>
      </c>
    </row>
    <row r="2899" spans="1:7" ht="15" customHeight="1">
      <c r="A2899" s="7"/>
      <c r="B2899" s="7"/>
      <c r="C2899" s="7"/>
      <c r="D2899" s="7"/>
      <c r="E2899" s="207" t="s">
        <v>697</v>
      </c>
      <c r="F2899" s="207"/>
      <c r="G2899" s="13">
        <v>95.43</v>
      </c>
    </row>
    <row r="2900" spans="1:7" ht="15" customHeight="1">
      <c r="A2900" s="7"/>
      <c r="B2900" s="7"/>
      <c r="C2900" s="7"/>
      <c r="D2900" s="7"/>
      <c r="E2900" s="208" t="s">
        <v>698</v>
      </c>
      <c r="F2900" s="208"/>
      <c r="G2900" s="14">
        <v>177.25</v>
      </c>
    </row>
    <row r="2901" spans="1:7" ht="9.9499999999999993" customHeight="1">
      <c r="A2901" s="7"/>
      <c r="B2901" s="7"/>
      <c r="C2901" s="7"/>
      <c r="D2901" s="7"/>
      <c r="E2901" s="209"/>
      <c r="F2901" s="209"/>
      <c r="G2901" s="209"/>
    </row>
    <row r="2902" spans="1:7" ht="20.100000000000001" customHeight="1">
      <c r="A2902" s="210" t="s">
        <v>1599</v>
      </c>
      <c r="B2902" s="210"/>
      <c r="C2902" s="210"/>
      <c r="D2902" s="210"/>
      <c r="E2902" s="210"/>
      <c r="F2902" s="210"/>
      <c r="G2902" s="210"/>
    </row>
    <row r="2903" spans="1:7" ht="15" customHeight="1">
      <c r="A2903" s="206" t="s">
        <v>700</v>
      </c>
      <c r="B2903" s="206"/>
      <c r="C2903" s="8" t="s">
        <v>3</v>
      </c>
      <c r="D2903" s="8" t="s">
        <v>4</v>
      </c>
      <c r="E2903" s="8" t="s">
        <v>692</v>
      </c>
      <c r="F2903" s="8" t="s">
        <v>693</v>
      </c>
      <c r="G2903" s="8" t="s">
        <v>694</v>
      </c>
    </row>
    <row r="2904" spans="1:7" ht="29.1" customHeight="1">
      <c r="A2904" s="9" t="s">
        <v>1600</v>
      </c>
      <c r="B2904" s="10" t="s">
        <v>1601</v>
      </c>
      <c r="C2904" s="9" t="s">
        <v>20</v>
      </c>
      <c r="D2904" s="9" t="s">
        <v>33</v>
      </c>
      <c r="E2904" s="11">
        <v>2</v>
      </c>
      <c r="F2904" s="12">
        <v>0.21</v>
      </c>
      <c r="G2904" s="12">
        <v>0.42</v>
      </c>
    </row>
    <row r="2905" spans="1:7" ht="21" customHeight="1">
      <c r="A2905" s="9" t="s">
        <v>1602</v>
      </c>
      <c r="B2905" s="10" t="s">
        <v>1603</v>
      </c>
      <c r="C2905" s="9" t="s">
        <v>20</v>
      </c>
      <c r="D2905" s="9" t="s">
        <v>33</v>
      </c>
      <c r="E2905" s="11">
        <v>1</v>
      </c>
      <c r="F2905" s="12">
        <v>304.47000000000003</v>
      </c>
      <c r="G2905" s="12">
        <v>304.47000000000003</v>
      </c>
    </row>
    <row r="2906" spans="1:7" ht="15" customHeight="1">
      <c r="A2906" s="7"/>
      <c r="B2906" s="7"/>
      <c r="C2906" s="7"/>
      <c r="D2906" s="7"/>
      <c r="E2906" s="207" t="s">
        <v>709</v>
      </c>
      <c r="F2906" s="207"/>
      <c r="G2906" s="13">
        <v>304.89</v>
      </c>
    </row>
    <row r="2907" spans="1:7" ht="15" customHeight="1">
      <c r="A2907" s="206" t="s">
        <v>710</v>
      </c>
      <c r="B2907" s="206"/>
      <c r="C2907" s="8" t="s">
        <v>3</v>
      </c>
      <c r="D2907" s="8" t="s">
        <v>4</v>
      </c>
      <c r="E2907" s="8" t="s">
        <v>692</v>
      </c>
      <c r="F2907" s="8" t="s">
        <v>693</v>
      </c>
      <c r="G2907" s="8" t="s">
        <v>694</v>
      </c>
    </row>
    <row r="2908" spans="1:7" ht="21" customHeight="1">
      <c r="A2908" s="9" t="s">
        <v>795</v>
      </c>
      <c r="B2908" s="10" t="s">
        <v>796</v>
      </c>
      <c r="C2908" s="9" t="s">
        <v>20</v>
      </c>
      <c r="D2908" s="9" t="s">
        <v>713</v>
      </c>
      <c r="E2908" s="11">
        <v>14.943809010000001</v>
      </c>
      <c r="F2908" s="12">
        <v>15.9</v>
      </c>
      <c r="G2908" s="12">
        <v>237.6</v>
      </c>
    </row>
    <row r="2909" spans="1:7" ht="21" customHeight="1">
      <c r="A2909" s="9" t="s">
        <v>797</v>
      </c>
      <c r="B2909" s="10" t="s">
        <v>798</v>
      </c>
      <c r="C2909" s="9" t="s">
        <v>20</v>
      </c>
      <c r="D2909" s="9" t="s">
        <v>713</v>
      </c>
      <c r="E2909" s="11">
        <v>14.933045890000001</v>
      </c>
      <c r="F2909" s="12">
        <v>19.18</v>
      </c>
      <c r="G2909" s="12">
        <v>286.41000000000003</v>
      </c>
    </row>
    <row r="2910" spans="1:7" ht="18" customHeight="1">
      <c r="A2910" s="7"/>
      <c r="B2910" s="7"/>
      <c r="C2910" s="7"/>
      <c r="D2910" s="7"/>
      <c r="E2910" s="207" t="s">
        <v>716</v>
      </c>
      <c r="F2910" s="207"/>
      <c r="G2910" s="13">
        <v>524.01</v>
      </c>
    </row>
    <row r="2911" spans="1:7" ht="15" customHeight="1">
      <c r="A2911" s="7"/>
      <c r="B2911" s="7"/>
      <c r="C2911" s="7"/>
      <c r="D2911" s="7"/>
      <c r="E2911" s="208" t="s">
        <v>698</v>
      </c>
      <c r="F2911" s="208"/>
      <c r="G2911" s="14">
        <v>828.9</v>
      </c>
    </row>
    <row r="2912" spans="1:7" ht="9.9499999999999993" customHeight="1">
      <c r="A2912" s="7"/>
      <c r="B2912" s="7"/>
      <c r="C2912" s="7"/>
      <c r="D2912" s="7"/>
      <c r="E2912" s="209"/>
      <c r="F2912" s="209"/>
      <c r="G2912" s="209"/>
    </row>
    <row r="2913" spans="1:7" ht="20.100000000000001" customHeight="1">
      <c r="A2913" s="210" t="s">
        <v>1604</v>
      </c>
      <c r="B2913" s="210"/>
      <c r="C2913" s="210"/>
      <c r="D2913" s="210"/>
      <c r="E2913" s="210"/>
      <c r="F2913" s="210"/>
      <c r="G2913" s="210"/>
    </row>
    <row r="2914" spans="1:7" ht="15" customHeight="1">
      <c r="A2914" s="206" t="s">
        <v>700</v>
      </c>
      <c r="B2914" s="206"/>
      <c r="C2914" s="8" t="s">
        <v>3</v>
      </c>
      <c r="D2914" s="8" t="s">
        <v>4</v>
      </c>
      <c r="E2914" s="8" t="s">
        <v>692</v>
      </c>
      <c r="F2914" s="8" t="s">
        <v>693</v>
      </c>
      <c r="G2914" s="8" t="s">
        <v>694</v>
      </c>
    </row>
    <row r="2915" spans="1:7" ht="21" customHeight="1">
      <c r="A2915" s="9" t="s">
        <v>1605</v>
      </c>
      <c r="B2915" s="10" t="s">
        <v>1606</v>
      </c>
      <c r="C2915" s="9" t="s">
        <v>20</v>
      </c>
      <c r="D2915" s="9" t="s">
        <v>33</v>
      </c>
      <c r="E2915" s="11">
        <v>1</v>
      </c>
      <c r="F2915" s="12">
        <v>3.59</v>
      </c>
      <c r="G2915" s="12">
        <v>3.59</v>
      </c>
    </row>
    <row r="2916" spans="1:7" ht="15" customHeight="1">
      <c r="A2916" s="7"/>
      <c r="B2916" s="7"/>
      <c r="C2916" s="7"/>
      <c r="D2916" s="7"/>
      <c r="E2916" s="207" t="s">
        <v>709</v>
      </c>
      <c r="F2916" s="207"/>
      <c r="G2916" s="13">
        <v>3.59</v>
      </c>
    </row>
    <row r="2917" spans="1:7" ht="15" customHeight="1">
      <c r="A2917" s="206" t="s">
        <v>710</v>
      </c>
      <c r="B2917" s="206"/>
      <c r="C2917" s="8" t="s">
        <v>3</v>
      </c>
      <c r="D2917" s="8" t="s">
        <v>4</v>
      </c>
      <c r="E2917" s="8" t="s">
        <v>692</v>
      </c>
      <c r="F2917" s="8" t="s">
        <v>693</v>
      </c>
      <c r="G2917" s="8" t="s">
        <v>694</v>
      </c>
    </row>
    <row r="2918" spans="1:7" ht="21" customHeight="1">
      <c r="A2918" s="9" t="s">
        <v>763</v>
      </c>
      <c r="B2918" s="10" t="s">
        <v>764</v>
      </c>
      <c r="C2918" s="9" t="s">
        <v>20</v>
      </c>
      <c r="D2918" s="9" t="s">
        <v>713</v>
      </c>
      <c r="E2918" s="11">
        <v>0.13455001</v>
      </c>
      <c r="F2918" s="12">
        <v>16.670000000000002</v>
      </c>
      <c r="G2918" s="12">
        <v>2.2400000000000002</v>
      </c>
    </row>
    <row r="2919" spans="1:7" ht="15" customHeight="1">
      <c r="A2919" s="9" t="s">
        <v>765</v>
      </c>
      <c r="B2919" s="10" t="s">
        <v>766</v>
      </c>
      <c r="C2919" s="9" t="s">
        <v>20</v>
      </c>
      <c r="D2919" s="9" t="s">
        <v>713</v>
      </c>
      <c r="E2919" s="11">
        <v>0.42854715999999998</v>
      </c>
      <c r="F2919" s="12">
        <v>20.010000000000002</v>
      </c>
      <c r="G2919" s="12">
        <v>8.57</v>
      </c>
    </row>
    <row r="2920" spans="1:7" ht="18" customHeight="1">
      <c r="A2920" s="7"/>
      <c r="B2920" s="7"/>
      <c r="C2920" s="7"/>
      <c r="D2920" s="7"/>
      <c r="E2920" s="207" t="s">
        <v>716</v>
      </c>
      <c r="F2920" s="207"/>
      <c r="G2920" s="13">
        <v>10.81</v>
      </c>
    </row>
    <row r="2921" spans="1:7" ht="15" customHeight="1">
      <c r="A2921" s="7"/>
      <c r="B2921" s="7"/>
      <c r="C2921" s="7"/>
      <c r="D2921" s="7"/>
      <c r="E2921" s="208" t="s">
        <v>698</v>
      </c>
      <c r="F2921" s="208"/>
      <c r="G2921" s="14">
        <v>14.4</v>
      </c>
    </row>
    <row r="2922" spans="1:7" ht="9.9499999999999993" customHeight="1">
      <c r="A2922" s="7"/>
      <c r="B2922" s="7"/>
      <c r="C2922" s="7"/>
      <c r="D2922" s="7"/>
      <c r="E2922" s="209"/>
      <c r="F2922" s="209"/>
      <c r="G2922" s="209"/>
    </row>
    <row r="2923" spans="1:7" ht="20.100000000000001" customHeight="1">
      <c r="A2923" s="210" t="s">
        <v>1607</v>
      </c>
      <c r="B2923" s="210"/>
      <c r="C2923" s="210"/>
      <c r="D2923" s="210"/>
      <c r="E2923" s="210"/>
      <c r="F2923" s="210"/>
      <c r="G2923" s="210"/>
    </row>
    <row r="2924" spans="1:7" ht="15" customHeight="1">
      <c r="A2924" s="206" t="s">
        <v>800</v>
      </c>
      <c r="B2924" s="206"/>
      <c r="C2924" s="8" t="s">
        <v>3</v>
      </c>
      <c r="D2924" s="8" t="s">
        <v>4</v>
      </c>
      <c r="E2924" s="8" t="s">
        <v>692</v>
      </c>
      <c r="F2924" s="8" t="s">
        <v>693</v>
      </c>
      <c r="G2924" s="8" t="s">
        <v>694</v>
      </c>
    </row>
    <row r="2925" spans="1:7" ht="15" customHeight="1">
      <c r="A2925" s="9" t="s">
        <v>804</v>
      </c>
      <c r="B2925" s="10" t="s">
        <v>805</v>
      </c>
      <c r="C2925" s="9" t="s">
        <v>15</v>
      </c>
      <c r="D2925" s="9" t="s">
        <v>803</v>
      </c>
      <c r="E2925" s="11">
        <v>0.68234958999999995</v>
      </c>
      <c r="F2925" s="12">
        <v>3.08</v>
      </c>
      <c r="G2925" s="12">
        <v>2.1</v>
      </c>
    </row>
    <row r="2926" spans="1:7" ht="15" customHeight="1">
      <c r="A2926" s="7"/>
      <c r="B2926" s="7"/>
      <c r="C2926" s="7"/>
      <c r="D2926" s="7"/>
      <c r="E2926" s="207" t="s">
        <v>806</v>
      </c>
      <c r="F2926" s="207"/>
      <c r="G2926" s="13">
        <v>2.1</v>
      </c>
    </row>
    <row r="2927" spans="1:7" ht="15" customHeight="1">
      <c r="A2927" s="206" t="s">
        <v>700</v>
      </c>
      <c r="B2927" s="206"/>
      <c r="C2927" s="8" t="s">
        <v>3</v>
      </c>
      <c r="D2927" s="8" t="s">
        <v>4</v>
      </c>
      <c r="E2927" s="8" t="s">
        <v>692</v>
      </c>
      <c r="F2927" s="8" t="s">
        <v>693</v>
      </c>
      <c r="G2927" s="8" t="s">
        <v>694</v>
      </c>
    </row>
    <row r="2928" spans="1:7" ht="21" customHeight="1">
      <c r="A2928" s="9" t="s">
        <v>1608</v>
      </c>
      <c r="B2928" s="10" t="s">
        <v>1609</v>
      </c>
      <c r="C2928" s="9" t="s">
        <v>15</v>
      </c>
      <c r="D2928" s="9" t="s">
        <v>52</v>
      </c>
      <c r="E2928" s="11">
        <v>1</v>
      </c>
      <c r="F2928" s="12">
        <v>4.41</v>
      </c>
      <c r="G2928" s="12">
        <v>4.41</v>
      </c>
    </row>
    <row r="2929" spans="1:7" ht="15" customHeight="1">
      <c r="A2929" s="7"/>
      <c r="B2929" s="7"/>
      <c r="C2929" s="7"/>
      <c r="D2929" s="7"/>
      <c r="E2929" s="207" t="s">
        <v>709</v>
      </c>
      <c r="F2929" s="207"/>
      <c r="G2929" s="13">
        <v>4.41</v>
      </c>
    </row>
    <row r="2930" spans="1:7" ht="15" customHeight="1">
      <c r="A2930" s="206" t="s">
        <v>815</v>
      </c>
      <c r="B2930" s="206"/>
      <c r="C2930" s="8" t="s">
        <v>3</v>
      </c>
      <c r="D2930" s="8" t="s">
        <v>4</v>
      </c>
      <c r="E2930" s="8" t="s">
        <v>692</v>
      </c>
      <c r="F2930" s="8" t="s">
        <v>693</v>
      </c>
      <c r="G2930" s="8" t="s">
        <v>694</v>
      </c>
    </row>
    <row r="2931" spans="1:7" ht="15" customHeight="1">
      <c r="A2931" s="9" t="s">
        <v>818</v>
      </c>
      <c r="B2931" s="10" t="s">
        <v>819</v>
      </c>
      <c r="C2931" s="9" t="s">
        <v>15</v>
      </c>
      <c r="D2931" s="9" t="s">
        <v>803</v>
      </c>
      <c r="E2931" s="11">
        <v>0.67508561</v>
      </c>
      <c r="F2931" s="12">
        <v>11.7</v>
      </c>
      <c r="G2931" s="12">
        <v>7.89</v>
      </c>
    </row>
    <row r="2932" spans="1:7" ht="15" customHeight="1">
      <c r="A2932" s="7"/>
      <c r="B2932" s="7"/>
      <c r="C2932" s="7"/>
      <c r="D2932" s="7"/>
      <c r="E2932" s="207" t="s">
        <v>820</v>
      </c>
      <c r="F2932" s="207"/>
      <c r="G2932" s="13">
        <v>7.89</v>
      </c>
    </row>
    <row r="2933" spans="1:7" ht="15" customHeight="1">
      <c r="A2933" s="7"/>
      <c r="B2933" s="7"/>
      <c r="C2933" s="7"/>
      <c r="D2933" s="7"/>
      <c r="E2933" s="208" t="s">
        <v>698</v>
      </c>
      <c r="F2933" s="208"/>
      <c r="G2933" s="14">
        <v>14.4</v>
      </c>
    </row>
    <row r="2934" spans="1:7" ht="9.9499999999999993" customHeight="1">
      <c r="A2934" s="7"/>
      <c r="B2934" s="7"/>
      <c r="C2934" s="7"/>
      <c r="D2934" s="7"/>
      <c r="E2934" s="209"/>
      <c r="F2934" s="209"/>
      <c r="G2934" s="209"/>
    </row>
    <row r="2935" spans="1:7" ht="20.100000000000001" customHeight="1">
      <c r="A2935" s="210" t="s">
        <v>1610</v>
      </c>
      <c r="B2935" s="210"/>
      <c r="C2935" s="210"/>
      <c r="D2935" s="210"/>
      <c r="E2935" s="210"/>
      <c r="F2935" s="210"/>
      <c r="G2935" s="210"/>
    </row>
    <row r="2936" spans="1:7" ht="15" customHeight="1">
      <c r="A2936" s="206" t="s">
        <v>788</v>
      </c>
      <c r="B2936" s="206"/>
      <c r="C2936" s="8" t="s">
        <v>3</v>
      </c>
      <c r="D2936" s="8" t="s">
        <v>4</v>
      </c>
      <c r="E2936" s="8" t="s">
        <v>692</v>
      </c>
      <c r="F2936" s="8" t="s">
        <v>693</v>
      </c>
      <c r="G2936" s="8" t="s">
        <v>694</v>
      </c>
    </row>
    <row r="2937" spans="1:7" ht="21" customHeight="1">
      <c r="A2937" s="9" t="s">
        <v>643</v>
      </c>
      <c r="B2937" s="10" t="s">
        <v>644</v>
      </c>
      <c r="C2937" s="9" t="s">
        <v>1761</v>
      </c>
      <c r="D2937" s="9" t="s">
        <v>33</v>
      </c>
      <c r="E2937" s="11">
        <v>1</v>
      </c>
      <c r="F2937" s="12">
        <v>4.74</v>
      </c>
      <c r="G2937" s="12">
        <v>4.74</v>
      </c>
    </row>
    <row r="2938" spans="1:7" ht="15" customHeight="1">
      <c r="A2938" s="7"/>
      <c r="B2938" s="7"/>
      <c r="C2938" s="7"/>
      <c r="D2938" s="7"/>
      <c r="E2938" s="207" t="s">
        <v>789</v>
      </c>
      <c r="F2938" s="207"/>
      <c r="G2938" s="13">
        <v>4.74</v>
      </c>
    </row>
    <row r="2939" spans="1:7" ht="15" customHeight="1">
      <c r="A2939" s="7"/>
      <c r="B2939" s="7"/>
      <c r="C2939" s="7"/>
      <c r="D2939" s="7"/>
      <c r="E2939" s="208" t="s">
        <v>698</v>
      </c>
      <c r="F2939" s="208"/>
      <c r="G2939" s="14">
        <v>4.74</v>
      </c>
    </row>
    <row r="2940" spans="1:7" ht="9.9499999999999993" customHeight="1">
      <c r="A2940" s="7"/>
      <c r="B2940" s="7"/>
      <c r="C2940" s="7"/>
      <c r="D2940" s="7"/>
      <c r="E2940" s="209"/>
      <c r="F2940" s="209"/>
      <c r="G2940" s="209"/>
    </row>
    <row r="2941" spans="1:7" ht="20.100000000000001" customHeight="1">
      <c r="A2941" s="210" t="s">
        <v>1611</v>
      </c>
      <c r="B2941" s="210"/>
      <c r="C2941" s="210"/>
      <c r="D2941" s="210"/>
      <c r="E2941" s="210"/>
      <c r="F2941" s="210"/>
      <c r="G2941" s="210"/>
    </row>
    <row r="2942" spans="1:7" ht="15" customHeight="1">
      <c r="A2942" s="206" t="s">
        <v>800</v>
      </c>
      <c r="B2942" s="206"/>
      <c r="C2942" s="8" t="s">
        <v>3</v>
      </c>
      <c r="D2942" s="8" t="s">
        <v>4</v>
      </c>
      <c r="E2942" s="8" t="s">
        <v>692</v>
      </c>
      <c r="F2942" s="8" t="s">
        <v>693</v>
      </c>
      <c r="G2942" s="8" t="s">
        <v>694</v>
      </c>
    </row>
    <row r="2943" spans="1:7" ht="15" customHeight="1">
      <c r="A2943" s="9" t="s">
        <v>804</v>
      </c>
      <c r="B2943" s="10" t="s">
        <v>805</v>
      </c>
      <c r="C2943" s="9" t="s">
        <v>15</v>
      </c>
      <c r="D2943" s="9" t="s">
        <v>803</v>
      </c>
      <c r="E2943" s="11">
        <v>0.94463713999999999</v>
      </c>
      <c r="F2943" s="12">
        <v>3.08</v>
      </c>
      <c r="G2943" s="12">
        <v>2.9</v>
      </c>
    </row>
    <row r="2944" spans="1:7" ht="15" customHeight="1">
      <c r="A2944" s="7"/>
      <c r="B2944" s="7"/>
      <c r="C2944" s="7"/>
      <c r="D2944" s="7"/>
      <c r="E2944" s="207" t="s">
        <v>806</v>
      </c>
      <c r="F2944" s="207"/>
      <c r="G2944" s="13">
        <v>2.9</v>
      </c>
    </row>
    <row r="2945" spans="1:7" ht="15" customHeight="1">
      <c r="A2945" s="206" t="s">
        <v>700</v>
      </c>
      <c r="B2945" s="206"/>
      <c r="C2945" s="8" t="s">
        <v>3</v>
      </c>
      <c r="D2945" s="8" t="s">
        <v>4</v>
      </c>
      <c r="E2945" s="8" t="s">
        <v>692</v>
      </c>
      <c r="F2945" s="8" t="s">
        <v>693</v>
      </c>
      <c r="G2945" s="8" t="s">
        <v>694</v>
      </c>
    </row>
    <row r="2946" spans="1:7" ht="29.1" customHeight="1">
      <c r="A2946" s="9" t="s">
        <v>1612</v>
      </c>
      <c r="B2946" s="10" t="s">
        <v>1613</v>
      </c>
      <c r="C2946" s="9" t="s">
        <v>15</v>
      </c>
      <c r="D2946" s="9" t="s">
        <v>52</v>
      </c>
      <c r="E2946" s="11">
        <v>1</v>
      </c>
      <c r="F2946" s="12">
        <v>6.83</v>
      </c>
      <c r="G2946" s="12">
        <v>6.83</v>
      </c>
    </row>
    <row r="2947" spans="1:7" ht="15" customHeight="1">
      <c r="A2947" s="7"/>
      <c r="B2947" s="7"/>
      <c r="C2947" s="7"/>
      <c r="D2947" s="7"/>
      <c r="E2947" s="207" t="s">
        <v>709</v>
      </c>
      <c r="F2947" s="207"/>
      <c r="G2947" s="13">
        <v>6.83</v>
      </c>
    </row>
    <row r="2948" spans="1:7" ht="15" customHeight="1">
      <c r="A2948" s="206" t="s">
        <v>815</v>
      </c>
      <c r="B2948" s="206"/>
      <c r="C2948" s="8" t="s">
        <v>3</v>
      </c>
      <c r="D2948" s="8" t="s">
        <v>4</v>
      </c>
      <c r="E2948" s="8" t="s">
        <v>692</v>
      </c>
      <c r="F2948" s="8" t="s">
        <v>693</v>
      </c>
      <c r="G2948" s="8" t="s">
        <v>694</v>
      </c>
    </row>
    <row r="2949" spans="1:7" ht="15" customHeight="1">
      <c r="A2949" s="9" t="s">
        <v>818</v>
      </c>
      <c r="B2949" s="10" t="s">
        <v>819</v>
      </c>
      <c r="C2949" s="9" t="s">
        <v>15</v>
      </c>
      <c r="D2949" s="9" t="s">
        <v>803</v>
      </c>
      <c r="E2949" s="11">
        <v>0.93844927</v>
      </c>
      <c r="F2949" s="12">
        <v>11.7</v>
      </c>
      <c r="G2949" s="12">
        <v>10.97</v>
      </c>
    </row>
    <row r="2950" spans="1:7" ht="15" customHeight="1">
      <c r="A2950" s="7"/>
      <c r="B2950" s="7"/>
      <c r="C2950" s="7"/>
      <c r="D2950" s="7"/>
      <c r="E2950" s="207" t="s">
        <v>820</v>
      </c>
      <c r="F2950" s="207"/>
      <c r="G2950" s="13">
        <v>10.97</v>
      </c>
    </row>
    <row r="2951" spans="1:7" ht="15" customHeight="1">
      <c r="A2951" s="7"/>
      <c r="B2951" s="7"/>
      <c r="C2951" s="7"/>
      <c r="D2951" s="7"/>
      <c r="E2951" s="208" t="s">
        <v>698</v>
      </c>
      <c r="F2951" s="208"/>
      <c r="G2951" s="14">
        <v>20.7</v>
      </c>
    </row>
    <row r="2952" spans="1:7" ht="9.9499999999999993" customHeight="1">
      <c r="A2952" s="7"/>
      <c r="B2952" s="7"/>
      <c r="C2952" s="7"/>
      <c r="D2952" s="7"/>
      <c r="E2952" s="209"/>
      <c r="F2952" s="209"/>
      <c r="G2952" s="209"/>
    </row>
    <row r="2953" spans="1:7" ht="20.100000000000001" customHeight="1">
      <c r="A2953" s="210" t="s">
        <v>1614</v>
      </c>
      <c r="B2953" s="210"/>
      <c r="C2953" s="210"/>
      <c r="D2953" s="210"/>
      <c r="E2953" s="210"/>
      <c r="F2953" s="210"/>
      <c r="G2953" s="210"/>
    </row>
    <row r="2954" spans="1:7" ht="15" customHeight="1">
      <c r="A2954" s="206" t="s">
        <v>800</v>
      </c>
      <c r="B2954" s="206"/>
      <c r="C2954" s="8" t="s">
        <v>3</v>
      </c>
      <c r="D2954" s="8" t="s">
        <v>4</v>
      </c>
      <c r="E2954" s="8" t="s">
        <v>692</v>
      </c>
      <c r="F2954" s="8" t="s">
        <v>693</v>
      </c>
      <c r="G2954" s="8" t="s">
        <v>694</v>
      </c>
    </row>
    <row r="2955" spans="1:7" ht="15" customHeight="1">
      <c r="A2955" s="9" t="s">
        <v>804</v>
      </c>
      <c r="B2955" s="10" t="s">
        <v>805</v>
      </c>
      <c r="C2955" s="9" t="s">
        <v>15</v>
      </c>
      <c r="D2955" s="9" t="s">
        <v>803</v>
      </c>
      <c r="E2955" s="11">
        <v>0.94639373999999998</v>
      </c>
      <c r="F2955" s="12">
        <v>3.08</v>
      </c>
      <c r="G2955" s="12">
        <v>2.91</v>
      </c>
    </row>
    <row r="2956" spans="1:7" ht="15" customHeight="1">
      <c r="A2956" s="7"/>
      <c r="B2956" s="7"/>
      <c r="C2956" s="7"/>
      <c r="D2956" s="7"/>
      <c r="E2956" s="207" t="s">
        <v>806</v>
      </c>
      <c r="F2956" s="207"/>
      <c r="G2956" s="13">
        <v>2.91</v>
      </c>
    </row>
    <row r="2957" spans="1:7" ht="15" customHeight="1">
      <c r="A2957" s="206" t="s">
        <v>700</v>
      </c>
      <c r="B2957" s="206"/>
      <c r="C2957" s="8" t="s">
        <v>3</v>
      </c>
      <c r="D2957" s="8" t="s">
        <v>4</v>
      </c>
      <c r="E2957" s="8" t="s">
        <v>692</v>
      </c>
      <c r="F2957" s="8" t="s">
        <v>693</v>
      </c>
      <c r="G2957" s="8" t="s">
        <v>694</v>
      </c>
    </row>
    <row r="2958" spans="1:7" ht="29.1" customHeight="1">
      <c r="A2958" s="9" t="s">
        <v>1612</v>
      </c>
      <c r="B2958" s="10" t="s">
        <v>1613</v>
      </c>
      <c r="C2958" s="9" t="s">
        <v>15</v>
      </c>
      <c r="D2958" s="9" t="s">
        <v>52</v>
      </c>
      <c r="E2958" s="11">
        <v>1</v>
      </c>
      <c r="F2958" s="12">
        <v>6.83</v>
      </c>
      <c r="G2958" s="12">
        <v>6.83</v>
      </c>
    </row>
    <row r="2959" spans="1:7" ht="15" customHeight="1">
      <c r="A2959" s="7"/>
      <c r="B2959" s="7"/>
      <c r="C2959" s="7"/>
      <c r="D2959" s="7"/>
      <c r="E2959" s="207" t="s">
        <v>709</v>
      </c>
      <c r="F2959" s="207"/>
      <c r="G2959" s="13">
        <v>6.83</v>
      </c>
    </row>
    <row r="2960" spans="1:7" ht="15" customHeight="1">
      <c r="A2960" s="206" t="s">
        <v>815</v>
      </c>
      <c r="B2960" s="206"/>
      <c r="C2960" s="8" t="s">
        <v>3</v>
      </c>
      <c r="D2960" s="8" t="s">
        <v>4</v>
      </c>
      <c r="E2960" s="8" t="s">
        <v>692</v>
      </c>
      <c r="F2960" s="8" t="s">
        <v>693</v>
      </c>
      <c r="G2960" s="8" t="s">
        <v>694</v>
      </c>
    </row>
    <row r="2961" spans="1:7" ht="15" customHeight="1">
      <c r="A2961" s="9" t="s">
        <v>818</v>
      </c>
      <c r="B2961" s="10" t="s">
        <v>819</v>
      </c>
      <c r="C2961" s="9" t="s">
        <v>15</v>
      </c>
      <c r="D2961" s="9" t="s">
        <v>803</v>
      </c>
      <c r="E2961" s="11">
        <v>0.93696888</v>
      </c>
      <c r="F2961" s="12">
        <v>11.7</v>
      </c>
      <c r="G2961" s="12">
        <v>10.96</v>
      </c>
    </row>
    <row r="2962" spans="1:7" ht="15" customHeight="1">
      <c r="A2962" s="7"/>
      <c r="B2962" s="7"/>
      <c r="C2962" s="7"/>
      <c r="D2962" s="7"/>
      <c r="E2962" s="207" t="s">
        <v>820</v>
      </c>
      <c r="F2962" s="207"/>
      <c r="G2962" s="13">
        <v>10.96</v>
      </c>
    </row>
    <row r="2963" spans="1:7" ht="15" customHeight="1">
      <c r="A2963" s="7"/>
      <c r="B2963" s="7"/>
      <c r="C2963" s="7"/>
      <c r="D2963" s="7"/>
      <c r="E2963" s="208" t="s">
        <v>698</v>
      </c>
      <c r="F2963" s="208"/>
      <c r="G2963" s="14">
        <v>20.7</v>
      </c>
    </row>
    <row r="2964" spans="1:7" ht="9.9499999999999993" customHeight="1">
      <c r="A2964" s="7"/>
      <c r="B2964" s="7"/>
      <c r="C2964" s="7"/>
      <c r="D2964" s="7"/>
      <c r="E2964" s="209"/>
      <c r="F2964" s="209"/>
      <c r="G2964" s="209"/>
    </row>
    <row r="2965" spans="1:7" ht="20.100000000000001" customHeight="1">
      <c r="A2965" s="210" t="s">
        <v>1615</v>
      </c>
      <c r="B2965" s="210"/>
      <c r="C2965" s="210"/>
      <c r="D2965" s="210"/>
      <c r="E2965" s="210"/>
      <c r="F2965" s="210"/>
      <c r="G2965" s="210"/>
    </row>
    <row r="2966" spans="1:7" ht="15" customHeight="1">
      <c r="A2966" s="206" t="s">
        <v>800</v>
      </c>
      <c r="B2966" s="206"/>
      <c r="C2966" s="8" t="s">
        <v>3</v>
      </c>
      <c r="D2966" s="8" t="s">
        <v>4</v>
      </c>
      <c r="E2966" s="8" t="s">
        <v>692</v>
      </c>
      <c r="F2966" s="8" t="s">
        <v>693</v>
      </c>
      <c r="G2966" s="8" t="s">
        <v>694</v>
      </c>
    </row>
    <row r="2967" spans="1:7" ht="15" customHeight="1">
      <c r="A2967" s="9" t="s">
        <v>1060</v>
      </c>
      <c r="B2967" s="10" t="s">
        <v>1061</v>
      </c>
      <c r="C2967" s="9" t="s">
        <v>15</v>
      </c>
      <c r="D2967" s="9" t="s">
        <v>803</v>
      </c>
      <c r="E2967" s="11">
        <v>10.10284978</v>
      </c>
      <c r="F2967" s="12">
        <v>2.98</v>
      </c>
      <c r="G2967" s="12">
        <v>30.1</v>
      </c>
    </row>
    <row r="2968" spans="1:7" ht="15" customHeight="1">
      <c r="A2968" s="9" t="s">
        <v>804</v>
      </c>
      <c r="B2968" s="10" t="s">
        <v>805</v>
      </c>
      <c r="C2968" s="9" t="s">
        <v>15</v>
      </c>
      <c r="D2968" s="9" t="s">
        <v>803</v>
      </c>
      <c r="E2968" s="11">
        <v>10.10284978</v>
      </c>
      <c r="F2968" s="12">
        <v>3.08</v>
      </c>
      <c r="G2968" s="12">
        <v>31.11</v>
      </c>
    </row>
    <row r="2969" spans="1:7" ht="15" customHeight="1">
      <c r="A2969" s="7"/>
      <c r="B2969" s="7"/>
      <c r="C2969" s="7"/>
      <c r="D2969" s="7"/>
      <c r="E2969" s="207" t="s">
        <v>806</v>
      </c>
      <c r="F2969" s="207"/>
      <c r="G2969" s="13">
        <v>61.21</v>
      </c>
    </row>
    <row r="2970" spans="1:7" ht="15" customHeight="1">
      <c r="A2970" s="206" t="s">
        <v>700</v>
      </c>
      <c r="B2970" s="206"/>
      <c r="C2970" s="8" t="s">
        <v>3</v>
      </c>
      <c r="D2970" s="8" t="s">
        <v>4</v>
      </c>
      <c r="E2970" s="8" t="s">
        <v>692</v>
      </c>
      <c r="F2970" s="8" t="s">
        <v>693</v>
      </c>
      <c r="G2970" s="8" t="s">
        <v>694</v>
      </c>
    </row>
    <row r="2971" spans="1:7" ht="15" customHeight="1">
      <c r="A2971" s="9" t="s">
        <v>1616</v>
      </c>
      <c r="B2971" s="10" t="s">
        <v>1617</v>
      </c>
      <c r="C2971" s="9" t="s">
        <v>15</v>
      </c>
      <c r="D2971" s="9" t="s">
        <v>52</v>
      </c>
      <c r="E2971" s="11">
        <v>1</v>
      </c>
      <c r="F2971" s="12">
        <v>23.35</v>
      </c>
      <c r="G2971" s="12">
        <v>23.35</v>
      </c>
    </row>
    <row r="2972" spans="1:7" ht="15" customHeight="1">
      <c r="A2972" s="9" t="s">
        <v>1618</v>
      </c>
      <c r="B2972" s="10" t="s">
        <v>1619</v>
      </c>
      <c r="C2972" s="9" t="s">
        <v>15</v>
      </c>
      <c r="D2972" s="9" t="s">
        <v>960</v>
      </c>
      <c r="E2972" s="11">
        <v>3</v>
      </c>
      <c r="F2972" s="12">
        <v>4.67</v>
      </c>
      <c r="G2972" s="12">
        <v>14.01</v>
      </c>
    </row>
    <row r="2973" spans="1:7" ht="15" customHeight="1">
      <c r="A2973" s="9" t="s">
        <v>1620</v>
      </c>
      <c r="B2973" s="10" t="s">
        <v>1621</v>
      </c>
      <c r="C2973" s="9" t="s">
        <v>15</v>
      </c>
      <c r="D2973" s="9" t="s">
        <v>52</v>
      </c>
      <c r="E2973" s="11">
        <v>1</v>
      </c>
      <c r="F2973" s="12">
        <v>47.33</v>
      </c>
      <c r="G2973" s="12">
        <v>47.33</v>
      </c>
    </row>
    <row r="2974" spans="1:7" ht="21" customHeight="1">
      <c r="A2974" s="9" t="s">
        <v>1622</v>
      </c>
      <c r="B2974" s="10" t="s">
        <v>1623</v>
      </c>
      <c r="C2974" s="9" t="s">
        <v>15</v>
      </c>
      <c r="D2974" s="9" t="s">
        <v>1624</v>
      </c>
      <c r="E2974" s="11">
        <v>2.0205699500000001</v>
      </c>
      <c r="F2974" s="12">
        <v>52.44</v>
      </c>
      <c r="G2974" s="12">
        <v>105.95</v>
      </c>
    </row>
    <row r="2975" spans="1:7" ht="15" customHeight="1">
      <c r="A2975" s="9" t="s">
        <v>1625</v>
      </c>
      <c r="B2975" s="10" t="s">
        <v>1626</v>
      </c>
      <c r="C2975" s="9" t="s">
        <v>15</v>
      </c>
      <c r="D2975" s="9" t="s">
        <v>1624</v>
      </c>
      <c r="E2975" s="11">
        <v>8.0822798200000001</v>
      </c>
      <c r="F2975" s="12">
        <v>0.32</v>
      </c>
      <c r="G2975" s="12">
        <v>2.58</v>
      </c>
    </row>
    <row r="2976" spans="1:7" ht="21" customHeight="1">
      <c r="A2976" s="9" t="s">
        <v>1627</v>
      </c>
      <c r="B2976" s="10" t="s">
        <v>1628</v>
      </c>
      <c r="C2976" s="9" t="s">
        <v>15</v>
      </c>
      <c r="D2976" s="9" t="s">
        <v>52</v>
      </c>
      <c r="E2976" s="11">
        <v>3</v>
      </c>
      <c r="F2976" s="12">
        <v>3.08</v>
      </c>
      <c r="G2976" s="12">
        <v>9.24</v>
      </c>
    </row>
    <row r="2977" spans="1:7" ht="21" customHeight="1">
      <c r="A2977" s="9" t="s">
        <v>1629</v>
      </c>
      <c r="B2977" s="10" t="s">
        <v>1630</v>
      </c>
      <c r="C2977" s="9" t="s">
        <v>15</v>
      </c>
      <c r="D2977" s="9" t="s">
        <v>45</v>
      </c>
      <c r="E2977" s="11">
        <v>6.0617098599999997</v>
      </c>
      <c r="F2977" s="12">
        <v>25.15</v>
      </c>
      <c r="G2977" s="12">
        <v>152.44999999999999</v>
      </c>
    </row>
    <row r="2978" spans="1:7" ht="15" customHeight="1">
      <c r="A2978" s="7"/>
      <c r="B2978" s="7"/>
      <c r="C2978" s="7"/>
      <c r="D2978" s="7"/>
      <c r="E2978" s="207" t="s">
        <v>709</v>
      </c>
      <c r="F2978" s="207"/>
      <c r="G2978" s="13">
        <v>354.91</v>
      </c>
    </row>
    <row r="2979" spans="1:7" ht="15" customHeight="1">
      <c r="A2979" s="206" t="s">
        <v>815</v>
      </c>
      <c r="B2979" s="206"/>
      <c r="C2979" s="8" t="s">
        <v>3</v>
      </c>
      <c r="D2979" s="8" t="s">
        <v>4</v>
      </c>
      <c r="E2979" s="8" t="s">
        <v>692</v>
      </c>
      <c r="F2979" s="8" t="s">
        <v>693</v>
      </c>
      <c r="G2979" s="8" t="s">
        <v>694</v>
      </c>
    </row>
    <row r="2980" spans="1:7" ht="15" customHeight="1">
      <c r="A2980" s="9" t="s">
        <v>1068</v>
      </c>
      <c r="B2980" s="10" t="s">
        <v>1069</v>
      </c>
      <c r="C2980" s="9" t="s">
        <v>15</v>
      </c>
      <c r="D2980" s="9" t="s">
        <v>803</v>
      </c>
      <c r="E2980" s="11">
        <v>10.10284978</v>
      </c>
      <c r="F2980" s="12">
        <v>16.399999999999999</v>
      </c>
      <c r="G2980" s="12">
        <v>165.68</v>
      </c>
    </row>
    <row r="2981" spans="1:7" ht="15" customHeight="1">
      <c r="A2981" s="9" t="s">
        <v>818</v>
      </c>
      <c r="B2981" s="10" t="s">
        <v>819</v>
      </c>
      <c r="C2981" s="9" t="s">
        <v>15</v>
      </c>
      <c r="D2981" s="9" t="s">
        <v>803</v>
      </c>
      <c r="E2981" s="11">
        <v>10.10284978</v>
      </c>
      <c r="F2981" s="12">
        <v>11.7</v>
      </c>
      <c r="G2981" s="12">
        <v>118.2</v>
      </c>
    </row>
    <row r="2982" spans="1:7" ht="15" customHeight="1">
      <c r="A2982" s="7"/>
      <c r="B2982" s="7"/>
      <c r="C2982" s="7"/>
      <c r="D2982" s="7"/>
      <c r="E2982" s="207" t="s">
        <v>820</v>
      </c>
      <c r="F2982" s="207"/>
      <c r="G2982" s="13">
        <v>283.88</v>
      </c>
    </row>
    <row r="2983" spans="1:7" ht="15" customHeight="1">
      <c r="A2983" s="7"/>
      <c r="B2983" s="7"/>
      <c r="C2983" s="7"/>
      <c r="D2983" s="7"/>
      <c r="E2983" s="208" t="s">
        <v>698</v>
      </c>
      <c r="F2983" s="208"/>
      <c r="G2983" s="14">
        <v>700</v>
      </c>
    </row>
    <row r="2984" spans="1:7" ht="9.9499999999999993" customHeight="1">
      <c r="A2984" s="7"/>
      <c r="B2984" s="7"/>
      <c r="C2984" s="7"/>
      <c r="D2984" s="7"/>
      <c r="E2984" s="209"/>
      <c r="F2984" s="209"/>
      <c r="G2984" s="209"/>
    </row>
    <row r="2985" spans="1:7" ht="20.100000000000001" customHeight="1">
      <c r="A2985" s="210" t="s">
        <v>1631</v>
      </c>
      <c r="B2985" s="210"/>
      <c r="C2985" s="210"/>
      <c r="D2985" s="210"/>
      <c r="E2985" s="210"/>
      <c r="F2985" s="210"/>
      <c r="G2985" s="210"/>
    </row>
    <row r="2986" spans="1:7" ht="15" customHeight="1">
      <c r="A2986" s="206" t="s">
        <v>800</v>
      </c>
      <c r="B2986" s="206"/>
      <c r="C2986" s="8" t="s">
        <v>3</v>
      </c>
      <c r="D2986" s="8" t="s">
        <v>4</v>
      </c>
      <c r="E2986" s="8" t="s">
        <v>692</v>
      </c>
      <c r="F2986" s="8" t="s">
        <v>693</v>
      </c>
      <c r="G2986" s="8" t="s">
        <v>694</v>
      </c>
    </row>
    <row r="2987" spans="1:7" ht="15" customHeight="1">
      <c r="A2987" s="9" t="s">
        <v>1060</v>
      </c>
      <c r="B2987" s="10" t="s">
        <v>1061</v>
      </c>
      <c r="C2987" s="9" t="s">
        <v>15</v>
      </c>
      <c r="D2987" s="9" t="s">
        <v>803</v>
      </c>
      <c r="E2987" s="11">
        <v>0.87478813</v>
      </c>
      <c r="F2987" s="12">
        <v>2.98</v>
      </c>
      <c r="G2987" s="12">
        <v>2.6</v>
      </c>
    </row>
    <row r="2988" spans="1:7" ht="15" customHeight="1">
      <c r="A2988" s="7"/>
      <c r="B2988" s="7"/>
      <c r="C2988" s="7"/>
      <c r="D2988" s="7"/>
      <c r="E2988" s="207" t="s">
        <v>806</v>
      </c>
      <c r="F2988" s="207"/>
      <c r="G2988" s="13">
        <v>2.6</v>
      </c>
    </row>
    <row r="2989" spans="1:7" ht="15" customHeight="1">
      <c r="A2989" s="206" t="s">
        <v>700</v>
      </c>
      <c r="B2989" s="206"/>
      <c r="C2989" s="8" t="s">
        <v>3</v>
      </c>
      <c r="D2989" s="8" t="s">
        <v>4</v>
      </c>
      <c r="E2989" s="8" t="s">
        <v>692</v>
      </c>
      <c r="F2989" s="8" t="s">
        <v>693</v>
      </c>
      <c r="G2989" s="8" t="s">
        <v>694</v>
      </c>
    </row>
    <row r="2990" spans="1:7" ht="21" customHeight="1">
      <c r="A2990" s="9" t="s">
        <v>1632</v>
      </c>
      <c r="B2990" s="10" t="s">
        <v>1633</v>
      </c>
      <c r="C2990" s="9" t="s">
        <v>15</v>
      </c>
      <c r="D2990" s="9" t="s">
        <v>52</v>
      </c>
      <c r="E2990" s="11">
        <v>1</v>
      </c>
      <c r="F2990" s="12">
        <v>9.4</v>
      </c>
      <c r="G2990" s="12">
        <v>9.4</v>
      </c>
    </row>
    <row r="2991" spans="1:7" ht="15" customHeight="1">
      <c r="A2991" s="7"/>
      <c r="B2991" s="7"/>
      <c r="C2991" s="7"/>
      <c r="D2991" s="7"/>
      <c r="E2991" s="207" t="s">
        <v>709</v>
      </c>
      <c r="F2991" s="207"/>
      <c r="G2991" s="13">
        <v>9.4</v>
      </c>
    </row>
    <row r="2992" spans="1:7" ht="15" customHeight="1">
      <c r="A2992" s="206" t="s">
        <v>815</v>
      </c>
      <c r="B2992" s="206"/>
      <c r="C2992" s="8" t="s">
        <v>3</v>
      </c>
      <c r="D2992" s="8" t="s">
        <v>4</v>
      </c>
      <c r="E2992" s="8" t="s">
        <v>692</v>
      </c>
      <c r="F2992" s="8" t="s">
        <v>693</v>
      </c>
      <c r="G2992" s="8" t="s">
        <v>694</v>
      </c>
    </row>
    <row r="2993" spans="1:7" ht="15" customHeight="1">
      <c r="A2993" s="9" t="s">
        <v>1068</v>
      </c>
      <c r="B2993" s="10" t="s">
        <v>1069</v>
      </c>
      <c r="C2993" s="9" t="s">
        <v>15</v>
      </c>
      <c r="D2993" s="9" t="s">
        <v>803</v>
      </c>
      <c r="E2993" s="11">
        <v>0.86024824</v>
      </c>
      <c r="F2993" s="12">
        <v>16.399999999999999</v>
      </c>
      <c r="G2993" s="12">
        <v>14.1</v>
      </c>
    </row>
    <row r="2994" spans="1:7" ht="15" customHeight="1">
      <c r="A2994" s="7"/>
      <c r="B2994" s="7"/>
      <c r="C2994" s="7"/>
      <c r="D2994" s="7"/>
      <c r="E2994" s="207" t="s">
        <v>820</v>
      </c>
      <c r="F2994" s="207"/>
      <c r="G2994" s="13">
        <v>14.1</v>
      </c>
    </row>
    <row r="2995" spans="1:7" ht="15" customHeight="1">
      <c r="A2995" s="7"/>
      <c r="B2995" s="7"/>
      <c r="C2995" s="7"/>
      <c r="D2995" s="7"/>
      <c r="E2995" s="208" t="s">
        <v>698</v>
      </c>
      <c r="F2995" s="208"/>
      <c r="G2995" s="14">
        <v>26.1</v>
      </c>
    </row>
    <row r="2996" spans="1:7" ht="9.9499999999999993" customHeight="1">
      <c r="A2996" s="7"/>
      <c r="B2996" s="7"/>
      <c r="C2996" s="7"/>
      <c r="D2996" s="7"/>
      <c r="E2996" s="209"/>
      <c r="F2996" s="209"/>
      <c r="G2996" s="209"/>
    </row>
    <row r="2997" spans="1:7" ht="20.100000000000001" customHeight="1">
      <c r="A2997" s="210" t="s">
        <v>1634</v>
      </c>
      <c r="B2997" s="210"/>
      <c r="C2997" s="210"/>
      <c r="D2997" s="210"/>
      <c r="E2997" s="210"/>
      <c r="F2997" s="210"/>
      <c r="G2997" s="210"/>
    </row>
    <row r="2998" spans="1:7" ht="15" customHeight="1">
      <c r="A2998" s="206" t="s">
        <v>788</v>
      </c>
      <c r="B2998" s="206"/>
      <c r="C2998" s="8" t="s">
        <v>3</v>
      </c>
      <c r="D2998" s="8" t="s">
        <v>4</v>
      </c>
      <c r="E2998" s="8" t="s">
        <v>692</v>
      </c>
      <c r="F2998" s="8" t="s">
        <v>693</v>
      </c>
      <c r="G2998" s="8" t="s">
        <v>694</v>
      </c>
    </row>
    <row r="2999" spans="1:7" ht="15" customHeight="1">
      <c r="A2999" s="9" t="s">
        <v>659</v>
      </c>
      <c r="B2999" s="10" t="s">
        <v>660</v>
      </c>
      <c r="C2999" s="9" t="s">
        <v>1761</v>
      </c>
      <c r="D2999" s="9" t="s">
        <v>33</v>
      </c>
      <c r="E2999" s="11">
        <v>1</v>
      </c>
      <c r="F2999" s="12">
        <v>400</v>
      </c>
      <c r="G2999" s="12">
        <v>400</v>
      </c>
    </row>
    <row r="3000" spans="1:7" ht="15" customHeight="1">
      <c r="A3000" s="7"/>
      <c r="B3000" s="7"/>
      <c r="C3000" s="7"/>
      <c r="D3000" s="7"/>
      <c r="E3000" s="207" t="s">
        <v>789</v>
      </c>
      <c r="F3000" s="207"/>
      <c r="G3000" s="13">
        <v>400</v>
      </c>
    </row>
    <row r="3001" spans="1:7" ht="15" customHeight="1">
      <c r="A3001" s="7"/>
      <c r="B3001" s="7"/>
      <c r="C3001" s="7"/>
      <c r="D3001" s="7"/>
      <c r="E3001" s="208" t="s">
        <v>698</v>
      </c>
      <c r="F3001" s="208"/>
      <c r="G3001" s="14">
        <v>400</v>
      </c>
    </row>
    <row r="3002" spans="1:7" ht="9.9499999999999993" customHeight="1">
      <c r="A3002" s="7"/>
      <c r="B3002" s="7"/>
      <c r="C3002" s="7"/>
      <c r="D3002" s="7"/>
      <c r="E3002" s="209"/>
      <c r="F3002" s="209"/>
      <c r="G3002" s="209"/>
    </row>
    <row r="3003" spans="1:7" ht="20.100000000000001" customHeight="1">
      <c r="A3003" s="210" t="s">
        <v>1635</v>
      </c>
      <c r="B3003" s="210"/>
      <c r="C3003" s="210"/>
      <c r="D3003" s="210"/>
      <c r="E3003" s="210"/>
      <c r="F3003" s="210"/>
      <c r="G3003" s="210"/>
    </row>
    <row r="3004" spans="1:7" ht="15" customHeight="1">
      <c r="A3004" s="206" t="s">
        <v>700</v>
      </c>
      <c r="B3004" s="206"/>
      <c r="C3004" s="8" t="s">
        <v>3</v>
      </c>
      <c r="D3004" s="8" t="s">
        <v>4</v>
      </c>
      <c r="E3004" s="8" t="s">
        <v>692</v>
      </c>
      <c r="F3004" s="8" t="s">
        <v>693</v>
      </c>
      <c r="G3004" s="8" t="s">
        <v>694</v>
      </c>
    </row>
    <row r="3005" spans="1:7" ht="29.1" customHeight="1">
      <c r="A3005" s="9" t="s">
        <v>1552</v>
      </c>
      <c r="B3005" s="10" t="s">
        <v>1553</v>
      </c>
      <c r="C3005" s="9" t="s">
        <v>20</v>
      </c>
      <c r="D3005" s="9" t="s">
        <v>33</v>
      </c>
      <c r="E3005" s="11">
        <v>1</v>
      </c>
      <c r="F3005" s="12">
        <v>29.38</v>
      </c>
      <c r="G3005" s="12">
        <v>29.38</v>
      </c>
    </row>
    <row r="3006" spans="1:7" ht="15" customHeight="1">
      <c r="A3006" s="7"/>
      <c r="B3006" s="7"/>
      <c r="C3006" s="7"/>
      <c r="D3006" s="7"/>
      <c r="E3006" s="207" t="s">
        <v>709</v>
      </c>
      <c r="F3006" s="207"/>
      <c r="G3006" s="13">
        <v>29.38</v>
      </c>
    </row>
    <row r="3007" spans="1:7" ht="15" customHeight="1">
      <c r="A3007" s="206" t="s">
        <v>710</v>
      </c>
      <c r="B3007" s="206"/>
      <c r="C3007" s="8" t="s">
        <v>3</v>
      </c>
      <c r="D3007" s="8" t="s">
        <v>4</v>
      </c>
      <c r="E3007" s="8" t="s">
        <v>692</v>
      </c>
      <c r="F3007" s="8" t="s">
        <v>693</v>
      </c>
      <c r="G3007" s="8" t="s">
        <v>694</v>
      </c>
    </row>
    <row r="3008" spans="1:7" ht="21" customHeight="1">
      <c r="A3008" s="9" t="s">
        <v>763</v>
      </c>
      <c r="B3008" s="10" t="s">
        <v>764</v>
      </c>
      <c r="C3008" s="9" t="s">
        <v>20</v>
      </c>
      <c r="D3008" s="9" t="s">
        <v>713</v>
      </c>
      <c r="E3008" s="11">
        <v>1.6041023999999999</v>
      </c>
      <c r="F3008" s="12">
        <v>16.670000000000002</v>
      </c>
      <c r="G3008" s="12">
        <v>26.74</v>
      </c>
    </row>
    <row r="3009" spans="1:7" ht="15" customHeight="1">
      <c r="A3009" s="9" t="s">
        <v>765</v>
      </c>
      <c r="B3009" s="10" t="s">
        <v>766</v>
      </c>
      <c r="C3009" s="9" t="s">
        <v>20</v>
      </c>
      <c r="D3009" s="9" t="s">
        <v>713</v>
      </c>
      <c r="E3009" s="11">
        <v>1.6032773899999999</v>
      </c>
      <c r="F3009" s="12">
        <v>20.010000000000002</v>
      </c>
      <c r="G3009" s="12">
        <v>32.08</v>
      </c>
    </row>
    <row r="3010" spans="1:7" ht="18" customHeight="1">
      <c r="A3010" s="7"/>
      <c r="B3010" s="7"/>
      <c r="C3010" s="7"/>
      <c r="D3010" s="7"/>
      <c r="E3010" s="207" t="s">
        <v>716</v>
      </c>
      <c r="F3010" s="207"/>
      <c r="G3010" s="13">
        <v>58.82</v>
      </c>
    </row>
    <row r="3011" spans="1:7" ht="15" customHeight="1">
      <c r="A3011" s="7"/>
      <c r="B3011" s="7"/>
      <c r="C3011" s="7"/>
      <c r="D3011" s="7"/>
      <c r="E3011" s="208" t="s">
        <v>698</v>
      </c>
      <c r="F3011" s="208"/>
      <c r="G3011" s="14">
        <v>88.2</v>
      </c>
    </row>
    <row r="3012" spans="1:7" ht="9.9499999999999993" customHeight="1">
      <c r="A3012" s="7"/>
      <c r="B3012" s="7"/>
      <c r="C3012" s="7"/>
      <c r="D3012" s="7"/>
      <c r="E3012" s="209"/>
      <c r="F3012" s="209"/>
      <c r="G3012" s="209"/>
    </row>
    <row r="3013" spans="1:7" ht="20.100000000000001" customHeight="1">
      <c r="A3013" s="210" t="s">
        <v>1636</v>
      </c>
      <c r="B3013" s="210"/>
      <c r="C3013" s="210"/>
      <c r="D3013" s="210"/>
      <c r="E3013" s="210"/>
      <c r="F3013" s="210"/>
      <c r="G3013" s="210"/>
    </row>
    <row r="3014" spans="1:7" ht="15" customHeight="1">
      <c r="A3014" s="206" t="s">
        <v>700</v>
      </c>
      <c r="B3014" s="206"/>
      <c r="C3014" s="8" t="s">
        <v>3</v>
      </c>
      <c r="D3014" s="8" t="s">
        <v>4</v>
      </c>
      <c r="E3014" s="8" t="s">
        <v>692</v>
      </c>
      <c r="F3014" s="8" t="s">
        <v>693</v>
      </c>
      <c r="G3014" s="8" t="s">
        <v>694</v>
      </c>
    </row>
    <row r="3015" spans="1:7" ht="15" customHeight="1">
      <c r="A3015" s="9" t="s">
        <v>1637</v>
      </c>
      <c r="B3015" s="10" t="s">
        <v>1638</v>
      </c>
      <c r="C3015" s="9" t="s">
        <v>20</v>
      </c>
      <c r="D3015" s="9" t="s">
        <v>25</v>
      </c>
      <c r="E3015" s="11">
        <v>2.2663941699999999</v>
      </c>
      <c r="F3015" s="12">
        <v>20.91</v>
      </c>
      <c r="G3015" s="12">
        <v>47.39</v>
      </c>
    </row>
    <row r="3016" spans="1:7" ht="15" customHeight="1">
      <c r="A3016" s="7"/>
      <c r="B3016" s="7"/>
      <c r="C3016" s="7"/>
      <c r="D3016" s="7"/>
      <c r="E3016" s="207" t="s">
        <v>709</v>
      </c>
      <c r="F3016" s="207"/>
      <c r="G3016" s="13">
        <v>47.39</v>
      </c>
    </row>
    <row r="3017" spans="1:7" ht="15" customHeight="1">
      <c r="A3017" s="206" t="s">
        <v>710</v>
      </c>
      <c r="B3017" s="206"/>
      <c r="C3017" s="8" t="s">
        <v>3</v>
      </c>
      <c r="D3017" s="8" t="s">
        <v>4</v>
      </c>
      <c r="E3017" s="8" t="s">
        <v>692</v>
      </c>
      <c r="F3017" s="8" t="s">
        <v>693</v>
      </c>
      <c r="G3017" s="8" t="s">
        <v>694</v>
      </c>
    </row>
    <row r="3018" spans="1:7" ht="21" customHeight="1">
      <c r="A3018" s="9" t="s">
        <v>763</v>
      </c>
      <c r="B3018" s="10" t="s">
        <v>764</v>
      </c>
      <c r="C3018" s="9" t="s">
        <v>20</v>
      </c>
      <c r="D3018" s="9" t="s">
        <v>713</v>
      </c>
      <c r="E3018" s="11">
        <v>7.1456469999999994E-2</v>
      </c>
      <c r="F3018" s="12">
        <v>16.670000000000002</v>
      </c>
      <c r="G3018" s="12">
        <v>1.19</v>
      </c>
    </row>
    <row r="3019" spans="1:7" ht="15" customHeight="1">
      <c r="A3019" s="9" t="s">
        <v>765</v>
      </c>
      <c r="B3019" s="10" t="s">
        <v>766</v>
      </c>
      <c r="C3019" s="9" t="s">
        <v>20</v>
      </c>
      <c r="D3019" s="9" t="s">
        <v>713</v>
      </c>
      <c r="E3019" s="11">
        <v>7.1456469999999994E-2</v>
      </c>
      <c r="F3019" s="12">
        <v>20.010000000000002</v>
      </c>
      <c r="G3019" s="12">
        <v>1.42</v>
      </c>
    </row>
    <row r="3020" spans="1:7" ht="18" customHeight="1">
      <c r="A3020" s="7"/>
      <c r="B3020" s="7"/>
      <c r="C3020" s="7"/>
      <c r="D3020" s="7"/>
      <c r="E3020" s="207" t="s">
        <v>716</v>
      </c>
      <c r="F3020" s="207"/>
      <c r="G3020" s="13">
        <v>2.61</v>
      </c>
    </row>
    <row r="3021" spans="1:7" ht="15" customHeight="1">
      <c r="A3021" s="7"/>
      <c r="B3021" s="7"/>
      <c r="C3021" s="7"/>
      <c r="D3021" s="7"/>
      <c r="E3021" s="208" t="s">
        <v>698</v>
      </c>
      <c r="F3021" s="208"/>
      <c r="G3021" s="14">
        <v>50</v>
      </c>
    </row>
    <row r="3022" spans="1:7" ht="9.9499999999999993" customHeight="1">
      <c r="A3022" s="7"/>
      <c r="B3022" s="7"/>
      <c r="C3022" s="7"/>
      <c r="D3022" s="7"/>
      <c r="E3022" s="209"/>
      <c r="F3022" s="209"/>
      <c r="G3022" s="209"/>
    </row>
    <row r="3023" spans="1:7" ht="20.100000000000001" customHeight="1">
      <c r="A3023" s="210" t="s">
        <v>1639</v>
      </c>
      <c r="B3023" s="210"/>
      <c r="C3023" s="210"/>
      <c r="D3023" s="210"/>
      <c r="E3023" s="210"/>
      <c r="F3023" s="210"/>
      <c r="G3023" s="210"/>
    </row>
    <row r="3024" spans="1:7" ht="15" customHeight="1">
      <c r="A3024" s="206" t="s">
        <v>800</v>
      </c>
      <c r="B3024" s="206"/>
      <c r="C3024" s="8" t="s">
        <v>3</v>
      </c>
      <c r="D3024" s="8" t="s">
        <v>4</v>
      </c>
      <c r="E3024" s="8" t="s">
        <v>692</v>
      </c>
      <c r="F3024" s="8" t="s">
        <v>693</v>
      </c>
      <c r="G3024" s="8" t="s">
        <v>694</v>
      </c>
    </row>
    <row r="3025" spans="1:7" ht="15" customHeight="1">
      <c r="A3025" s="9" t="s">
        <v>1060</v>
      </c>
      <c r="B3025" s="10" t="s">
        <v>1061</v>
      </c>
      <c r="C3025" s="9" t="s">
        <v>15</v>
      </c>
      <c r="D3025" s="9" t="s">
        <v>803</v>
      </c>
      <c r="E3025" s="11">
        <v>0.84491737</v>
      </c>
      <c r="F3025" s="12">
        <v>2.98</v>
      </c>
      <c r="G3025" s="12">
        <v>2.5099999999999998</v>
      </c>
    </row>
    <row r="3026" spans="1:7" ht="15" customHeight="1">
      <c r="A3026" s="9" t="s">
        <v>804</v>
      </c>
      <c r="B3026" s="10" t="s">
        <v>805</v>
      </c>
      <c r="C3026" s="9" t="s">
        <v>15</v>
      </c>
      <c r="D3026" s="9" t="s">
        <v>803</v>
      </c>
      <c r="E3026" s="11">
        <v>0.85160630999999998</v>
      </c>
      <c r="F3026" s="12">
        <v>3.08</v>
      </c>
      <c r="G3026" s="12">
        <v>2.62</v>
      </c>
    </row>
    <row r="3027" spans="1:7" ht="15" customHeight="1">
      <c r="A3027" s="7"/>
      <c r="B3027" s="7"/>
      <c r="C3027" s="7"/>
      <c r="D3027" s="7"/>
      <c r="E3027" s="207" t="s">
        <v>806</v>
      </c>
      <c r="F3027" s="207"/>
      <c r="G3027" s="13">
        <v>5.13</v>
      </c>
    </row>
    <row r="3028" spans="1:7" ht="15" customHeight="1">
      <c r="A3028" s="206" t="s">
        <v>700</v>
      </c>
      <c r="B3028" s="206"/>
      <c r="C3028" s="8" t="s">
        <v>3</v>
      </c>
      <c r="D3028" s="8" t="s">
        <v>4</v>
      </c>
      <c r="E3028" s="8" t="s">
        <v>692</v>
      </c>
      <c r="F3028" s="8" t="s">
        <v>693</v>
      </c>
      <c r="G3028" s="8" t="s">
        <v>694</v>
      </c>
    </row>
    <row r="3029" spans="1:7" ht="15" customHeight="1">
      <c r="A3029" s="9" t="s">
        <v>1640</v>
      </c>
      <c r="B3029" s="10" t="s">
        <v>1641</v>
      </c>
      <c r="C3029" s="9" t="s">
        <v>15</v>
      </c>
      <c r="D3029" s="9" t="s">
        <v>1642</v>
      </c>
      <c r="E3029" s="11">
        <v>0.52103666999999998</v>
      </c>
      <c r="F3029" s="12">
        <v>36.29</v>
      </c>
      <c r="G3029" s="12">
        <v>18.899999999999999</v>
      </c>
    </row>
    <row r="3030" spans="1:7" ht="21" customHeight="1">
      <c r="A3030" s="9" t="s">
        <v>1627</v>
      </c>
      <c r="B3030" s="10" t="s">
        <v>1628</v>
      </c>
      <c r="C3030" s="9" t="s">
        <v>15</v>
      </c>
      <c r="D3030" s="9" t="s">
        <v>52</v>
      </c>
      <c r="E3030" s="11">
        <v>0.82704235000000004</v>
      </c>
      <c r="F3030" s="12">
        <v>3.08</v>
      </c>
      <c r="G3030" s="12">
        <v>2.54</v>
      </c>
    </row>
    <row r="3031" spans="1:7" ht="15" customHeight="1">
      <c r="A3031" s="7"/>
      <c r="B3031" s="7"/>
      <c r="C3031" s="7"/>
      <c r="D3031" s="7"/>
      <c r="E3031" s="207" t="s">
        <v>709</v>
      </c>
      <c r="F3031" s="207"/>
      <c r="G3031" s="13">
        <v>21.44</v>
      </c>
    </row>
    <row r="3032" spans="1:7" ht="15" customHeight="1">
      <c r="A3032" s="206" t="s">
        <v>815</v>
      </c>
      <c r="B3032" s="206"/>
      <c r="C3032" s="8" t="s">
        <v>3</v>
      </c>
      <c r="D3032" s="8" t="s">
        <v>4</v>
      </c>
      <c r="E3032" s="8" t="s">
        <v>692</v>
      </c>
      <c r="F3032" s="8" t="s">
        <v>693</v>
      </c>
      <c r="G3032" s="8" t="s">
        <v>694</v>
      </c>
    </row>
    <row r="3033" spans="1:7" ht="15" customHeight="1">
      <c r="A3033" s="9" t="s">
        <v>1068</v>
      </c>
      <c r="B3033" s="10" t="s">
        <v>1069</v>
      </c>
      <c r="C3033" s="9" t="s">
        <v>15</v>
      </c>
      <c r="D3033" s="9" t="s">
        <v>803</v>
      </c>
      <c r="E3033" s="11">
        <v>0.84835956000000001</v>
      </c>
      <c r="F3033" s="12">
        <v>16.399999999999999</v>
      </c>
      <c r="G3033" s="12">
        <v>13.91</v>
      </c>
    </row>
    <row r="3034" spans="1:7" ht="15" customHeight="1">
      <c r="A3034" s="9" t="s">
        <v>818</v>
      </c>
      <c r="B3034" s="10" t="s">
        <v>819</v>
      </c>
      <c r="C3034" s="9" t="s">
        <v>15</v>
      </c>
      <c r="D3034" s="9" t="s">
        <v>803</v>
      </c>
      <c r="E3034" s="11">
        <v>0.84835956000000001</v>
      </c>
      <c r="F3034" s="12">
        <v>11.7</v>
      </c>
      <c r="G3034" s="12">
        <v>9.92</v>
      </c>
    </row>
    <row r="3035" spans="1:7" ht="15" customHeight="1">
      <c r="A3035" s="7"/>
      <c r="B3035" s="7"/>
      <c r="C3035" s="7"/>
      <c r="D3035" s="7"/>
      <c r="E3035" s="207" t="s">
        <v>820</v>
      </c>
      <c r="F3035" s="207"/>
      <c r="G3035" s="13">
        <v>23.83</v>
      </c>
    </row>
    <row r="3036" spans="1:7" ht="15" customHeight="1">
      <c r="A3036" s="7"/>
      <c r="B3036" s="7"/>
      <c r="C3036" s="7"/>
      <c r="D3036" s="7"/>
      <c r="E3036" s="208" t="s">
        <v>698</v>
      </c>
      <c r="F3036" s="208"/>
      <c r="G3036" s="14">
        <v>50.4</v>
      </c>
    </row>
    <row r="3037" spans="1:7" ht="9.9499999999999993" customHeight="1">
      <c r="A3037" s="7"/>
      <c r="B3037" s="7"/>
      <c r="C3037" s="7"/>
      <c r="D3037" s="7"/>
      <c r="E3037" s="209"/>
      <c r="F3037" s="209"/>
      <c r="G3037" s="209"/>
    </row>
    <row r="3038" spans="1:7" ht="20.100000000000001" customHeight="1">
      <c r="A3038" s="210" t="s">
        <v>1643</v>
      </c>
      <c r="B3038" s="210"/>
      <c r="C3038" s="210"/>
      <c r="D3038" s="210"/>
      <c r="E3038" s="210"/>
      <c r="F3038" s="210"/>
      <c r="G3038" s="210"/>
    </row>
    <row r="3039" spans="1:7" ht="15" customHeight="1">
      <c r="A3039" s="206" t="s">
        <v>691</v>
      </c>
      <c r="B3039" s="206"/>
      <c r="C3039" s="8" t="s">
        <v>3</v>
      </c>
      <c r="D3039" s="8" t="s">
        <v>4</v>
      </c>
      <c r="E3039" s="8" t="s">
        <v>692</v>
      </c>
      <c r="F3039" s="8" t="s">
        <v>693</v>
      </c>
      <c r="G3039" s="8" t="s">
        <v>694</v>
      </c>
    </row>
    <row r="3040" spans="1:7" ht="29.1" customHeight="1">
      <c r="A3040" s="9" t="s">
        <v>1644</v>
      </c>
      <c r="B3040" s="10" t="s">
        <v>1645</v>
      </c>
      <c r="C3040" s="9" t="s">
        <v>15</v>
      </c>
      <c r="D3040" s="9" t="s">
        <v>809</v>
      </c>
      <c r="E3040" s="11">
        <v>1.20937604</v>
      </c>
      <c r="F3040" s="12">
        <v>5.35</v>
      </c>
      <c r="G3040" s="12">
        <v>6.47</v>
      </c>
    </row>
    <row r="3041" spans="1:7" ht="29.1" customHeight="1">
      <c r="A3041" s="9" t="s">
        <v>1005</v>
      </c>
      <c r="B3041" s="10" t="s">
        <v>1006</v>
      </c>
      <c r="C3041" s="9" t="s">
        <v>15</v>
      </c>
      <c r="D3041" s="9" t="s">
        <v>16</v>
      </c>
      <c r="E3041" s="11">
        <v>1.00519567</v>
      </c>
      <c r="F3041" s="12">
        <v>66.5</v>
      </c>
      <c r="G3041" s="12">
        <v>66.84</v>
      </c>
    </row>
    <row r="3042" spans="1:7" ht="21" customHeight="1">
      <c r="A3042" s="9" t="s">
        <v>919</v>
      </c>
      <c r="B3042" s="10" t="s">
        <v>920</v>
      </c>
      <c r="C3042" s="9" t="s">
        <v>15</v>
      </c>
      <c r="D3042" s="9" t="s">
        <v>16</v>
      </c>
      <c r="E3042" s="11">
        <v>0.75389673999999995</v>
      </c>
      <c r="F3042" s="12">
        <v>4.46</v>
      </c>
      <c r="G3042" s="12">
        <v>3.36</v>
      </c>
    </row>
    <row r="3043" spans="1:7" ht="21" customHeight="1">
      <c r="A3043" s="9" t="s">
        <v>924</v>
      </c>
      <c r="B3043" s="10" t="s">
        <v>925</v>
      </c>
      <c r="C3043" s="9" t="s">
        <v>15</v>
      </c>
      <c r="D3043" s="9" t="s">
        <v>923</v>
      </c>
      <c r="E3043" s="11">
        <v>5.9683479999999997E-2</v>
      </c>
      <c r="F3043" s="12">
        <v>276.61</v>
      </c>
      <c r="G3043" s="12">
        <v>16.5</v>
      </c>
    </row>
    <row r="3044" spans="1:7" ht="21" customHeight="1">
      <c r="A3044" s="9" t="s">
        <v>1007</v>
      </c>
      <c r="B3044" s="10" t="s">
        <v>1008</v>
      </c>
      <c r="C3044" s="9" t="s">
        <v>15</v>
      </c>
      <c r="D3044" s="9" t="s">
        <v>923</v>
      </c>
      <c r="E3044" s="11">
        <v>0.19632727</v>
      </c>
      <c r="F3044" s="12">
        <v>44.34</v>
      </c>
      <c r="G3044" s="12">
        <v>8.6999999999999993</v>
      </c>
    </row>
    <row r="3045" spans="1:7" ht="21" customHeight="1">
      <c r="A3045" s="9" t="s">
        <v>1646</v>
      </c>
      <c r="B3045" s="10" t="s">
        <v>1647</v>
      </c>
      <c r="C3045" s="9" t="s">
        <v>15</v>
      </c>
      <c r="D3045" s="9" t="s">
        <v>16</v>
      </c>
      <c r="E3045" s="11">
        <v>0.48060915999999998</v>
      </c>
      <c r="F3045" s="12">
        <v>60.1</v>
      </c>
      <c r="G3045" s="12">
        <v>28.88</v>
      </c>
    </row>
    <row r="3046" spans="1:7" ht="21" customHeight="1">
      <c r="A3046" s="9" t="s">
        <v>1282</v>
      </c>
      <c r="B3046" s="10" t="s">
        <v>1283</v>
      </c>
      <c r="C3046" s="9" t="s">
        <v>15</v>
      </c>
      <c r="D3046" s="9" t="s">
        <v>16</v>
      </c>
      <c r="E3046" s="11">
        <v>0.75389673999999995</v>
      </c>
      <c r="F3046" s="12">
        <v>25.94</v>
      </c>
      <c r="G3046" s="12">
        <v>19.55</v>
      </c>
    </row>
    <row r="3047" spans="1:7" ht="15" customHeight="1">
      <c r="A3047" s="7"/>
      <c r="B3047" s="7"/>
      <c r="C3047" s="7"/>
      <c r="D3047" s="7"/>
      <c r="E3047" s="207" t="s">
        <v>697</v>
      </c>
      <c r="F3047" s="207"/>
      <c r="G3047" s="13">
        <v>150.30000000000001</v>
      </c>
    </row>
    <row r="3048" spans="1:7" ht="15" customHeight="1">
      <c r="A3048" s="7"/>
      <c r="B3048" s="7"/>
      <c r="C3048" s="7"/>
      <c r="D3048" s="7"/>
      <c r="E3048" s="208" t="s">
        <v>698</v>
      </c>
      <c r="F3048" s="208"/>
      <c r="G3048" s="14">
        <v>150.30000000000001</v>
      </c>
    </row>
    <row r="3049" spans="1:7" ht="9.9499999999999993" customHeight="1">
      <c r="A3049" s="7"/>
      <c r="B3049" s="7"/>
      <c r="C3049" s="7"/>
      <c r="D3049" s="7"/>
      <c r="E3049" s="209"/>
      <c r="F3049" s="209"/>
      <c r="G3049" s="209"/>
    </row>
    <row r="3050" spans="1:7" ht="20.100000000000001" customHeight="1">
      <c r="A3050" s="210" t="s">
        <v>1648</v>
      </c>
      <c r="B3050" s="210"/>
      <c r="C3050" s="210"/>
      <c r="D3050" s="210"/>
      <c r="E3050" s="210"/>
      <c r="F3050" s="210"/>
      <c r="G3050" s="210"/>
    </row>
    <row r="3051" spans="1:7" ht="15" customHeight="1">
      <c r="A3051" s="206" t="s">
        <v>700</v>
      </c>
      <c r="B3051" s="206"/>
      <c r="C3051" s="8" t="s">
        <v>3</v>
      </c>
      <c r="D3051" s="8" t="s">
        <v>4</v>
      </c>
      <c r="E3051" s="8" t="s">
        <v>692</v>
      </c>
      <c r="F3051" s="8" t="s">
        <v>693</v>
      </c>
      <c r="G3051" s="8" t="s">
        <v>694</v>
      </c>
    </row>
    <row r="3052" spans="1:7" ht="29.1" customHeight="1">
      <c r="A3052" s="9" t="s">
        <v>1649</v>
      </c>
      <c r="B3052" s="10" t="s">
        <v>1650</v>
      </c>
      <c r="C3052" s="9" t="s">
        <v>20</v>
      </c>
      <c r="D3052" s="9" t="s">
        <v>33</v>
      </c>
      <c r="E3052" s="11">
        <v>1</v>
      </c>
      <c r="F3052" s="12">
        <v>91.01</v>
      </c>
      <c r="G3052" s="12">
        <v>91.01</v>
      </c>
    </row>
    <row r="3053" spans="1:7" ht="15" customHeight="1">
      <c r="A3053" s="7"/>
      <c r="B3053" s="7"/>
      <c r="C3053" s="7"/>
      <c r="D3053" s="7"/>
      <c r="E3053" s="207" t="s">
        <v>709</v>
      </c>
      <c r="F3053" s="207"/>
      <c r="G3053" s="13">
        <v>91.01</v>
      </c>
    </row>
    <row r="3054" spans="1:7" ht="15" customHeight="1">
      <c r="A3054" s="206" t="s">
        <v>710</v>
      </c>
      <c r="B3054" s="206"/>
      <c r="C3054" s="8" t="s">
        <v>3</v>
      </c>
      <c r="D3054" s="8" t="s">
        <v>4</v>
      </c>
      <c r="E3054" s="8" t="s">
        <v>692</v>
      </c>
      <c r="F3054" s="8" t="s">
        <v>693</v>
      </c>
      <c r="G3054" s="8" t="s">
        <v>694</v>
      </c>
    </row>
    <row r="3055" spans="1:7" ht="15" customHeight="1">
      <c r="A3055" s="9" t="s">
        <v>886</v>
      </c>
      <c r="B3055" s="10" t="s">
        <v>887</v>
      </c>
      <c r="C3055" s="9" t="s">
        <v>20</v>
      </c>
      <c r="D3055" s="9" t="s">
        <v>713</v>
      </c>
      <c r="E3055" s="11">
        <v>4.8023561499999996</v>
      </c>
      <c r="F3055" s="12">
        <v>19.75</v>
      </c>
      <c r="G3055" s="12">
        <v>94.84</v>
      </c>
    </row>
    <row r="3056" spans="1:7" ht="15" customHeight="1">
      <c r="A3056" s="9" t="s">
        <v>714</v>
      </c>
      <c r="B3056" s="10" t="s">
        <v>715</v>
      </c>
      <c r="C3056" s="9" t="s">
        <v>20</v>
      </c>
      <c r="D3056" s="9" t="s">
        <v>713</v>
      </c>
      <c r="E3056" s="11">
        <v>3.7736714099999999</v>
      </c>
      <c r="F3056" s="12">
        <v>15.73</v>
      </c>
      <c r="G3056" s="12">
        <v>59.35</v>
      </c>
    </row>
    <row r="3057" spans="1:7" ht="18" customHeight="1">
      <c r="A3057" s="7"/>
      <c r="B3057" s="7"/>
      <c r="C3057" s="7"/>
      <c r="D3057" s="7"/>
      <c r="E3057" s="207" t="s">
        <v>716</v>
      </c>
      <c r="F3057" s="207"/>
      <c r="G3057" s="13">
        <v>154.19</v>
      </c>
    </row>
    <row r="3058" spans="1:7" ht="15" customHeight="1">
      <c r="A3058" s="206" t="s">
        <v>691</v>
      </c>
      <c r="B3058" s="206"/>
      <c r="C3058" s="8" t="s">
        <v>3</v>
      </c>
      <c r="D3058" s="8" t="s">
        <v>4</v>
      </c>
      <c r="E3058" s="8" t="s">
        <v>692</v>
      </c>
      <c r="F3058" s="8" t="s">
        <v>693</v>
      </c>
      <c r="G3058" s="8" t="s">
        <v>694</v>
      </c>
    </row>
    <row r="3059" spans="1:7" ht="29.1" customHeight="1">
      <c r="A3059" s="9" t="s">
        <v>888</v>
      </c>
      <c r="B3059" s="10" t="s">
        <v>889</v>
      </c>
      <c r="C3059" s="9" t="s">
        <v>20</v>
      </c>
      <c r="D3059" s="9" t="s">
        <v>170</v>
      </c>
      <c r="E3059" s="11">
        <v>2.0998159999999998E-2</v>
      </c>
      <c r="F3059" s="12">
        <v>228.87</v>
      </c>
      <c r="G3059" s="12">
        <v>4.8</v>
      </c>
    </row>
    <row r="3060" spans="1:7" ht="15" customHeight="1">
      <c r="A3060" s="7"/>
      <c r="B3060" s="7"/>
      <c r="C3060" s="7"/>
      <c r="D3060" s="7"/>
      <c r="E3060" s="207" t="s">
        <v>697</v>
      </c>
      <c r="F3060" s="207"/>
      <c r="G3060" s="13">
        <v>4.8</v>
      </c>
    </row>
    <row r="3061" spans="1:7" ht="15" customHeight="1">
      <c r="A3061" s="7"/>
      <c r="B3061" s="7"/>
      <c r="C3061" s="7"/>
      <c r="D3061" s="7"/>
      <c r="E3061" s="208" t="s">
        <v>698</v>
      </c>
      <c r="F3061" s="208"/>
      <c r="G3061" s="14">
        <v>250</v>
      </c>
    </row>
    <row r="3062" spans="1:7" ht="9.9499999999999993" customHeight="1">
      <c r="A3062" s="7"/>
      <c r="B3062" s="7"/>
      <c r="C3062" s="7"/>
      <c r="D3062" s="7"/>
      <c r="E3062" s="209"/>
      <c r="F3062" s="209"/>
      <c r="G3062" s="209"/>
    </row>
    <row r="3063" spans="1:7" ht="20.100000000000001" customHeight="1">
      <c r="A3063" s="210" t="s">
        <v>1651</v>
      </c>
      <c r="B3063" s="210"/>
      <c r="C3063" s="210"/>
      <c r="D3063" s="210"/>
      <c r="E3063" s="210"/>
      <c r="F3063" s="210"/>
      <c r="G3063" s="210"/>
    </row>
    <row r="3064" spans="1:7" ht="15" customHeight="1">
      <c r="A3064" s="206" t="s">
        <v>700</v>
      </c>
      <c r="B3064" s="206"/>
      <c r="C3064" s="8" t="s">
        <v>3</v>
      </c>
      <c r="D3064" s="8" t="s">
        <v>4</v>
      </c>
      <c r="E3064" s="8" t="s">
        <v>692</v>
      </c>
      <c r="F3064" s="8" t="s">
        <v>693</v>
      </c>
      <c r="G3064" s="8" t="s">
        <v>694</v>
      </c>
    </row>
    <row r="3065" spans="1:7" ht="21" customHeight="1">
      <c r="A3065" s="9" t="s">
        <v>1652</v>
      </c>
      <c r="B3065" s="10" t="s">
        <v>1653</v>
      </c>
      <c r="C3065" s="9" t="s">
        <v>20</v>
      </c>
      <c r="D3065" s="9" t="s">
        <v>33</v>
      </c>
      <c r="E3065" s="11">
        <v>1</v>
      </c>
      <c r="F3065" s="12">
        <v>2.79</v>
      </c>
      <c r="G3065" s="12">
        <v>2.79</v>
      </c>
    </row>
    <row r="3066" spans="1:7" ht="15" customHeight="1">
      <c r="A3066" s="7"/>
      <c r="B3066" s="7"/>
      <c r="C3066" s="7"/>
      <c r="D3066" s="7"/>
      <c r="E3066" s="207" t="s">
        <v>709</v>
      </c>
      <c r="F3066" s="207"/>
      <c r="G3066" s="13">
        <v>2.79</v>
      </c>
    </row>
    <row r="3067" spans="1:7" ht="15" customHeight="1">
      <c r="A3067" s="206" t="s">
        <v>710</v>
      </c>
      <c r="B3067" s="206"/>
      <c r="C3067" s="8" t="s">
        <v>3</v>
      </c>
      <c r="D3067" s="8" t="s">
        <v>4</v>
      </c>
      <c r="E3067" s="8" t="s">
        <v>692</v>
      </c>
      <c r="F3067" s="8" t="s">
        <v>693</v>
      </c>
      <c r="G3067" s="8" t="s">
        <v>694</v>
      </c>
    </row>
    <row r="3068" spans="1:7" ht="21" customHeight="1">
      <c r="A3068" s="9" t="s">
        <v>763</v>
      </c>
      <c r="B3068" s="10" t="s">
        <v>764</v>
      </c>
      <c r="C3068" s="9" t="s">
        <v>20</v>
      </c>
      <c r="D3068" s="9" t="s">
        <v>713</v>
      </c>
      <c r="E3068" s="11">
        <v>0.32925504</v>
      </c>
      <c r="F3068" s="12">
        <v>16.670000000000002</v>
      </c>
      <c r="G3068" s="12">
        <v>5.48</v>
      </c>
    </row>
    <row r="3069" spans="1:7" ht="15" customHeight="1">
      <c r="A3069" s="9" t="s">
        <v>765</v>
      </c>
      <c r="B3069" s="10" t="s">
        <v>766</v>
      </c>
      <c r="C3069" s="9" t="s">
        <v>20</v>
      </c>
      <c r="D3069" s="9" t="s">
        <v>713</v>
      </c>
      <c r="E3069" s="11">
        <v>0.32925504</v>
      </c>
      <c r="F3069" s="12">
        <v>20.010000000000002</v>
      </c>
      <c r="G3069" s="12">
        <v>6.58</v>
      </c>
    </row>
    <row r="3070" spans="1:7" ht="18" customHeight="1">
      <c r="A3070" s="7"/>
      <c r="B3070" s="7"/>
      <c r="C3070" s="7"/>
      <c r="D3070" s="7"/>
      <c r="E3070" s="207" t="s">
        <v>716</v>
      </c>
      <c r="F3070" s="207"/>
      <c r="G3070" s="13">
        <v>12.06</v>
      </c>
    </row>
    <row r="3071" spans="1:7" ht="15" customHeight="1">
      <c r="A3071" s="7"/>
      <c r="B3071" s="7"/>
      <c r="C3071" s="7"/>
      <c r="D3071" s="7"/>
      <c r="E3071" s="208" t="s">
        <v>698</v>
      </c>
      <c r="F3071" s="208"/>
      <c r="G3071" s="14">
        <v>14.85</v>
      </c>
    </row>
    <row r="3072" spans="1:7" ht="9.9499999999999993" customHeight="1">
      <c r="A3072" s="7"/>
      <c r="B3072" s="7"/>
      <c r="C3072" s="7"/>
      <c r="D3072" s="7"/>
      <c r="E3072" s="209"/>
      <c r="F3072" s="209"/>
      <c r="G3072" s="209"/>
    </row>
    <row r="3073" spans="1:7" ht="20.100000000000001" customHeight="1">
      <c r="A3073" s="210" t="s">
        <v>1654</v>
      </c>
      <c r="B3073" s="210"/>
      <c r="C3073" s="210"/>
      <c r="D3073" s="210"/>
      <c r="E3073" s="210"/>
      <c r="F3073" s="210"/>
      <c r="G3073" s="210"/>
    </row>
    <row r="3074" spans="1:7" ht="15" customHeight="1">
      <c r="A3074" s="206" t="s">
        <v>700</v>
      </c>
      <c r="B3074" s="206"/>
      <c r="C3074" s="8" t="s">
        <v>3</v>
      </c>
      <c r="D3074" s="8" t="s">
        <v>4</v>
      </c>
      <c r="E3074" s="8" t="s">
        <v>692</v>
      </c>
      <c r="F3074" s="8" t="s">
        <v>693</v>
      </c>
      <c r="G3074" s="8" t="s">
        <v>694</v>
      </c>
    </row>
    <row r="3075" spans="1:7" ht="21" customHeight="1">
      <c r="A3075" s="9" t="s">
        <v>1655</v>
      </c>
      <c r="B3075" s="10" t="s">
        <v>1656</v>
      </c>
      <c r="C3075" s="9" t="s">
        <v>20</v>
      </c>
      <c r="D3075" s="9" t="s">
        <v>33</v>
      </c>
      <c r="E3075" s="11">
        <v>1</v>
      </c>
      <c r="F3075" s="12">
        <v>6.28</v>
      </c>
      <c r="G3075" s="12">
        <v>6.28</v>
      </c>
    </row>
    <row r="3076" spans="1:7" ht="21" customHeight="1">
      <c r="A3076" s="9" t="s">
        <v>791</v>
      </c>
      <c r="B3076" s="10" t="s">
        <v>792</v>
      </c>
      <c r="C3076" s="9" t="s">
        <v>20</v>
      </c>
      <c r="D3076" s="9" t="s">
        <v>33</v>
      </c>
      <c r="E3076" s="11">
        <v>1.425976E-2</v>
      </c>
      <c r="F3076" s="12">
        <v>2.4900000000000002</v>
      </c>
      <c r="G3076" s="12">
        <v>0.03</v>
      </c>
    </row>
    <row r="3077" spans="1:7" ht="15" customHeight="1">
      <c r="A3077" s="9" t="s">
        <v>840</v>
      </c>
      <c r="B3077" s="10" t="s">
        <v>841</v>
      </c>
      <c r="C3077" s="9" t="s">
        <v>20</v>
      </c>
      <c r="D3077" s="9" t="s">
        <v>33</v>
      </c>
      <c r="E3077" s="11">
        <v>0.18672247</v>
      </c>
      <c r="F3077" s="12">
        <v>0.61</v>
      </c>
      <c r="G3077" s="12">
        <v>0.11</v>
      </c>
    </row>
    <row r="3078" spans="1:7" ht="21" customHeight="1">
      <c r="A3078" s="9" t="s">
        <v>1657</v>
      </c>
      <c r="B3078" s="10" t="s">
        <v>1658</v>
      </c>
      <c r="C3078" s="9" t="s">
        <v>20</v>
      </c>
      <c r="D3078" s="9" t="s">
        <v>33</v>
      </c>
      <c r="E3078" s="11">
        <v>1.61429E-3</v>
      </c>
      <c r="F3078" s="12">
        <v>19.14</v>
      </c>
      <c r="G3078" s="12">
        <v>0.03</v>
      </c>
    </row>
    <row r="3079" spans="1:7" ht="21" customHeight="1">
      <c r="A3079" s="9" t="s">
        <v>1659</v>
      </c>
      <c r="B3079" s="10" t="s">
        <v>1660</v>
      </c>
      <c r="C3079" s="9" t="s">
        <v>20</v>
      </c>
      <c r="D3079" s="9" t="s">
        <v>33</v>
      </c>
      <c r="E3079" s="11">
        <v>6.4572299999999996E-3</v>
      </c>
      <c r="F3079" s="12">
        <v>104.4</v>
      </c>
      <c r="G3079" s="12">
        <v>0.67</v>
      </c>
    </row>
    <row r="3080" spans="1:7" ht="15" customHeight="1">
      <c r="A3080" s="7"/>
      <c r="B3080" s="7"/>
      <c r="C3080" s="7"/>
      <c r="D3080" s="7"/>
      <c r="E3080" s="207" t="s">
        <v>709</v>
      </c>
      <c r="F3080" s="207"/>
      <c r="G3080" s="13">
        <v>7.12</v>
      </c>
    </row>
    <row r="3081" spans="1:7" ht="15" customHeight="1">
      <c r="A3081" s="206" t="s">
        <v>710</v>
      </c>
      <c r="B3081" s="206"/>
      <c r="C3081" s="8" t="s">
        <v>3</v>
      </c>
      <c r="D3081" s="8" t="s">
        <v>4</v>
      </c>
      <c r="E3081" s="8" t="s">
        <v>692</v>
      </c>
      <c r="F3081" s="8" t="s">
        <v>693</v>
      </c>
      <c r="G3081" s="8" t="s">
        <v>694</v>
      </c>
    </row>
    <row r="3082" spans="1:7" ht="21" customHeight="1">
      <c r="A3082" s="9" t="s">
        <v>795</v>
      </c>
      <c r="B3082" s="10" t="s">
        <v>796</v>
      </c>
      <c r="C3082" s="9" t="s">
        <v>20</v>
      </c>
      <c r="D3082" s="9" t="s">
        <v>713</v>
      </c>
      <c r="E3082" s="11">
        <v>0.50280627</v>
      </c>
      <c r="F3082" s="12">
        <v>15.9</v>
      </c>
      <c r="G3082" s="12">
        <v>7.99</v>
      </c>
    </row>
    <row r="3083" spans="1:7" ht="21" customHeight="1">
      <c r="A3083" s="9" t="s">
        <v>797</v>
      </c>
      <c r="B3083" s="10" t="s">
        <v>798</v>
      </c>
      <c r="C3083" s="9" t="s">
        <v>20</v>
      </c>
      <c r="D3083" s="9" t="s">
        <v>713</v>
      </c>
      <c r="E3083" s="11">
        <v>0.50289178999999995</v>
      </c>
      <c r="F3083" s="12">
        <v>19.18</v>
      </c>
      <c r="G3083" s="12">
        <v>9.64</v>
      </c>
    </row>
    <row r="3084" spans="1:7" ht="18" customHeight="1">
      <c r="A3084" s="7"/>
      <c r="B3084" s="7"/>
      <c r="C3084" s="7"/>
      <c r="D3084" s="7"/>
      <c r="E3084" s="207" t="s">
        <v>716</v>
      </c>
      <c r="F3084" s="207"/>
      <c r="G3084" s="13">
        <v>17.63</v>
      </c>
    </row>
    <row r="3085" spans="1:7" ht="15" customHeight="1">
      <c r="A3085" s="7"/>
      <c r="B3085" s="7"/>
      <c r="C3085" s="7"/>
      <c r="D3085" s="7"/>
      <c r="E3085" s="208" t="s">
        <v>698</v>
      </c>
      <c r="F3085" s="208"/>
      <c r="G3085" s="14">
        <v>24.75</v>
      </c>
    </row>
    <row r="3086" spans="1:7">
      <c r="B3086" s="50"/>
      <c r="C3086" s="50"/>
      <c r="D3086" s="50"/>
      <c r="E3086" s="50"/>
      <c r="F3086" s="50"/>
      <c r="G3086" s="50"/>
    </row>
    <row r="3087" spans="1:7">
      <c r="B3087" s="50"/>
      <c r="C3087" s="50"/>
      <c r="D3087" s="50"/>
      <c r="E3087" s="50"/>
      <c r="F3087" s="50"/>
      <c r="G3087" s="50"/>
    </row>
    <row r="3088" spans="1:7">
      <c r="B3088" s="50"/>
      <c r="C3088" s="50"/>
      <c r="D3088" s="50"/>
      <c r="E3088" s="50"/>
      <c r="F3088" s="50"/>
      <c r="G3088" s="50"/>
    </row>
    <row r="3089" spans="2:7">
      <c r="B3089" s="50"/>
      <c r="C3089" s="50"/>
      <c r="D3089" s="50"/>
      <c r="E3089" s="50"/>
      <c r="F3089" s="50"/>
      <c r="G3089" s="50"/>
    </row>
    <row r="3090" spans="2:7">
      <c r="B3090" s="50"/>
      <c r="C3090" s="50"/>
      <c r="D3090" s="50"/>
      <c r="E3090" s="50"/>
      <c r="F3090" s="50"/>
      <c r="G3090" s="50"/>
    </row>
    <row r="3093" spans="2:7" ht="21">
      <c r="B3093" s="79" t="s">
        <v>689</v>
      </c>
    </row>
  </sheetData>
  <mergeCells count="1895">
    <mergeCell ref="E3085:F3085"/>
    <mergeCell ref="A3073:G3073"/>
    <mergeCell ref="A3074:B3074"/>
    <mergeCell ref="E3080:F3080"/>
    <mergeCell ref="A3081:B3081"/>
    <mergeCell ref="E3084:F3084"/>
    <mergeCell ref="E3066:F3066"/>
    <mergeCell ref="A3067:B3067"/>
    <mergeCell ref="E3070:F3070"/>
    <mergeCell ref="E3071:F3071"/>
    <mergeCell ref="E3072:G3072"/>
    <mergeCell ref="E3060:F3060"/>
    <mergeCell ref="E3061:F3061"/>
    <mergeCell ref="E3062:G3062"/>
    <mergeCell ref="A3063:G3063"/>
    <mergeCell ref="A3064:B3064"/>
    <mergeCell ref="A3051:B3051"/>
    <mergeCell ref="E3053:F3053"/>
    <mergeCell ref="A3054:B3054"/>
    <mergeCell ref="E3057:F3057"/>
    <mergeCell ref="A3058:B3058"/>
    <mergeCell ref="A3039:B3039"/>
    <mergeCell ref="E3047:F3047"/>
    <mergeCell ref="E3048:F3048"/>
    <mergeCell ref="E3049:G3049"/>
    <mergeCell ref="A3050:G3050"/>
    <mergeCell ref="A3032:B3032"/>
    <mergeCell ref="E3035:F3035"/>
    <mergeCell ref="E3036:F3036"/>
    <mergeCell ref="E3037:G3037"/>
    <mergeCell ref="A3038:G3038"/>
    <mergeCell ref="A3023:G3023"/>
    <mergeCell ref="A3024:B3024"/>
    <mergeCell ref="E3027:F3027"/>
    <mergeCell ref="A3028:B3028"/>
    <mergeCell ref="E3031:F3031"/>
    <mergeCell ref="E3016:F3016"/>
    <mergeCell ref="A3017:B3017"/>
    <mergeCell ref="E3020:F3020"/>
    <mergeCell ref="E3021:F3021"/>
    <mergeCell ref="E3022:G3022"/>
    <mergeCell ref="E3010:F3010"/>
    <mergeCell ref="E3011:F3011"/>
    <mergeCell ref="E3012:G3012"/>
    <mergeCell ref="A3013:G3013"/>
    <mergeCell ref="A3014:B3014"/>
    <mergeCell ref="E3002:G3002"/>
    <mergeCell ref="A3003:G3003"/>
    <mergeCell ref="A3004:B3004"/>
    <mergeCell ref="E3006:F3006"/>
    <mergeCell ref="A3007:B3007"/>
    <mergeCell ref="E2996:G2996"/>
    <mergeCell ref="A2997:G2997"/>
    <mergeCell ref="A2998:B2998"/>
    <mergeCell ref="E3000:F3000"/>
    <mergeCell ref="E3001:F3001"/>
    <mergeCell ref="A2989:B2989"/>
    <mergeCell ref="E2991:F2991"/>
    <mergeCell ref="A2992:B2992"/>
    <mergeCell ref="E2994:F2994"/>
    <mergeCell ref="E2995:F2995"/>
    <mergeCell ref="E2983:F2983"/>
    <mergeCell ref="E2984:G2984"/>
    <mergeCell ref="A2985:G2985"/>
    <mergeCell ref="A2986:B2986"/>
    <mergeCell ref="E2988:F2988"/>
    <mergeCell ref="E2969:F2969"/>
    <mergeCell ref="A2970:B2970"/>
    <mergeCell ref="E2978:F2978"/>
    <mergeCell ref="A2979:B2979"/>
    <mergeCell ref="E2982:F2982"/>
    <mergeCell ref="E2962:F2962"/>
    <mergeCell ref="E2963:F2963"/>
    <mergeCell ref="E2964:G2964"/>
    <mergeCell ref="A2965:G2965"/>
    <mergeCell ref="A2966:B2966"/>
    <mergeCell ref="A2954:B2954"/>
    <mergeCell ref="E2956:F2956"/>
    <mergeCell ref="A2957:B2957"/>
    <mergeCell ref="E2959:F2959"/>
    <mergeCell ref="A2960:B2960"/>
    <mergeCell ref="A2948:B2948"/>
    <mergeCell ref="E2950:F2950"/>
    <mergeCell ref="E2951:F2951"/>
    <mergeCell ref="E2952:G2952"/>
    <mergeCell ref="A2953:G2953"/>
    <mergeCell ref="A2941:G2941"/>
    <mergeCell ref="A2942:B2942"/>
    <mergeCell ref="E2944:F2944"/>
    <mergeCell ref="A2945:B2945"/>
    <mergeCell ref="E2947:F2947"/>
    <mergeCell ref="A2935:G2935"/>
    <mergeCell ref="A2936:B2936"/>
    <mergeCell ref="E2938:F2938"/>
    <mergeCell ref="E2939:F2939"/>
    <mergeCell ref="E2940:G2940"/>
    <mergeCell ref="E2929:F2929"/>
    <mergeCell ref="A2930:B2930"/>
    <mergeCell ref="E2932:F2932"/>
    <mergeCell ref="E2933:F2933"/>
    <mergeCell ref="E2934:G2934"/>
    <mergeCell ref="E2922:G2922"/>
    <mergeCell ref="A2923:G2923"/>
    <mergeCell ref="A2924:B2924"/>
    <mergeCell ref="E2926:F2926"/>
    <mergeCell ref="A2927:B2927"/>
    <mergeCell ref="A2914:B2914"/>
    <mergeCell ref="E2916:F2916"/>
    <mergeCell ref="A2917:B2917"/>
    <mergeCell ref="E2920:F2920"/>
    <mergeCell ref="E2921:F2921"/>
    <mergeCell ref="A2907:B2907"/>
    <mergeCell ref="E2910:F2910"/>
    <mergeCell ref="E2911:F2911"/>
    <mergeCell ref="E2912:G2912"/>
    <mergeCell ref="A2913:G2913"/>
    <mergeCell ref="E2900:F2900"/>
    <mergeCell ref="E2901:G2901"/>
    <mergeCell ref="A2902:G2902"/>
    <mergeCell ref="A2903:B2903"/>
    <mergeCell ref="E2906:F2906"/>
    <mergeCell ref="E2889:F2889"/>
    <mergeCell ref="A2890:B2890"/>
    <mergeCell ref="E2893:F2893"/>
    <mergeCell ref="A2894:B2894"/>
    <mergeCell ref="E2899:F2899"/>
    <mergeCell ref="E2883:F2883"/>
    <mergeCell ref="E2884:F2884"/>
    <mergeCell ref="E2885:G2885"/>
    <mergeCell ref="A2886:G2886"/>
    <mergeCell ref="A2887:B2887"/>
    <mergeCell ref="E2875:G2875"/>
    <mergeCell ref="A2876:G2876"/>
    <mergeCell ref="A2877:B2877"/>
    <mergeCell ref="E2879:F2879"/>
    <mergeCell ref="A2880:B2880"/>
    <mergeCell ref="A2867:B2867"/>
    <mergeCell ref="E2869:F2869"/>
    <mergeCell ref="A2870:B2870"/>
    <mergeCell ref="E2873:F2873"/>
    <mergeCell ref="E2874:F2874"/>
    <mergeCell ref="A2860:B2860"/>
    <mergeCell ref="E2863:F2863"/>
    <mergeCell ref="E2864:F2864"/>
    <mergeCell ref="E2865:G2865"/>
    <mergeCell ref="A2866:G2866"/>
    <mergeCell ref="E2854:F2854"/>
    <mergeCell ref="E2855:G2855"/>
    <mergeCell ref="A2856:G2856"/>
    <mergeCell ref="A2857:B2857"/>
    <mergeCell ref="E2859:F2859"/>
    <mergeCell ref="A2845:G2845"/>
    <mergeCell ref="A2846:B2846"/>
    <mergeCell ref="E2849:F2849"/>
    <mergeCell ref="A2850:B2850"/>
    <mergeCell ref="E2853:F2853"/>
    <mergeCell ref="E2838:F2838"/>
    <mergeCell ref="A2839:B2839"/>
    <mergeCell ref="E2842:F2842"/>
    <mergeCell ref="E2843:F2843"/>
    <mergeCell ref="E2844:G2844"/>
    <mergeCell ref="E2831:F2831"/>
    <mergeCell ref="E2832:F2832"/>
    <mergeCell ref="E2833:G2833"/>
    <mergeCell ref="A2834:G2834"/>
    <mergeCell ref="A2835:B2835"/>
    <mergeCell ref="A2821:B2821"/>
    <mergeCell ref="E2823:F2823"/>
    <mergeCell ref="A2824:B2824"/>
    <mergeCell ref="E2827:F2827"/>
    <mergeCell ref="A2828:B2828"/>
    <mergeCell ref="E2814:F2814"/>
    <mergeCell ref="E2815:G2815"/>
    <mergeCell ref="A2816:G2816"/>
    <mergeCell ref="A2817:B2817"/>
    <mergeCell ref="E2820:F2820"/>
    <mergeCell ref="A2806:G2806"/>
    <mergeCell ref="A2807:B2807"/>
    <mergeCell ref="E2809:F2809"/>
    <mergeCell ref="A2810:B2810"/>
    <mergeCell ref="E2813:F2813"/>
    <mergeCell ref="A2799:G2799"/>
    <mergeCell ref="A2800:B2800"/>
    <mergeCell ref="E2803:F2803"/>
    <mergeCell ref="E2804:F2804"/>
    <mergeCell ref="E2805:G2805"/>
    <mergeCell ref="A2792:G2792"/>
    <mergeCell ref="A2793:B2793"/>
    <mergeCell ref="E2796:F2796"/>
    <mergeCell ref="E2797:F2797"/>
    <mergeCell ref="E2798:G2798"/>
    <mergeCell ref="E2786:F2786"/>
    <mergeCell ref="A2787:B2787"/>
    <mergeCell ref="E2789:F2789"/>
    <mergeCell ref="E2790:F2790"/>
    <mergeCell ref="E2791:G2791"/>
    <mergeCell ref="E2778:G2778"/>
    <mergeCell ref="A2779:G2779"/>
    <mergeCell ref="A2780:B2780"/>
    <mergeCell ref="E2782:F2782"/>
    <mergeCell ref="A2783:B2783"/>
    <mergeCell ref="A2769:B2769"/>
    <mergeCell ref="E2772:F2772"/>
    <mergeCell ref="A2773:B2773"/>
    <mergeCell ref="E2776:F2776"/>
    <mergeCell ref="E2777:F2777"/>
    <mergeCell ref="A2762:B2762"/>
    <mergeCell ref="E2765:F2765"/>
    <mergeCell ref="E2766:F2766"/>
    <mergeCell ref="E2767:G2767"/>
    <mergeCell ref="A2768:G2768"/>
    <mergeCell ref="E2755:F2755"/>
    <mergeCell ref="E2756:G2756"/>
    <mergeCell ref="A2757:G2757"/>
    <mergeCell ref="A2758:B2758"/>
    <mergeCell ref="E2761:F2761"/>
    <mergeCell ref="A2747:G2747"/>
    <mergeCell ref="A2748:B2748"/>
    <mergeCell ref="E2750:F2750"/>
    <mergeCell ref="A2751:B2751"/>
    <mergeCell ref="E2754:F2754"/>
    <mergeCell ref="A2740:G2740"/>
    <mergeCell ref="A2741:B2741"/>
    <mergeCell ref="E2744:F2744"/>
    <mergeCell ref="E2745:F2745"/>
    <mergeCell ref="E2746:G2746"/>
    <mergeCell ref="A2733:G2733"/>
    <mergeCell ref="A2734:B2734"/>
    <mergeCell ref="E2737:F2737"/>
    <mergeCell ref="E2738:F2738"/>
    <mergeCell ref="E2739:G2739"/>
    <mergeCell ref="A2726:G2726"/>
    <mergeCell ref="A2727:B2727"/>
    <mergeCell ref="E2730:F2730"/>
    <mergeCell ref="E2731:F2731"/>
    <mergeCell ref="E2732:G2732"/>
    <mergeCell ref="E2720:F2720"/>
    <mergeCell ref="A2721:B2721"/>
    <mergeCell ref="E2723:F2723"/>
    <mergeCell ref="E2724:F2724"/>
    <mergeCell ref="E2725:G2725"/>
    <mergeCell ref="E2712:G2712"/>
    <mergeCell ref="A2713:G2713"/>
    <mergeCell ref="A2714:B2714"/>
    <mergeCell ref="E2716:F2716"/>
    <mergeCell ref="A2717:B2717"/>
    <mergeCell ref="A2703:B2703"/>
    <mergeCell ref="E2706:F2706"/>
    <mergeCell ref="A2707:B2707"/>
    <mergeCell ref="E2710:F2710"/>
    <mergeCell ref="E2711:F2711"/>
    <mergeCell ref="A2696:B2696"/>
    <mergeCell ref="E2699:F2699"/>
    <mergeCell ref="E2700:F2700"/>
    <mergeCell ref="E2701:G2701"/>
    <mergeCell ref="A2702:G2702"/>
    <mergeCell ref="E2689:F2689"/>
    <mergeCell ref="E2690:G2690"/>
    <mergeCell ref="A2691:G2691"/>
    <mergeCell ref="A2692:B2692"/>
    <mergeCell ref="E2695:F2695"/>
    <mergeCell ref="E2683:F2683"/>
    <mergeCell ref="E2684:G2684"/>
    <mergeCell ref="A2685:G2685"/>
    <mergeCell ref="A2686:B2686"/>
    <mergeCell ref="E2688:F2688"/>
    <mergeCell ref="A2675:G2675"/>
    <mergeCell ref="A2676:B2676"/>
    <mergeCell ref="E2678:F2678"/>
    <mergeCell ref="A2679:B2679"/>
    <mergeCell ref="E2682:F2682"/>
    <mergeCell ref="A2668:G2668"/>
    <mergeCell ref="A2669:B2669"/>
    <mergeCell ref="E2672:F2672"/>
    <mergeCell ref="E2673:F2673"/>
    <mergeCell ref="E2674:G2674"/>
    <mergeCell ref="A2661:G2661"/>
    <mergeCell ref="A2662:B2662"/>
    <mergeCell ref="E2665:F2665"/>
    <mergeCell ref="E2666:F2666"/>
    <mergeCell ref="E2667:G2667"/>
    <mergeCell ref="A2654:G2654"/>
    <mergeCell ref="A2655:B2655"/>
    <mergeCell ref="E2658:F2658"/>
    <mergeCell ref="E2659:F2659"/>
    <mergeCell ref="E2660:G2660"/>
    <mergeCell ref="E2648:F2648"/>
    <mergeCell ref="A2649:B2649"/>
    <mergeCell ref="E2651:F2651"/>
    <mergeCell ref="E2652:F2652"/>
    <mergeCell ref="E2653:G2653"/>
    <mergeCell ref="E2640:G2640"/>
    <mergeCell ref="A2641:G2641"/>
    <mergeCell ref="A2642:B2642"/>
    <mergeCell ref="E2644:F2644"/>
    <mergeCell ref="A2645:B2645"/>
    <mergeCell ref="A2631:B2631"/>
    <mergeCell ref="E2634:F2634"/>
    <mergeCell ref="A2635:B2635"/>
    <mergeCell ref="E2638:F2638"/>
    <mergeCell ref="E2639:F2639"/>
    <mergeCell ref="A2624:B2624"/>
    <mergeCell ref="E2627:F2627"/>
    <mergeCell ref="E2628:F2628"/>
    <mergeCell ref="E2629:G2629"/>
    <mergeCell ref="A2630:G2630"/>
    <mergeCell ref="E2617:F2617"/>
    <mergeCell ref="E2618:G2618"/>
    <mergeCell ref="A2619:G2619"/>
    <mergeCell ref="A2620:B2620"/>
    <mergeCell ref="E2623:F2623"/>
    <mergeCell ref="E2611:F2611"/>
    <mergeCell ref="E2612:G2612"/>
    <mergeCell ref="A2613:G2613"/>
    <mergeCell ref="A2614:B2614"/>
    <mergeCell ref="E2616:F2616"/>
    <mergeCell ref="E2603:F2603"/>
    <mergeCell ref="A2604:B2604"/>
    <mergeCell ref="E2606:F2606"/>
    <mergeCell ref="A2607:B2607"/>
    <mergeCell ref="E2610:F2610"/>
    <mergeCell ref="E2596:F2596"/>
    <mergeCell ref="E2597:F2597"/>
    <mergeCell ref="E2598:G2598"/>
    <mergeCell ref="A2599:G2599"/>
    <mergeCell ref="A2600:B2600"/>
    <mergeCell ref="E2590:F2590"/>
    <mergeCell ref="E2591:F2591"/>
    <mergeCell ref="E2592:G2592"/>
    <mergeCell ref="A2593:G2593"/>
    <mergeCell ref="A2594:B2594"/>
    <mergeCell ref="A2581:B2581"/>
    <mergeCell ref="E2583:F2583"/>
    <mergeCell ref="A2584:B2584"/>
    <mergeCell ref="E2587:F2587"/>
    <mergeCell ref="A2588:B2588"/>
    <mergeCell ref="A2574:B2574"/>
    <mergeCell ref="E2577:F2577"/>
    <mergeCell ref="E2578:F2578"/>
    <mergeCell ref="E2579:G2579"/>
    <mergeCell ref="A2580:G2580"/>
    <mergeCell ref="A2566:G2566"/>
    <mergeCell ref="A2567:B2567"/>
    <mergeCell ref="E2570:F2570"/>
    <mergeCell ref="A2571:B2571"/>
    <mergeCell ref="E2573:F2573"/>
    <mergeCell ref="E2550:F2550"/>
    <mergeCell ref="A2551:B2551"/>
    <mergeCell ref="E2563:F2563"/>
    <mergeCell ref="E2564:F2564"/>
    <mergeCell ref="E2565:G2565"/>
    <mergeCell ref="E2534:G2534"/>
    <mergeCell ref="A2535:G2535"/>
    <mergeCell ref="A2536:B2536"/>
    <mergeCell ref="E2546:F2546"/>
    <mergeCell ref="A2547:B2547"/>
    <mergeCell ref="A2526:B2526"/>
    <mergeCell ref="E2528:F2528"/>
    <mergeCell ref="A2529:B2529"/>
    <mergeCell ref="E2532:F2532"/>
    <mergeCell ref="E2533:F2533"/>
    <mergeCell ref="A2520:B2520"/>
    <mergeCell ref="E2522:F2522"/>
    <mergeCell ref="E2523:F2523"/>
    <mergeCell ref="E2524:G2524"/>
    <mergeCell ref="A2525:G2525"/>
    <mergeCell ref="A2512:G2512"/>
    <mergeCell ref="A2513:B2513"/>
    <mergeCell ref="E2515:F2515"/>
    <mergeCell ref="A2516:B2516"/>
    <mergeCell ref="E2519:F2519"/>
    <mergeCell ref="E2505:F2505"/>
    <mergeCell ref="A2506:B2506"/>
    <mergeCell ref="E2509:F2509"/>
    <mergeCell ref="E2510:F2510"/>
    <mergeCell ref="E2511:G2511"/>
    <mergeCell ref="E2495:G2495"/>
    <mergeCell ref="A2496:G2496"/>
    <mergeCell ref="A2497:B2497"/>
    <mergeCell ref="E2500:F2500"/>
    <mergeCell ref="A2501:B2501"/>
    <mergeCell ref="A2486:B2486"/>
    <mergeCell ref="E2489:F2489"/>
    <mergeCell ref="A2490:B2490"/>
    <mergeCell ref="E2493:F2493"/>
    <mergeCell ref="E2494:F2494"/>
    <mergeCell ref="E2479:F2479"/>
    <mergeCell ref="E2480:G2480"/>
    <mergeCell ref="A2481:G2481"/>
    <mergeCell ref="A2482:B2482"/>
    <mergeCell ref="E2485:F2485"/>
    <mergeCell ref="A2467:G2467"/>
    <mergeCell ref="A2468:B2468"/>
    <mergeCell ref="E2474:F2474"/>
    <mergeCell ref="A2475:B2475"/>
    <mergeCell ref="E2478:F2478"/>
    <mergeCell ref="E2460:F2460"/>
    <mergeCell ref="A2461:B2461"/>
    <mergeCell ref="E2464:F2464"/>
    <mergeCell ref="E2465:F2465"/>
    <mergeCell ref="E2466:G2466"/>
    <mergeCell ref="E2452:F2452"/>
    <mergeCell ref="E2453:F2453"/>
    <mergeCell ref="E2454:G2454"/>
    <mergeCell ref="A2455:G2455"/>
    <mergeCell ref="A2456:B2456"/>
    <mergeCell ref="E2442:G2442"/>
    <mergeCell ref="A2443:G2443"/>
    <mergeCell ref="A2444:B2444"/>
    <mergeCell ref="E2448:F2448"/>
    <mergeCell ref="A2449:B2449"/>
    <mergeCell ref="A2434:B2434"/>
    <mergeCell ref="E2437:F2437"/>
    <mergeCell ref="A2438:B2438"/>
    <mergeCell ref="E2440:F2440"/>
    <mergeCell ref="E2441:F2441"/>
    <mergeCell ref="A2426:G2426"/>
    <mergeCell ref="A2427:B2427"/>
    <mergeCell ref="E2430:F2430"/>
    <mergeCell ref="A2431:B2431"/>
    <mergeCell ref="E2433:F2433"/>
    <mergeCell ref="E2419:F2419"/>
    <mergeCell ref="A2420:B2420"/>
    <mergeCell ref="E2423:F2423"/>
    <mergeCell ref="E2424:F2424"/>
    <mergeCell ref="E2425:G2425"/>
    <mergeCell ref="E2411:F2411"/>
    <mergeCell ref="E2412:F2412"/>
    <mergeCell ref="E2413:G2413"/>
    <mergeCell ref="A2414:G2414"/>
    <mergeCell ref="A2415:B2415"/>
    <mergeCell ref="E2403:G2403"/>
    <mergeCell ref="A2404:G2404"/>
    <mergeCell ref="A2405:B2405"/>
    <mergeCell ref="E2407:F2407"/>
    <mergeCell ref="A2408:B2408"/>
    <mergeCell ref="A2395:B2395"/>
    <mergeCell ref="E2398:F2398"/>
    <mergeCell ref="A2399:B2399"/>
    <mergeCell ref="E2401:F2401"/>
    <mergeCell ref="E2402:F2402"/>
    <mergeCell ref="A2388:B2388"/>
    <mergeCell ref="E2391:F2391"/>
    <mergeCell ref="E2392:F2392"/>
    <mergeCell ref="E2393:G2393"/>
    <mergeCell ref="A2394:G2394"/>
    <mergeCell ref="E2382:F2382"/>
    <mergeCell ref="E2383:G2383"/>
    <mergeCell ref="A2384:G2384"/>
    <mergeCell ref="A2385:B2385"/>
    <mergeCell ref="E2387:F2387"/>
    <mergeCell ref="A2374:G2374"/>
    <mergeCell ref="A2375:B2375"/>
    <mergeCell ref="E2377:F2377"/>
    <mergeCell ref="A2378:B2378"/>
    <mergeCell ref="E2381:F2381"/>
    <mergeCell ref="E2367:F2367"/>
    <mergeCell ref="A2368:B2368"/>
    <mergeCell ref="E2371:F2371"/>
    <mergeCell ref="E2372:F2372"/>
    <mergeCell ref="E2373:G2373"/>
    <mergeCell ref="E2359:F2359"/>
    <mergeCell ref="E2360:F2360"/>
    <mergeCell ref="E2361:G2361"/>
    <mergeCell ref="A2362:G2362"/>
    <mergeCell ref="A2363:B2363"/>
    <mergeCell ref="E2351:G2351"/>
    <mergeCell ref="A2352:G2352"/>
    <mergeCell ref="A2353:B2353"/>
    <mergeCell ref="E2356:F2356"/>
    <mergeCell ref="A2357:B2357"/>
    <mergeCell ref="A2343:B2343"/>
    <mergeCell ref="E2346:F2346"/>
    <mergeCell ref="A2347:B2347"/>
    <mergeCell ref="E2349:F2349"/>
    <mergeCell ref="E2350:F2350"/>
    <mergeCell ref="A2337:B2337"/>
    <mergeCell ref="E2339:F2339"/>
    <mergeCell ref="E2340:F2340"/>
    <mergeCell ref="E2341:G2341"/>
    <mergeCell ref="A2342:G2342"/>
    <mergeCell ref="A2327:G2327"/>
    <mergeCell ref="A2328:B2328"/>
    <mergeCell ref="E2332:F2332"/>
    <mergeCell ref="A2333:B2333"/>
    <mergeCell ref="E2336:F2336"/>
    <mergeCell ref="E2321:F2321"/>
    <mergeCell ref="A2322:B2322"/>
    <mergeCell ref="E2324:F2324"/>
    <mergeCell ref="E2325:F2325"/>
    <mergeCell ref="E2326:G2326"/>
    <mergeCell ref="E2312:G2312"/>
    <mergeCell ref="A2313:G2313"/>
    <mergeCell ref="A2314:B2314"/>
    <mergeCell ref="E2317:F2317"/>
    <mergeCell ref="A2318:B2318"/>
    <mergeCell ref="A2302:B2302"/>
    <mergeCell ref="E2305:F2305"/>
    <mergeCell ref="A2306:B2306"/>
    <mergeCell ref="E2310:F2310"/>
    <mergeCell ref="E2311:F2311"/>
    <mergeCell ref="E2294:F2294"/>
    <mergeCell ref="E2295:G2295"/>
    <mergeCell ref="A2296:G2296"/>
    <mergeCell ref="A2297:B2297"/>
    <mergeCell ref="E2301:F2301"/>
    <mergeCell ref="E2286:F2286"/>
    <mergeCell ref="A2287:B2287"/>
    <mergeCell ref="E2290:F2290"/>
    <mergeCell ref="A2291:B2291"/>
    <mergeCell ref="E2293:F2293"/>
    <mergeCell ref="E2279:F2279"/>
    <mergeCell ref="E2280:F2280"/>
    <mergeCell ref="E2281:G2281"/>
    <mergeCell ref="A2282:G2282"/>
    <mergeCell ref="A2283:B2283"/>
    <mergeCell ref="A2269:B2269"/>
    <mergeCell ref="E2272:F2272"/>
    <mergeCell ref="A2273:B2273"/>
    <mergeCell ref="E2276:F2276"/>
    <mergeCell ref="A2277:B2277"/>
    <mergeCell ref="A2263:B2263"/>
    <mergeCell ref="E2265:F2265"/>
    <mergeCell ref="E2266:F2266"/>
    <mergeCell ref="E2267:G2267"/>
    <mergeCell ref="A2268:G2268"/>
    <mergeCell ref="A2254:G2254"/>
    <mergeCell ref="A2255:B2255"/>
    <mergeCell ref="E2258:F2258"/>
    <mergeCell ref="A2259:B2259"/>
    <mergeCell ref="E2262:F2262"/>
    <mergeCell ref="E2248:F2248"/>
    <mergeCell ref="A2249:B2249"/>
    <mergeCell ref="E2251:F2251"/>
    <mergeCell ref="E2252:F2252"/>
    <mergeCell ref="E2253:G2253"/>
    <mergeCell ref="A2236:B2236"/>
    <mergeCell ref="E2240:F2240"/>
    <mergeCell ref="A2241:B2241"/>
    <mergeCell ref="E2244:F2244"/>
    <mergeCell ref="A2245:B2245"/>
    <mergeCell ref="A2229:B2229"/>
    <mergeCell ref="E2232:F2232"/>
    <mergeCell ref="E2233:F2233"/>
    <mergeCell ref="E2234:G2234"/>
    <mergeCell ref="A2235:G2235"/>
    <mergeCell ref="A2219:G2219"/>
    <mergeCell ref="A2220:B2220"/>
    <mergeCell ref="E2223:F2223"/>
    <mergeCell ref="A2224:B2224"/>
    <mergeCell ref="E2228:F2228"/>
    <mergeCell ref="E2213:F2213"/>
    <mergeCell ref="A2214:B2214"/>
    <mergeCell ref="E2216:F2216"/>
    <mergeCell ref="E2217:F2217"/>
    <mergeCell ref="E2218:G2218"/>
    <mergeCell ref="E2204:G2204"/>
    <mergeCell ref="A2205:G2205"/>
    <mergeCell ref="A2206:B2206"/>
    <mergeCell ref="E2209:F2209"/>
    <mergeCell ref="A2210:B2210"/>
    <mergeCell ref="A2196:B2196"/>
    <mergeCell ref="E2199:F2199"/>
    <mergeCell ref="A2200:B2200"/>
    <mergeCell ref="E2202:F2202"/>
    <mergeCell ref="E2203:F2203"/>
    <mergeCell ref="E2189:F2189"/>
    <mergeCell ref="E2190:G2190"/>
    <mergeCell ref="A2191:G2191"/>
    <mergeCell ref="A2192:B2192"/>
    <mergeCell ref="E2195:F2195"/>
    <mergeCell ref="E2176:F2176"/>
    <mergeCell ref="A2177:B2177"/>
    <mergeCell ref="E2184:F2184"/>
    <mergeCell ref="A2185:B2185"/>
    <mergeCell ref="E2188:F2188"/>
    <mergeCell ref="E2169:F2169"/>
    <mergeCell ref="E2170:F2170"/>
    <mergeCell ref="E2171:G2171"/>
    <mergeCell ref="A2172:G2172"/>
    <mergeCell ref="A2173:B2173"/>
    <mergeCell ref="E2160:G2160"/>
    <mergeCell ref="A2161:G2161"/>
    <mergeCell ref="A2162:B2162"/>
    <mergeCell ref="E2166:F2166"/>
    <mergeCell ref="A2167:B2167"/>
    <mergeCell ref="A2151:B2151"/>
    <mergeCell ref="E2154:F2154"/>
    <mergeCell ref="A2155:B2155"/>
    <mergeCell ref="E2158:F2158"/>
    <mergeCell ref="E2159:F2159"/>
    <mergeCell ref="A2144:B2144"/>
    <mergeCell ref="E2147:F2147"/>
    <mergeCell ref="E2148:F2148"/>
    <mergeCell ref="E2149:G2149"/>
    <mergeCell ref="A2150:G2150"/>
    <mergeCell ref="A2132:G2132"/>
    <mergeCell ref="A2133:B2133"/>
    <mergeCell ref="E2138:F2138"/>
    <mergeCell ref="A2139:B2139"/>
    <mergeCell ref="E2143:F2143"/>
    <mergeCell ref="E2125:F2125"/>
    <mergeCell ref="A2126:B2126"/>
    <mergeCell ref="E2129:F2129"/>
    <mergeCell ref="E2130:F2130"/>
    <mergeCell ref="E2131:G2131"/>
    <mergeCell ref="E2119:F2119"/>
    <mergeCell ref="E2120:F2120"/>
    <mergeCell ref="E2121:G2121"/>
    <mergeCell ref="A2122:G2122"/>
    <mergeCell ref="A2123:B2123"/>
    <mergeCell ref="A2110:B2110"/>
    <mergeCell ref="E2112:F2112"/>
    <mergeCell ref="A2113:B2113"/>
    <mergeCell ref="E2116:F2116"/>
    <mergeCell ref="A2117:B2117"/>
    <mergeCell ref="A2103:B2103"/>
    <mergeCell ref="E2106:F2106"/>
    <mergeCell ref="E2107:F2107"/>
    <mergeCell ref="E2108:G2108"/>
    <mergeCell ref="A2109:G2109"/>
    <mergeCell ref="A2093:G2093"/>
    <mergeCell ref="A2094:B2094"/>
    <mergeCell ref="E2097:F2097"/>
    <mergeCell ref="A2098:B2098"/>
    <mergeCell ref="E2102:F2102"/>
    <mergeCell ref="E2086:F2086"/>
    <mergeCell ref="A2087:B2087"/>
    <mergeCell ref="E2090:F2090"/>
    <mergeCell ref="E2091:F2091"/>
    <mergeCell ref="E2092:G2092"/>
    <mergeCell ref="E2077:G2077"/>
    <mergeCell ref="A2078:G2078"/>
    <mergeCell ref="A2079:B2079"/>
    <mergeCell ref="E2082:F2082"/>
    <mergeCell ref="A2083:B2083"/>
    <mergeCell ref="A2065:B2065"/>
    <mergeCell ref="E2071:F2071"/>
    <mergeCell ref="A2072:B2072"/>
    <mergeCell ref="E2075:F2075"/>
    <mergeCell ref="E2076:F2076"/>
    <mergeCell ref="A2058:B2058"/>
    <mergeCell ref="E2061:F2061"/>
    <mergeCell ref="E2062:F2062"/>
    <mergeCell ref="E2063:G2063"/>
    <mergeCell ref="A2064:G2064"/>
    <mergeCell ref="E2050:F2050"/>
    <mergeCell ref="E2051:G2051"/>
    <mergeCell ref="A2052:G2052"/>
    <mergeCell ref="A2053:B2053"/>
    <mergeCell ref="E2057:F2057"/>
    <mergeCell ref="E2040:F2040"/>
    <mergeCell ref="A2041:B2041"/>
    <mergeCell ref="E2045:F2045"/>
    <mergeCell ref="A2046:B2046"/>
    <mergeCell ref="E2049:F2049"/>
    <mergeCell ref="E2033:F2033"/>
    <mergeCell ref="E2034:F2034"/>
    <mergeCell ref="E2035:G2035"/>
    <mergeCell ref="A2036:G2036"/>
    <mergeCell ref="A2037:B2037"/>
    <mergeCell ref="E2024:G2024"/>
    <mergeCell ref="A2025:G2025"/>
    <mergeCell ref="A2026:B2026"/>
    <mergeCell ref="E2029:F2029"/>
    <mergeCell ref="A2030:B2030"/>
    <mergeCell ref="E2016:G2016"/>
    <mergeCell ref="A2017:G2017"/>
    <mergeCell ref="A2018:B2018"/>
    <mergeCell ref="E2022:F2022"/>
    <mergeCell ref="E2023:F2023"/>
    <mergeCell ref="E2010:G2010"/>
    <mergeCell ref="A2011:G2011"/>
    <mergeCell ref="A2012:B2012"/>
    <mergeCell ref="E2014:F2014"/>
    <mergeCell ref="E2015:F2015"/>
    <mergeCell ref="A2002:B2002"/>
    <mergeCell ref="E2004:F2004"/>
    <mergeCell ref="A2005:B2005"/>
    <mergeCell ref="E2008:F2008"/>
    <mergeCell ref="E2009:F2009"/>
    <mergeCell ref="A1996:B1996"/>
    <mergeCell ref="E1998:F1998"/>
    <mergeCell ref="E1999:F1999"/>
    <mergeCell ref="E2000:G2000"/>
    <mergeCell ref="A2001:G2001"/>
    <mergeCell ref="E1990:F1990"/>
    <mergeCell ref="E1991:G1991"/>
    <mergeCell ref="A1992:G1992"/>
    <mergeCell ref="A1993:B1993"/>
    <mergeCell ref="E1995:F1995"/>
    <mergeCell ref="A1983:G1983"/>
    <mergeCell ref="A1984:B1984"/>
    <mergeCell ref="E1986:F1986"/>
    <mergeCell ref="A1987:B1987"/>
    <mergeCell ref="E1989:F1989"/>
    <mergeCell ref="E1976:F1976"/>
    <mergeCell ref="A1977:B1977"/>
    <mergeCell ref="E1980:F1980"/>
    <mergeCell ref="E1981:F1981"/>
    <mergeCell ref="E1982:G1982"/>
    <mergeCell ref="E1969:F1969"/>
    <mergeCell ref="E1970:F1970"/>
    <mergeCell ref="E1971:G1971"/>
    <mergeCell ref="A1972:G1972"/>
    <mergeCell ref="A1973:B1973"/>
    <mergeCell ref="E1961:G1961"/>
    <mergeCell ref="A1962:G1962"/>
    <mergeCell ref="A1963:B1963"/>
    <mergeCell ref="E1965:F1965"/>
    <mergeCell ref="A1966:B1966"/>
    <mergeCell ref="A1953:B1953"/>
    <mergeCell ref="E1955:F1955"/>
    <mergeCell ref="A1956:B1956"/>
    <mergeCell ref="E1959:F1959"/>
    <mergeCell ref="E1960:F1960"/>
    <mergeCell ref="A1947:B1947"/>
    <mergeCell ref="E1949:F1949"/>
    <mergeCell ref="E1950:F1950"/>
    <mergeCell ref="E1951:G1951"/>
    <mergeCell ref="A1952:G1952"/>
    <mergeCell ref="E1938:F1938"/>
    <mergeCell ref="A1939:B1939"/>
    <mergeCell ref="E1942:F1942"/>
    <mergeCell ref="A1943:B1943"/>
    <mergeCell ref="E1946:F1946"/>
    <mergeCell ref="E1931:F1931"/>
    <mergeCell ref="E1932:F1932"/>
    <mergeCell ref="E1933:G1933"/>
    <mergeCell ref="A1934:G1934"/>
    <mergeCell ref="A1935:B1935"/>
    <mergeCell ref="A1922:B1922"/>
    <mergeCell ref="E1924:F1924"/>
    <mergeCell ref="A1925:B1925"/>
    <mergeCell ref="E1928:F1928"/>
    <mergeCell ref="A1929:B1929"/>
    <mergeCell ref="E1915:F1915"/>
    <mergeCell ref="E1916:G1916"/>
    <mergeCell ref="A1917:G1917"/>
    <mergeCell ref="A1918:B1918"/>
    <mergeCell ref="E1921:F1921"/>
    <mergeCell ref="A1905:G1905"/>
    <mergeCell ref="A1906:B1906"/>
    <mergeCell ref="E1910:F1910"/>
    <mergeCell ref="A1911:B1911"/>
    <mergeCell ref="E1914:F1914"/>
    <mergeCell ref="E1898:F1898"/>
    <mergeCell ref="A1899:B1899"/>
    <mergeCell ref="E1902:F1902"/>
    <mergeCell ref="E1903:F1903"/>
    <mergeCell ref="E1904:G1904"/>
    <mergeCell ref="E1892:F1892"/>
    <mergeCell ref="E1893:F1893"/>
    <mergeCell ref="E1894:G1894"/>
    <mergeCell ref="A1895:G1895"/>
    <mergeCell ref="A1896:B1896"/>
    <mergeCell ref="E1884:G1884"/>
    <mergeCell ref="A1885:G1885"/>
    <mergeCell ref="A1886:B1886"/>
    <mergeCell ref="E1889:F1889"/>
    <mergeCell ref="A1890:B1890"/>
    <mergeCell ref="A1876:B1876"/>
    <mergeCell ref="E1878:F1878"/>
    <mergeCell ref="A1879:B1879"/>
    <mergeCell ref="E1882:F1882"/>
    <mergeCell ref="E1883:F1883"/>
    <mergeCell ref="A1870:B1870"/>
    <mergeCell ref="E1872:F1872"/>
    <mergeCell ref="E1873:F1873"/>
    <mergeCell ref="E1874:G1874"/>
    <mergeCell ref="A1875:G1875"/>
    <mergeCell ref="E1863:F1863"/>
    <mergeCell ref="E1864:G1864"/>
    <mergeCell ref="A1865:G1865"/>
    <mergeCell ref="A1866:B1866"/>
    <mergeCell ref="E1869:F1869"/>
    <mergeCell ref="A1853:G1853"/>
    <mergeCell ref="A1854:B1854"/>
    <mergeCell ref="E1858:F1858"/>
    <mergeCell ref="A1859:B1859"/>
    <mergeCell ref="E1862:F1862"/>
    <mergeCell ref="E1847:F1847"/>
    <mergeCell ref="A1848:B1848"/>
    <mergeCell ref="E1850:F1850"/>
    <mergeCell ref="E1851:F1851"/>
    <mergeCell ref="E1852:G1852"/>
    <mergeCell ref="E1840:F1840"/>
    <mergeCell ref="E1841:F1841"/>
    <mergeCell ref="E1842:G1842"/>
    <mergeCell ref="A1843:G1843"/>
    <mergeCell ref="A1844:B1844"/>
    <mergeCell ref="E1832:G1832"/>
    <mergeCell ref="A1833:G1833"/>
    <mergeCell ref="A1834:B1834"/>
    <mergeCell ref="E1837:F1837"/>
    <mergeCell ref="A1838:B1838"/>
    <mergeCell ref="A1824:B1824"/>
    <mergeCell ref="E1827:F1827"/>
    <mergeCell ref="A1828:B1828"/>
    <mergeCell ref="E1830:F1830"/>
    <mergeCell ref="E1831:F1831"/>
    <mergeCell ref="E1816:F1816"/>
    <mergeCell ref="E1817:G1817"/>
    <mergeCell ref="A1818:G1818"/>
    <mergeCell ref="A1819:B1819"/>
    <mergeCell ref="E1823:F1823"/>
    <mergeCell ref="E1806:F1806"/>
    <mergeCell ref="A1807:B1807"/>
    <mergeCell ref="E1810:F1810"/>
    <mergeCell ref="A1811:B1811"/>
    <mergeCell ref="E1815:F1815"/>
    <mergeCell ref="E1798:F1798"/>
    <mergeCell ref="E1799:F1799"/>
    <mergeCell ref="E1800:G1800"/>
    <mergeCell ref="A1801:G1801"/>
    <mergeCell ref="A1802:B1802"/>
    <mergeCell ref="A1788:B1788"/>
    <mergeCell ref="E1791:F1791"/>
    <mergeCell ref="A1792:B1792"/>
    <mergeCell ref="E1795:F1795"/>
    <mergeCell ref="A1796:B1796"/>
    <mergeCell ref="A1782:B1782"/>
    <mergeCell ref="E1784:F1784"/>
    <mergeCell ref="E1785:F1785"/>
    <mergeCell ref="E1786:G1786"/>
    <mergeCell ref="A1787:G1787"/>
    <mergeCell ref="A1773:G1773"/>
    <mergeCell ref="A1774:B1774"/>
    <mergeCell ref="E1777:F1777"/>
    <mergeCell ref="A1778:B1778"/>
    <mergeCell ref="E1781:F1781"/>
    <mergeCell ref="E1767:F1767"/>
    <mergeCell ref="A1768:B1768"/>
    <mergeCell ref="E1770:F1770"/>
    <mergeCell ref="E1771:F1771"/>
    <mergeCell ref="E1772:G1772"/>
    <mergeCell ref="E1758:G1758"/>
    <mergeCell ref="A1759:G1759"/>
    <mergeCell ref="A1760:B1760"/>
    <mergeCell ref="E1763:F1763"/>
    <mergeCell ref="A1764:B1764"/>
    <mergeCell ref="A1750:B1750"/>
    <mergeCell ref="E1753:F1753"/>
    <mergeCell ref="A1754:B1754"/>
    <mergeCell ref="E1756:F1756"/>
    <mergeCell ref="E1757:F1757"/>
    <mergeCell ref="E1743:F1743"/>
    <mergeCell ref="E1744:G1744"/>
    <mergeCell ref="A1745:G1745"/>
    <mergeCell ref="A1746:B1746"/>
    <mergeCell ref="E1749:F1749"/>
    <mergeCell ref="E1735:F1735"/>
    <mergeCell ref="A1736:B1736"/>
    <mergeCell ref="E1739:F1739"/>
    <mergeCell ref="A1740:B1740"/>
    <mergeCell ref="E1742:F1742"/>
    <mergeCell ref="E1728:F1728"/>
    <mergeCell ref="E1729:F1729"/>
    <mergeCell ref="E1730:G1730"/>
    <mergeCell ref="A1731:G1731"/>
    <mergeCell ref="A1732:B1732"/>
    <mergeCell ref="A1718:B1718"/>
    <mergeCell ref="E1721:F1721"/>
    <mergeCell ref="A1722:B1722"/>
    <mergeCell ref="E1725:F1725"/>
    <mergeCell ref="A1726:B1726"/>
    <mergeCell ref="E1710:F1710"/>
    <mergeCell ref="E1711:G1711"/>
    <mergeCell ref="A1712:G1712"/>
    <mergeCell ref="A1713:B1713"/>
    <mergeCell ref="E1717:F1717"/>
    <mergeCell ref="E1700:F1700"/>
    <mergeCell ref="A1701:B1701"/>
    <mergeCell ref="E1705:F1705"/>
    <mergeCell ref="A1706:B1706"/>
    <mergeCell ref="E1709:F1709"/>
    <mergeCell ref="E1693:F1693"/>
    <mergeCell ref="E1694:F1694"/>
    <mergeCell ref="E1695:G1695"/>
    <mergeCell ref="A1696:G1696"/>
    <mergeCell ref="A1697:B1697"/>
    <mergeCell ref="A1683:B1683"/>
    <mergeCell ref="E1686:F1686"/>
    <mergeCell ref="A1687:B1687"/>
    <mergeCell ref="E1690:F1690"/>
    <mergeCell ref="A1691:B1691"/>
    <mergeCell ref="A1677:B1677"/>
    <mergeCell ref="E1679:F1679"/>
    <mergeCell ref="E1680:F1680"/>
    <mergeCell ref="E1681:G1681"/>
    <mergeCell ref="A1682:G1682"/>
    <mergeCell ref="A1668:G1668"/>
    <mergeCell ref="A1669:B1669"/>
    <mergeCell ref="E1672:F1672"/>
    <mergeCell ref="A1673:B1673"/>
    <mergeCell ref="E1676:F1676"/>
    <mergeCell ref="E1661:F1661"/>
    <mergeCell ref="A1662:B1662"/>
    <mergeCell ref="E1665:F1665"/>
    <mergeCell ref="E1666:F1666"/>
    <mergeCell ref="E1667:G1667"/>
    <mergeCell ref="E1648:G1648"/>
    <mergeCell ref="A1649:G1649"/>
    <mergeCell ref="A1650:B1650"/>
    <mergeCell ref="E1653:F1653"/>
    <mergeCell ref="A1654:B1654"/>
    <mergeCell ref="A1640:B1640"/>
    <mergeCell ref="E1643:F1643"/>
    <mergeCell ref="A1644:B1644"/>
    <mergeCell ref="E1646:F1646"/>
    <mergeCell ref="E1647:F1647"/>
    <mergeCell ref="E1632:F1632"/>
    <mergeCell ref="E1633:G1633"/>
    <mergeCell ref="A1634:G1634"/>
    <mergeCell ref="A1635:B1635"/>
    <mergeCell ref="E1639:F1639"/>
    <mergeCell ref="A1623:G1623"/>
    <mergeCell ref="A1624:B1624"/>
    <mergeCell ref="E1628:F1628"/>
    <mergeCell ref="A1629:B1629"/>
    <mergeCell ref="E1631:F1631"/>
    <mergeCell ref="E1616:F1616"/>
    <mergeCell ref="A1617:B1617"/>
    <mergeCell ref="E1620:F1620"/>
    <mergeCell ref="E1621:F1621"/>
    <mergeCell ref="E1622:G1622"/>
    <mergeCell ref="E1609:F1609"/>
    <mergeCell ref="E1610:F1610"/>
    <mergeCell ref="E1611:G1611"/>
    <mergeCell ref="A1612:G1612"/>
    <mergeCell ref="A1613:B1613"/>
    <mergeCell ref="E1599:G1599"/>
    <mergeCell ref="A1600:G1600"/>
    <mergeCell ref="A1601:B1601"/>
    <mergeCell ref="E1605:F1605"/>
    <mergeCell ref="A1606:B1606"/>
    <mergeCell ref="A1591:B1591"/>
    <mergeCell ref="E1594:F1594"/>
    <mergeCell ref="A1595:B1595"/>
    <mergeCell ref="E1597:F1597"/>
    <mergeCell ref="E1598:F1598"/>
    <mergeCell ref="E1584:F1584"/>
    <mergeCell ref="E1585:G1585"/>
    <mergeCell ref="A1586:G1586"/>
    <mergeCell ref="A1587:B1587"/>
    <mergeCell ref="E1590:F1590"/>
    <mergeCell ref="E1576:F1576"/>
    <mergeCell ref="A1577:B1577"/>
    <mergeCell ref="E1580:F1580"/>
    <mergeCell ref="A1581:B1581"/>
    <mergeCell ref="E1583:F1583"/>
    <mergeCell ref="E1569:F1569"/>
    <mergeCell ref="E1570:F1570"/>
    <mergeCell ref="E1571:G1571"/>
    <mergeCell ref="A1572:G1572"/>
    <mergeCell ref="A1573:B1573"/>
    <mergeCell ref="A1553:B1553"/>
    <mergeCell ref="E1556:F1556"/>
    <mergeCell ref="A1557:B1557"/>
    <mergeCell ref="E1565:F1565"/>
    <mergeCell ref="A1566:B1566"/>
    <mergeCell ref="A1547:B1547"/>
    <mergeCell ref="E1549:F1549"/>
    <mergeCell ref="E1550:F1550"/>
    <mergeCell ref="E1551:G1551"/>
    <mergeCell ref="A1552:G1552"/>
    <mergeCell ref="A1538:G1538"/>
    <mergeCell ref="A1539:B1539"/>
    <mergeCell ref="E1542:F1542"/>
    <mergeCell ref="A1543:B1543"/>
    <mergeCell ref="E1546:F1546"/>
    <mergeCell ref="E1532:F1532"/>
    <mergeCell ref="A1533:B1533"/>
    <mergeCell ref="E1535:F1535"/>
    <mergeCell ref="E1536:F1536"/>
    <mergeCell ref="E1537:G1537"/>
    <mergeCell ref="A1522:B1522"/>
    <mergeCell ref="E1525:F1525"/>
    <mergeCell ref="A1526:B1526"/>
    <mergeCell ref="E1528:F1528"/>
    <mergeCell ref="A1529:B1529"/>
    <mergeCell ref="A1516:B1516"/>
    <mergeCell ref="E1518:F1518"/>
    <mergeCell ref="E1519:F1519"/>
    <mergeCell ref="E1520:G1520"/>
    <mergeCell ref="A1521:G1521"/>
    <mergeCell ref="A1506:G1506"/>
    <mergeCell ref="A1507:B1507"/>
    <mergeCell ref="E1511:F1511"/>
    <mergeCell ref="A1512:B1512"/>
    <mergeCell ref="E1515:F1515"/>
    <mergeCell ref="E1500:F1500"/>
    <mergeCell ref="A1501:B1501"/>
    <mergeCell ref="E1503:F1503"/>
    <mergeCell ref="E1504:F1504"/>
    <mergeCell ref="E1505:G1505"/>
    <mergeCell ref="E1492:G1492"/>
    <mergeCell ref="A1493:G1493"/>
    <mergeCell ref="A1494:B1494"/>
    <mergeCell ref="E1496:F1496"/>
    <mergeCell ref="A1497:B1497"/>
    <mergeCell ref="A1483:B1483"/>
    <mergeCell ref="E1487:F1487"/>
    <mergeCell ref="A1488:B1488"/>
    <mergeCell ref="E1490:F1490"/>
    <mergeCell ref="E1491:F1491"/>
    <mergeCell ref="A1477:B1477"/>
    <mergeCell ref="E1479:F1479"/>
    <mergeCell ref="E1480:F1480"/>
    <mergeCell ref="E1481:G1481"/>
    <mergeCell ref="A1482:G1482"/>
    <mergeCell ref="A1471:B1471"/>
    <mergeCell ref="E1473:F1473"/>
    <mergeCell ref="E1474:F1474"/>
    <mergeCell ref="E1475:G1475"/>
    <mergeCell ref="A1476:G1476"/>
    <mergeCell ref="E1463:F1463"/>
    <mergeCell ref="A1464:B1464"/>
    <mergeCell ref="E1466:F1466"/>
    <mergeCell ref="A1467:B1467"/>
    <mergeCell ref="E1470:F1470"/>
    <mergeCell ref="E1456:F1456"/>
    <mergeCell ref="E1457:F1457"/>
    <mergeCell ref="E1458:G1458"/>
    <mergeCell ref="A1459:G1459"/>
    <mergeCell ref="A1460:B1460"/>
    <mergeCell ref="A1438:B1438"/>
    <mergeCell ref="E1441:F1441"/>
    <mergeCell ref="A1442:B1442"/>
    <mergeCell ref="E1452:F1452"/>
    <mergeCell ref="A1453:B1453"/>
    <mergeCell ref="A1425:B1425"/>
    <mergeCell ref="E1434:F1434"/>
    <mergeCell ref="E1435:F1435"/>
    <mergeCell ref="E1436:G1436"/>
    <mergeCell ref="A1437:G1437"/>
    <mergeCell ref="A1419:B1419"/>
    <mergeCell ref="E1421:F1421"/>
    <mergeCell ref="E1422:F1422"/>
    <mergeCell ref="E1423:G1423"/>
    <mergeCell ref="A1424:G1424"/>
    <mergeCell ref="A1409:G1409"/>
    <mergeCell ref="A1410:B1410"/>
    <mergeCell ref="E1414:F1414"/>
    <mergeCell ref="A1415:B1415"/>
    <mergeCell ref="E1418:F1418"/>
    <mergeCell ref="E1402:F1402"/>
    <mergeCell ref="A1403:B1403"/>
    <mergeCell ref="E1406:F1406"/>
    <mergeCell ref="E1407:F1407"/>
    <mergeCell ref="E1408:G1408"/>
    <mergeCell ref="E1395:F1395"/>
    <mergeCell ref="E1396:F1396"/>
    <mergeCell ref="E1397:G1397"/>
    <mergeCell ref="A1398:G1398"/>
    <mergeCell ref="A1399:B1399"/>
    <mergeCell ref="A1382:B1382"/>
    <mergeCell ref="E1388:F1388"/>
    <mergeCell ref="A1389:B1389"/>
    <mergeCell ref="E1392:F1392"/>
    <mergeCell ref="A1393:B1393"/>
    <mergeCell ref="A1376:B1376"/>
    <mergeCell ref="E1378:F1378"/>
    <mergeCell ref="E1379:F1379"/>
    <mergeCell ref="E1380:G1380"/>
    <mergeCell ref="A1381:G1381"/>
    <mergeCell ref="E1370:F1370"/>
    <mergeCell ref="E1371:G1371"/>
    <mergeCell ref="A1372:G1372"/>
    <mergeCell ref="A1373:B1373"/>
    <mergeCell ref="E1375:F1375"/>
    <mergeCell ref="E1357:F1357"/>
    <mergeCell ref="A1358:B1358"/>
    <mergeCell ref="E1364:F1364"/>
    <mergeCell ref="A1365:B1365"/>
    <mergeCell ref="E1369:F1369"/>
    <mergeCell ref="E1349:F1349"/>
    <mergeCell ref="E1350:F1350"/>
    <mergeCell ref="E1351:G1351"/>
    <mergeCell ref="A1352:G1352"/>
    <mergeCell ref="A1353:B1353"/>
    <mergeCell ref="A1336:B1336"/>
    <mergeCell ref="E1342:F1342"/>
    <mergeCell ref="A1343:B1343"/>
    <mergeCell ref="E1346:F1346"/>
    <mergeCell ref="A1347:B1347"/>
    <mergeCell ref="A1323:B1323"/>
    <mergeCell ref="E1332:F1332"/>
    <mergeCell ref="E1333:F1333"/>
    <mergeCell ref="E1334:G1334"/>
    <mergeCell ref="A1335:G1335"/>
    <mergeCell ref="A1317:B1317"/>
    <mergeCell ref="E1319:F1319"/>
    <mergeCell ref="E1320:F1320"/>
    <mergeCell ref="E1321:G1321"/>
    <mergeCell ref="A1322:G1322"/>
    <mergeCell ref="A1307:G1307"/>
    <mergeCell ref="A1308:B1308"/>
    <mergeCell ref="E1312:F1312"/>
    <mergeCell ref="A1313:B1313"/>
    <mergeCell ref="E1316:F1316"/>
    <mergeCell ref="E1300:F1300"/>
    <mergeCell ref="A1301:B1301"/>
    <mergeCell ref="E1304:F1304"/>
    <mergeCell ref="E1305:F1305"/>
    <mergeCell ref="E1306:G1306"/>
    <mergeCell ref="E1293:F1293"/>
    <mergeCell ref="E1294:F1294"/>
    <mergeCell ref="E1295:G1295"/>
    <mergeCell ref="A1296:G1296"/>
    <mergeCell ref="A1297:B1297"/>
    <mergeCell ref="E1285:G1285"/>
    <mergeCell ref="A1286:G1286"/>
    <mergeCell ref="A1287:B1287"/>
    <mergeCell ref="E1289:F1289"/>
    <mergeCell ref="A1290:B1290"/>
    <mergeCell ref="A1273:B1273"/>
    <mergeCell ref="E1279:F1279"/>
    <mergeCell ref="A1280:B1280"/>
    <mergeCell ref="E1283:F1283"/>
    <mergeCell ref="E1284:F1284"/>
    <mergeCell ref="A1267:B1267"/>
    <mergeCell ref="E1269:F1269"/>
    <mergeCell ref="E1270:F1270"/>
    <mergeCell ref="E1271:G1271"/>
    <mergeCell ref="A1272:G1272"/>
    <mergeCell ref="A1259:G1259"/>
    <mergeCell ref="A1260:B1260"/>
    <mergeCell ref="E1262:F1262"/>
    <mergeCell ref="A1263:B1263"/>
    <mergeCell ref="E1266:F1266"/>
    <mergeCell ref="E1252:F1252"/>
    <mergeCell ref="A1253:B1253"/>
    <mergeCell ref="E1256:F1256"/>
    <mergeCell ref="E1257:F1257"/>
    <mergeCell ref="E1258:G1258"/>
    <mergeCell ref="E1242:G1242"/>
    <mergeCell ref="A1243:G1243"/>
    <mergeCell ref="A1244:B1244"/>
    <mergeCell ref="E1247:F1247"/>
    <mergeCell ref="A1248:B1248"/>
    <mergeCell ref="A1233:B1233"/>
    <mergeCell ref="E1236:F1236"/>
    <mergeCell ref="A1237:B1237"/>
    <mergeCell ref="E1240:F1240"/>
    <mergeCell ref="E1241:F1241"/>
    <mergeCell ref="E1226:F1226"/>
    <mergeCell ref="E1227:G1227"/>
    <mergeCell ref="A1228:G1228"/>
    <mergeCell ref="A1229:B1229"/>
    <mergeCell ref="E1232:F1232"/>
    <mergeCell ref="E1216:F1216"/>
    <mergeCell ref="A1217:B1217"/>
    <mergeCell ref="E1221:F1221"/>
    <mergeCell ref="A1222:B1222"/>
    <mergeCell ref="E1225:F1225"/>
    <mergeCell ref="E1209:F1209"/>
    <mergeCell ref="E1210:F1210"/>
    <mergeCell ref="E1211:G1211"/>
    <mergeCell ref="A1212:G1212"/>
    <mergeCell ref="A1213:B1213"/>
    <mergeCell ref="E1200:G1200"/>
    <mergeCell ref="A1201:G1201"/>
    <mergeCell ref="A1202:B1202"/>
    <mergeCell ref="E1205:F1205"/>
    <mergeCell ref="A1206:B1206"/>
    <mergeCell ref="E1192:G1192"/>
    <mergeCell ref="A1193:G1193"/>
    <mergeCell ref="A1194:B1194"/>
    <mergeCell ref="E1198:F1198"/>
    <mergeCell ref="E1199:F1199"/>
    <mergeCell ref="E1186:G1186"/>
    <mergeCell ref="A1187:G1187"/>
    <mergeCell ref="A1188:B1188"/>
    <mergeCell ref="E1190:F1190"/>
    <mergeCell ref="E1191:F1191"/>
    <mergeCell ref="A1178:B1178"/>
    <mergeCell ref="E1180:F1180"/>
    <mergeCell ref="A1181:B1181"/>
    <mergeCell ref="E1184:F1184"/>
    <mergeCell ref="E1185:F1185"/>
    <mergeCell ref="A1172:B1172"/>
    <mergeCell ref="E1174:F1174"/>
    <mergeCell ref="E1175:F1175"/>
    <mergeCell ref="E1176:G1176"/>
    <mergeCell ref="A1177:G1177"/>
    <mergeCell ref="E1166:F1166"/>
    <mergeCell ref="E1167:G1167"/>
    <mergeCell ref="A1168:G1168"/>
    <mergeCell ref="A1169:B1169"/>
    <mergeCell ref="E1171:F1171"/>
    <mergeCell ref="A1159:G1159"/>
    <mergeCell ref="A1160:B1160"/>
    <mergeCell ref="E1162:F1162"/>
    <mergeCell ref="A1163:B1163"/>
    <mergeCell ref="E1165:F1165"/>
    <mergeCell ref="E1152:F1152"/>
    <mergeCell ref="A1153:B1153"/>
    <mergeCell ref="E1156:F1156"/>
    <mergeCell ref="E1157:F1157"/>
    <mergeCell ref="E1158:G1158"/>
    <mergeCell ref="E1145:F1145"/>
    <mergeCell ref="E1146:F1146"/>
    <mergeCell ref="E1147:G1147"/>
    <mergeCell ref="A1148:G1148"/>
    <mergeCell ref="A1149:B1149"/>
    <mergeCell ref="E1137:G1137"/>
    <mergeCell ref="A1138:G1138"/>
    <mergeCell ref="A1139:B1139"/>
    <mergeCell ref="E1141:F1141"/>
    <mergeCell ref="A1142:B1142"/>
    <mergeCell ref="E1131:G1131"/>
    <mergeCell ref="A1132:G1132"/>
    <mergeCell ref="A1133:B1133"/>
    <mergeCell ref="E1135:F1135"/>
    <mergeCell ref="E1136:F1136"/>
    <mergeCell ref="A1121:B1121"/>
    <mergeCell ref="E1125:F1125"/>
    <mergeCell ref="A1126:B1126"/>
    <mergeCell ref="E1129:F1129"/>
    <mergeCell ref="E1130:F1130"/>
    <mergeCell ref="A1114:B1114"/>
    <mergeCell ref="E1117:F1117"/>
    <mergeCell ref="E1118:F1118"/>
    <mergeCell ref="E1119:G1119"/>
    <mergeCell ref="A1120:G1120"/>
    <mergeCell ref="E1106:F1106"/>
    <mergeCell ref="E1107:G1107"/>
    <mergeCell ref="A1108:G1108"/>
    <mergeCell ref="A1109:B1109"/>
    <mergeCell ref="E1113:F1113"/>
    <mergeCell ref="A1096:G1096"/>
    <mergeCell ref="A1097:B1097"/>
    <mergeCell ref="E1101:F1101"/>
    <mergeCell ref="A1102:B1102"/>
    <mergeCell ref="E1105:F1105"/>
    <mergeCell ref="E1089:F1089"/>
    <mergeCell ref="A1090:B1090"/>
    <mergeCell ref="E1093:F1093"/>
    <mergeCell ref="E1094:F1094"/>
    <mergeCell ref="E1095:G1095"/>
    <mergeCell ref="E1081:F1081"/>
    <mergeCell ref="E1082:F1082"/>
    <mergeCell ref="E1083:G1083"/>
    <mergeCell ref="A1084:G1084"/>
    <mergeCell ref="A1085:B1085"/>
    <mergeCell ref="E1071:G1071"/>
    <mergeCell ref="A1072:G1072"/>
    <mergeCell ref="A1073:B1073"/>
    <mergeCell ref="E1077:F1077"/>
    <mergeCell ref="A1078:B1078"/>
    <mergeCell ref="A1063:B1063"/>
    <mergeCell ref="E1065:F1065"/>
    <mergeCell ref="A1066:B1066"/>
    <mergeCell ref="E1069:F1069"/>
    <mergeCell ref="E1070:F1070"/>
    <mergeCell ref="A1057:B1057"/>
    <mergeCell ref="E1059:F1059"/>
    <mergeCell ref="E1060:F1060"/>
    <mergeCell ref="E1061:G1061"/>
    <mergeCell ref="A1062:G1062"/>
    <mergeCell ref="E1050:F1050"/>
    <mergeCell ref="E1051:G1051"/>
    <mergeCell ref="A1052:G1052"/>
    <mergeCell ref="A1053:B1053"/>
    <mergeCell ref="E1056:F1056"/>
    <mergeCell ref="A1042:G1042"/>
    <mergeCell ref="A1043:B1043"/>
    <mergeCell ref="E1045:F1045"/>
    <mergeCell ref="A1046:B1046"/>
    <mergeCell ref="E1049:F1049"/>
    <mergeCell ref="E1036:F1036"/>
    <mergeCell ref="A1037:B1037"/>
    <mergeCell ref="E1039:F1039"/>
    <mergeCell ref="E1040:F1040"/>
    <mergeCell ref="E1041:G1041"/>
    <mergeCell ref="E1029:F1029"/>
    <mergeCell ref="E1030:F1030"/>
    <mergeCell ref="E1031:G1031"/>
    <mergeCell ref="A1032:G1032"/>
    <mergeCell ref="A1033:B1033"/>
    <mergeCell ref="E1019:G1019"/>
    <mergeCell ref="A1020:G1020"/>
    <mergeCell ref="A1021:B1021"/>
    <mergeCell ref="E1025:F1025"/>
    <mergeCell ref="A1026:B1026"/>
    <mergeCell ref="A1011:B1011"/>
    <mergeCell ref="E1014:F1014"/>
    <mergeCell ref="A1015:B1015"/>
    <mergeCell ref="E1017:F1017"/>
    <mergeCell ref="E1018:F1018"/>
    <mergeCell ref="A1005:B1005"/>
    <mergeCell ref="E1007:F1007"/>
    <mergeCell ref="E1008:F1008"/>
    <mergeCell ref="E1009:G1009"/>
    <mergeCell ref="A1010:G1010"/>
    <mergeCell ref="E998:F998"/>
    <mergeCell ref="E999:G999"/>
    <mergeCell ref="A1000:G1000"/>
    <mergeCell ref="A1001:B1001"/>
    <mergeCell ref="E1004:F1004"/>
    <mergeCell ref="E990:F990"/>
    <mergeCell ref="A991:B991"/>
    <mergeCell ref="E994:F994"/>
    <mergeCell ref="A995:B995"/>
    <mergeCell ref="E997:F997"/>
    <mergeCell ref="E982:F982"/>
    <mergeCell ref="E983:F983"/>
    <mergeCell ref="E984:G984"/>
    <mergeCell ref="A985:G985"/>
    <mergeCell ref="A986:B986"/>
    <mergeCell ref="A972:B972"/>
    <mergeCell ref="E975:F975"/>
    <mergeCell ref="A976:B976"/>
    <mergeCell ref="E979:F979"/>
    <mergeCell ref="A980:B980"/>
    <mergeCell ref="A966:B966"/>
    <mergeCell ref="E968:F968"/>
    <mergeCell ref="E969:F969"/>
    <mergeCell ref="E970:G970"/>
    <mergeCell ref="A971:G971"/>
    <mergeCell ref="A957:G957"/>
    <mergeCell ref="A958:B958"/>
    <mergeCell ref="E961:F961"/>
    <mergeCell ref="A962:B962"/>
    <mergeCell ref="E965:F965"/>
    <mergeCell ref="E951:F951"/>
    <mergeCell ref="A952:B952"/>
    <mergeCell ref="E954:F954"/>
    <mergeCell ref="E955:F955"/>
    <mergeCell ref="E956:G956"/>
    <mergeCell ref="E942:G942"/>
    <mergeCell ref="A943:G943"/>
    <mergeCell ref="A944:B944"/>
    <mergeCell ref="E947:F947"/>
    <mergeCell ref="A948:B948"/>
    <mergeCell ref="A934:B934"/>
    <mergeCell ref="E937:F937"/>
    <mergeCell ref="A938:B938"/>
    <mergeCell ref="E940:F940"/>
    <mergeCell ref="E941:F941"/>
    <mergeCell ref="E927:F927"/>
    <mergeCell ref="E928:G928"/>
    <mergeCell ref="A929:G929"/>
    <mergeCell ref="A930:B930"/>
    <mergeCell ref="E933:F933"/>
    <mergeCell ref="E919:F919"/>
    <mergeCell ref="A920:B920"/>
    <mergeCell ref="E923:F923"/>
    <mergeCell ref="A924:B924"/>
    <mergeCell ref="E926:F926"/>
    <mergeCell ref="E912:F912"/>
    <mergeCell ref="E913:F913"/>
    <mergeCell ref="E914:G914"/>
    <mergeCell ref="A915:G915"/>
    <mergeCell ref="A916:B916"/>
    <mergeCell ref="A902:B902"/>
    <mergeCell ref="E905:F905"/>
    <mergeCell ref="A906:B906"/>
    <mergeCell ref="E909:F909"/>
    <mergeCell ref="A910:B910"/>
    <mergeCell ref="E894:F894"/>
    <mergeCell ref="E895:G895"/>
    <mergeCell ref="A896:G896"/>
    <mergeCell ref="A897:B897"/>
    <mergeCell ref="E901:F901"/>
    <mergeCell ref="E884:F884"/>
    <mergeCell ref="A885:B885"/>
    <mergeCell ref="E889:F889"/>
    <mergeCell ref="A890:B890"/>
    <mergeCell ref="E893:F893"/>
    <mergeCell ref="E877:F877"/>
    <mergeCell ref="E878:F878"/>
    <mergeCell ref="E879:G879"/>
    <mergeCell ref="A880:G880"/>
    <mergeCell ref="A881:B881"/>
    <mergeCell ref="A867:B867"/>
    <mergeCell ref="E870:F870"/>
    <mergeCell ref="A871:B871"/>
    <mergeCell ref="E874:F874"/>
    <mergeCell ref="A875:B875"/>
    <mergeCell ref="A861:B861"/>
    <mergeCell ref="E863:F863"/>
    <mergeCell ref="E864:F864"/>
    <mergeCell ref="E865:G865"/>
    <mergeCell ref="A866:G866"/>
    <mergeCell ref="A852:G852"/>
    <mergeCell ref="A853:B853"/>
    <mergeCell ref="E856:F856"/>
    <mergeCell ref="A857:B857"/>
    <mergeCell ref="E860:F860"/>
    <mergeCell ref="E845:F845"/>
    <mergeCell ref="A846:B846"/>
    <mergeCell ref="E849:F849"/>
    <mergeCell ref="E850:F850"/>
    <mergeCell ref="E851:G851"/>
    <mergeCell ref="E832:G832"/>
    <mergeCell ref="A833:G833"/>
    <mergeCell ref="A834:B834"/>
    <mergeCell ref="E837:F837"/>
    <mergeCell ref="A838:B838"/>
    <mergeCell ref="A824:B824"/>
    <mergeCell ref="E827:F827"/>
    <mergeCell ref="A828:B828"/>
    <mergeCell ref="E830:F830"/>
    <mergeCell ref="E831:F831"/>
    <mergeCell ref="E816:F816"/>
    <mergeCell ref="E817:G817"/>
    <mergeCell ref="A818:G818"/>
    <mergeCell ref="A819:B819"/>
    <mergeCell ref="E823:F823"/>
    <mergeCell ref="A807:G807"/>
    <mergeCell ref="A808:B808"/>
    <mergeCell ref="E812:F812"/>
    <mergeCell ref="A813:B813"/>
    <mergeCell ref="E815:F815"/>
    <mergeCell ref="E800:F800"/>
    <mergeCell ref="A801:B801"/>
    <mergeCell ref="E804:F804"/>
    <mergeCell ref="E805:F805"/>
    <mergeCell ref="E806:G806"/>
    <mergeCell ref="E793:F793"/>
    <mergeCell ref="E794:F794"/>
    <mergeCell ref="E795:G795"/>
    <mergeCell ref="A796:G796"/>
    <mergeCell ref="A797:B797"/>
    <mergeCell ref="A785:B785"/>
    <mergeCell ref="E787:F787"/>
    <mergeCell ref="A788:B788"/>
    <mergeCell ref="E790:F790"/>
    <mergeCell ref="A791:B791"/>
    <mergeCell ref="A778:B778"/>
    <mergeCell ref="E781:F781"/>
    <mergeCell ref="E782:F782"/>
    <mergeCell ref="E783:G783"/>
    <mergeCell ref="A784:G784"/>
    <mergeCell ref="E771:F771"/>
    <mergeCell ref="A772:B772"/>
    <mergeCell ref="E774:F774"/>
    <mergeCell ref="A775:B775"/>
    <mergeCell ref="E777:F777"/>
    <mergeCell ref="E764:F764"/>
    <mergeCell ref="E765:F765"/>
    <mergeCell ref="E766:G766"/>
    <mergeCell ref="A767:G767"/>
    <mergeCell ref="A768:B768"/>
    <mergeCell ref="A754:B754"/>
    <mergeCell ref="E757:F757"/>
    <mergeCell ref="A758:B758"/>
    <mergeCell ref="E760:F760"/>
    <mergeCell ref="A761:B761"/>
    <mergeCell ref="A747:B747"/>
    <mergeCell ref="E750:F750"/>
    <mergeCell ref="E751:F751"/>
    <mergeCell ref="E752:G752"/>
    <mergeCell ref="A753:G753"/>
    <mergeCell ref="A737:G737"/>
    <mergeCell ref="A738:B738"/>
    <mergeCell ref="E741:F741"/>
    <mergeCell ref="A742:B742"/>
    <mergeCell ref="E746:F746"/>
    <mergeCell ref="E731:F731"/>
    <mergeCell ref="A732:B732"/>
    <mergeCell ref="E734:F734"/>
    <mergeCell ref="E735:F735"/>
    <mergeCell ref="E736:G736"/>
    <mergeCell ref="A720:B720"/>
    <mergeCell ref="E723:F723"/>
    <mergeCell ref="A724:B724"/>
    <mergeCell ref="E726:F726"/>
    <mergeCell ref="A727:B727"/>
    <mergeCell ref="A714:B714"/>
    <mergeCell ref="E716:F716"/>
    <mergeCell ref="E717:F717"/>
    <mergeCell ref="E718:G718"/>
    <mergeCell ref="A719:G719"/>
    <mergeCell ref="A707:B707"/>
    <mergeCell ref="E710:F710"/>
    <mergeCell ref="E711:F711"/>
    <mergeCell ref="E712:G712"/>
    <mergeCell ref="A713:G713"/>
    <mergeCell ref="E701:F701"/>
    <mergeCell ref="E702:G702"/>
    <mergeCell ref="A703:G703"/>
    <mergeCell ref="A704:B704"/>
    <mergeCell ref="E706:F706"/>
    <mergeCell ref="A692:G692"/>
    <mergeCell ref="A693:B693"/>
    <mergeCell ref="E697:F697"/>
    <mergeCell ref="A698:B698"/>
    <mergeCell ref="E700:F700"/>
    <mergeCell ref="A686:G686"/>
    <mergeCell ref="A687:B687"/>
    <mergeCell ref="E689:F689"/>
    <mergeCell ref="E690:F690"/>
    <mergeCell ref="E691:G691"/>
    <mergeCell ref="E679:F679"/>
    <mergeCell ref="A680:B680"/>
    <mergeCell ref="E683:F683"/>
    <mergeCell ref="E684:F684"/>
    <mergeCell ref="E685:G685"/>
    <mergeCell ref="E673:F673"/>
    <mergeCell ref="E674:F674"/>
    <mergeCell ref="E675:G675"/>
    <mergeCell ref="A676:G676"/>
    <mergeCell ref="A677:B677"/>
    <mergeCell ref="A664:B664"/>
    <mergeCell ref="E666:F666"/>
    <mergeCell ref="A667:B667"/>
    <mergeCell ref="E670:F670"/>
    <mergeCell ref="A671:B671"/>
    <mergeCell ref="A657:B657"/>
    <mergeCell ref="E660:F660"/>
    <mergeCell ref="E661:F661"/>
    <mergeCell ref="E662:G662"/>
    <mergeCell ref="A663:G663"/>
    <mergeCell ref="E651:F651"/>
    <mergeCell ref="E652:G652"/>
    <mergeCell ref="A653:G653"/>
    <mergeCell ref="A654:B654"/>
    <mergeCell ref="E656:F656"/>
    <mergeCell ref="E645:F645"/>
    <mergeCell ref="E646:G646"/>
    <mergeCell ref="A647:G647"/>
    <mergeCell ref="A648:B648"/>
    <mergeCell ref="E650:F650"/>
    <mergeCell ref="E639:F639"/>
    <mergeCell ref="E640:G640"/>
    <mergeCell ref="A641:G641"/>
    <mergeCell ref="A642:B642"/>
    <mergeCell ref="E644:F644"/>
    <mergeCell ref="E633:F633"/>
    <mergeCell ref="E634:G634"/>
    <mergeCell ref="A635:G635"/>
    <mergeCell ref="A636:B636"/>
    <mergeCell ref="E638:F638"/>
    <mergeCell ref="E627:F627"/>
    <mergeCell ref="E628:G628"/>
    <mergeCell ref="A629:G629"/>
    <mergeCell ref="A630:B630"/>
    <mergeCell ref="E632:F632"/>
    <mergeCell ref="E613:F613"/>
    <mergeCell ref="E614:G614"/>
    <mergeCell ref="A615:G615"/>
    <mergeCell ref="A616:B616"/>
    <mergeCell ref="E626:F626"/>
    <mergeCell ref="A602:G602"/>
    <mergeCell ref="A603:B603"/>
    <mergeCell ref="E608:F608"/>
    <mergeCell ref="A609:B609"/>
    <mergeCell ref="E612:F612"/>
    <mergeCell ref="E595:F595"/>
    <mergeCell ref="A596:B596"/>
    <mergeCell ref="E599:F599"/>
    <mergeCell ref="E600:F600"/>
    <mergeCell ref="E601:G601"/>
    <mergeCell ref="E589:F589"/>
    <mergeCell ref="E590:F590"/>
    <mergeCell ref="E591:G591"/>
    <mergeCell ref="A592:G592"/>
    <mergeCell ref="A593:B593"/>
    <mergeCell ref="A577:B577"/>
    <mergeCell ref="E580:F580"/>
    <mergeCell ref="A581:B581"/>
    <mergeCell ref="E585:F585"/>
    <mergeCell ref="A586:B586"/>
    <mergeCell ref="A570:B570"/>
    <mergeCell ref="E573:F573"/>
    <mergeCell ref="E574:F574"/>
    <mergeCell ref="E575:G575"/>
    <mergeCell ref="A576:G576"/>
    <mergeCell ref="E559:F559"/>
    <mergeCell ref="E560:G560"/>
    <mergeCell ref="A561:G561"/>
    <mergeCell ref="A562:B562"/>
    <mergeCell ref="E569:F569"/>
    <mergeCell ref="E549:F549"/>
    <mergeCell ref="A550:B550"/>
    <mergeCell ref="E554:F554"/>
    <mergeCell ref="A555:B555"/>
    <mergeCell ref="E558:F558"/>
    <mergeCell ref="E542:F542"/>
    <mergeCell ref="E543:F543"/>
    <mergeCell ref="E544:G544"/>
    <mergeCell ref="A545:G545"/>
    <mergeCell ref="A546:B546"/>
    <mergeCell ref="A530:B530"/>
    <mergeCell ref="E533:F533"/>
    <mergeCell ref="A534:B534"/>
    <mergeCell ref="E538:F538"/>
    <mergeCell ref="A539:B539"/>
    <mergeCell ref="A523:B523"/>
    <mergeCell ref="E526:F526"/>
    <mergeCell ref="E527:F527"/>
    <mergeCell ref="E528:G528"/>
    <mergeCell ref="A529:G529"/>
    <mergeCell ref="E514:F514"/>
    <mergeCell ref="E515:G515"/>
    <mergeCell ref="A516:G516"/>
    <mergeCell ref="A517:B517"/>
    <mergeCell ref="E522:F522"/>
    <mergeCell ref="E508:F508"/>
    <mergeCell ref="E509:G509"/>
    <mergeCell ref="A510:G510"/>
    <mergeCell ref="A511:B511"/>
    <mergeCell ref="E513:F513"/>
    <mergeCell ref="E498:F498"/>
    <mergeCell ref="A499:B499"/>
    <mergeCell ref="E503:F503"/>
    <mergeCell ref="A504:B504"/>
    <mergeCell ref="E507:F507"/>
    <mergeCell ref="E491:F491"/>
    <mergeCell ref="E492:F492"/>
    <mergeCell ref="E493:G493"/>
    <mergeCell ref="A494:G494"/>
    <mergeCell ref="A495:B495"/>
    <mergeCell ref="E485:F485"/>
    <mergeCell ref="E486:F486"/>
    <mergeCell ref="E487:G487"/>
    <mergeCell ref="A488:G488"/>
    <mergeCell ref="A489:B489"/>
    <mergeCell ref="E479:F479"/>
    <mergeCell ref="E480:F480"/>
    <mergeCell ref="E481:G481"/>
    <mergeCell ref="A482:G482"/>
    <mergeCell ref="A483:B483"/>
    <mergeCell ref="E473:F473"/>
    <mergeCell ref="E474:F474"/>
    <mergeCell ref="E475:G475"/>
    <mergeCell ref="A476:G476"/>
    <mergeCell ref="A477:B477"/>
    <mergeCell ref="A461:B461"/>
    <mergeCell ref="E464:F464"/>
    <mergeCell ref="A465:B465"/>
    <mergeCell ref="E469:F469"/>
    <mergeCell ref="A470:B470"/>
    <mergeCell ref="A455:B455"/>
    <mergeCell ref="E457:F457"/>
    <mergeCell ref="E458:F458"/>
    <mergeCell ref="E459:G459"/>
    <mergeCell ref="A460:G460"/>
    <mergeCell ref="A448:B448"/>
    <mergeCell ref="E451:F451"/>
    <mergeCell ref="E452:F452"/>
    <mergeCell ref="E453:G453"/>
    <mergeCell ref="A454:G454"/>
    <mergeCell ref="E440:F440"/>
    <mergeCell ref="E441:G441"/>
    <mergeCell ref="A442:G442"/>
    <mergeCell ref="A443:B443"/>
    <mergeCell ref="E447:F447"/>
    <mergeCell ref="E432:F432"/>
    <mergeCell ref="A433:B433"/>
    <mergeCell ref="E435:F435"/>
    <mergeCell ref="A436:B436"/>
    <mergeCell ref="E439:F439"/>
    <mergeCell ref="E425:F425"/>
    <mergeCell ref="E426:F426"/>
    <mergeCell ref="E427:G427"/>
    <mergeCell ref="A428:G428"/>
    <mergeCell ref="A429:B429"/>
    <mergeCell ref="A415:B415"/>
    <mergeCell ref="E418:F418"/>
    <mergeCell ref="A419:B419"/>
    <mergeCell ref="E421:F421"/>
    <mergeCell ref="A422:B422"/>
    <mergeCell ref="A407:B407"/>
    <mergeCell ref="E411:F411"/>
    <mergeCell ref="E412:F412"/>
    <mergeCell ref="E413:G413"/>
    <mergeCell ref="A414:G414"/>
    <mergeCell ref="A398:G398"/>
    <mergeCell ref="A399:B399"/>
    <mergeCell ref="E402:F402"/>
    <mergeCell ref="A403:B403"/>
    <mergeCell ref="E406:F406"/>
    <mergeCell ref="E392:F392"/>
    <mergeCell ref="A393:B393"/>
    <mergeCell ref="E395:F395"/>
    <mergeCell ref="E396:F396"/>
    <mergeCell ref="E397:G397"/>
    <mergeCell ref="E385:F385"/>
    <mergeCell ref="E386:F386"/>
    <mergeCell ref="E387:G387"/>
    <mergeCell ref="A388:G388"/>
    <mergeCell ref="A389:B389"/>
    <mergeCell ref="A374:B374"/>
    <mergeCell ref="E378:F378"/>
    <mergeCell ref="A379:B379"/>
    <mergeCell ref="E382:F382"/>
    <mergeCell ref="A383:B383"/>
    <mergeCell ref="A362:B362"/>
    <mergeCell ref="E370:F370"/>
    <mergeCell ref="E371:F371"/>
    <mergeCell ref="E372:G372"/>
    <mergeCell ref="A373:G373"/>
    <mergeCell ref="A356:B356"/>
    <mergeCell ref="E358:F358"/>
    <mergeCell ref="E359:F359"/>
    <mergeCell ref="E360:G360"/>
    <mergeCell ref="A361:G361"/>
    <mergeCell ref="A345:G345"/>
    <mergeCell ref="A346:B346"/>
    <mergeCell ref="E351:F351"/>
    <mergeCell ref="A352:B352"/>
    <mergeCell ref="E355:F355"/>
    <mergeCell ref="E339:F339"/>
    <mergeCell ref="A340:B340"/>
    <mergeCell ref="E342:F342"/>
    <mergeCell ref="E343:F343"/>
    <mergeCell ref="E344:G344"/>
    <mergeCell ref="A326:B326"/>
    <mergeCell ref="E329:F329"/>
    <mergeCell ref="A330:B330"/>
    <mergeCell ref="E335:F335"/>
    <mergeCell ref="A336:B336"/>
    <mergeCell ref="A313:B313"/>
    <mergeCell ref="E322:F322"/>
    <mergeCell ref="E323:F323"/>
    <mergeCell ref="E324:G324"/>
    <mergeCell ref="A325:G325"/>
    <mergeCell ref="E299:F299"/>
    <mergeCell ref="A300:B300"/>
    <mergeCell ref="E308:F308"/>
    <mergeCell ref="A309:B309"/>
    <mergeCell ref="E312:F312"/>
    <mergeCell ref="E292:F292"/>
    <mergeCell ref="E293:F293"/>
    <mergeCell ref="E294:G294"/>
    <mergeCell ref="A295:G295"/>
    <mergeCell ref="A296:B296"/>
    <mergeCell ref="E286:F286"/>
    <mergeCell ref="E287:F287"/>
    <mergeCell ref="E288:G288"/>
    <mergeCell ref="A289:G289"/>
    <mergeCell ref="A290:B290"/>
    <mergeCell ref="A276:B276"/>
    <mergeCell ref="E279:F279"/>
    <mergeCell ref="A280:B280"/>
    <mergeCell ref="E282:F282"/>
    <mergeCell ref="A283:B283"/>
    <mergeCell ref="A269:B269"/>
    <mergeCell ref="E272:F272"/>
    <mergeCell ref="E273:F273"/>
    <mergeCell ref="E274:G274"/>
    <mergeCell ref="A275:G275"/>
    <mergeCell ref="A260:G260"/>
    <mergeCell ref="A261:B261"/>
    <mergeCell ref="E264:F264"/>
    <mergeCell ref="A265:B265"/>
    <mergeCell ref="E268:F268"/>
    <mergeCell ref="E253:F253"/>
    <mergeCell ref="A254:B254"/>
    <mergeCell ref="E257:F257"/>
    <mergeCell ref="E258:F258"/>
    <mergeCell ref="E259:G259"/>
    <mergeCell ref="E243:G243"/>
    <mergeCell ref="A244:G244"/>
    <mergeCell ref="A245:B245"/>
    <mergeCell ref="E248:F248"/>
    <mergeCell ref="A249:B249"/>
    <mergeCell ref="A234:B234"/>
    <mergeCell ref="E237:F237"/>
    <mergeCell ref="A238:B238"/>
    <mergeCell ref="E241:F241"/>
    <mergeCell ref="E242:F242"/>
    <mergeCell ref="E227:F227"/>
    <mergeCell ref="E228:G228"/>
    <mergeCell ref="A229:G229"/>
    <mergeCell ref="A230:B230"/>
    <mergeCell ref="E233:F233"/>
    <mergeCell ref="E218:F218"/>
    <mergeCell ref="A219:B219"/>
    <mergeCell ref="E222:F222"/>
    <mergeCell ref="A223:B223"/>
    <mergeCell ref="E226:F226"/>
    <mergeCell ref="E211:F211"/>
    <mergeCell ref="E212:F212"/>
    <mergeCell ref="E213:G213"/>
    <mergeCell ref="A214:G214"/>
    <mergeCell ref="A215:B215"/>
    <mergeCell ref="A199:B199"/>
    <mergeCell ref="E202:F202"/>
    <mergeCell ref="A203:B203"/>
    <mergeCell ref="E207:F207"/>
    <mergeCell ref="A208:B208"/>
    <mergeCell ref="A192:B192"/>
    <mergeCell ref="E195:F195"/>
    <mergeCell ref="E196:F196"/>
    <mergeCell ref="E197:G197"/>
    <mergeCell ref="A198:G198"/>
    <mergeCell ref="A182:G182"/>
    <mergeCell ref="A183:B183"/>
    <mergeCell ref="E186:F186"/>
    <mergeCell ref="A187:B187"/>
    <mergeCell ref="E191:F191"/>
    <mergeCell ref="E175:F175"/>
    <mergeCell ref="A176:B176"/>
    <mergeCell ref="E179:F179"/>
    <mergeCell ref="E180:F180"/>
    <mergeCell ref="E181:G181"/>
    <mergeCell ref="E165:G165"/>
    <mergeCell ref="A166:G166"/>
    <mergeCell ref="A167:B167"/>
    <mergeCell ref="E170:F170"/>
    <mergeCell ref="A171:B171"/>
    <mergeCell ref="A154:B154"/>
    <mergeCell ref="E159:F159"/>
    <mergeCell ref="A160:B160"/>
    <mergeCell ref="E163:F163"/>
    <mergeCell ref="E164:F164"/>
    <mergeCell ref="A147:B147"/>
    <mergeCell ref="E150:F150"/>
    <mergeCell ref="E151:F151"/>
    <mergeCell ref="E152:G152"/>
    <mergeCell ref="A153:G153"/>
    <mergeCell ref="A138:G138"/>
    <mergeCell ref="A139:B139"/>
    <mergeCell ref="E142:F142"/>
    <mergeCell ref="A143:B143"/>
    <mergeCell ref="E146:F146"/>
    <mergeCell ref="E131:F131"/>
    <mergeCell ref="A132:B132"/>
    <mergeCell ref="E135:F135"/>
    <mergeCell ref="E136:F136"/>
    <mergeCell ref="E137:G137"/>
    <mergeCell ref="A119:B119"/>
    <mergeCell ref="E122:F122"/>
    <mergeCell ref="A123:B123"/>
    <mergeCell ref="E127:F127"/>
    <mergeCell ref="A128:B128"/>
    <mergeCell ref="A113:B113"/>
    <mergeCell ref="E115:F115"/>
    <mergeCell ref="E116:F116"/>
    <mergeCell ref="E117:G117"/>
    <mergeCell ref="A118:G118"/>
    <mergeCell ref="E103:F103"/>
    <mergeCell ref="A104:B104"/>
    <mergeCell ref="E108:F108"/>
    <mergeCell ref="A109:B109"/>
    <mergeCell ref="E112:F112"/>
    <mergeCell ref="E96:F96"/>
    <mergeCell ref="E97:F97"/>
    <mergeCell ref="E98:G98"/>
    <mergeCell ref="A99:G99"/>
    <mergeCell ref="A100:B100"/>
    <mergeCell ref="E87:G87"/>
    <mergeCell ref="A88:G88"/>
    <mergeCell ref="A89:B89"/>
    <mergeCell ref="E92:F92"/>
    <mergeCell ref="A93:B93"/>
    <mergeCell ref="E81:G81"/>
    <mergeCell ref="A82:G82"/>
    <mergeCell ref="A83:B83"/>
    <mergeCell ref="E85:F85"/>
    <mergeCell ref="E86:F86"/>
    <mergeCell ref="A63:B63"/>
    <mergeCell ref="E66:F66"/>
    <mergeCell ref="A67:B67"/>
    <mergeCell ref="E79:F79"/>
    <mergeCell ref="E80:F80"/>
    <mergeCell ref="A52:B52"/>
    <mergeCell ref="E62:F62"/>
    <mergeCell ref="E43:F43"/>
    <mergeCell ref="E44:G44"/>
    <mergeCell ref="A45:G45"/>
    <mergeCell ref="A46:B46"/>
    <mergeCell ref="E48:F48"/>
    <mergeCell ref="E35:F35"/>
    <mergeCell ref="A36:B36"/>
    <mergeCell ref="E39:F39"/>
    <mergeCell ref="A40:B40"/>
    <mergeCell ref="E42:F42"/>
    <mergeCell ref="E23:G23"/>
    <mergeCell ref="A24:G24"/>
    <mergeCell ref="A25:B25"/>
    <mergeCell ref="E28:F28"/>
    <mergeCell ref="A29:B29"/>
    <mergeCell ref="A15:B15"/>
    <mergeCell ref="E18:F18"/>
    <mergeCell ref="A19:B19"/>
    <mergeCell ref="E21:F21"/>
    <mergeCell ref="E22:F22"/>
    <mergeCell ref="E6:F6"/>
    <mergeCell ref="E7:G7"/>
    <mergeCell ref="A8:G8"/>
    <mergeCell ref="A9:B9"/>
    <mergeCell ref="E14:F14"/>
    <mergeCell ref="A1:G1"/>
    <mergeCell ref="A2:G2"/>
    <mergeCell ref="A3:B3"/>
    <mergeCell ref="E5:F5"/>
    <mergeCell ref="E49:F49"/>
    <mergeCell ref="E50:G50"/>
    <mergeCell ref="A51:G51"/>
  </mergeCells>
  <pageMargins left="0.51181102362204722" right="0.51181102362204722" top="0.51181102362204722" bottom="0.51181102362204722" header="0" footer="0"/>
  <pageSetup paperSize="9" scale="8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G17"/>
  <sheetViews>
    <sheetView workbookViewId="0">
      <selection sqref="A1:G1"/>
    </sheetView>
  </sheetViews>
  <sheetFormatPr defaultRowHeight="15"/>
  <cols>
    <col min="1" max="1" width="10.28515625" customWidth="1"/>
    <col min="2" max="2" width="52" bestFit="1"/>
    <col min="3" max="3" width="9.28515625" customWidth="1"/>
    <col min="4" max="4" width="8.28515625" customWidth="1"/>
    <col min="5" max="5" width="10.28515625" customWidth="1"/>
    <col min="6" max="7" width="12.42578125" customWidth="1"/>
  </cols>
  <sheetData>
    <row r="1" spans="1:7" ht="173.1" customHeight="1">
      <c r="A1" s="193"/>
      <c r="B1" s="193"/>
      <c r="C1" s="193"/>
      <c r="D1" s="193"/>
      <c r="E1" s="193"/>
      <c r="F1" s="193"/>
      <c r="G1" s="193"/>
    </row>
    <row r="2" spans="1:7" ht="9.9499999999999993" customHeight="1">
      <c r="A2" s="7"/>
      <c r="B2" s="211" t="s">
        <v>1661</v>
      </c>
      <c r="C2" s="211"/>
      <c r="D2" s="211"/>
      <c r="E2" s="211"/>
      <c r="F2" s="211"/>
      <c r="G2" s="7"/>
    </row>
    <row r="3" spans="1:7" ht="21.95" customHeight="1">
      <c r="A3" s="1" t="s">
        <v>1</v>
      </c>
      <c r="B3" s="1" t="s">
        <v>2</v>
      </c>
      <c r="C3" s="1" t="s">
        <v>3</v>
      </c>
      <c r="D3" s="1" t="s">
        <v>1662</v>
      </c>
      <c r="E3" s="1" t="s">
        <v>5</v>
      </c>
      <c r="F3" s="1" t="s">
        <v>1663</v>
      </c>
      <c r="G3" s="1" t="s">
        <v>1664</v>
      </c>
    </row>
    <row r="4" spans="1:7">
      <c r="A4" s="4" t="s">
        <v>659</v>
      </c>
      <c r="B4" s="16" t="s">
        <v>660</v>
      </c>
      <c r="C4" s="4"/>
      <c r="D4" s="4" t="s">
        <v>33</v>
      </c>
      <c r="E4" s="5">
        <v>20</v>
      </c>
      <c r="F4" s="6">
        <v>400</v>
      </c>
      <c r="G4" s="6">
        <v>8000</v>
      </c>
    </row>
    <row r="5" spans="1:7">
      <c r="A5" s="4" t="s">
        <v>27</v>
      </c>
      <c r="B5" s="16" t="s">
        <v>28</v>
      </c>
      <c r="C5" s="4"/>
      <c r="D5" s="4" t="s">
        <v>29</v>
      </c>
      <c r="E5" s="5">
        <v>35</v>
      </c>
      <c r="F5" s="6">
        <v>49</v>
      </c>
      <c r="G5" s="6">
        <v>1715</v>
      </c>
    </row>
    <row r="6" spans="1:7">
      <c r="A6" s="4" t="s">
        <v>81</v>
      </c>
      <c r="B6" s="16" t="s">
        <v>82</v>
      </c>
      <c r="C6" s="4"/>
      <c r="D6" s="4" t="s">
        <v>25</v>
      </c>
      <c r="E6" s="5">
        <v>4</v>
      </c>
      <c r="F6" s="6">
        <v>33.299999999999997</v>
      </c>
      <c r="G6" s="6">
        <v>133.19999999999999</v>
      </c>
    </row>
    <row r="7" spans="1:7">
      <c r="A7" s="4" t="s">
        <v>130</v>
      </c>
      <c r="B7" s="16" t="s">
        <v>131</v>
      </c>
      <c r="C7" s="4"/>
      <c r="D7" s="4" t="s">
        <v>33</v>
      </c>
      <c r="E7" s="5">
        <v>12</v>
      </c>
      <c r="F7" s="6">
        <v>10.8</v>
      </c>
      <c r="G7" s="6">
        <v>129.6</v>
      </c>
    </row>
    <row r="8" spans="1:7">
      <c r="A8" s="4" t="s">
        <v>118</v>
      </c>
      <c r="B8" s="16" t="s">
        <v>119</v>
      </c>
      <c r="C8" s="4"/>
      <c r="D8" s="4" t="s">
        <v>33</v>
      </c>
      <c r="E8" s="5">
        <v>2</v>
      </c>
      <c r="F8" s="6">
        <v>34.200000000000003</v>
      </c>
      <c r="G8" s="6">
        <v>68.400000000000006</v>
      </c>
    </row>
    <row r="9" spans="1:7">
      <c r="A9" s="4" t="s">
        <v>124</v>
      </c>
      <c r="B9" s="16" t="s">
        <v>125</v>
      </c>
      <c r="C9" s="4"/>
      <c r="D9" s="4" t="s">
        <v>33</v>
      </c>
      <c r="E9" s="5">
        <v>11</v>
      </c>
      <c r="F9" s="6">
        <v>795.33</v>
      </c>
      <c r="G9" s="6">
        <v>8748.6299999999992</v>
      </c>
    </row>
    <row r="10" spans="1:7">
      <c r="A10" s="4" t="s">
        <v>643</v>
      </c>
      <c r="B10" s="16" t="s">
        <v>644</v>
      </c>
      <c r="C10" s="4"/>
      <c r="D10" s="4" t="s">
        <v>33</v>
      </c>
      <c r="E10" s="5">
        <v>3</v>
      </c>
      <c r="F10" s="6">
        <v>4.74</v>
      </c>
      <c r="G10" s="6">
        <v>14.22</v>
      </c>
    </row>
    <row r="11" spans="1:7">
      <c r="A11" s="4" t="s">
        <v>561</v>
      </c>
      <c r="B11" s="16" t="s">
        <v>562</v>
      </c>
      <c r="C11" s="4"/>
      <c r="D11" s="4" t="s">
        <v>4</v>
      </c>
      <c r="E11" s="5">
        <v>12</v>
      </c>
      <c r="F11" s="6">
        <v>5000</v>
      </c>
      <c r="G11" s="6">
        <v>60000</v>
      </c>
    </row>
    <row r="12" spans="1:7">
      <c r="A12" s="4" t="s">
        <v>586</v>
      </c>
      <c r="B12" s="16" t="s">
        <v>587</v>
      </c>
      <c r="C12" s="4"/>
      <c r="D12" s="4" t="s">
        <v>4</v>
      </c>
      <c r="E12" s="5">
        <v>3</v>
      </c>
      <c r="F12" s="6">
        <v>381.27</v>
      </c>
      <c r="G12" s="6">
        <v>1143.81</v>
      </c>
    </row>
    <row r="13" spans="1:7">
      <c r="A13" s="4" t="s">
        <v>37</v>
      </c>
      <c r="B13" s="16" t="s">
        <v>38</v>
      </c>
      <c r="C13" s="4"/>
      <c r="D13" s="4" t="s">
        <v>33</v>
      </c>
      <c r="E13" s="5">
        <v>3</v>
      </c>
      <c r="F13" s="6">
        <v>72</v>
      </c>
      <c r="G13" s="6">
        <v>216</v>
      </c>
    </row>
    <row r="14" spans="1:7">
      <c r="A14" s="4" t="s">
        <v>134</v>
      </c>
      <c r="B14" s="16" t="s">
        <v>135</v>
      </c>
      <c r="C14" s="4"/>
      <c r="D14" s="4" t="s">
        <v>33</v>
      </c>
      <c r="E14" s="5">
        <v>2</v>
      </c>
      <c r="F14" s="6">
        <v>61.2</v>
      </c>
      <c r="G14" s="6">
        <v>122.4</v>
      </c>
    </row>
    <row r="15" spans="1:7">
      <c r="A15" s="4" t="s">
        <v>165</v>
      </c>
      <c r="B15" s="16" t="s">
        <v>166</v>
      </c>
      <c r="C15" s="4"/>
      <c r="D15" s="4" t="s">
        <v>25</v>
      </c>
      <c r="E15" s="5">
        <v>25</v>
      </c>
      <c r="F15" s="6">
        <v>11.7</v>
      </c>
      <c r="G15" s="6">
        <v>292.5</v>
      </c>
    </row>
    <row r="16" spans="1:7">
      <c r="A16" s="4" t="s">
        <v>127</v>
      </c>
      <c r="B16" s="16" t="s">
        <v>128</v>
      </c>
      <c r="C16" s="4"/>
      <c r="D16" s="4" t="s">
        <v>25</v>
      </c>
      <c r="E16" s="5">
        <v>41</v>
      </c>
      <c r="F16" s="6">
        <v>18.899999999999999</v>
      </c>
      <c r="G16" s="6">
        <v>774.9</v>
      </c>
    </row>
    <row r="17" spans="1:7" ht="42" customHeight="1">
      <c r="A17" s="212" t="s">
        <v>689</v>
      </c>
      <c r="B17" s="212"/>
      <c r="C17" s="212"/>
      <c r="D17" s="212"/>
      <c r="E17" s="212"/>
      <c r="F17" s="212"/>
      <c r="G17" s="212"/>
    </row>
  </sheetData>
  <mergeCells count="3">
    <mergeCell ref="A1:G1"/>
    <mergeCell ref="B2:F2"/>
    <mergeCell ref="A17:G17"/>
  </mergeCells>
  <pageMargins left="0.5" right="0.5" top="0.5" bottom="0.5" header="0" footer="0"/>
  <pageSetup paperSize="77" scale="85"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P35"/>
  <sheetViews>
    <sheetView topLeftCell="A4" workbookViewId="0">
      <selection activeCell="F33" sqref="F33"/>
    </sheetView>
  </sheetViews>
  <sheetFormatPr defaultRowHeight="15"/>
  <cols>
    <col min="1" max="1" width="4.7109375" bestFit="1" customWidth="1"/>
    <col min="2" max="2" width="28.28515625" customWidth="1"/>
    <col min="3" max="3" width="10.85546875" customWidth="1"/>
    <col min="4" max="5" width="10" customWidth="1"/>
    <col min="6" max="6" width="10.28515625" customWidth="1"/>
    <col min="7" max="7" width="9.85546875" customWidth="1"/>
    <col min="8" max="8" width="8.140625" customWidth="1"/>
    <col min="9" max="9" width="1.7109375" customWidth="1"/>
    <col min="10" max="10" width="10.28515625" customWidth="1"/>
    <col min="11" max="11" width="11.28515625" customWidth="1"/>
    <col min="12" max="12" width="10.7109375" customWidth="1"/>
    <col min="13" max="13" width="11.5703125" customWidth="1"/>
    <col min="14" max="14" width="10.7109375" customWidth="1"/>
    <col min="15" max="15" width="11.42578125" customWidth="1"/>
    <col min="16" max="16" width="153.42578125" customWidth="1"/>
  </cols>
  <sheetData>
    <row r="1" spans="1:16" ht="173.1" customHeight="1">
      <c r="A1" s="193"/>
      <c r="B1" s="193"/>
      <c r="C1" s="193"/>
      <c r="D1" s="193"/>
      <c r="E1" s="193"/>
      <c r="F1" s="193"/>
      <c r="G1" s="193"/>
      <c r="H1" s="193"/>
      <c r="I1" s="7"/>
      <c r="J1" s="7"/>
      <c r="K1" s="7"/>
      <c r="L1" s="7"/>
      <c r="M1" s="7"/>
      <c r="N1" s="7"/>
      <c r="O1" s="7"/>
      <c r="P1" s="7"/>
    </row>
    <row r="2" spans="1:16" ht="15.95" customHeight="1">
      <c r="A2" s="17" t="s">
        <v>0</v>
      </c>
      <c r="B2" s="17" t="s">
        <v>2</v>
      </c>
      <c r="C2" s="17" t="s">
        <v>1665</v>
      </c>
      <c r="D2" s="17" t="s">
        <v>1666</v>
      </c>
      <c r="E2" s="17" t="s">
        <v>1667</v>
      </c>
      <c r="F2" s="17" t="s">
        <v>1668</v>
      </c>
      <c r="G2" s="17" t="s">
        <v>1669</v>
      </c>
      <c r="H2" s="213" t="s">
        <v>1670</v>
      </c>
      <c r="I2" s="213"/>
      <c r="J2" s="17" t="s">
        <v>1671</v>
      </c>
      <c r="K2" s="17" t="s">
        <v>1672</v>
      </c>
      <c r="L2" s="17" t="s">
        <v>1673</v>
      </c>
      <c r="M2" s="17" t="s">
        <v>1674</v>
      </c>
      <c r="N2" s="17" t="s">
        <v>1675</v>
      </c>
      <c r="O2" s="18" t="s">
        <v>1676</v>
      </c>
      <c r="P2" s="7"/>
    </row>
    <row r="3" spans="1:16" ht="12" customHeight="1">
      <c r="A3" s="214" t="s">
        <v>10</v>
      </c>
      <c r="B3" s="215" t="s">
        <v>11</v>
      </c>
      <c r="C3" s="216">
        <v>34690.83</v>
      </c>
      <c r="D3" s="19">
        <v>0.5</v>
      </c>
      <c r="E3" s="19">
        <v>0.5</v>
      </c>
      <c r="F3" s="20"/>
      <c r="G3" s="20"/>
      <c r="H3" s="21"/>
      <c r="I3" s="22"/>
      <c r="J3" s="20"/>
      <c r="K3" s="20"/>
      <c r="L3" s="20"/>
      <c r="M3" s="20"/>
      <c r="N3" s="20"/>
      <c r="O3" s="23">
        <v>1</v>
      </c>
      <c r="P3" s="7"/>
    </row>
    <row r="4" spans="1:16" ht="12.95" customHeight="1">
      <c r="A4" s="214"/>
      <c r="B4" s="215"/>
      <c r="C4" s="216"/>
      <c r="D4" s="24">
        <v>17345.419999999998</v>
      </c>
      <c r="E4" s="24">
        <v>17345.41</v>
      </c>
      <c r="F4" s="25"/>
      <c r="G4" s="25"/>
      <c r="H4" s="26"/>
      <c r="I4" s="27"/>
      <c r="J4" s="25"/>
      <c r="K4" s="25"/>
      <c r="L4" s="25"/>
      <c r="M4" s="25"/>
      <c r="N4" s="25"/>
      <c r="O4" s="28">
        <v>34690.83</v>
      </c>
      <c r="P4" s="7"/>
    </row>
    <row r="5" spans="1:16" ht="12" customHeight="1">
      <c r="A5" s="214" t="s">
        <v>34</v>
      </c>
      <c r="B5" s="215" t="s">
        <v>35</v>
      </c>
      <c r="C5" s="216">
        <v>1955.04</v>
      </c>
      <c r="D5" s="20"/>
      <c r="E5" s="20"/>
      <c r="F5" s="19">
        <v>0.5</v>
      </c>
      <c r="G5" s="19">
        <v>0.25</v>
      </c>
      <c r="H5" s="217">
        <v>0.25</v>
      </c>
      <c r="I5" s="217"/>
      <c r="J5" s="20"/>
      <c r="K5" s="20"/>
      <c r="L5" s="20"/>
      <c r="M5" s="20"/>
      <c r="N5" s="20"/>
      <c r="O5" s="23">
        <v>1</v>
      </c>
      <c r="P5" s="7"/>
    </row>
    <row r="6" spans="1:16" ht="12.95" customHeight="1">
      <c r="A6" s="214"/>
      <c r="B6" s="215"/>
      <c r="C6" s="216"/>
      <c r="D6" s="25"/>
      <c r="E6" s="25"/>
      <c r="F6" s="24">
        <v>977.52</v>
      </c>
      <c r="G6" s="24">
        <v>488.76</v>
      </c>
      <c r="H6" s="218">
        <v>488.76</v>
      </c>
      <c r="I6" s="218"/>
      <c r="J6" s="25"/>
      <c r="K6" s="25"/>
      <c r="L6" s="25"/>
      <c r="M6" s="25"/>
      <c r="N6" s="25"/>
      <c r="O6" s="28">
        <v>1955.04</v>
      </c>
      <c r="P6" s="7"/>
    </row>
    <row r="7" spans="1:16" ht="12" customHeight="1">
      <c r="A7" s="214" t="s">
        <v>83</v>
      </c>
      <c r="B7" s="215" t="s">
        <v>84</v>
      </c>
      <c r="C7" s="216">
        <v>55800.3</v>
      </c>
      <c r="D7" s="20"/>
      <c r="E7" s="20"/>
      <c r="F7" s="19">
        <v>0.5</v>
      </c>
      <c r="G7" s="19">
        <v>0.25</v>
      </c>
      <c r="H7" s="217">
        <v>0.25</v>
      </c>
      <c r="I7" s="217"/>
      <c r="J7" s="20"/>
      <c r="K7" s="20"/>
      <c r="L7" s="20"/>
      <c r="M7" s="20"/>
      <c r="N7" s="20"/>
      <c r="O7" s="23">
        <v>1</v>
      </c>
      <c r="P7" s="7"/>
    </row>
    <row r="8" spans="1:16" ht="12.95" customHeight="1">
      <c r="A8" s="214"/>
      <c r="B8" s="215"/>
      <c r="C8" s="216"/>
      <c r="D8" s="25"/>
      <c r="E8" s="25"/>
      <c r="F8" s="24">
        <v>27900.15</v>
      </c>
      <c r="G8" s="24">
        <v>13950.08</v>
      </c>
      <c r="H8" s="218">
        <v>13950.07</v>
      </c>
      <c r="I8" s="218"/>
      <c r="J8" s="25"/>
      <c r="K8" s="25"/>
      <c r="L8" s="25"/>
      <c r="M8" s="25"/>
      <c r="N8" s="25"/>
      <c r="O8" s="28">
        <v>55800.3</v>
      </c>
      <c r="P8" s="7"/>
    </row>
    <row r="9" spans="1:16" ht="12" customHeight="1">
      <c r="A9" s="214" t="s">
        <v>171</v>
      </c>
      <c r="B9" s="215" t="s">
        <v>172</v>
      </c>
      <c r="C9" s="216">
        <v>294412.19</v>
      </c>
      <c r="D9" s="20"/>
      <c r="E9" s="20"/>
      <c r="F9" s="20"/>
      <c r="G9" s="20"/>
      <c r="H9" s="21"/>
      <c r="I9" s="22"/>
      <c r="J9" s="20"/>
      <c r="K9" s="20"/>
      <c r="L9" s="19">
        <v>0.33329999999999999</v>
      </c>
      <c r="M9" s="19">
        <v>0.33329999999999999</v>
      </c>
      <c r="N9" s="19">
        <v>0.33340000000000003</v>
      </c>
      <c r="O9" s="23">
        <v>1</v>
      </c>
      <c r="P9" s="7"/>
    </row>
    <row r="10" spans="1:16" ht="12.95" customHeight="1">
      <c r="A10" s="214"/>
      <c r="B10" s="215"/>
      <c r="C10" s="216"/>
      <c r="D10" s="25"/>
      <c r="E10" s="25"/>
      <c r="F10" s="25"/>
      <c r="G10" s="25"/>
      <c r="H10" s="26"/>
      <c r="I10" s="27"/>
      <c r="J10" s="25"/>
      <c r="K10" s="25"/>
      <c r="L10" s="24">
        <v>98127.58</v>
      </c>
      <c r="M10" s="24">
        <v>98127.58</v>
      </c>
      <c r="N10" s="24">
        <v>98157.03</v>
      </c>
      <c r="O10" s="28">
        <v>294412.19</v>
      </c>
      <c r="P10" s="7"/>
    </row>
    <row r="11" spans="1:16" ht="12" customHeight="1">
      <c r="A11" s="214" t="s">
        <v>210</v>
      </c>
      <c r="B11" s="215" t="s">
        <v>211</v>
      </c>
      <c r="C11" s="216">
        <v>129530.06</v>
      </c>
      <c r="D11" s="20"/>
      <c r="E11" s="20"/>
      <c r="F11" s="19">
        <v>0.25</v>
      </c>
      <c r="G11" s="19">
        <v>0.25</v>
      </c>
      <c r="H11" s="217">
        <v>0.25</v>
      </c>
      <c r="I11" s="217"/>
      <c r="J11" s="19">
        <v>0.25</v>
      </c>
      <c r="K11" s="20"/>
      <c r="L11" s="20"/>
      <c r="M11" s="20"/>
      <c r="N11" s="20"/>
      <c r="O11" s="23">
        <v>1</v>
      </c>
      <c r="P11" s="7"/>
    </row>
    <row r="12" spans="1:16" ht="12.95" customHeight="1">
      <c r="A12" s="214"/>
      <c r="B12" s="215"/>
      <c r="C12" s="216"/>
      <c r="D12" s="25"/>
      <c r="E12" s="25"/>
      <c r="F12" s="24">
        <v>32382.52</v>
      </c>
      <c r="G12" s="24">
        <v>32382.52</v>
      </c>
      <c r="H12" s="218">
        <v>32382.52</v>
      </c>
      <c r="I12" s="218"/>
      <c r="J12" s="24">
        <v>32382.5</v>
      </c>
      <c r="K12" s="25"/>
      <c r="L12" s="25"/>
      <c r="M12" s="25"/>
      <c r="N12" s="25"/>
      <c r="O12" s="28">
        <v>129530.06</v>
      </c>
      <c r="P12" s="7"/>
    </row>
    <row r="13" spans="1:16" ht="12" customHeight="1">
      <c r="A13" s="214" t="s">
        <v>356</v>
      </c>
      <c r="B13" s="215" t="s">
        <v>357</v>
      </c>
      <c r="C13" s="216">
        <v>217624.95</v>
      </c>
      <c r="D13" s="20"/>
      <c r="E13" s="20"/>
      <c r="F13" s="20"/>
      <c r="G13" s="20"/>
      <c r="H13" s="21"/>
      <c r="I13" s="22"/>
      <c r="J13" s="20"/>
      <c r="K13" s="19">
        <v>0.33329999999999999</v>
      </c>
      <c r="L13" s="19">
        <v>0.33329999999999999</v>
      </c>
      <c r="M13" s="19">
        <v>0.33340000000000003</v>
      </c>
      <c r="N13" s="20"/>
      <c r="O13" s="23">
        <v>1</v>
      </c>
      <c r="P13" s="7"/>
    </row>
    <row r="14" spans="1:16" ht="12.95" customHeight="1">
      <c r="A14" s="214"/>
      <c r="B14" s="215"/>
      <c r="C14" s="216"/>
      <c r="D14" s="25"/>
      <c r="E14" s="25"/>
      <c r="F14" s="25"/>
      <c r="G14" s="25"/>
      <c r="H14" s="26"/>
      <c r="I14" s="27"/>
      <c r="J14" s="25"/>
      <c r="K14" s="24">
        <v>72534.399999999994</v>
      </c>
      <c r="L14" s="24">
        <v>72534.399999999994</v>
      </c>
      <c r="M14" s="24">
        <v>72556.149999999994</v>
      </c>
      <c r="N14" s="25"/>
      <c r="O14" s="28">
        <v>217624.95</v>
      </c>
      <c r="P14" s="7"/>
    </row>
    <row r="15" spans="1:16" ht="12" customHeight="1">
      <c r="A15" s="214" t="s">
        <v>380</v>
      </c>
      <c r="B15" s="215" t="s">
        <v>381</v>
      </c>
      <c r="C15" s="216">
        <v>114026.09</v>
      </c>
      <c r="D15" s="20"/>
      <c r="E15" s="20"/>
      <c r="F15" s="19">
        <v>0.5</v>
      </c>
      <c r="G15" s="19">
        <v>0.5</v>
      </c>
      <c r="H15" s="21"/>
      <c r="I15" s="22"/>
      <c r="J15" s="20"/>
      <c r="K15" s="20"/>
      <c r="L15" s="20"/>
      <c r="M15" s="20"/>
      <c r="N15" s="20"/>
      <c r="O15" s="23">
        <v>1</v>
      </c>
      <c r="P15" s="7"/>
    </row>
    <row r="16" spans="1:16" ht="12.95" customHeight="1">
      <c r="A16" s="214"/>
      <c r="B16" s="215"/>
      <c r="C16" s="216"/>
      <c r="D16" s="25"/>
      <c r="E16" s="25"/>
      <c r="F16" s="24">
        <v>57013.05</v>
      </c>
      <c r="G16" s="24">
        <v>57013.04</v>
      </c>
      <c r="H16" s="26"/>
      <c r="I16" s="27"/>
      <c r="J16" s="25"/>
      <c r="K16" s="25"/>
      <c r="L16" s="25"/>
      <c r="M16" s="25"/>
      <c r="N16" s="25"/>
      <c r="O16" s="28">
        <v>114026.09</v>
      </c>
      <c r="P16" s="7"/>
    </row>
    <row r="17" spans="1:16" ht="12" customHeight="1">
      <c r="A17" s="214" t="s">
        <v>391</v>
      </c>
      <c r="B17" s="215" t="s">
        <v>392</v>
      </c>
      <c r="C17" s="216">
        <v>53772.55</v>
      </c>
      <c r="D17" s="20"/>
      <c r="E17" s="20"/>
      <c r="F17" s="19">
        <v>0.5</v>
      </c>
      <c r="G17" s="19">
        <v>0.5</v>
      </c>
      <c r="H17" s="21"/>
      <c r="I17" s="22"/>
      <c r="J17" s="20"/>
      <c r="K17" s="20"/>
      <c r="L17" s="20"/>
      <c r="M17" s="20"/>
      <c r="N17" s="20"/>
      <c r="O17" s="23">
        <v>1</v>
      </c>
      <c r="P17" s="7"/>
    </row>
    <row r="18" spans="1:16" ht="12.95" customHeight="1">
      <c r="A18" s="214"/>
      <c r="B18" s="215"/>
      <c r="C18" s="216"/>
      <c r="D18" s="25"/>
      <c r="E18" s="25"/>
      <c r="F18" s="24">
        <v>26886.28</v>
      </c>
      <c r="G18" s="24">
        <v>26886.27</v>
      </c>
      <c r="H18" s="26"/>
      <c r="I18" s="27"/>
      <c r="J18" s="25"/>
      <c r="K18" s="25"/>
      <c r="L18" s="25"/>
      <c r="M18" s="25"/>
      <c r="N18" s="25"/>
      <c r="O18" s="28">
        <v>53772.55</v>
      </c>
      <c r="P18" s="7"/>
    </row>
    <row r="19" spans="1:16" ht="12" customHeight="1">
      <c r="A19" s="214" t="s">
        <v>420</v>
      </c>
      <c r="B19" s="215" t="s">
        <v>421</v>
      </c>
      <c r="C19" s="216">
        <v>115889.55</v>
      </c>
      <c r="D19" s="20"/>
      <c r="E19" s="20"/>
      <c r="F19" s="19">
        <v>0.25</v>
      </c>
      <c r="G19" s="19">
        <v>0.25</v>
      </c>
      <c r="H19" s="217">
        <v>0.25</v>
      </c>
      <c r="I19" s="217"/>
      <c r="J19" s="19">
        <v>0.25</v>
      </c>
      <c r="K19" s="20"/>
      <c r="L19" s="20"/>
      <c r="M19" s="20"/>
      <c r="N19" s="20"/>
      <c r="O19" s="23">
        <v>1</v>
      </c>
      <c r="P19" s="7"/>
    </row>
    <row r="20" spans="1:16" ht="12.95" customHeight="1">
      <c r="A20" s="214"/>
      <c r="B20" s="215"/>
      <c r="C20" s="216"/>
      <c r="D20" s="25"/>
      <c r="E20" s="25"/>
      <c r="F20" s="24">
        <v>28972.39</v>
      </c>
      <c r="G20" s="24">
        <v>28972.39</v>
      </c>
      <c r="H20" s="218">
        <v>28972.39</v>
      </c>
      <c r="I20" s="218"/>
      <c r="J20" s="24">
        <v>28972.38</v>
      </c>
      <c r="K20" s="25"/>
      <c r="L20" s="25"/>
      <c r="M20" s="25"/>
      <c r="N20" s="25"/>
      <c r="O20" s="28">
        <v>115889.55</v>
      </c>
      <c r="P20" s="7"/>
    </row>
    <row r="21" spans="1:16" ht="12" customHeight="1">
      <c r="A21" s="214" t="s">
        <v>490</v>
      </c>
      <c r="B21" s="215" t="s">
        <v>491</v>
      </c>
      <c r="C21" s="216">
        <v>75333.119999999995</v>
      </c>
      <c r="D21" s="20"/>
      <c r="E21" s="20"/>
      <c r="F21" s="20"/>
      <c r="G21" s="20"/>
      <c r="H21" s="21"/>
      <c r="I21" s="22"/>
      <c r="J21" s="19">
        <v>0.5</v>
      </c>
      <c r="K21" s="19">
        <v>0.5</v>
      </c>
      <c r="L21" s="20"/>
      <c r="M21" s="20"/>
      <c r="N21" s="20"/>
      <c r="O21" s="23">
        <v>1</v>
      </c>
      <c r="P21" s="7"/>
    </row>
    <row r="22" spans="1:16" ht="12.95" customHeight="1">
      <c r="A22" s="214"/>
      <c r="B22" s="215"/>
      <c r="C22" s="216"/>
      <c r="D22" s="25"/>
      <c r="E22" s="25"/>
      <c r="F22" s="25"/>
      <c r="G22" s="25"/>
      <c r="H22" s="26"/>
      <c r="I22" s="27"/>
      <c r="J22" s="24">
        <v>37666.559999999998</v>
      </c>
      <c r="K22" s="24">
        <v>37666.559999999998</v>
      </c>
      <c r="L22" s="25"/>
      <c r="M22" s="25"/>
      <c r="N22" s="25"/>
      <c r="O22" s="28">
        <v>75333.119999999995</v>
      </c>
      <c r="P22" s="7"/>
    </row>
    <row r="23" spans="1:16" ht="12" customHeight="1">
      <c r="A23" s="214" t="s">
        <v>495</v>
      </c>
      <c r="B23" s="215" t="s">
        <v>496</v>
      </c>
      <c r="C23" s="216">
        <v>61980.55</v>
      </c>
      <c r="D23" s="20"/>
      <c r="E23" s="20"/>
      <c r="F23" s="20"/>
      <c r="G23" s="20"/>
      <c r="H23" s="21"/>
      <c r="I23" s="22"/>
      <c r="J23" s="20"/>
      <c r="K23" s="19">
        <v>0.5</v>
      </c>
      <c r="L23" s="19">
        <v>0.5</v>
      </c>
      <c r="M23" s="20"/>
      <c r="N23" s="20"/>
      <c r="O23" s="23">
        <v>1</v>
      </c>
      <c r="P23" s="7"/>
    </row>
    <row r="24" spans="1:16" ht="12.95" customHeight="1">
      <c r="A24" s="214"/>
      <c r="B24" s="215"/>
      <c r="C24" s="216"/>
      <c r="D24" s="25"/>
      <c r="E24" s="25"/>
      <c r="F24" s="25"/>
      <c r="G24" s="25"/>
      <c r="H24" s="26"/>
      <c r="I24" s="27"/>
      <c r="J24" s="25"/>
      <c r="K24" s="24">
        <v>30990.28</v>
      </c>
      <c r="L24" s="24">
        <v>30990.27</v>
      </c>
      <c r="M24" s="25"/>
      <c r="N24" s="25"/>
      <c r="O24" s="28">
        <v>61980.55</v>
      </c>
      <c r="P24" s="7"/>
    </row>
    <row r="25" spans="1:16" ht="12" customHeight="1">
      <c r="A25" s="214" t="s">
        <v>543</v>
      </c>
      <c r="B25" s="215" t="s">
        <v>544</v>
      </c>
      <c r="C25" s="216">
        <v>365429.43</v>
      </c>
      <c r="D25" s="20"/>
      <c r="E25" s="20"/>
      <c r="F25" s="19">
        <v>0.5</v>
      </c>
      <c r="G25" s="20"/>
      <c r="H25" s="217">
        <v>0.5</v>
      </c>
      <c r="I25" s="217"/>
      <c r="J25" s="20"/>
      <c r="K25" s="20"/>
      <c r="L25" s="20"/>
      <c r="M25" s="20"/>
      <c r="N25" s="20"/>
      <c r="O25" s="23">
        <v>1</v>
      </c>
      <c r="P25" s="7"/>
    </row>
    <row r="26" spans="1:16" ht="12.95" customHeight="1">
      <c r="A26" s="214"/>
      <c r="B26" s="215"/>
      <c r="C26" s="216"/>
      <c r="D26" s="25"/>
      <c r="E26" s="25"/>
      <c r="F26" s="24">
        <v>182714.72</v>
      </c>
      <c r="G26" s="25"/>
      <c r="H26" s="218">
        <v>182714.71</v>
      </c>
      <c r="I26" s="218"/>
      <c r="J26" s="25"/>
      <c r="K26" s="25"/>
      <c r="L26" s="25"/>
      <c r="M26" s="25"/>
      <c r="N26" s="25"/>
      <c r="O26" s="28">
        <v>365429.43</v>
      </c>
      <c r="P26" s="7"/>
    </row>
    <row r="27" spans="1:16" ht="12" customHeight="1">
      <c r="A27" s="214" t="s">
        <v>631</v>
      </c>
      <c r="B27" s="215" t="s">
        <v>632</v>
      </c>
      <c r="C27" s="216">
        <v>49555.34</v>
      </c>
      <c r="D27" s="20"/>
      <c r="E27" s="20"/>
      <c r="F27" s="20"/>
      <c r="G27" s="20"/>
      <c r="H27" s="21"/>
      <c r="I27" s="22"/>
      <c r="J27" s="20"/>
      <c r="K27" s="20"/>
      <c r="L27" s="20"/>
      <c r="M27" s="20"/>
      <c r="N27" s="19">
        <v>1</v>
      </c>
      <c r="O27" s="23">
        <v>1</v>
      </c>
      <c r="P27" s="7"/>
    </row>
    <row r="28" spans="1:16" ht="12.95" customHeight="1">
      <c r="A28" s="214"/>
      <c r="B28" s="215"/>
      <c r="C28" s="216"/>
      <c r="D28" s="25"/>
      <c r="E28" s="25"/>
      <c r="F28" s="25"/>
      <c r="G28" s="25"/>
      <c r="H28" s="26"/>
      <c r="I28" s="27"/>
      <c r="J28" s="25"/>
      <c r="K28" s="25"/>
      <c r="L28" s="25"/>
      <c r="M28" s="25"/>
      <c r="N28" s="24">
        <v>49555.34</v>
      </c>
      <c r="O28" s="28">
        <v>49555.34</v>
      </c>
      <c r="P28" s="7"/>
    </row>
    <row r="29" spans="1:16" ht="12" customHeight="1">
      <c r="A29" s="29"/>
      <c r="B29" s="30"/>
      <c r="C29" s="221">
        <v>1570000</v>
      </c>
      <c r="D29" s="65">
        <v>17345.419999999998</v>
      </c>
      <c r="E29" s="65">
        <v>17345.41</v>
      </c>
      <c r="F29" s="65">
        <v>356846.63</v>
      </c>
      <c r="G29" s="65">
        <v>159693.06</v>
      </c>
      <c r="H29" s="222">
        <v>258508.45</v>
      </c>
      <c r="I29" s="222"/>
      <c r="J29" s="65">
        <v>99021.440000000002</v>
      </c>
      <c r="K29" s="65">
        <v>141191.24</v>
      </c>
      <c r="L29" s="65">
        <v>201652.25</v>
      </c>
      <c r="M29" s="65">
        <v>170683.73</v>
      </c>
      <c r="N29" s="65">
        <v>147712.37</v>
      </c>
      <c r="O29" s="219">
        <v>1570000</v>
      </c>
      <c r="P29" s="7"/>
    </row>
    <row r="30" spans="1:16" ht="12.95" customHeight="1">
      <c r="A30" s="31"/>
      <c r="B30" s="32"/>
      <c r="C30" s="221"/>
      <c r="D30" s="66">
        <v>17345.419999999998</v>
      </c>
      <c r="E30" s="66">
        <v>34690.83</v>
      </c>
      <c r="F30" s="66">
        <v>391537.46</v>
      </c>
      <c r="G30" s="66">
        <v>551230.52</v>
      </c>
      <c r="H30" s="220">
        <v>809738.97</v>
      </c>
      <c r="I30" s="220"/>
      <c r="J30" s="66">
        <v>908760.41</v>
      </c>
      <c r="K30" s="67">
        <v>1049951.6499999999</v>
      </c>
      <c r="L30" s="67">
        <v>1251603.8999999999</v>
      </c>
      <c r="M30" s="67">
        <v>1422287.63</v>
      </c>
      <c r="N30" s="67">
        <v>1570000</v>
      </c>
      <c r="O30" s="219"/>
      <c r="P30" s="7"/>
    </row>
    <row r="35" spans="2:2" ht="22.5">
      <c r="B35" s="64" t="s">
        <v>689</v>
      </c>
    </row>
  </sheetData>
  <mergeCells count="55">
    <mergeCell ref="O29:O30"/>
    <mergeCell ref="H30:I30"/>
    <mergeCell ref="A27:A28"/>
    <mergeCell ref="B27:B28"/>
    <mergeCell ref="C27:C28"/>
    <mergeCell ref="C29:C30"/>
    <mergeCell ref="H29:I29"/>
    <mergeCell ref="A25:A26"/>
    <mergeCell ref="B25:B26"/>
    <mergeCell ref="C25:C26"/>
    <mergeCell ref="H25:I25"/>
    <mergeCell ref="H26:I26"/>
    <mergeCell ref="A21:A22"/>
    <mergeCell ref="B21:B22"/>
    <mergeCell ref="C21:C22"/>
    <mergeCell ref="A23:A24"/>
    <mergeCell ref="B23:B24"/>
    <mergeCell ref="C23:C24"/>
    <mergeCell ref="A19:A20"/>
    <mergeCell ref="B19:B20"/>
    <mergeCell ref="C19:C20"/>
    <mergeCell ref="H19:I19"/>
    <mergeCell ref="H20:I20"/>
    <mergeCell ref="A15:A16"/>
    <mergeCell ref="B15:B16"/>
    <mergeCell ref="C15:C16"/>
    <mergeCell ref="A17:A18"/>
    <mergeCell ref="B17:B18"/>
    <mergeCell ref="C17:C18"/>
    <mergeCell ref="H11:I11"/>
    <mergeCell ref="H12:I12"/>
    <mergeCell ref="A13:A14"/>
    <mergeCell ref="B13:B14"/>
    <mergeCell ref="C13:C14"/>
    <mergeCell ref="A9:A10"/>
    <mergeCell ref="B9:B10"/>
    <mergeCell ref="C9:C10"/>
    <mergeCell ref="A11:A12"/>
    <mergeCell ref="B11:B12"/>
    <mergeCell ref="C11:C12"/>
    <mergeCell ref="A7:A8"/>
    <mergeCell ref="B7:B8"/>
    <mergeCell ref="C7:C8"/>
    <mergeCell ref="H7:I7"/>
    <mergeCell ref="H8:I8"/>
    <mergeCell ref="A5:A6"/>
    <mergeCell ref="B5:B6"/>
    <mergeCell ref="C5:C6"/>
    <mergeCell ref="H5:I5"/>
    <mergeCell ref="H6:I6"/>
    <mergeCell ref="A1:H1"/>
    <mergeCell ref="H2:I2"/>
    <mergeCell ref="A3:A4"/>
    <mergeCell ref="B3:B4"/>
    <mergeCell ref="C3:C4"/>
  </mergeCells>
  <pageMargins left="0.37" right="0.5" top="0.33" bottom="0.5" header="0" footer="0"/>
  <pageSetup paperSize="77" scale="8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D34"/>
  <sheetViews>
    <sheetView topLeftCell="A25" workbookViewId="0">
      <selection activeCell="B40" sqref="B40"/>
    </sheetView>
  </sheetViews>
  <sheetFormatPr defaultRowHeight="15"/>
  <cols>
    <col min="1" max="1" width="8.28515625" customWidth="1"/>
    <col min="2" max="2" width="59.140625" customWidth="1"/>
    <col min="3" max="3" width="8.28515625" customWidth="1"/>
    <col min="4" max="4" width="37.42578125" customWidth="1"/>
  </cols>
  <sheetData>
    <row r="1" spans="1:4" ht="173.1" customHeight="1">
      <c r="A1" s="193"/>
      <c r="B1" s="193"/>
      <c r="C1" s="193"/>
      <c r="D1" s="193"/>
    </row>
    <row r="2" spans="1:4" ht="12" customHeight="1">
      <c r="A2" s="7"/>
      <c r="B2" s="211" t="s">
        <v>1661</v>
      </c>
      <c r="C2" s="211"/>
      <c r="D2" s="211"/>
    </row>
    <row r="3" spans="1:4" ht="15" customHeight="1">
      <c r="A3" s="41" t="s">
        <v>1677</v>
      </c>
      <c r="B3" s="41" t="s">
        <v>2</v>
      </c>
      <c r="C3" s="41" t="s">
        <v>1678</v>
      </c>
      <c r="D3" s="7"/>
    </row>
    <row r="4" spans="1:4" ht="8.1" customHeight="1">
      <c r="A4" s="42"/>
      <c r="B4" s="223"/>
      <c r="C4" s="223"/>
      <c r="D4" s="7"/>
    </row>
    <row r="5" spans="1:4" ht="12.95" customHeight="1">
      <c r="A5" s="42"/>
      <c r="B5" s="43" t="s">
        <v>1679</v>
      </c>
      <c r="C5" s="42"/>
      <c r="D5" s="7"/>
    </row>
    <row r="6" spans="1:4" ht="12.95" customHeight="1">
      <c r="A6" s="44" t="s">
        <v>1680</v>
      </c>
      <c r="B6" s="45" t="s">
        <v>1681</v>
      </c>
      <c r="C6" s="46">
        <v>0.8</v>
      </c>
      <c r="D6" s="7"/>
    </row>
    <row r="7" spans="1:4" ht="12.95" customHeight="1">
      <c r="A7" s="44" t="s">
        <v>738</v>
      </c>
      <c r="B7" s="45" t="s">
        <v>1682</v>
      </c>
      <c r="C7" s="46">
        <v>7.44</v>
      </c>
      <c r="D7" s="7"/>
    </row>
    <row r="8" spans="1:4" ht="15" customHeight="1">
      <c r="A8" s="42"/>
      <c r="B8" s="47" t="s">
        <v>694</v>
      </c>
      <c r="C8" s="48">
        <v>8.24</v>
      </c>
      <c r="D8" s="7"/>
    </row>
    <row r="9" spans="1:4" ht="15" customHeight="1">
      <c r="A9" s="42"/>
      <c r="B9" s="223" t="s">
        <v>1661</v>
      </c>
      <c r="C9" s="223"/>
      <c r="D9" s="7"/>
    </row>
    <row r="10" spans="1:4" ht="8.1" customHeight="1">
      <c r="A10" s="42"/>
      <c r="B10" s="223"/>
      <c r="C10" s="223"/>
      <c r="D10" s="7"/>
    </row>
    <row r="11" spans="1:4" ht="12.95" customHeight="1">
      <c r="A11" s="42"/>
      <c r="B11" s="43" t="s">
        <v>1683</v>
      </c>
      <c r="C11" s="42"/>
      <c r="D11" s="7"/>
    </row>
    <row r="12" spans="1:4" ht="12.95" customHeight="1">
      <c r="A12" s="44" t="s">
        <v>1684</v>
      </c>
      <c r="B12" s="45" t="s">
        <v>1685</v>
      </c>
      <c r="C12" s="46">
        <v>3</v>
      </c>
      <c r="D12" s="7"/>
    </row>
    <row r="13" spans="1:4" ht="12.95" customHeight="1">
      <c r="A13" s="44" t="s">
        <v>1686</v>
      </c>
      <c r="B13" s="45" t="s">
        <v>1687</v>
      </c>
      <c r="C13" s="46">
        <v>0.59</v>
      </c>
      <c r="D13" s="7"/>
    </row>
    <row r="14" spans="1:4" ht="12.95" customHeight="1">
      <c r="A14" s="44" t="s">
        <v>1688</v>
      </c>
      <c r="B14" s="45" t="s">
        <v>1689</v>
      </c>
      <c r="C14" s="46">
        <v>0.97</v>
      </c>
      <c r="D14" s="7"/>
    </row>
    <row r="15" spans="1:4" ht="15" customHeight="1">
      <c r="A15" s="42"/>
      <c r="B15" s="47" t="s">
        <v>694</v>
      </c>
      <c r="C15" s="48">
        <v>4.5599999999999996</v>
      </c>
      <c r="D15" s="7"/>
    </row>
    <row r="16" spans="1:4" ht="15" customHeight="1">
      <c r="A16" s="42"/>
      <c r="B16" s="223" t="s">
        <v>1661</v>
      </c>
      <c r="C16" s="223"/>
      <c r="D16" s="7"/>
    </row>
    <row r="17" spans="1:4" ht="8.1" customHeight="1">
      <c r="A17" s="42"/>
      <c r="B17" s="223"/>
      <c r="C17" s="223"/>
      <c r="D17" s="7"/>
    </row>
    <row r="18" spans="1:4" ht="12.95" customHeight="1">
      <c r="A18" s="49" t="s">
        <v>1690</v>
      </c>
      <c r="B18" s="43" t="s">
        <v>1691</v>
      </c>
      <c r="C18" s="42"/>
      <c r="D18" s="7"/>
    </row>
    <row r="19" spans="1:4" ht="12.95" customHeight="1">
      <c r="A19" s="44"/>
      <c r="B19" s="45" t="s">
        <v>1692</v>
      </c>
      <c r="C19" s="46">
        <v>2.13</v>
      </c>
      <c r="D19" s="7"/>
    </row>
    <row r="20" spans="1:4" ht="12.95" customHeight="1">
      <c r="A20" s="44"/>
      <c r="B20" s="45" t="s">
        <v>1693</v>
      </c>
      <c r="C20" s="46">
        <v>2.5</v>
      </c>
      <c r="D20" s="7"/>
    </row>
    <row r="21" spans="1:4" ht="12.95" customHeight="1">
      <c r="A21" s="44"/>
      <c r="B21" s="45" t="s">
        <v>1694</v>
      </c>
      <c r="C21" s="46">
        <v>0.46</v>
      </c>
      <c r="D21" s="7"/>
    </row>
    <row r="22" spans="1:4" ht="12.95" customHeight="1">
      <c r="A22" s="44"/>
      <c r="B22" s="45" t="s">
        <v>1695</v>
      </c>
      <c r="C22" s="46">
        <v>4.5</v>
      </c>
      <c r="D22" s="7"/>
    </row>
    <row r="23" spans="1:4" ht="12.95" customHeight="1">
      <c r="A23" s="44"/>
      <c r="B23" s="45" t="s">
        <v>1696</v>
      </c>
      <c r="C23" s="46">
        <v>1.5</v>
      </c>
      <c r="D23" s="7"/>
    </row>
    <row r="24" spans="1:4" ht="15" customHeight="1">
      <c r="A24" s="42"/>
      <c r="B24" s="47" t="s">
        <v>694</v>
      </c>
      <c r="C24" s="48">
        <v>11.09</v>
      </c>
      <c r="D24" s="7"/>
    </row>
    <row r="25" spans="1:4" ht="15" customHeight="1">
      <c r="A25" s="7"/>
      <c r="B25" s="211" t="s">
        <v>1661</v>
      </c>
      <c r="C25" s="211"/>
      <c r="D25" s="7"/>
    </row>
    <row r="26" spans="1:4" ht="26.1" customHeight="1">
      <c r="A26" s="7"/>
      <c r="B26" s="224" t="s">
        <v>1697</v>
      </c>
      <c r="C26" s="224"/>
      <c r="D26" s="7"/>
    </row>
    <row r="27" spans="1:4" ht="44.1" customHeight="1">
      <c r="A27" s="7"/>
      <c r="B27" s="37"/>
      <c r="C27" s="37"/>
      <c r="D27" s="7"/>
    </row>
    <row r="28" spans="1:4" ht="42" customHeight="1">
      <c r="B28" s="50"/>
      <c r="C28" s="50"/>
      <c r="D28" s="50"/>
    </row>
    <row r="34" spans="2:2" ht="21">
      <c r="B34" s="38" t="s">
        <v>689</v>
      </c>
    </row>
  </sheetData>
  <mergeCells count="9">
    <mergeCell ref="B16:C16"/>
    <mergeCell ref="B17:C17"/>
    <mergeCell ref="B25:C25"/>
    <mergeCell ref="B26:C26"/>
    <mergeCell ref="A1:D1"/>
    <mergeCell ref="B2:D2"/>
    <mergeCell ref="B4:C4"/>
    <mergeCell ref="B9:C9"/>
    <mergeCell ref="B10:C10"/>
  </mergeCells>
  <pageMargins left="0.96" right="0.5" top="0.5" bottom="0.5" header="0" footer="0"/>
  <pageSetup paperSize="9" scale="8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G84"/>
  <sheetViews>
    <sheetView workbookViewId="0">
      <selection activeCell="B47" sqref="B47"/>
    </sheetView>
  </sheetViews>
  <sheetFormatPr defaultRowHeight="15"/>
  <cols>
    <col min="1" max="1" width="7.7109375" customWidth="1"/>
    <col min="2" max="2" width="68.7109375" customWidth="1"/>
    <col min="3" max="3" width="8.85546875" customWidth="1"/>
    <col min="4" max="4" width="2.42578125" customWidth="1"/>
    <col min="5" max="5" width="7.7109375" customWidth="1"/>
    <col min="6" max="6" width="3.7109375" customWidth="1"/>
    <col min="7" max="7" width="14.42578125" customWidth="1"/>
  </cols>
  <sheetData>
    <row r="1" spans="1:7" ht="173.1" customHeight="1">
      <c r="A1" s="193"/>
      <c r="B1" s="193"/>
      <c r="C1" s="193"/>
      <c r="D1" s="193"/>
      <c r="E1" s="193"/>
      <c r="F1" s="193"/>
      <c r="G1" s="193"/>
    </row>
    <row r="2" spans="1:7" ht="12" customHeight="1">
      <c r="A2" s="7"/>
      <c r="B2" s="211" t="s">
        <v>1661</v>
      </c>
      <c r="C2" s="211"/>
      <c r="D2" s="211"/>
      <c r="E2" s="211"/>
      <c r="F2" s="7"/>
      <c r="G2" s="7"/>
    </row>
    <row r="3" spans="1:7" ht="15" customHeight="1">
      <c r="A3" s="7"/>
      <c r="B3" s="211" t="s">
        <v>1661</v>
      </c>
      <c r="C3" s="211"/>
      <c r="D3" s="211"/>
      <c r="E3" s="211"/>
      <c r="F3" s="7"/>
      <c r="G3" s="7"/>
    </row>
    <row r="4" spans="1:7" ht="12" customHeight="1">
      <c r="A4" s="59" t="s">
        <v>1677</v>
      </c>
      <c r="B4" s="33" t="s">
        <v>2</v>
      </c>
      <c r="C4" s="225" t="s">
        <v>1698</v>
      </c>
      <c r="D4" s="225"/>
      <c r="E4" s="225" t="s">
        <v>1699</v>
      </c>
      <c r="F4" s="225"/>
      <c r="G4" s="7"/>
    </row>
    <row r="5" spans="1:7" ht="12.95" customHeight="1">
      <c r="A5" s="42"/>
      <c r="B5" s="54" t="s">
        <v>1661</v>
      </c>
      <c r="C5" s="60"/>
      <c r="D5" s="62"/>
      <c r="E5" s="61"/>
      <c r="F5" s="62"/>
      <c r="G5" s="7"/>
    </row>
    <row r="6" spans="1:7" ht="12.95" customHeight="1">
      <c r="A6" s="53" t="s">
        <v>1700</v>
      </c>
      <c r="B6" s="55" t="s">
        <v>1701</v>
      </c>
      <c r="C6" s="61"/>
      <c r="D6" s="62"/>
      <c r="E6" s="61"/>
      <c r="F6" s="62"/>
      <c r="G6" s="7"/>
    </row>
    <row r="7" spans="1:7" ht="12.95" customHeight="1">
      <c r="A7" s="34" t="s">
        <v>1702</v>
      </c>
      <c r="B7" s="35" t="s">
        <v>1703</v>
      </c>
      <c r="C7" s="226">
        <v>5</v>
      </c>
      <c r="D7" s="226"/>
      <c r="E7" s="227">
        <v>5</v>
      </c>
      <c r="F7" s="227"/>
      <c r="G7" s="7"/>
    </row>
    <row r="8" spans="1:7" ht="12.95" customHeight="1">
      <c r="A8" s="34" t="s">
        <v>1704</v>
      </c>
      <c r="B8" s="35" t="s">
        <v>1705</v>
      </c>
      <c r="C8" s="228">
        <v>1.5</v>
      </c>
      <c r="D8" s="228"/>
      <c r="E8" s="229">
        <v>1.5</v>
      </c>
      <c r="F8" s="229"/>
      <c r="G8" s="7"/>
    </row>
    <row r="9" spans="1:7" ht="12.95" customHeight="1">
      <c r="A9" s="34" t="s">
        <v>1706</v>
      </c>
      <c r="B9" s="35" t="s">
        <v>1707</v>
      </c>
      <c r="C9" s="228">
        <v>1</v>
      </c>
      <c r="D9" s="228"/>
      <c r="E9" s="229">
        <v>1</v>
      </c>
      <c r="F9" s="229"/>
      <c r="G9" s="7"/>
    </row>
    <row r="10" spans="1:7" ht="12.95" customHeight="1">
      <c r="A10" s="34" t="s">
        <v>1708</v>
      </c>
      <c r="B10" s="35" t="s">
        <v>1709</v>
      </c>
      <c r="C10" s="228">
        <v>0.2</v>
      </c>
      <c r="D10" s="228"/>
      <c r="E10" s="229">
        <v>0.2</v>
      </c>
      <c r="F10" s="229"/>
      <c r="G10" s="7"/>
    </row>
    <row r="11" spans="1:7" ht="12.95" customHeight="1">
      <c r="A11" s="34" t="s">
        <v>1710</v>
      </c>
      <c r="B11" s="35" t="s">
        <v>1711</v>
      </c>
      <c r="C11" s="228">
        <v>0.6</v>
      </c>
      <c r="D11" s="228"/>
      <c r="E11" s="229">
        <v>0.6</v>
      </c>
      <c r="F11" s="229"/>
      <c r="G11" s="7"/>
    </row>
    <row r="12" spans="1:7" ht="12.95" customHeight="1">
      <c r="A12" s="34" t="s">
        <v>1712</v>
      </c>
      <c r="B12" s="35" t="s">
        <v>1713</v>
      </c>
      <c r="C12" s="228">
        <v>2.5</v>
      </c>
      <c r="D12" s="228"/>
      <c r="E12" s="229">
        <v>2.5</v>
      </c>
      <c r="F12" s="229"/>
      <c r="G12" s="7"/>
    </row>
    <row r="13" spans="1:7" ht="12.95" customHeight="1">
      <c r="A13" s="34" t="s">
        <v>1714</v>
      </c>
      <c r="B13" s="35" t="s">
        <v>1715</v>
      </c>
      <c r="C13" s="228">
        <v>3</v>
      </c>
      <c r="D13" s="228"/>
      <c r="E13" s="229">
        <v>3</v>
      </c>
      <c r="F13" s="229"/>
      <c r="G13" s="7"/>
    </row>
    <row r="14" spans="1:7" ht="12.95" customHeight="1">
      <c r="A14" s="34" t="s">
        <v>1716</v>
      </c>
      <c r="B14" s="35" t="s">
        <v>1717</v>
      </c>
      <c r="C14" s="228">
        <v>8</v>
      </c>
      <c r="D14" s="228"/>
      <c r="E14" s="229">
        <v>8</v>
      </c>
      <c r="F14" s="229"/>
      <c r="G14" s="7"/>
    </row>
    <row r="15" spans="1:7" ht="15" customHeight="1">
      <c r="A15" s="52" t="s">
        <v>1718</v>
      </c>
      <c r="B15" s="35" t="s">
        <v>1719</v>
      </c>
      <c r="C15" s="228">
        <v>0</v>
      </c>
      <c r="D15" s="228"/>
      <c r="E15" s="229">
        <v>0</v>
      </c>
      <c r="F15" s="229"/>
      <c r="G15" s="7"/>
    </row>
    <row r="16" spans="1:7" ht="12" customHeight="1">
      <c r="A16" s="42"/>
      <c r="B16" s="51" t="s">
        <v>694</v>
      </c>
      <c r="C16" s="230">
        <v>21.8</v>
      </c>
      <c r="D16" s="230"/>
      <c r="E16" s="230">
        <v>21.8</v>
      </c>
      <c r="F16" s="230"/>
      <c r="G16" s="7"/>
    </row>
    <row r="17" spans="1:7" ht="12.95" customHeight="1">
      <c r="A17" s="42"/>
      <c r="B17" s="54" t="s">
        <v>1661</v>
      </c>
      <c r="C17" s="60"/>
      <c r="D17" s="62"/>
      <c r="E17" s="61"/>
      <c r="F17" s="62"/>
      <c r="G17" s="7"/>
    </row>
    <row r="18" spans="1:7" ht="12.95" customHeight="1">
      <c r="A18" s="53" t="s">
        <v>1720</v>
      </c>
      <c r="B18" s="55" t="s">
        <v>1721</v>
      </c>
      <c r="C18" s="61"/>
      <c r="D18" s="62"/>
      <c r="E18" s="61"/>
      <c r="F18" s="62"/>
      <c r="G18" s="7"/>
    </row>
    <row r="19" spans="1:7" ht="12.95" customHeight="1">
      <c r="A19" s="34" t="s">
        <v>1722</v>
      </c>
      <c r="B19" s="35" t="s">
        <v>1723</v>
      </c>
      <c r="C19" s="226">
        <v>18.02</v>
      </c>
      <c r="D19" s="226"/>
      <c r="E19" s="227">
        <v>0</v>
      </c>
      <c r="F19" s="227"/>
      <c r="G19" s="7"/>
    </row>
    <row r="20" spans="1:7" ht="12.95" customHeight="1">
      <c r="A20" s="34" t="s">
        <v>1724</v>
      </c>
      <c r="B20" s="35" t="s">
        <v>1725</v>
      </c>
      <c r="C20" s="228">
        <v>4.3099999999999996</v>
      </c>
      <c r="D20" s="228"/>
      <c r="E20" s="229">
        <v>0</v>
      </c>
      <c r="F20" s="229"/>
      <c r="G20" s="7"/>
    </row>
    <row r="21" spans="1:7" ht="12.95" customHeight="1">
      <c r="A21" s="34" t="s">
        <v>1726</v>
      </c>
      <c r="B21" s="35" t="s">
        <v>1727</v>
      </c>
      <c r="C21" s="228">
        <v>0.86</v>
      </c>
      <c r="D21" s="228"/>
      <c r="E21" s="229">
        <v>0.65</v>
      </c>
      <c r="F21" s="229"/>
      <c r="G21" s="7"/>
    </row>
    <row r="22" spans="1:7" ht="12.95" customHeight="1">
      <c r="A22" s="34" t="s">
        <v>1728</v>
      </c>
      <c r="B22" s="35" t="s">
        <v>1729</v>
      </c>
      <c r="C22" s="228">
        <v>10.96</v>
      </c>
      <c r="D22" s="228"/>
      <c r="E22" s="229">
        <v>8.33</v>
      </c>
      <c r="F22" s="229"/>
      <c r="G22" s="7"/>
    </row>
    <row r="23" spans="1:7" ht="12.95" customHeight="1">
      <c r="A23" s="34" t="s">
        <v>1730</v>
      </c>
      <c r="B23" s="35" t="s">
        <v>1731</v>
      </c>
      <c r="C23" s="228">
        <v>7.0000000000000007E-2</v>
      </c>
      <c r="D23" s="228"/>
      <c r="E23" s="229">
        <v>0.05</v>
      </c>
      <c r="F23" s="229"/>
      <c r="G23" s="7"/>
    </row>
    <row r="24" spans="1:7" ht="12.95" customHeight="1">
      <c r="A24" s="34" t="s">
        <v>1732</v>
      </c>
      <c r="B24" s="35" t="s">
        <v>1733</v>
      </c>
      <c r="C24" s="228">
        <v>0.73</v>
      </c>
      <c r="D24" s="228"/>
      <c r="E24" s="229">
        <v>0.56000000000000005</v>
      </c>
      <c r="F24" s="229"/>
      <c r="G24" s="7"/>
    </row>
    <row r="25" spans="1:7" ht="12.95" customHeight="1">
      <c r="A25" s="34" t="s">
        <v>1734</v>
      </c>
      <c r="B25" s="35" t="s">
        <v>1735</v>
      </c>
      <c r="C25" s="228">
        <v>2.04</v>
      </c>
      <c r="D25" s="228"/>
      <c r="E25" s="229">
        <v>0</v>
      </c>
      <c r="F25" s="229"/>
      <c r="G25" s="7"/>
    </row>
    <row r="26" spans="1:7" ht="12.95" customHeight="1">
      <c r="A26" s="34" t="s">
        <v>1736</v>
      </c>
      <c r="B26" s="35" t="s">
        <v>1737</v>
      </c>
      <c r="C26" s="228">
        <v>0.1</v>
      </c>
      <c r="D26" s="228"/>
      <c r="E26" s="229">
        <v>7.0000000000000007E-2</v>
      </c>
      <c r="F26" s="229"/>
      <c r="G26" s="7"/>
    </row>
    <row r="27" spans="1:7" ht="12.95" customHeight="1">
      <c r="A27" s="34" t="s">
        <v>1738</v>
      </c>
      <c r="B27" s="35" t="s">
        <v>1739</v>
      </c>
      <c r="C27" s="228">
        <v>9.76</v>
      </c>
      <c r="D27" s="228"/>
      <c r="E27" s="229">
        <v>7.42</v>
      </c>
      <c r="F27" s="229"/>
      <c r="G27" s="7"/>
    </row>
    <row r="28" spans="1:7" ht="15" customHeight="1">
      <c r="A28" s="52" t="s">
        <v>1740</v>
      </c>
      <c r="B28" s="35" t="s">
        <v>1741</v>
      </c>
      <c r="C28" s="228">
        <v>0.03</v>
      </c>
      <c r="D28" s="228"/>
      <c r="E28" s="229">
        <v>0.03</v>
      </c>
      <c r="F28" s="229"/>
      <c r="G28" s="7"/>
    </row>
    <row r="29" spans="1:7" ht="12" customHeight="1">
      <c r="A29" s="42"/>
      <c r="B29" s="51" t="s">
        <v>694</v>
      </c>
      <c r="C29" s="231">
        <v>46.879999999999995</v>
      </c>
      <c r="D29" s="231"/>
      <c r="E29" s="231">
        <v>17.110000000000003</v>
      </c>
      <c r="F29" s="231"/>
      <c r="G29" s="7"/>
    </row>
    <row r="30" spans="1:7" ht="12.95" customHeight="1">
      <c r="A30" s="42"/>
      <c r="B30" s="54" t="s">
        <v>1661</v>
      </c>
      <c r="C30" s="56"/>
      <c r="D30" s="58"/>
      <c r="E30" s="57"/>
      <c r="F30" s="58"/>
      <c r="G30" s="7"/>
    </row>
    <row r="31" spans="1:7" ht="12.95" customHeight="1">
      <c r="A31" s="53" t="s">
        <v>1742</v>
      </c>
      <c r="B31" s="55" t="s">
        <v>1743</v>
      </c>
      <c r="C31" s="57"/>
      <c r="D31" s="58"/>
      <c r="E31" s="57"/>
      <c r="F31" s="58"/>
      <c r="G31" s="7"/>
    </row>
    <row r="32" spans="1:7" ht="12.95" customHeight="1">
      <c r="A32" s="34" t="s">
        <v>1744</v>
      </c>
      <c r="B32" s="35" t="s">
        <v>1745</v>
      </c>
      <c r="C32" s="228">
        <v>4.53</v>
      </c>
      <c r="D32" s="228"/>
      <c r="E32" s="229">
        <v>3.45</v>
      </c>
      <c r="F32" s="229"/>
      <c r="G32" s="7"/>
    </row>
    <row r="33" spans="1:7" ht="12.95" customHeight="1">
      <c r="A33" s="34" t="s">
        <v>1746</v>
      </c>
      <c r="B33" s="35" t="s">
        <v>1747</v>
      </c>
      <c r="C33" s="228">
        <v>0.11</v>
      </c>
      <c r="D33" s="228"/>
      <c r="E33" s="229">
        <v>0.08</v>
      </c>
      <c r="F33" s="229"/>
      <c r="G33" s="7"/>
    </row>
    <row r="34" spans="1:7" ht="12.95" customHeight="1">
      <c r="A34" s="34" t="s">
        <v>1748</v>
      </c>
      <c r="B34" s="35" t="s">
        <v>1749</v>
      </c>
      <c r="C34" s="228">
        <v>4.29</v>
      </c>
      <c r="D34" s="228"/>
      <c r="E34" s="229">
        <v>3.26</v>
      </c>
      <c r="F34" s="229"/>
      <c r="G34" s="7"/>
    </row>
    <row r="35" spans="1:7" ht="12.95" customHeight="1">
      <c r="A35" s="34" t="s">
        <v>1750</v>
      </c>
      <c r="B35" s="35" t="s">
        <v>1751</v>
      </c>
      <c r="C35" s="228">
        <v>2.96</v>
      </c>
      <c r="D35" s="228"/>
      <c r="E35" s="229">
        <v>2.25</v>
      </c>
      <c r="F35" s="229"/>
      <c r="G35" s="7"/>
    </row>
    <row r="36" spans="1:7" ht="15" customHeight="1">
      <c r="A36" s="52" t="s">
        <v>1752</v>
      </c>
      <c r="B36" s="35" t="s">
        <v>1753</v>
      </c>
      <c r="C36" s="228">
        <v>0.38</v>
      </c>
      <c r="D36" s="228"/>
      <c r="E36" s="229">
        <v>0.28999999999999998</v>
      </c>
      <c r="F36" s="229"/>
      <c r="G36" s="7"/>
    </row>
    <row r="37" spans="1:7" ht="12" customHeight="1">
      <c r="A37" s="42"/>
      <c r="B37" s="51" t="s">
        <v>694</v>
      </c>
      <c r="C37" s="231">
        <v>12.270000000000001</v>
      </c>
      <c r="D37" s="231"/>
      <c r="E37" s="231">
        <v>9.3299999999999983</v>
      </c>
      <c r="F37" s="231"/>
      <c r="G37" s="7"/>
    </row>
    <row r="38" spans="1:7" ht="12.95" customHeight="1">
      <c r="A38" s="42"/>
      <c r="B38" s="54" t="s">
        <v>1661</v>
      </c>
      <c r="C38" s="56"/>
      <c r="D38" s="58"/>
      <c r="E38" s="57"/>
      <c r="F38" s="58"/>
      <c r="G38" s="7"/>
    </row>
    <row r="39" spans="1:7" ht="12.95" customHeight="1">
      <c r="A39" s="53" t="s">
        <v>1754</v>
      </c>
      <c r="B39" s="55" t="s">
        <v>1755</v>
      </c>
      <c r="C39" s="57"/>
      <c r="D39" s="58"/>
      <c r="E39" s="57"/>
      <c r="F39" s="58"/>
      <c r="G39" s="7"/>
    </row>
    <row r="40" spans="1:7" ht="18" customHeight="1">
      <c r="A40" s="34" t="s">
        <v>1756</v>
      </c>
      <c r="B40" s="35" t="s">
        <v>1757</v>
      </c>
      <c r="C40" s="228">
        <v>9.67</v>
      </c>
      <c r="D40" s="228"/>
      <c r="E40" s="229">
        <v>3.31</v>
      </c>
      <c r="F40" s="229"/>
      <c r="G40" s="7"/>
    </row>
    <row r="41" spans="1:7" ht="15" customHeight="1">
      <c r="A41" s="52" t="s">
        <v>1758</v>
      </c>
      <c r="B41" s="35" t="s">
        <v>1759</v>
      </c>
      <c r="C41" s="228">
        <v>0.39</v>
      </c>
      <c r="D41" s="228"/>
      <c r="E41" s="229">
        <v>0.28999999999999998</v>
      </c>
      <c r="F41" s="229"/>
      <c r="G41" s="7"/>
    </row>
    <row r="42" spans="1:7" ht="15" customHeight="1">
      <c r="A42" s="42"/>
      <c r="B42" s="51" t="s">
        <v>694</v>
      </c>
      <c r="C42" s="231">
        <v>10.06</v>
      </c>
      <c r="D42" s="231"/>
      <c r="E42" s="231">
        <v>3.6</v>
      </c>
      <c r="F42" s="231"/>
      <c r="G42" s="7"/>
    </row>
    <row r="43" spans="1:7" ht="20.100000000000001" customHeight="1">
      <c r="A43" s="7"/>
      <c r="B43" s="211" t="s">
        <v>1661</v>
      </c>
      <c r="C43" s="211"/>
      <c r="D43" s="211"/>
      <c r="E43" s="7"/>
      <c r="F43" s="7"/>
      <c r="G43" s="7"/>
    </row>
    <row r="44" spans="1:7" ht="12" customHeight="1">
      <c r="A44" s="7"/>
      <c r="B44" s="36" t="s">
        <v>1760</v>
      </c>
      <c r="C44" s="232">
        <v>91.01</v>
      </c>
      <c r="D44" s="232"/>
      <c r="E44" s="232">
        <v>51.84</v>
      </c>
      <c r="F44" s="232"/>
      <c r="G44" s="7"/>
    </row>
    <row r="45" spans="1:7" ht="24" customHeight="1">
      <c r="B45" s="50"/>
      <c r="C45" s="50"/>
      <c r="D45" s="50"/>
      <c r="E45" s="50"/>
      <c r="F45" s="50"/>
      <c r="G45" s="50"/>
    </row>
    <row r="46" spans="1:7" ht="12" customHeight="1"/>
    <row r="47" spans="1:7" ht="12.95" customHeight="1"/>
    <row r="48" spans="1:7" ht="12.95" customHeight="1"/>
    <row r="49" spans="2:2" ht="12.95" customHeight="1"/>
    <row r="50" spans="2:2" ht="12.95" customHeight="1"/>
    <row r="51" spans="2:2" ht="12.95" customHeight="1"/>
    <row r="52" spans="2:2" ht="31.15" customHeight="1">
      <c r="B52" s="63" t="s">
        <v>689</v>
      </c>
    </row>
    <row r="53" spans="2:2" ht="12.95" customHeight="1"/>
    <row r="54" spans="2:2" ht="12.95" customHeight="1"/>
    <row r="55" spans="2:2" ht="15" customHeight="1"/>
    <row r="56" spans="2:2" ht="12" customHeight="1"/>
    <row r="57" spans="2:2" ht="12.95" customHeight="1"/>
    <row r="58" spans="2:2" ht="12.95" customHeight="1"/>
    <row r="59" spans="2:2" ht="12.95" customHeight="1"/>
    <row r="60" spans="2:2" ht="12.95" customHeight="1"/>
    <row r="61" spans="2:2" ht="12.95" customHeight="1"/>
    <row r="62" spans="2:2" ht="12.95" customHeight="1"/>
    <row r="63" spans="2:2" ht="12.95" customHeight="1"/>
    <row r="64" spans="2:2" ht="12.95" customHeight="1"/>
    <row r="65" ht="12.95" customHeight="1"/>
    <row r="66" ht="12.95" customHeight="1"/>
    <row r="67" ht="12.95" customHeight="1"/>
    <row r="68" ht="15" customHeight="1"/>
    <row r="69" ht="12" customHeight="1"/>
    <row r="70" ht="12.95" customHeight="1"/>
    <row r="71" ht="12.95" customHeight="1"/>
    <row r="72" ht="12.95" customHeight="1"/>
    <row r="73" ht="12.95" customHeight="1"/>
    <row r="74" ht="12.95" customHeight="1"/>
    <row r="75" ht="12.95" customHeight="1"/>
    <row r="76" ht="15" customHeight="1"/>
    <row r="77" ht="12" customHeight="1"/>
    <row r="78" ht="12.95" customHeight="1"/>
    <row r="79" ht="12.95" customHeight="1"/>
    <row r="80" ht="18" customHeight="1"/>
    <row r="81" ht="15" customHeight="1"/>
    <row r="82" ht="15" customHeight="1"/>
    <row r="83" ht="20.100000000000001" customHeight="1"/>
    <row r="84" ht="42" customHeight="1"/>
  </sheetData>
  <mergeCells count="68">
    <mergeCell ref="B43:D43"/>
    <mergeCell ref="C44:D44"/>
    <mergeCell ref="E44:F44"/>
    <mergeCell ref="C40:D40"/>
    <mergeCell ref="E40:F40"/>
    <mergeCell ref="C41:D41"/>
    <mergeCell ref="E41:F41"/>
    <mergeCell ref="C42:D42"/>
    <mergeCell ref="E42:F42"/>
    <mergeCell ref="C35:D35"/>
    <mergeCell ref="E35:F35"/>
    <mergeCell ref="C36:D36"/>
    <mergeCell ref="E36:F36"/>
    <mergeCell ref="C37:D37"/>
    <mergeCell ref="E37:F37"/>
    <mergeCell ref="C32:D32"/>
    <mergeCell ref="E32:F32"/>
    <mergeCell ref="C33:D33"/>
    <mergeCell ref="E33:F33"/>
    <mergeCell ref="C34:D34"/>
    <mergeCell ref="E34:F34"/>
    <mergeCell ref="C27:D27"/>
    <mergeCell ref="E27:F27"/>
    <mergeCell ref="C28:D28"/>
    <mergeCell ref="E28:F28"/>
    <mergeCell ref="C29:D29"/>
    <mergeCell ref="E29:F29"/>
    <mergeCell ref="C24:D24"/>
    <mergeCell ref="E24:F24"/>
    <mergeCell ref="C25:D25"/>
    <mergeCell ref="E25:F25"/>
    <mergeCell ref="C26:D26"/>
    <mergeCell ref="E26:F26"/>
    <mergeCell ref="C21:D21"/>
    <mergeCell ref="E21:F21"/>
    <mergeCell ref="C22:D22"/>
    <mergeCell ref="E22:F22"/>
    <mergeCell ref="C23:D23"/>
    <mergeCell ref="E23:F23"/>
    <mergeCell ref="C16:D16"/>
    <mergeCell ref="E16:F16"/>
    <mergeCell ref="C19:D19"/>
    <mergeCell ref="E19:F19"/>
    <mergeCell ref="C20:D20"/>
    <mergeCell ref="E20:F20"/>
    <mergeCell ref="C13:D13"/>
    <mergeCell ref="E13:F13"/>
    <mergeCell ref="C14:D14"/>
    <mergeCell ref="E14:F14"/>
    <mergeCell ref="C15:D15"/>
    <mergeCell ref="E15:F15"/>
    <mergeCell ref="C10:D10"/>
    <mergeCell ref="E10:F10"/>
    <mergeCell ref="C11:D11"/>
    <mergeCell ref="E11:F11"/>
    <mergeCell ref="C12:D12"/>
    <mergeCell ref="E12:F12"/>
    <mergeCell ref="C7:D7"/>
    <mergeCell ref="E7:F7"/>
    <mergeCell ref="C8:D8"/>
    <mergeCell ref="E8:F8"/>
    <mergeCell ref="C9:D9"/>
    <mergeCell ref="E9:F9"/>
    <mergeCell ref="B3:E3"/>
    <mergeCell ref="C4:D4"/>
    <mergeCell ref="E4:F4"/>
    <mergeCell ref="A1:G1"/>
    <mergeCell ref="B2:E2"/>
  </mergeCells>
  <pageMargins left="0.5" right="0.5" top="0.5" bottom="0.5" header="0" footer="0"/>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11</vt:i4>
      </vt:variant>
    </vt:vector>
  </HeadingPairs>
  <TitlesOfParts>
    <vt:vector size="20" baseType="lpstr">
      <vt:lpstr>PLANILHA ORCAMENTARIA</vt:lpstr>
      <vt:lpstr>BM 01</vt:lpstr>
      <vt:lpstr>MEMÓRIA 01</vt:lpstr>
      <vt:lpstr>RESUMO</vt:lpstr>
      <vt:lpstr>COMPOSICOES</vt:lpstr>
      <vt:lpstr>SINTETICO PROPRIAS</vt:lpstr>
      <vt:lpstr>CRONOGRAMA</vt:lpstr>
      <vt:lpstr>BDI</vt:lpstr>
      <vt:lpstr>ENCARGOS SOCIAIS</vt:lpstr>
      <vt:lpstr>'BM 01'!Area_de_impressao</vt:lpstr>
      <vt:lpstr>'MEMÓRIA 01'!Area_de_impressao</vt:lpstr>
      <vt:lpstr>JR_PAGE_ANCHOR_0_1</vt:lpstr>
      <vt:lpstr>JR_PAGE_ANCHOR_1_1</vt:lpstr>
      <vt:lpstr>JR_PAGE_ANCHOR_2_1</vt:lpstr>
      <vt:lpstr>JR_PAGE_ANCHOR_3_1</vt:lpstr>
      <vt:lpstr>JR_PAGE_ANCHOR_4_1</vt:lpstr>
      <vt:lpstr>JR_PAGE_ANCHOR_5_1</vt:lpstr>
      <vt:lpstr>JR_PAGE_ANCHOR_6_1</vt:lpstr>
      <vt:lpstr>COMPOSICOES!Titulos_de_impressao</vt:lpstr>
      <vt:lpstr>'PLANILHA ORCAMENTARIA'!Titulos_de_impressao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2026-04-01T13:46:58Z</dcterms:created>
  <dcterms:modified xsi:type="dcterms:W3CDTF">2026-08-20T11:45:40Z</dcterms:modified>
</cp:coreProperties>
</file>