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202300"/>
  <xr:revisionPtr revIDLastSave="0" documentId="13_ncr:1_{DC8439EE-C476-4545-B73C-12BAC5AFE6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 ORCAMENTARIA" sheetId="1" r:id="rId1"/>
    <sheet name="MEMORIA" sheetId="9" r:id="rId2"/>
  </sheets>
  <definedNames>
    <definedName name="_xlnm.Print_Area" localSheetId="1">MEMORIA!$A$1:$E$22</definedName>
    <definedName name="_xlnm.Print_Area" localSheetId="0">'PLANILHA ORCAMENTARIA'!$A$1:$N$31</definedName>
    <definedName name="JR_PAGE_ANCHOR_0_1" localSheetId="1">MEMORIA!$A$2</definedName>
    <definedName name="JR_PAGE_ANCHOR_0_1">'PLANILHA ORCAMENTARIA'!$A$8</definedName>
    <definedName name="JR_PAGE_ANCHOR_1_1">#REF!</definedName>
    <definedName name="JR_PAGE_ANCHOR_2_1">#REF!</definedName>
    <definedName name="JR_PAGE_ANCHOR_3_1">#REF!</definedName>
    <definedName name="JR_PAGE_ANCHOR_4_1">#REF!</definedName>
    <definedName name="JR_PAGE_ANCHOR_5_1">#REF!</definedName>
    <definedName name="JR_PAGE_ANCHOR_6_1">#REF!</definedName>
    <definedName name="JR_PAGE_ANCHOR_7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9" l="1"/>
  <c r="H21" i="1"/>
  <c r="H19" i="1"/>
  <c r="H13" i="1"/>
  <c r="H12" i="1" l="1"/>
  <c r="J15" i="1" l="1"/>
  <c r="K15" i="1" s="1"/>
  <c r="J17" i="1"/>
  <c r="K17" i="1" s="1"/>
  <c r="J18" i="1"/>
  <c r="M18" i="1" s="1"/>
  <c r="J20" i="1"/>
  <c r="K20" i="1" s="1"/>
  <c r="K21" i="1"/>
  <c r="J14" i="1"/>
  <c r="M14" i="1" s="1"/>
  <c r="E15" i="9"/>
  <c r="K19" i="1"/>
  <c r="L22" i="1"/>
  <c r="L20" i="1"/>
  <c r="L15" i="1"/>
  <c r="L16" i="1"/>
  <c r="L17" i="1"/>
  <c r="L18" i="1"/>
  <c r="L14" i="1"/>
  <c r="H20" i="1"/>
  <c r="E10" i="9"/>
  <c r="E9" i="9"/>
  <c r="J16" i="1" s="1"/>
  <c r="C8" i="9"/>
  <c r="C9" i="9"/>
  <c r="C10" i="9"/>
  <c r="C11" i="9"/>
  <c r="C7" i="9"/>
  <c r="H14" i="1"/>
  <c r="B8" i="9"/>
  <c r="B9" i="9"/>
  <c r="B10" i="9"/>
  <c r="B11" i="9"/>
  <c r="B7" i="9"/>
  <c r="H22" i="1"/>
  <c r="C15" i="9"/>
  <c r="B15" i="9"/>
  <c r="A15" i="9"/>
  <c r="B14" i="9"/>
  <c r="A14" i="9"/>
  <c r="J22" i="1" s="1"/>
  <c r="M22" i="1" s="1"/>
  <c r="B5" i="9"/>
  <c r="B12" i="9"/>
  <c r="J35" i="1"/>
  <c r="J33" i="1"/>
  <c r="M15" i="1" l="1"/>
  <c r="K16" i="1"/>
  <c r="M16" i="1"/>
  <c r="M17" i="1"/>
  <c r="K22" i="1"/>
  <c r="K18" i="1"/>
  <c r="N18" i="1" s="1"/>
  <c r="K14" i="1"/>
  <c r="N14" i="1" s="1"/>
  <c r="N15" i="1"/>
  <c r="N16" i="1"/>
  <c r="N17" i="1"/>
  <c r="M21" i="1"/>
  <c r="L21" i="1"/>
  <c r="H15" i="1"/>
  <c r="L19" i="1"/>
  <c r="L33" i="1"/>
  <c r="N22" i="1" l="1"/>
  <c r="N21" i="1" s="1"/>
  <c r="N20" i="1"/>
  <c r="M20" i="1"/>
  <c r="M19" i="1" s="1"/>
  <c r="H16" i="1"/>
  <c r="N19" i="1" l="1"/>
  <c r="H18" i="1"/>
  <c r="H17" i="1"/>
  <c r="M13" i="1" l="1"/>
  <c r="M12" i="1" s="1"/>
  <c r="L7" i="1" s="1"/>
  <c r="N13" i="1" l="1"/>
  <c r="N12" i="1" s="1"/>
  <c r="L13" i="1"/>
  <c r="L12" i="1" s="1"/>
</calcChain>
</file>

<file path=xl/sharedStrings.xml><?xml version="1.0" encoding="utf-8"?>
<sst xmlns="http://schemas.openxmlformats.org/spreadsheetml/2006/main" count="91" uniqueCount="66">
  <si>
    <t>ITEM</t>
  </si>
  <si>
    <t>CÓDIGO</t>
  </si>
  <si>
    <t>DESCRIÇÃO</t>
  </si>
  <si>
    <t>FONTE</t>
  </si>
  <si>
    <t>UNID</t>
  </si>
  <si>
    <t>QUANTIDADE</t>
  </si>
  <si>
    <t>1</t>
  </si>
  <si>
    <t>ADITIVO CAMPO DE FUTEBOL CSU</t>
  </si>
  <si>
    <t>1.1</t>
  </si>
  <si>
    <t>1.1.1</t>
  </si>
  <si>
    <t>SINAPI</t>
  </si>
  <si>
    <t>M3</t>
  </si>
  <si>
    <t>1.1.2</t>
  </si>
  <si>
    <t>1.1.3</t>
  </si>
  <si>
    <t>TERRA VEGETAL</t>
  </si>
  <si>
    <t>105521</t>
  </si>
  <si>
    <t>ESPALHAMENTO DE TERRA VEGETAL PARA O PLANTIO. AF_07/2024</t>
  </si>
  <si>
    <t>M2</t>
  </si>
  <si>
    <t>TOTAL</t>
  </si>
  <si>
    <t>1.1.4</t>
  </si>
  <si>
    <t>1.1.5</t>
  </si>
  <si>
    <t>ATERRO DO CAMPO</t>
  </si>
  <si>
    <t>ATERRO</t>
  </si>
  <si>
    <t>CÁLCULOS</t>
  </si>
  <si>
    <t>2.1</t>
  </si>
  <si>
    <t>ESPALHAMENTO DE TERRA VEGETAL PARA O PLANTIO. AF_07/2024 (composição considerando 8 cm de camada)</t>
  </si>
  <si>
    <t>MEMÓRIA DE CÁLCULO ADITIVO 01</t>
  </si>
  <si>
    <t>OBRA: CONSTRUÇÃO DO CAMPO DE FUTEBOL GERLANILDO LINHARES DA SILVA, LOCALIZADO NO CENTRO SOCIAL URBANO – CSU, DESTINADO À ESCOLA MUNICIPAL CHICO MENDES, NO MUNICÍPIO DE SOUSA/PB</t>
  </si>
  <si>
    <t>BDI:</t>
  </si>
  <si>
    <t>BASES DE PREÇOS:</t>
  </si>
  <si>
    <t>3.1</t>
  </si>
  <si>
    <t>DEMOLIÇÕES</t>
  </si>
  <si>
    <t>DEMOLIÇÃO DE ALVENARIA PARA QUALQUER TIPO DE BLOCO, DE FORMA MECANIZADA, SEM REAPROVEITAMENTO. AF_09/2023</t>
  </si>
  <si>
    <t>CARGA, MANOBRA E DESCARGA DE SOLOS E MATERIAIS GRANULARES EM CAMINHÃO BASCULANTE 10 M³ - CARGA COM ESCAVADEIRA HIDRÁULICA (CAÇAMBA DE 1,20 M³ / 155 HP) E DESCARGA LIVRE (UNIDADE: M3). AF_07/2020</t>
  </si>
  <si>
    <t>ESCAVAÇÃO VERTICAL PARA EDIFICAÇÃO, COM CARGA, DESCARGA E TRANSPORTE DE SOLO DE 1ª CATEGORIA, COM ESCAVADEIRA HIDRÁULICA (CAÇAMBA: 0,8 M³ / 111 HP), FROTA DE 4 CAMINHÕES BASCULANTES DE 14 M³, DMT DE 2 KM E VELOCIDADE MÉDIA 19 KM/H. AF_05/2020</t>
  </si>
  <si>
    <t>volume de corte de material da cubação em anexo - 256,30 M3</t>
  </si>
  <si>
    <t>TRANSPORTE COM CAMINHÃO BASCULANTE DE 10 M³, EM VIA URBANA PAVIMENTADA, DMT ATÉ 30 KM (UNIDADE: M3XKM). AF_07/2020</t>
  </si>
  <si>
    <t>M3XKM</t>
  </si>
  <si>
    <t>volume do item 1.1.2 x dmt de 12 km</t>
  </si>
  <si>
    <t>ARGILA, ARGILA VERMELHA OU ARGILA ARENOSA (RETIRADA NA JAZIDA, SEM TRANSPORTE)</t>
  </si>
  <si>
    <t>volume do item 1.1.2</t>
  </si>
  <si>
    <t>EXECUÇÃO E COMPACTAÇÃO DE CORPO DE ATERRO DE ATERRO (95% DE ENERGIA DO PROCTOR NORMAL) COM SOLO PREDOMINANTEMENTE ARGILOSO ESPESSURA 15 CM - EXCLUSIVE MATERIAL, ESCAVAÇÃO, CARGA E TRANSPORTE. AF_09/2024</t>
  </si>
  <si>
    <t>__________________________________________________________________________________</t>
  </si>
  <si>
    <t>______________________________________________________________________________</t>
  </si>
  <si>
    <t>_________________________________________________________________________</t>
  </si>
  <si>
    <t>Engenheiro Fiscal Titular</t>
  </si>
  <si>
    <t>Secretário de Planejamento</t>
  </si>
  <si>
    <t>Engenheiro(a) Fiscal Auxiliar</t>
  </si>
  <si>
    <t>DATA MEDIÇÃO:</t>
  </si>
  <si>
    <t>04/05/2026 a 20/07/2026</t>
  </si>
  <si>
    <t>VL UNIT.</t>
  </si>
  <si>
    <t>VL. TOTAL</t>
  </si>
  <si>
    <t>QUANTIDADES</t>
  </si>
  <si>
    <t>ANTERIOR</t>
  </si>
  <si>
    <t>MEDIDA NO PERÍODO</t>
  </si>
  <si>
    <t>ACUMULADA</t>
  </si>
  <si>
    <t>FINANCEIRO</t>
  </si>
  <si>
    <t>(2,0*13,0+5*(23,0+11,0+17,0))*0,15 = 57,53 M3</t>
  </si>
  <si>
    <t>Nº BM:</t>
  </si>
  <si>
    <t>01</t>
  </si>
  <si>
    <t>PERÍODO DO BM:</t>
  </si>
  <si>
    <t>BOLETIM DE MEDIÇÃO DO ADITIVO 01 DO CAMPO DO CSU</t>
  </si>
  <si>
    <t>SINAPI 12/25; ORSE 09/25</t>
  </si>
  <si>
    <t>VALOR DA MEDIÇÃO:</t>
  </si>
  <si>
    <t>Volume do aterro conforme cubação (1.950,07) x indice de 1,35 de fator de empolamento</t>
  </si>
  <si>
    <t>volume do aterro conforme cubação (1.950,07)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</si>
</sst>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"/>
    <numFmt numFmtId="165" formatCode="&quot;R$&quot;\ 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rgb="FFCCCCCC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10" borderId="0" xfId="0" applyFill="1" applyAlignment="1" applyProtection="1">
      <alignment wrapText="1"/>
      <protection locked="0"/>
    </xf>
    <xf numFmtId="0" fontId="3" fillId="7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164" fontId="3" fillId="9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4" fillId="5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4" fontId="3" fillId="8" borderId="5" xfId="0" applyNumberFormat="1" applyFont="1" applyFill="1" applyBorder="1" applyAlignment="1">
      <alignment horizontal="left" vertical="center" wrapText="1"/>
    </xf>
    <xf numFmtId="4" fontId="0" fillId="0" borderId="6" xfId="0" applyNumberFormat="1" applyBorder="1"/>
    <xf numFmtId="4" fontId="0" fillId="0" borderId="0" xfId="0" applyNumberFormat="1"/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4" fontId="3" fillId="8" borderId="1" xfId="0" applyNumberFormat="1" applyFont="1" applyFill="1" applyBorder="1" applyAlignment="1">
      <alignment horizontal="right" vertical="center" wrapText="1"/>
    </xf>
    <xf numFmtId="164" fontId="3" fillId="9" borderId="1" xfId="0" applyNumberFormat="1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left" vertical="center" wrapText="1"/>
    </xf>
    <xf numFmtId="164" fontId="4" fillId="5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10" fontId="0" fillId="0" borderId="6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0" fontId="0" fillId="0" borderId="0" xfId="1" applyNumberFormat="1" applyFont="1"/>
    <xf numFmtId="0" fontId="0" fillId="10" borderId="0" xfId="0" applyFill="1" applyAlignment="1" applyProtection="1">
      <alignment horizontal="center" wrapText="1"/>
      <protection locked="0"/>
    </xf>
    <xf numFmtId="0" fontId="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4" fontId="3" fillId="8" borderId="3" xfId="0" applyNumberFormat="1" applyFont="1" applyFill="1" applyBorder="1" applyAlignment="1">
      <alignment horizontal="left" vertical="center" wrapText="1"/>
    </xf>
    <xf numFmtId="4" fontId="0" fillId="0" borderId="9" xfId="0" applyNumberFormat="1" applyBorder="1"/>
    <xf numFmtId="0" fontId="4" fillId="4" borderId="6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4" fontId="3" fillId="8" borderId="6" xfId="0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64" fontId="4" fillId="5" borderId="4" xfId="0" applyNumberFormat="1" applyFont="1" applyFill="1" applyBorder="1" applyAlignment="1">
      <alignment horizontal="right" vertical="center" wrapText="1"/>
    </xf>
    <xf numFmtId="0" fontId="3" fillId="7" borderId="6" xfId="0" applyFont="1" applyFill="1" applyBorder="1" applyAlignment="1">
      <alignment horizontal="center" vertical="center" wrapText="1"/>
    </xf>
    <xf numFmtId="4" fontId="3" fillId="8" borderId="6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4" fillId="11" borderId="7" xfId="0" applyNumberFormat="1" applyFont="1" applyFill="1" applyBorder="1" applyAlignment="1">
      <alignment horizontal="center" vertical="center" wrapText="1"/>
    </xf>
    <xf numFmtId="4" fontId="4" fillId="11" borderId="4" xfId="0" applyNumberFormat="1" applyFont="1" applyFill="1" applyBorder="1" applyAlignment="1">
      <alignment horizontal="center" vertical="center" wrapText="1"/>
    </xf>
    <xf numFmtId="0" fontId="2" fillId="11" borderId="6" xfId="0" applyFont="1" applyFill="1" applyBorder="1" applyAlignment="1" applyProtection="1">
      <alignment horizontal="center" wrapText="1"/>
      <protection locked="0"/>
    </xf>
    <xf numFmtId="0" fontId="4" fillId="4" borderId="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4" fontId="3" fillId="9" borderId="2" xfId="0" applyNumberFormat="1" applyFont="1" applyFill="1" applyBorder="1" applyAlignment="1">
      <alignment horizontal="right" vertical="center" wrapText="1"/>
    </xf>
    <xf numFmtId="4" fontId="4" fillId="4" borderId="2" xfId="0" applyNumberFormat="1" applyFont="1" applyFill="1" applyBorder="1" applyAlignment="1">
      <alignment vertical="center" wrapText="1"/>
    </xf>
    <xf numFmtId="4" fontId="4" fillId="4" borderId="11" xfId="0" applyNumberFormat="1" applyFont="1" applyFill="1" applyBorder="1" applyAlignment="1">
      <alignment vertical="center" wrapText="1"/>
    </xf>
    <xf numFmtId="4" fontId="3" fillId="9" borderId="6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4" fillId="12" borderId="6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 applyProtection="1">
      <alignment horizontal="center" wrapText="1"/>
      <protection locked="0"/>
    </xf>
    <xf numFmtId="165" fontId="2" fillId="0" borderId="2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4" fontId="0" fillId="0" borderId="20" xfId="0" applyNumberFormat="1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4" fillId="4" borderId="7" xfId="0" applyFont="1" applyFill="1" applyBorder="1" applyAlignment="1">
      <alignment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2562225</xdr:colOff>
      <xdr:row>0</xdr:row>
      <xdr:rowOff>38100</xdr:rowOff>
    </xdr:from>
    <xdr:to>
      <xdr:col>8</xdr:col>
      <xdr:colOff>371475</xdr:colOff>
      <xdr:row>3</xdr:row>
      <xdr:rowOff>178650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0AEAE01-226F-4B01-8933-779EE7BE7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38100"/>
          <a:ext cx="3952875" cy="71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4:O35"/>
  <sheetViews>
    <sheetView tabSelected="1" view="pageBreakPreview" topLeftCell="C1" zoomScaleNormal="100" zoomScaleSheetLayoutView="100" workbookViewId="0">
      <selection activeCell="J2" sqref="J2"/>
    </sheetView>
  </sheetViews>
  <sheetFormatPr defaultRowHeight="15" x14ac:dyDescent="0.25"/>
  <cols>
    <col min="1" max="1" width="9.28515625" customWidth="1"/>
    <col min="2" max="2" width="7" bestFit="1" customWidth="1"/>
    <col min="3" max="3" width="48" customWidth="1"/>
    <col min="4" max="4" width="5.85546875" bestFit="1" customWidth="1"/>
    <col min="5" max="5" width="6.140625" bestFit="1" customWidth="1"/>
    <col min="6" max="6" width="10.7109375" bestFit="1" customWidth="1"/>
    <col min="7" max="8" width="10.7109375" customWidth="1"/>
    <col min="9" max="11" width="12.42578125" customWidth="1"/>
    <col min="12" max="12" width="13.5703125" customWidth="1"/>
    <col min="13" max="13" width="12.42578125" customWidth="1"/>
    <col min="14" max="14" width="11.85546875" customWidth="1"/>
  </cols>
  <sheetData>
    <row r="4" spans="1:15" x14ac:dyDescent="0.25">
      <c r="C4" s="45"/>
      <c r="D4" s="45"/>
      <c r="E4" s="45"/>
      <c r="F4" s="45"/>
      <c r="G4" s="45"/>
      <c r="H4" s="45"/>
      <c r="I4" s="45"/>
    </row>
    <row r="5" spans="1:15" ht="15" customHeight="1" x14ac:dyDescent="0.25">
      <c r="A5" s="64" t="s">
        <v>27</v>
      </c>
      <c r="B5" s="65"/>
      <c r="C5" s="65"/>
      <c r="D5" s="65"/>
      <c r="E5" s="65"/>
      <c r="F5" s="65"/>
      <c r="G5" s="65"/>
      <c r="H5" s="66"/>
      <c r="I5" s="21" t="s">
        <v>28</v>
      </c>
      <c r="J5" s="42" t="s">
        <v>29</v>
      </c>
      <c r="K5" s="42"/>
      <c r="L5" s="42"/>
      <c r="M5" s="42" t="s">
        <v>48</v>
      </c>
      <c r="N5" s="42"/>
    </row>
    <row r="6" spans="1:15" x14ac:dyDescent="0.25">
      <c r="A6" s="67"/>
      <c r="B6" s="68"/>
      <c r="C6" s="68"/>
      <c r="D6" s="68"/>
      <c r="E6" s="68"/>
      <c r="F6" s="68"/>
      <c r="G6" s="68"/>
      <c r="H6" s="69"/>
      <c r="I6" s="20">
        <v>0.27350000000000002</v>
      </c>
      <c r="J6" s="43" t="s">
        <v>62</v>
      </c>
      <c r="K6" s="43"/>
      <c r="L6" s="43"/>
      <c r="M6" s="44">
        <v>46223</v>
      </c>
      <c r="N6" s="44"/>
    </row>
    <row r="7" spans="1:15" x14ac:dyDescent="0.25">
      <c r="A7" s="70" t="s">
        <v>58</v>
      </c>
      <c r="B7" s="71" t="s">
        <v>59</v>
      </c>
      <c r="C7" s="75" t="s">
        <v>60</v>
      </c>
      <c r="D7" s="74" t="s">
        <v>49</v>
      </c>
      <c r="E7" s="72"/>
      <c r="F7" s="72"/>
      <c r="G7" s="72"/>
      <c r="H7" s="73"/>
      <c r="I7" s="78" t="s">
        <v>63</v>
      </c>
      <c r="J7" s="79"/>
      <c r="K7" s="80"/>
      <c r="L7" s="81">
        <f>M12</f>
        <v>236197.57999999996</v>
      </c>
      <c r="M7" s="82"/>
      <c r="N7" s="83"/>
    </row>
    <row r="8" spans="1:15" ht="8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5" x14ac:dyDescent="0.25">
      <c r="A9" s="77" t="s">
        <v>61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15" ht="12" customHeight="1" x14ac:dyDescent="0.25">
      <c r="A10" s="40" t="s">
        <v>0</v>
      </c>
      <c r="B10" s="40" t="s">
        <v>1</v>
      </c>
      <c r="C10" s="76" t="s">
        <v>2</v>
      </c>
      <c r="D10" s="40" t="s">
        <v>3</v>
      </c>
      <c r="E10" s="40" t="s">
        <v>4</v>
      </c>
      <c r="F10" s="40" t="s">
        <v>5</v>
      </c>
      <c r="G10" s="40" t="s">
        <v>50</v>
      </c>
      <c r="H10" s="40" t="s">
        <v>51</v>
      </c>
      <c r="I10" s="40" t="s">
        <v>52</v>
      </c>
      <c r="J10" s="40"/>
      <c r="K10" s="40"/>
      <c r="L10" s="40" t="s">
        <v>56</v>
      </c>
      <c r="M10" s="40"/>
      <c r="N10" s="40"/>
    </row>
    <row r="11" spans="1:15" ht="21" customHeight="1" x14ac:dyDescent="0.25">
      <c r="A11" s="40"/>
      <c r="B11" s="40"/>
      <c r="C11" s="76"/>
      <c r="D11" s="40"/>
      <c r="E11" s="40"/>
      <c r="F11" s="40"/>
      <c r="G11" s="40"/>
      <c r="H11" s="40"/>
      <c r="I11" s="19" t="s">
        <v>53</v>
      </c>
      <c r="J11" s="19" t="s">
        <v>54</v>
      </c>
      <c r="K11" s="19" t="s">
        <v>55</v>
      </c>
      <c r="L11" s="35" t="s">
        <v>53</v>
      </c>
      <c r="M11" s="35" t="s">
        <v>54</v>
      </c>
      <c r="N11" s="35" t="s">
        <v>55</v>
      </c>
    </row>
    <row r="12" spans="1:15" ht="20.100000000000001" customHeight="1" x14ac:dyDescent="0.25">
      <c r="A12" s="17" t="s">
        <v>6</v>
      </c>
      <c r="B12" s="85" t="s">
        <v>7</v>
      </c>
      <c r="C12" s="86"/>
      <c r="D12" s="86"/>
      <c r="E12" s="86"/>
      <c r="F12" s="87"/>
      <c r="G12" s="84"/>
      <c r="H12" s="18">
        <f t="shared" ref="H12" si="0">H13+H19+H21</f>
        <v>312992.36</v>
      </c>
      <c r="I12" s="84"/>
      <c r="J12" s="84"/>
      <c r="K12" s="17"/>
      <c r="L12" s="18">
        <f t="shared" ref="L12:M12" si="1">L13+L19+L21</f>
        <v>0</v>
      </c>
      <c r="M12" s="18">
        <f t="shared" si="1"/>
        <v>236197.57999999996</v>
      </c>
      <c r="N12" s="18">
        <f>N13+N19+N21</f>
        <v>236197.57999999996</v>
      </c>
    </row>
    <row r="13" spans="1:15" ht="20.100000000000001" customHeight="1" x14ac:dyDescent="0.25">
      <c r="A13" s="7" t="s">
        <v>8</v>
      </c>
      <c r="B13" s="55" t="s">
        <v>21</v>
      </c>
      <c r="C13" s="56"/>
      <c r="D13" s="56"/>
      <c r="E13" s="56"/>
      <c r="F13" s="57"/>
      <c r="G13" s="53"/>
      <c r="H13" s="8">
        <f t="shared" ref="H13" si="2">SUM(H14:H18)</f>
        <v>241180.16999999998</v>
      </c>
      <c r="I13" s="53"/>
      <c r="J13" s="53"/>
      <c r="K13" s="7"/>
      <c r="L13" s="8">
        <f>SUM(L14:L18)</f>
        <v>0</v>
      </c>
      <c r="M13" s="8">
        <f t="shared" ref="M13" si="3">SUM(M14:M18)</f>
        <v>234056.77999999997</v>
      </c>
      <c r="N13" s="8">
        <f>SUM(N14:N18)</f>
        <v>234056.77999999997</v>
      </c>
    </row>
    <row r="14" spans="1:15" ht="56.25" x14ac:dyDescent="0.25">
      <c r="A14" s="4" t="s">
        <v>9</v>
      </c>
      <c r="B14" s="3">
        <v>101211</v>
      </c>
      <c r="C14" s="4" t="s">
        <v>34</v>
      </c>
      <c r="D14" s="3" t="s">
        <v>10</v>
      </c>
      <c r="E14" s="3" t="s">
        <v>11</v>
      </c>
      <c r="F14" s="5">
        <v>256.3</v>
      </c>
      <c r="G14" s="5">
        <v>19.29</v>
      </c>
      <c r="H14" s="5">
        <f>ROUND(F14*G14,2)</f>
        <v>4944.03</v>
      </c>
      <c r="I14" s="60">
        <v>0</v>
      </c>
      <c r="J14" s="60">
        <f>VLOOKUP(A14,MEMORIA!$A$7:$E$15,5,FALSE)</f>
        <v>256.3</v>
      </c>
      <c r="K14" s="60">
        <f>I14+J14</f>
        <v>256.3</v>
      </c>
      <c r="L14" s="6">
        <f>ROUND(G14*I14,2)</f>
        <v>0</v>
      </c>
      <c r="M14" s="6">
        <f>ROUND(G14*J14,2)</f>
        <v>4944.03</v>
      </c>
      <c r="N14" s="6">
        <f>ROUND(G14*K14,2)</f>
        <v>4944.03</v>
      </c>
    </row>
    <row r="15" spans="1:15" ht="45" x14ac:dyDescent="0.25">
      <c r="A15" s="4" t="s">
        <v>12</v>
      </c>
      <c r="B15" s="3">
        <v>100978</v>
      </c>
      <c r="C15" s="4" t="s">
        <v>33</v>
      </c>
      <c r="D15" s="3" t="s">
        <v>10</v>
      </c>
      <c r="E15" s="3" t="s">
        <v>11</v>
      </c>
      <c r="F15" s="5">
        <v>2714.4450000000002</v>
      </c>
      <c r="G15" s="5">
        <v>7.1</v>
      </c>
      <c r="H15" s="5">
        <f t="shared" ref="H15:H22" si="4">ROUND(F15*G15,2)</f>
        <v>19272.560000000001</v>
      </c>
      <c r="I15" s="60">
        <v>0</v>
      </c>
      <c r="J15" s="60">
        <f>VLOOKUP(A15,MEMORIA!$A$7:$E$15,5,FALSE)</f>
        <v>2632.5945000000002</v>
      </c>
      <c r="K15" s="60">
        <f t="shared" ref="K15:K22" si="5">I15+J15</f>
        <v>2632.5945000000002</v>
      </c>
      <c r="L15" s="6">
        <f t="shared" ref="L15:L18" si="6">ROUND(G15*I15,2)</f>
        <v>0</v>
      </c>
      <c r="M15" s="6">
        <f t="shared" ref="M15:M18" si="7">ROUND(G15*J15,2)</f>
        <v>18691.419999999998</v>
      </c>
      <c r="N15" s="6">
        <f t="shared" ref="N15:N18" si="8">ROUND(G15*K15,2)</f>
        <v>18691.419999999998</v>
      </c>
    </row>
    <row r="16" spans="1:15" ht="33.75" x14ac:dyDescent="0.25">
      <c r="A16" s="4" t="s">
        <v>13</v>
      </c>
      <c r="B16" s="3">
        <v>95875</v>
      </c>
      <c r="C16" s="4" t="s">
        <v>36</v>
      </c>
      <c r="D16" s="3" t="s">
        <v>10</v>
      </c>
      <c r="E16" s="3" t="s">
        <v>37</v>
      </c>
      <c r="F16" s="5">
        <v>32573.340000000004</v>
      </c>
      <c r="G16" s="5">
        <v>2.52</v>
      </c>
      <c r="H16" s="5">
        <f t="shared" si="4"/>
        <v>82084.820000000007</v>
      </c>
      <c r="I16" s="60">
        <v>0</v>
      </c>
      <c r="J16" s="60">
        <f>VLOOKUP(A16,MEMORIA!$A$7:$E$15,5,FALSE)</f>
        <v>31591.134000000002</v>
      </c>
      <c r="K16" s="60">
        <f t="shared" si="5"/>
        <v>31591.134000000002</v>
      </c>
      <c r="L16" s="6">
        <f t="shared" si="6"/>
        <v>0</v>
      </c>
      <c r="M16" s="6">
        <f t="shared" si="7"/>
        <v>79609.66</v>
      </c>
      <c r="N16" s="6">
        <f t="shared" si="8"/>
        <v>79609.66</v>
      </c>
      <c r="O16" s="22"/>
    </row>
    <row r="17" spans="1:15" ht="22.5" x14ac:dyDescent="0.25">
      <c r="A17" s="4" t="s">
        <v>19</v>
      </c>
      <c r="B17" s="3">
        <v>6079</v>
      </c>
      <c r="C17" s="4" t="s">
        <v>39</v>
      </c>
      <c r="D17" s="3" t="s">
        <v>10</v>
      </c>
      <c r="E17" s="3" t="s">
        <v>11</v>
      </c>
      <c r="F17" s="5">
        <v>2714.4450000000002</v>
      </c>
      <c r="G17" s="5">
        <v>40.630000000000003</v>
      </c>
      <c r="H17" s="5">
        <f t="shared" si="4"/>
        <v>110287.9</v>
      </c>
      <c r="I17" s="60">
        <v>0</v>
      </c>
      <c r="J17" s="60">
        <f>VLOOKUP(A17,MEMORIA!$A$7:$E$15,5,FALSE)</f>
        <v>2632.5945000000002</v>
      </c>
      <c r="K17" s="60">
        <f t="shared" si="5"/>
        <v>2632.5945000000002</v>
      </c>
      <c r="L17" s="6">
        <f t="shared" si="6"/>
        <v>0</v>
      </c>
      <c r="M17" s="6">
        <f t="shared" si="7"/>
        <v>106962.31</v>
      </c>
      <c r="N17" s="6">
        <f t="shared" si="8"/>
        <v>106962.31</v>
      </c>
    </row>
    <row r="18" spans="1:15" ht="56.25" x14ac:dyDescent="0.25">
      <c r="A18" s="4" t="s">
        <v>20</v>
      </c>
      <c r="B18" s="3">
        <v>96385</v>
      </c>
      <c r="C18" s="4" t="s">
        <v>41</v>
      </c>
      <c r="D18" s="3" t="s">
        <v>10</v>
      </c>
      <c r="E18" s="3" t="s">
        <v>11</v>
      </c>
      <c r="F18" s="5">
        <v>2010.7</v>
      </c>
      <c r="G18" s="5">
        <v>12.23</v>
      </c>
      <c r="H18" s="5">
        <f t="shared" si="4"/>
        <v>24590.86</v>
      </c>
      <c r="I18" s="60">
        <v>0</v>
      </c>
      <c r="J18" s="60">
        <f>VLOOKUP(A18,MEMORIA!$A$7:$E$15,5,FALSE)</f>
        <v>1950.07</v>
      </c>
      <c r="K18" s="60">
        <f t="shared" si="5"/>
        <v>1950.07</v>
      </c>
      <c r="L18" s="6">
        <f t="shared" si="6"/>
        <v>0</v>
      </c>
      <c r="M18" s="6">
        <f t="shared" si="7"/>
        <v>23849.360000000001</v>
      </c>
      <c r="N18" s="6">
        <f t="shared" si="8"/>
        <v>23849.360000000001</v>
      </c>
    </row>
    <row r="19" spans="1:15" ht="20.100000000000001" customHeight="1" x14ac:dyDescent="0.25">
      <c r="A19" s="7">
        <v>2</v>
      </c>
      <c r="B19" s="55" t="s">
        <v>14</v>
      </c>
      <c r="C19" s="56"/>
      <c r="D19" s="56"/>
      <c r="E19" s="56"/>
      <c r="F19" s="57"/>
      <c r="G19" s="53"/>
      <c r="H19" s="8">
        <f t="shared" ref="H19" si="9">H20</f>
        <v>68890.5</v>
      </c>
      <c r="I19" s="61"/>
      <c r="J19" s="60"/>
      <c r="K19" s="60">
        <f t="shared" si="5"/>
        <v>0</v>
      </c>
      <c r="L19" s="8">
        <f>L20</f>
        <v>0</v>
      </c>
      <c r="M19" s="8">
        <f t="shared" ref="M19:N19" si="10">M20</f>
        <v>0</v>
      </c>
      <c r="N19" s="8">
        <f t="shared" si="10"/>
        <v>0</v>
      </c>
    </row>
    <row r="20" spans="1:15" ht="22.5" x14ac:dyDescent="0.25">
      <c r="A20" s="4" t="s">
        <v>24</v>
      </c>
      <c r="B20" s="3" t="s">
        <v>15</v>
      </c>
      <c r="C20" s="4" t="s">
        <v>25</v>
      </c>
      <c r="D20" s="3" t="s">
        <v>10</v>
      </c>
      <c r="E20" s="3" t="s">
        <v>17</v>
      </c>
      <c r="F20" s="5">
        <v>4050</v>
      </c>
      <c r="G20" s="5">
        <v>17.010000000000002</v>
      </c>
      <c r="H20" s="5">
        <f t="shared" si="4"/>
        <v>68890.5</v>
      </c>
      <c r="I20" s="60">
        <v>0</v>
      </c>
      <c r="J20" s="60">
        <f>VLOOKUP(A20,MEMORIA!$A$7:$E$15,5,FALSE)</f>
        <v>0</v>
      </c>
      <c r="K20" s="60">
        <f t="shared" si="5"/>
        <v>0</v>
      </c>
      <c r="L20" s="6">
        <f t="shared" ref="L20" si="11">ROUND(G20*I20,2)</f>
        <v>0</v>
      </c>
      <c r="M20" s="6">
        <f t="shared" ref="M20" si="12">ROUND(G20*J20,2)</f>
        <v>0</v>
      </c>
      <c r="N20" s="6">
        <f t="shared" ref="N20" si="13">ROUND(G20*K20,2)</f>
        <v>0</v>
      </c>
    </row>
    <row r="21" spans="1:15" ht="15" customHeight="1" x14ac:dyDescent="0.25">
      <c r="A21" s="31">
        <v>3</v>
      </c>
      <c r="B21" s="58" t="s">
        <v>31</v>
      </c>
      <c r="C21" s="59"/>
      <c r="D21" s="59"/>
      <c r="E21" s="59"/>
      <c r="F21" s="59"/>
      <c r="G21" s="54"/>
      <c r="H21" s="32">
        <f t="shared" ref="H21" si="14">H22</f>
        <v>2921.69</v>
      </c>
      <c r="I21" s="62"/>
      <c r="J21" s="60"/>
      <c r="K21" s="60">
        <f t="shared" si="5"/>
        <v>0</v>
      </c>
      <c r="L21" s="32">
        <f>L22</f>
        <v>0</v>
      </c>
      <c r="M21" s="32">
        <f t="shared" ref="M21" si="15">M22</f>
        <v>2140.8000000000002</v>
      </c>
      <c r="N21" s="32">
        <f t="shared" ref="N21" si="16">N22</f>
        <v>2140.8000000000002</v>
      </c>
    </row>
    <row r="22" spans="1:15" ht="33.75" x14ac:dyDescent="0.25">
      <c r="A22" s="29" t="s">
        <v>30</v>
      </c>
      <c r="B22" s="33">
        <v>97625</v>
      </c>
      <c r="C22" s="29" t="s">
        <v>32</v>
      </c>
      <c r="D22" s="33" t="s">
        <v>10</v>
      </c>
      <c r="E22" s="33" t="s">
        <v>11</v>
      </c>
      <c r="F22" s="34">
        <v>57.524999999999999</v>
      </c>
      <c r="G22" s="34">
        <v>50.79</v>
      </c>
      <c r="H22" s="5">
        <f t="shared" si="4"/>
        <v>2921.69</v>
      </c>
      <c r="I22" s="63">
        <v>0</v>
      </c>
      <c r="J22" s="60">
        <f>VLOOKUP(A22,MEMORIA!$A$7:$E$15,5,FALSE)</f>
        <v>42.15</v>
      </c>
      <c r="K22" s="60">
        <f t="shared" si="5"/>
        <v>42.15</v>
      </c>
      <c r="L22" s="6">
        <f t="shared" ref="L22" si="17">ROUND(G22*I22,2)</f>
        <v>0</v>
      </c>
      <c r="M22" s="6">
        <f t="shared" ref="M22" si="18">ROUND(G22*J22,2)</f>
        <v>2140.8000000000002</v>
      </c>
      <c r="N22" s="6">
        <f t="shared" ref="N22" si="19">ROUND(G22*K22,2)</f>
        <v>2140.8000000000002</v>
      </c>
    </row>
    <row r="23" spans="1:15" x14ac:dyDescent="0.25">
      <c r="A23" s="13"/>
      <c r="B23" s="14"/>
      <c r="C23" s="13"/>
      <c r="D23" s="14"/>
      <c r="E23" s="14"/>
      <c r="F23" s="15"/>
      <c r="G23" s="15"/>
      <c r="H23" s="15"/>
      <c r="I23" s="16"/>
      <c r="J23" s="16"/>
      <c r="K23" s="16"/>
      <c r="L23" s="16"/>
      <c r="M23" s="16"/>
      <c r="N23" s="16"/>
    </row>
    <row r="24" spans="1:15" x14ac:dyDescent="0.25">
      <c r="A24" s="13"/>
      <c r="B24" s="14"/>
      <c r="C24" s="13"/>
      <c r="D24" s="14"/>
      <c r="E24" s="14"/>
      <c r="F24" s="15"/>
      <c r="G24" s="15"/>
      <c r="H24" s="15"/>
      <c r="I24" s="16"/>
      <c r="J24" s="16"/>
      <c r="K24" s="16"/>
      <c r="L24" s="16"/>
      <c r="M24" s="16"/>
      <c r="N24" s="16"/>
    </row>
    <row r="25" spans="1:15" x14ac:dyDescent="0.25">
      <c r="A25" s="13"/>
      <c r="B25" s="14"/>
      <c r="C25" s="13"/>
      <c r="D25" s="14"/>
      <c r="E25" s="14"/>
      <c r="F25" s="15"/>
      <c r="G25" s="15"/>
      <c r="H25" s="15"/>
      <c r="I25" s="16"/>
      <c r="J25" s="16"/>
      <c r="K25" s="16"/>
      <c r="L25" s="16"/>
      <c r="M25" s="16"/>
      <c r="N25" s="16"/>
    </row>
    <row r="26" spans="1:15" x14ac:dyDescent="0.25">
      <c r="A26" s="13"/>
      <c r="B26" s="14"/>
      <c r="C26" s="13"/>
      <c r="D26" s="14"/>
      <c r="E26" s="14"/>
      <c r="F26" s="15"/>
      <c r="G26" s="15"/>
      <c r="H26" s="15"/>
      <c r="I26" s="16"/>
      <c r="J26" s="16"/>
      <c r="K26" s="16"/>
      <c r="L26" s="16"/>
      <c r="M26" s="16"/>
      <c r="N26" s="16"/>
    </row>
    <row r="27" spans="1:15" x14ac:dyDescent="0.25">
      <c r="A27" s="13"/>
      <c r="B27" s="14"/>
      <c r="C27" s="13"/>
      <c r="D27" s="14"/>
      <c r="E27" s="14"/>
      <c r="F27" s="15"/>
      <c r="G27" s="15"/>
      <c r="H27" s="15"/>
      <c r="I27" s="16"/>
      <c r="J27" s="16"/>
      <c r="K27" s="16"/>
      <c r="L27" s="16"/>
      <c r="M27" s="16"/>
      <c r="N27" s="16"/>
    </row>
    <row r="28" spans="1:15" x14ac:dyDescent="0.25">
      <c r="A28" s="13"/>
      <c r="B28" s="14"/>
      <c r="C28" s="13"/>
      <c r="D28" s="14"/>
      <c r="E28" s="14"/>
      <c r="F28" s="15"/>
      <c r="G28" s="15"/>
      <c r="H28" s="15"/>
      <c r="I28" s="16"/>
      <c r="J28" s="16"/>
      <c r="K28" s="16"/>
      <c r="L28" s="16"/>
      <c r="M28" s="16"/>
      <c r="N28" s="16"/>
    </row>
    <row r="29" spans="1:15" x14ac:dyDescent="0.25">
      <c r="A29" s="13"/>
      <c r="B29" s="14"/>
      <c r="C29" s="13"/>
      <c r="D29" s="14"/>
      <c r="E29" s="14"/>
      <c r="F29" s="15"/>
      <c r="G29" s="15"/>
      <c r="H29" s="15"/>
      <c r="I29" s="16"/>
      <c r="J29" s="16"/>
      <c r="K29" s="16"/>
      <c r="L29" s="16"/>
      <c r="M29" s="16"/>
      <c r="N29" s="16"/>
    </row>
    <row r="30" spans="1:15" x14ac:dyDescent="0.25">
      <c r="B30" s="39" t="s">
        <v>42</v>
      </c>
      <c r="C30" s="39"/>
      <c r="D30" s="39" t="s">
        <v>43</v>
      </c>
      <c r="E30" s="39"/>
      <c r="F30" s="39"/>
      <c r="G30" s="39"/>
      <c r="H30" s="39"/>
      <c r="I30" s="39"/>
      <c r="J30" s="39"/>
      <c r="K30" s="39" t="s">
        <v>44</v>
      </c>
      <c r="L30" s="39"/>
      <c r="M30" s="39"/>
      <c r="N30" s="39"/>
      <c r="O30" s="38"/>
    </row>
    <row r="31" spans="1:15" x14ac:dyDescent="0.25">
      <c r="A31" s="38"/>
      <c r="B31" s="39" t="s">
        <v>45</v>
      </c>
      <c r="C31" s="39"/>
      <c r="D31" s="39" t="s">
        <v>47</v>
      </c>
      <c r="E31" s="39"/>
      <c r="F31" s="39"/>
      <c r="G31" s="39"/>
      <c r="H31" s="39"/>
      <c r="I31" s="39"/>
      <c r="J31" s="39"/>
      <c r="K31" s="39" t="s">
        <v>46</v>
      </c>
      <c r="L31" s="39"/>
      <c r="M31" s="39"/>
      <c r="N31" s="39"/>
      <c r="O31" s="38"/>
    </row>
    <row r="33" spans="10:12" x14ac:dyDescent="0.25">
      <c r="J33">
        <f>1570000/1907300.22</f>
        <v>0.82315305348205747</v>
      </c>
      <c r="L33">
        <f>1-J33</f>
        <v>0.17684694651794253</v>
      </c>
    </row>
    <row r="35" spans="10:12" x14ac:dyDescent="0.25">
      <c r="J35">
        <f>1570000*0.25</f>
        <v>392500</v>
      </c>
    </row>
  </sheetData>
  <mergeCells count="30">
    <mergeCell ref="A9:N9"/>
    <mergeCell ref="I7:K7"/>
    <mergeCell ref="L7:N7"/>
    <mergeCell ref="B12:F12"/>
    <mergeCell ref="D7:H7"/>
    <mergeCell ref="J5:L5"/>
    <mergeCell ref="J6:L6"/>
    <mergeCell ref="M5:N5"/>
    <mergeCell ref="M6:N6"/>
    <mergeCell ref="C4:I4"/>
    <mergeCell ref="A5:H6"/>
    <mergeCell ref="I10:K10"/>
    <mergeCell ref="L10:N10"/>
    <mergeCell ref="F10:F11"/>
    <mergeCell ref="G10:G11"/>
    <mergeCell ref="H10:H11"/>
    <mergeCell ref="B19:F19"/>
    <mergeCell ref="B13:F13"/>
    <mergeCell ref="A10:A11"/>
    <mergeCell ref="B10:B11"/>
    <mergeCell ref="C10:C11"/>
    <mergeCell ref="D10:D11"/>
    <mergeCell ref="E10:E11"/>
    <mergeCell ref="B21:F21"/>
    <mergeCell ref="D30:J30"/>
    <mergeCell ref="D31:J31"/>
    <mergeCell ref="K30:N30"/>
    <mergeCell ref="K31:N31"/>
    <mergeCell ref="B30:C30"/>
    <mergeCell ref="B31:C31"/>
  </mergeCells>
  <phoneticPr fontId="5" type="noConversion"/>
  <pageMargins left="0.5" right="0.5" top="0.5" bottom="0.5" header="0" footer="0"/>
  <pageSetup paperSize="77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EC8F-945F-41A7-880C-E8E23A3703D9}">
  <sheetPr>
    <outlinePr summaryBelow="0"/>
  </sheetPr>
  <dimension ref="A2:E20"/>
  <sheetViews>
    <sheetView view="pageBreakPreview" topLeftCell="A9" zoomScaleNormal="100" zoomScaleSheetLayoutView="100" workbookViewId="0">
      <selection activeCell="E12" sqref="E12"/>
    </sheetView>
  </sheetViews>
  <sheetFormatPr defaultRowHeight="15" x14ac:dyDescent="0.25"/>
  <cols>
    <col min="1" max="1" width="6" customWidth="1"/>
    <col min="2" max="2" width="48" customWidth="1"/>
    <col min="3" max="3" width="5.5703125" style="9" customWidth="1"/>
    <col min="4" max="4" width="54.28515625" customWidth="1"/>
    <col min="5" max="5" width="11.85546875" style="12" customWidth="1"/>
  </cols>
  <sheetData>
    <row r="2" spans="1:5" x14ac:dyDescent="0.25">
      <c r="A2" s="48" t="s">
        <v>26</v>
      </c>
      <c r="B2" s="48"/>
      <c r="C2" s="48"/>
      <c r="D2" s="48"/>
      <c r="E2" s="48"/>
    </row>
    <row r="3" spans="1:5" ht="12" customHeight="1" x14ac:dyDescent="0.25">
      <c r="A3" s="51" t="s">
        <v>0</v>
      </c>
      <c r="B3" s="51" t="s">
        <v>2</v>
      </c>
      <c r="C3" s="51" t="s">
        <v>4</v>
      </c>
      <c r="D3" s="51" t="s">
        <v>23</v>
      </c>
      <c r="E3" s="46" t="s">
        <v>18</v>
      </c>
    </row>
    <row r="4" spans="1:5" ht="24" customHeight="1" x14ac:dyDescent="0.25">
      <c r="A4" s="52"/>
      <c r="B4" s="52"/>
      <c r="C4" s="52"/>
      <c r="D4" s="52"/>
      <c r="E4" s="47"/>
    </row>
    <row r="5" spans="1:5" ht="20.100000000000001" customHeight="1" x14ac:dyDescent="0.25">
      <c r="A5" s="7" t="s">
        <v>6</v>
      </c>
      <c r="B5" s="41" t="str">
        <f>'PLANILHA ORCAMENTARIA'!B12</f>
        <v>ADITIVO CAMPO DE FUTEBOL CSU</v>
      </c>
      <c r="C5" s="41"/>
      <c r="D5" s="50"/>
      <c r="E5" s="11"/>
    </row>
    <row r="6" spans="1:5" ht="20.100000000000001" customHeight="1" x14ac:dyDescent="0.25">
      <c r="A6" s="7" t="s">
        <v>8</v>
      </c>
      <c r="B6" s="41" t="s">
        <v>22</v>
      </c>
      <c r="C6" s="41"/>
      <c r="D6" s="50"/>
      <c r="E6" s="11"/>
    </row>
    <row r="7" spans="1:5" ht="56.25" x14ac:dyDescent="0.25">
      <c r="A7" s="4" t="s">
        <v>9</v>
      </c>
      <c r="B7" s="4" t="str">
        <f>'PLANILHA ORCAMENTARIA'!C14</f>
        <v>ESCAVAÇÃO VERTICAL PARA EDIFICAÇÃO, COM CARGA, DESCARGA E TRANSPORTE DE SOLO DE 1ª CATEGORIA, COM ESCAVADEIRA HIDRÁULICA (CAÇAMBA: 0,8 M³ / 111 HP), FROTA DE 4 CAMINHÕES BASCULANTES DE 14 M³, DMT DE 2 KM E VELOCIDADE MÉDIA 19 KM/H. AF_05/2020</v>
      </c>
      <c r="C7" s="3" t="str">
        <f>'PLANILHA ORCAMENTARIA'!E14</f>
        <v>M3</v>
      </c>
      <c r="D7" s="10" t="s">
        <v>35</v>
      </c>
      <c r="E7" s="11">
        <v>256.3</v>
      </c>
    </row>
    <row r="8" spans="1:5" ht="45" x14ac:dyDescent="0.25">
      <c r="A8" s="4" t="s">
        <v>12</v>
      </c>
      <c r="B8" s="4" t="str">
        <f>'PLANILHA ORCAMENTARIA'!C15</f>
        <v>CARGA, MANOBRA E DESCARGA DE SOLOS E MATERIAIS GRANULARES EM CAMINHÃO BASCULANTE 10 M³ - CARGA COM ESCAVADEIRA HIDRÁULICA (CAÇAMBA DE 1,20 M³ / 155 HP) E DESCARGA LIVRE (UNIDADE: M3). AF_07/2020</v>
      </c>
      <c r="C8" s="3" t="str">
        <f>'PLANILHA ORCAMENTARIA'!E15</f>
        <v>M3</v>
      </c>
      <c r="D8" s="10" t="s">
        <v>64</v>
      </c>
      <c r="E8" s="11">
        <f>1950.07*1.35</f>
        <v>2632.5945000000002</v>
      </c>
    </row>
    <row r="9" spans="1:5" ht="33.75" x14ac:dyDescent="0.25">
      <c r="A9" s="4" t="s">
        <v>13</v>
      </c>
      <c r="B9" s="4" t="str">
        <f>'PLANILHA ORCAMENTARIA'!C16</f>
        <v>TRANSPORTE COM CAMINHÃO BASCULANTE DE 10 M³, EM VIA URBANA PAVIMENTADA, DMT ATÉ 30 KM (UNIDADE: M3XKM). AF_07/2020</v>
      </c>
      <c r="C9" s="3" t="str">
        <f>'PLANILHA ORCAMENTARIA'!E16</f>
        <v>M3XKM</v>
      </c>
      <c r="D9" s="10" t="s">
        <v>38</v>
      </c>
      <c r="E9" s="11">
        <f>E8*12</f>
        <v>31591.134000000002</v>
      </c>
    </row>
    <row r="10" spans="1:5" ht="22.5" x14ac:dyDescent="0.25">
      <c r="A10" s="4" t="s">
        <v>19</v>
      </c>
      <c r="B10" s="4" t="str">
        <f>'PLANILHA ORCAMENTARIA'!C17</f>
        <v>ARGILA, ARGILA VERMELHA OU ARGILA ARENOSA (RETIRADA NA JAZIDA, SEM TRANSPORTE)</v>
      </c>
      <c r="C10" s="3" t="str">
        <f>'PLANILHA ORCAMENTARIA'!E17</f>
        <v>M3</v>
      </c>
      <c r="D10" s="10" t="s">
        <v>40</v>
      </c>
      <c r="E10" s="11">
        <f>E8</f>
        <v>2632.5945000000002</v>
      </c>
    </row>
    <row r="11" spans="1:5" ht="56.25" x14ac:dyDescent="0.25">
      <c r="A11" s="4" t="s">
        <v>20</v>
      </c>
      <c r="B11" s="4" t="str">
        <f>'PLANILHA ORCAMENTARIA'!C18</f>
        <v>EXECUÇÃO E COMPACTAÇÃO DE CORPO DE ATERRO DE ATERRO (95% DE ENERGIA DO PROCTOR NORMAL) COM SOLO PREDOMINANTEMENTE ARGILOSO ESPESSURA 15 CM - EXCLUSIVE MATERIAL, ESCAVAÇÃO, CARGA E TRANSPORTE. AF_09/2024</v>
      </c>
      <c r="C11" s="3" t="str">
        <f>'PLANILHA ORCAMENTARIA'!E18</f>
        <v>M3</v>
      </c>
      <c r="D11" s="10" t="s">
        <v>65</v>
      </c>
      <c r="E11" s="11">
        <v>1950.07</v>
      </c>
    </row>
    <row r="12" spans="1:5" ht="20.100000000000001" customHeight="1" x14ac:dyDescent="0.25">
      <c r="A12" s="7">
        <v>2</v>
      </c>
      <c r="B12" s="41" t="str">
        <f>'PLANILHA ORCAMENTARIA'!B19</f>
        <v>TERRA VEGETAL</v>
      </c>
      <c r="C12" s="41"/>
      <c r="D12" s="50"/>
      <c r="E12" s="11"/>
    </row>
    <row r="13" spans="1:5" ht="22.5" x14ac:dyDescent="0.25">
      <c r="A13" s="24" t="s">
        <v>24</v>
      </c>
      <c r="B13" s="24" t="s">
        <v>16</v>
      </c>
      <c r="C13" s="25" t="s">
        <v>17</v>
      </c>
      <c r="D13" s="26"/>
      <c r="E13" s="27"/>
    </row>
    <row r="14" spans="1:5" ht="15" customHeight="1" x14ac:dyDescent="0.25">
      <c r="A14" s="28">
        <f>'PLANILHA ORCAMENTARIA'!A21</f>
        <v>3</v>
      </c>
      <c r="B14" s="49" t="str">
        <f>'PLANILHA ORCAMENTARIA'!B21</f>
        <v>DEMOLIÇÕES</v>
      </c>
      <c r="C14" s="49"/>
      <c r="D14" s="49"/>
      <c r="E14" s="11"/>
    </row>
    <row r="15" spans="1:5" ht="33.75" x14ac:dyDescent="0.25">
      <c r="A15" s="29" t="str">
        <f>'PLANILHA ORCAMENTARIA'!A22</f>
        <v>3.1</v>
      </c>
      <c r="B15" s="36" t="str">
        <f>'PLANILHA ORCAMENTARIA'!C22</f>
        <v>DEMOLIÇÃO DE ALVENARIA PARA QUALQUER TIPO DE BLOCO, DE FORMA MECANIZADA, SEM REAPROVEITAMENTO. AF_09/2023</v>
      </c>
      <c r="C15" s="37" t="str">
        <f>'PLANILHA ORCAMENTARIA'!E22</f>
        <v>M3</v>
      </c>
      <c r="D15" s="30" t="s">
        <v>57</v>
      </c>
      <c r="E15" s="11">
        <f>(2*13+5*(23+11+17))*0.15</f>
        <v>42.15</v>
      </c>
    </row>
    <row r="16" spans="1:5" ht="15" customHeight="1" x14ac:dyDescent="0.25">
      <c r="A16" s="2"/>
      <c r="B16" s="2"/>
      <c r="C16" s="23"/>
      <c r="D16" s="2"/>
    </row>
    <row r="17" spans="1:4" ht="15" customHeight="1" x14ac:dyDescent="0.25">
      <c r="A17" s="2"/>
      <c r="B17" s="2"/>
      <c r="C17" s="23"/>
      <c r="D17" s="2"/>
    </row>
    <row r="18" spans="1:4" ht="15" customHeight="1" x14ac:dyDescent="0.25">
      <c r="A18" s="2"/>
      <c r="B18" s="2"/>
      <c r="C18" s="23"/>
      <c r="D18" s="2"/>
    </row>
    <row r="19" spans="1:4" ht="15" customHeight="1" x14ac:dyDescent="0.25">
      <c r="A19" s="2"/>
      <c r="B19" s="2"/>
      <c r="C19" s="23"/>
      <c r="D19" s="2"/>
    </row>
    <row r="20" spans="1:4" ht="15" customHeight="1" x14ac:dyDescent="0.25">
      <c r="A20" s="2"/>
      <c r="B20" s="2"/>
      <c r="C20" s="23"/>
      <c r="D20" s="2"/>
    </row>
  </sheetData>
  <mergeCells count="10">
    <mergeCell ref="E3:E4"/>
    <mergeCell ref="A2:E2"/>
    <mergeCell ref="B14:D14"/>
    <mergeCell ref="B5:D5"/>
    <mergeCell ref="B6:D6"/>
    <mergeCell ref="B12:D12"/>
    <mergeCell ref="A3:A4"/>
    <mergeCell ref="B3:B4"/>
    <mergeCell ref="C3:C4"/>
    <mergeCell ref="D3:D4"/>
  </mergeCells>
  <phoneticPr fontId="5" type="noConversion"/>
  <pageMargins left="0.5" right="0.5" top="0.5" bottom="0.5" header="0" footer="0"/>
  <pageSetup paperSize="77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PLANILHA ORCAMENTARIA</vt:lpstr>
      <vt:lpstr>MEMORIA</vt:lpstr>
      <vt:lpstr>MEMORIA!Area_de_impressao</vt:lpstr>
      <vt:lpstr>'PLANILHA ORCAMENTARIA'!Area_de_impressao</vt:lpstr>
      <vt:lpstr>MEMORIA!JR_PAGE_ANCHOR_0_1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2026-07-07T13:30:01Z</dcterms:created>
  <dcterms:modified xsi:type="dcterms:W3CDTF">2026-07-20T17:32:06Z</dcterms:modified>
</cp:coreProperties>
</file>