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TECH 000010\FGTECH Dropbox\FGTECH LICITAÇÕES\Licitação_Orçamento\Licitação\TODAS AS LICITAÇÕES\2. EM ANDAMENTO DE HABILITAÇÃO-RECURSO-ETC,\Sousa - PB\"/>
    </mc:Choice>
  </mc:AlternateContent>
  <bookViews>
    <workbookView xWindow="0" yWindow="0" windowWidth="28800" windowHeight="12435" activeTab="1"/>
  </bookViews>
  <sheets>
    <sheet name="Resumo do Orçamento" sheetId="5" r:id="rId1"/>
    <sheet name="ORÇAMENTARIA" sheetId="4" r:id="rId2"/>
    <sheet name="COMPOSIÇÕES" sheetId="2" r:id="rId3"/>
    <sheet name="CRONOGRAMA" sheetId="1" r:id="rId4"/>
    <sheet name="ENCARGOS" sheetId="7" r:id="rId5"/>
    <sheet name="INCLUIR VALOR" sheetId="6" r:id="rId6"/>
  </sheets>
  <calcPr calcId="152511"/>
</workbook>
</file>

<file path=xl/calcChain.xml><?xml version="1.0" encoding="utf-8"?>
<calcChain xmlns="http://schemas.openxmlformats.org/spreadsheetml/2006/main">
  <c r="F13" i="1" l="1"/>
  <c r="F11" i="1"/>
  <c r="E13" i="1"/>
  <c r="E11" i="1"/>
  <c r="D13" i="1"/>
  <c r="D11" i="1"/>
  <c r="F14" i="1"/>
  <c r="F12" i="1"/>
  <c r="E14" i="1"/>
  <c r="E12" i="1"/>
  <c r="D14" i="1"/>
  <c r="D12" i="1"/>
  <c r="F10" i="1"/>
  <c r="E10" i="1"/>
  <c r="D10" i="1"/>
  <c r="D8" i="1"/>
  <c r="F6" i="1"/>
  <c r="E6" i="1"/>
  <c r="D6" i="1"/>
  <c r="C10" i="1"/>
  <c r="C8" i="1"/>
  <c r="C6" i="1"/>
  <c r="I22" i="4" l="1"/>
  <c r="I21" i="4"/>
  <c r="I20" i="4"/>
  <c r="I18" i="4"/>
  <c r="I17" i="4"/>
  <c r="I12" i="4"/>
  <c r="I11" i="4"/>
  <c r="I8" i="4"/>
  <c r="I9" i="4"/>
  <c r="I7" i="4"/>
  <c r="J8" i="5"/>
  <c r="J7" i="5"/>
  <c r="I79" i="2"/>
  <c r="J79" i="2" s="1"/>
  <c r="G6" i="6"/>
  <c r="I148" i="2"/>
  <c r="J148" i="2" s="1"/>
  <c r="I71" i="2"/>
  <c r="J71" i="2" s="1"/>
  <c r="I61" i="2"/>
  <c r="I60" i="2"/>
  <c r="J60" i="2" s="1"/>
  <c r="I67" i="2"/>
  <c r="J67" i="2" s="1"/>
  <c r="J38" i="2"/>
  <c r="J4" i="2"/>
  <c r="G5" i="6"/>
  <c r="G4" i="6"/>
  <c r="G3" i="6"/>
  <c r="G2" i="6"/>
  <c r="J147" i="2"/>
  <c r="J146" i="2"/>
  <c r="J111" i="2"/>
  <c r="J110" i="2"/>
  <c r="J109" i="2"/>
  <c r="J108" i="2"/>
  <c r="I101" i="2"/>
  <c r="J78" i="2"/>
  <c r="J77" i="2"/>
  <c r="J68" i="2"/>
  <c r="J70" i="2"/>
  <c r="J69" i="2"/>
  <c r="J61" i="2"/>
  <c r="J58" i="2"/>
  <c r="J59" i="2"/>
  <c r="I10" i="4" l="1"/>
  <c r="I6" i="4"/>
  <c r="J145" i="2"/>
  <c r="I145" i="2" s="1"/>
  <c r="J57" i="2"/>
  <c r="J56" i="2" s="1"/>
  <c r="J107" i="2"/>
  <c r="J76" i="2"/>
  <c r="J66" i="2"/>
  <c r="G15" i="4" s="1"/>
  <c r="I15" i="4" s="1"/>
  <c r="G23" i="4" l="1"/>
  <c r="I23" i="4" s="1"/>
  <c r="I107" i="2"/>
  <c r="F113" i="2"/>
  <c r="J113" i="2" s="1"/>
  <c r="G19" i="4"/>
  <c r="I19" i="4" s="1"/>
  <c r="F150" i="2"/>
  <c r="J150" i="2" s="1"/>
  <c r="H23" i="4" s="1"/>
  <c r="J23" i="4" s="1"/>
  <c r="I76" i="2"/>
  <c r="F80" i="2"/>
  <c r="J80" i="2" s="1"/>
  <c r="G16" i="4"/>
  <c r="I16" i="4" s="1"/>
  <c r="J151" i="2"/>
  <c r="I66" i="2"/>
  <c r="F72" i="2"/>
  <c r="J72" i="2" s="1"/>
  <c r="I56" i="2"/>
  <c r="G14" i="4" s="1"/>
  <c r="I14" i="4" s="1"/>
  <c r="F62" i="2"/>
  <c r="J62" i="2" s="1"/>
  <c r="I13" i="4" l="1"/>
  <c r="J25" i="4" s="1"/>
  <c r="I11" i="5" s="1"/>
  <c r="H19" i="4"/>
  <c r="J114" i="2"/>
  <c r="J19" i="4" s="1"/>
  <c r="H16" i="4"/>
  <c r="J16" i="4" s="1"/>
  <c r="J81" i="2"/>
  <c r="J73" i="2"/>
  <c r="H15" i="4"/>
  <c r="J15" i="4" s="1"/>
  <c r="H14" i="4"/>
  <c r="J14" i="4" s="1"/>
  <c r="J63" i="2"/>
  <c r="J13" i="4" l="1"/>
  <c r="J27" i="4" s="1"/>
  <c r="J26" i="4" s="1"/>
  <c r="I12" i="5" s="1"/>
  <c r="J9" i="5" l="1"/>
  <c r="K13" i="4"/>
  <c r="J54" i="2"/>
  <c r="K20" i="4" l="1"/>
  <c r="K7" i="4"/>
  <c r="K21" i="4"/>
  <c r="K22" i="4"/>
  <c r="K9" i="4"/>
  <c r="K10" i="4"/>
  <c r="K8" i="4"/>
  <c r="K12" i="4"/>
  <c r="K6" i="4"/>
  <c r="G11" i="6"/>
  <c r="G14" i="6" s="1"/>
  <c r="K19" i="4"/>
  <c r="K17" i="4"/>
  <c r="I13" i="5"/>
  <c r="K18" i="4"/>
  <c r="K11" i="4"/>
  <c r="K23" i="4"/>
  <c r="K16" i="4"/>
  <c r="K15" i="4"/>
  <c r="K14" i="4"/>
  <c r="K8" i="5" l="1"/>
  <c r="K7" i="5"/>
  <c r="K9" i="5"/>
</calcChain>
</file>

<file path=xl/sharedStrings.xml><?xml version="1.0" encoding="utf-8"?>
<sst xmlns="http://schemas.openxmlformats.org/spreadsheetml/2006/main" count="944" uniqueCount="277">
  <si>
    <t>B.D.I.</t>
  </si>
  <si>
    <t>Encargos Sociais</t>
  </si>
  <si>
    <t>20,09%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</si>
  <si>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</si>
  <si>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</si>
  <si>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</si>
  <si>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</si>
  <si>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</si>
  <si>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</si>
  <si>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 xml:space="preserve"> 1 </t>
  </si>
  <si>
    <t>ADMINISTRAÇÃO LOCAL</t>
  </si>
  <si>
    <t/>
  </si>
  <si>
    <t xml:space="preserve"> 2 </t>
  </si>
  <si>
    <t>SERVIÇOS PRELIMINARES</t>
  </si>
  <si>
    <t xml:space="preserve"> 3 </t>
  </si>
  <si>
    <t>ESTRUTURAS, LUMINÁRIAS, CABOS, CONEXÕES</t>
  </si>
  <si>
    <t>Porcentagem</t>
  </si>
  <si>
    <t>Custo</t>
  </si>
  <si>
    <t>Porcentagem Acumulado</t>
  </si>
  <si>
    <t>Custo Acumulado</t>
  </si>
  <si>
    <t>Total Geral</t>
  </si>
  <si>
    <t>Total do BDI</t>
  </si>
  <si>
    <t>Total sem BDI</t>
  </si>
  <si>
    <t>Preço Total =&gt;</t>
  </si>
  <si>
    <t>Quant. =&gt;</t>
  </si>
  <si>
    <t>Valor com BDI =&gt;</t>
  </si>
  <si>
    <t>Valor do BDI =&gt;</t>
  </si>
  <si>
    <t>MO com LS =&gt;</t>
  </si>
  <si>
    <t>LS =&gt;</t>
  </si>
  <si>
    <t>MO sem LS =&gt;</t>
  </si>
  <si>
    <t>UN</t>
  </si>
  <si>
    <t>Material</t>
  </si>
  <si>
    <t>GRAMPO PARALELO METALICO PARA CABO DE 6 A 50 MM2, COM 2 PARAFUSOS</t>
  </si>
  <si>
    <t>SINAPI</t>
  </si>
  <si>
    <t xml:space="preserve"> 00001564 </t>
  </si>
  <si>
    <t>Insumo</t>
  </si>
  <si>
    <t>H</t>
  </si>
  <si>
    <t>SEDI - SERVIÇOS DIVERSOS</t>
  </si>
  <si>
    <t>ELETRICISTA COM ENCARGOS COMPLEMENTARES</t>
  </si>
  <si>
    <t xml:space="preserve"> 88264 </t>
  </si>
  <si>
    <t>Composição Auxiliar</t>
  </si>
  <si>
    <t>AUXILIAR DE ELETRICISTA COM ENCARGOS COMPLEMENTARES</t>
  </si>
  <si>
    <t xml:space="preserve"> 88247 </t>
  </si>
  <si>
    <t>INEL - INSTALAÇÃO ELÉTRICA/ELETRIFICAÇÃO E ILUMINAÇÃO EXTERNA</t>
  </si>
  <si>
    <t>CONECTOR GRAMPO PARALELO METÁLICO, PARA SPDA, PARA CABOS DE 6 A 50 MM2 - FORNECIMENTO E INSTALAÇÃO. AF_08/2023</t>
  </si>
  <si>
    <t xml:space="preserve"> 104751 </t>
  </si>
  <si>
    <t>Composição</t>
  </si>
  <si>
    <t>Total</t>
  </si>
  <si>
    <t>Valor Unit</t>
  </si>
  <si>
    <t>Quant.</t>
  </si>
  <si>
    <t>Und</t>
  </si>
  <si>
    <t>Tipo</t>
  </si>
  <si>
    <t>Banco</t>
  </si>
  <si>
    <t>Código</t>
  </si>
  <si>
    <t xml:space="preserve"> 3.10 </t>
  </si>
  <si>
    <t xml:space="preserve"> 3.9 </t>
  </si>
  <si>
    <t>HASTE DE ATERRAMENTO EM ACO COM 3,00 M DE COMPRIMENTO E DN = 5/8", REVESTIDA COM BAIXA CAMADA DE COBRE, SEM CONECTOR</t>
  </si>
  <si>
    <t xml:space="preserve"> 00003379 </t>
  </si>
  <si>
    <t>HASTE DE ATERRAMENTO, DIÂMETRO 5/8", COM 3 METROS - FORNECIMENTO E INSTALAÇÃO. AF_08/2023</t>
  </si>
  <si>
    <t xml:space="preserve"> 96985 </t>
  </si>
  <si>
    <t xml:space="preserve"> 3.8 </t>
  </si>
  <si>
    <t>DISJUNTOR TERMOMAGNETICO PARA TRILHO DIN (IEC), TRIPOLAR, 10 - 50 A</t>
  </si>
  <si>
    <t xml:space="preserve"> 00034709 </t>
  </si>
  <si>
    <t>TERMINAL A COMPRESSAO EM COBRE ESTANHADO PARA CABO 6 MM2, 1 FURO E 1 COMPRESSAO, PARA PARAFUSO DE FIXACAO M6</t>
  </si>
  <si>
    <t xml:space="preserve"> 00001573 </t>
  </si>
  <si>
    <t>DISJUNTOR TRIPOLAR TIPO DIN, CORRENTE NOMINAL DE 32A - FORNECIMENTO E INSTALAÇÃO. AF_10/2020</t>
  </si>
  <si>
    <t xml:space="preserve"> 93671 </t>
  </si>
  <si>
    <t xml:space="preserve"> 3.7 </t>
  </si>
  <si>
    <t>FITA ISOLANTE ADESIVA ANTICHAMA, USO ATE 750 V, EM ROLO DE 19 MM X 5 M</t>
  </si>
  <si>
    <t xml:space="preserve"> 00021127 </t>
  </si>
  <si>
    <t>RELE FOTOELETRICO INTERNO E EXTERNO BIVOLT 1000 W, DE CONECTOR, SEM BASE</t>
  </si>
  <si>
    <t xml:space="preserve"> 00002510 </t>
  </si>
  <si>
    <t>RELÉ FOTOELÉTRICO PARA COMANDO DE ILUMINAÇÃO EXTERNA 1000 W - FORNECIMENTO E INSTALAÇÃO. AF_08/2020</t>
  </si>
  <si>
    <t xml:space="preserve"> 101632 </t>
  </si>
  <si>
    <t xml:space="preserve"> 3.6 </t>
  </si>
  <si>
    <t>M</t>
  </si>
  <si>
    <t>CABO DE COBRE, FLEXIVEL, CLASSE 4 OU 5, ISOLACAO EM PVC/A, ANTICHAMA BWF-B, 1 CONDUTOR, 450/750 V, SECAO NOMINAL 4 MM2</t>
  </si>
  <si>
    <t xml:space="preserve"> 00000981 </t>
  </si>
  <si>
    <t>CABO DE COBRE FLEXÍVEL ISOLADO, 4 MM², ANTI-CHAMA 450/750 V, PARA CIRCUITOS TERMINAIS - FORNECIMENTO E INSTALAÇÃO. AF_03/2023</t>
  </si>
  <si>
    <t xml:space="preserve"> 91928 </t>
  </si>
  <si>
    <t xml:space="preserve"> 3.5 </t>
  </si>
  <si>
    <t>BLOCO DE VEDACAO DE CONCRETO, 9 X 19 X 39 CM (CLASSE C - NBR 6136)</t>
  </si>
  <si>
    <t xml:space="preserve"> 00000650 </t>
  </si>
  <si>
    <t>m³</t>
  </si>
  <si>
    <t>FUES - FUNDAÇÕES E ESTRUTURAS</t>
  </si>
  <si>
    <t>PEÇA RETANGULAR PRÉ-MOLDADA, VOLUME DE CONCRETO DE 10 A 30 LITROS, TAXA DE AÇO APROXIMADA DE 30KG/M³. AF_01/2018</t>
  </si>
  <si>
    <t xml:space="preserve"> 97734 </t>
  </si>
  <si>
    <t>SERVENTE COM ENCARGOS COMPLEMENTARES</t>
  </si>
  <si>
    <t xml:space="preserve"> 88316 </t>
  </si>
  <si>
    <t>PEDREIRO COM ENCARGOS COMPLEMENTARES</t>
  </si>
  <si>
    <t xml:space="preserve"> 88309 </t>
  </si>
  <si>
    <t>ARGAMASSA TRAÇO 1:4 (EM VOLUME DE CIMENTO E AREIA GROSSA ÚMIDA) PARA CHAPISCO CONVENCIONAL, PREPARO MECÂNICO COM BETONEIRA 400 L. AF_08/2019</t>
  </si>
  <si>
    <t xml:space="preserve"> 87316 </t>
  </si>
  <si>
    <t>MOVT - MOVIMENTO DE TERRA</t>
  </si>
  <si>
    <t>PREPARO DE FUNDO DE VALA COM LARGURA MENOR QUE 1,5 M, COM CAMADA DE BRITA, LANÇAMENTO MANUAL. AF_08/2020</t>
  </si>
  <si>
    <t xml:space="preserve"> 101619 </t>
  </si>
  <si>
    <t>ARGAMASSA TRAÇO 1:3 (EM VOLUME DE CIMENTO E AREIA MÉDIA ÚMIDA) COM ADIÇÃO DE IMPERMEABILIZANTE, PREPARO MECÂNICO COM BETONEIRA 400 L. AF_08/2019</t>
  </si>
  <si>
    <t xml:space="preserve"> 100475 </t>
  </si>
  <si>
    <t>CAIXA ENTERRADA ELÉTRICA RETANGULAR, EM ALVENARIA COM BLOCOS DE CONCRETO, FUNDO COM BRITA, DIMENSÕES INTERNAS: 0,4X0,4X0,4 M. AF_12/2020</t>
  </si>
  <si>
    <t xml:space="preserve"> 97891 </t>
  </si>
  <si>
    <t xml:space="preserve"> 3.4 </t>
  </si>
  <si>
    <t>Cabo multiplex 4x #16mm²</t>
  </si>
  <si>
    <t>SEDOP</t>
  </si>
  <si>
    <t xml:space="preserve"> E00420 </t>
  </si>
  <si>
    <t xml:space="preserve"> 280014 </t>
  </si>
  <si>
    <t xml:space="preserve"> 280007 </t>
  </si>
  <si>
    <t>Cabo multiplex 4 x 16mm²</t>
  </si>
  <si>
    <t xml:space="preserve"> 170940 </t>
  </si>
  <si>
    <t xml:space="preserve"> 3.3 </t>
  </si>
  <si>
    <t>LUMINARIA DE LED PARA ILUMINACAO PUBLICA, DE 240 W ATE 350 W, INVOLUCRO EM ALUMINIO OU ACO INOX</t>
  </si>
  <si>
    <t xml:space="preserve"> 00042249 </t>
  </si>
  <si>
    <t>CHP</t>
  </si>
  <si>
    <t>CHOR - CUSTOS HORÁRIOS DE MÁQUINAS E EQUIPAMENTOS</t>
  </si>
  <si>
    <t>GUINDAUTO HIDRÁULICO, CAPACIDADE MÁXIMA DE CARGA 6200 KG, MOMENTO MÁXIMO DE CARGA 11,7 TM, ALCANCE MÁXIMO HORIZONTAL 9,70 M, INCLUSIVE CAMINHÃO TOCO PBT 16.000 KG, POTÊNCIA DE 189 CV - CHP DIURNO. AF_06/2014</t>
  </si>
  <si>
    <t xml:space="preserve"> 5928 </t>
  </si>
  <si>
    <t>LUMINÁRIA DE LED PARA ILUMINAÇÃO PÚBLICA, DE 240 W ATÉ 350 W - FORNECIMENTO E INSTALAÇÃO. AF_08/2020</t>
  </si>
  <si>
    <t xml:space="preserve"> 101660 </t>
  </si>
  <si>
    <t xml:space="preserve"> 3.2 </t>
  </si>
  <si>
    <t>PLACA VIBRATÓRIA REVERSÍVEL COM MOTOR 4 TEMPOS A GASOLINA, FORÇA CENTRÍFUGA DE 25 KN (2500 KGF), POTÊNCIA 5,5 CV - CHP DIURNO. AF_08/2015</t>
  </si>
  <si>
    <t xml:space="preserve"> 91277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</si>
  <si>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</si>
  <si>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</si>
  <si>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</si>
  <si>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</si>
  <si>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</si>
  <si>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REATERRO MANUAL DE VALAS, COM PLACA VIBRATÓRIA. AF_08/2023</t>
  </si>
  <si>
    <t xml:space="preserve"> 104737 </t>
  </si>
  <si>
    <t xml:space="preserve"> 3.1 </t>
  </si>
  <si>
    <t xml:space="preserve"> 2.2 </t>
  </si>
  <si>
    <t>ESCAVAÇÃO MANUAL DE VALA COM PROFUNDIDADE MENOR OU IGUAL A 1,30 M. AF_02/2021</t>
  </si>
  <si>
    <t xml:space="preserve"> 93358 </t>
  </si>
  <si>
    <t xml:space="preserve"> 2.1 </t>
  </si>
  <si>
    <t>Equipamento</t>
  </si>
  <si>
    <t>EPI - FAMILIA ALMOXARIFE - HORISTA (ENCARGOS COMPLEMENTARES - COLETADO CAIXA)</t>
  </si>
  <si>
    <t xml:space="preserve"> 00043482 </t>
  </si>
  <si>
    <t>FERRAMENTAS - FAMILIA ALMOXARIFE - HORISTA (ENCARGOS COMPLEMENTARES - COLETADO CAIXA)</t>
  </si>
  <si>
    <t xml:space="preserve"> 00043458 </t>
  </si>
  <si>
    <t>Taxas</t>
  </si>
  <si>
    <t>SEGURO - HORISTA (COLETADO CAIXA - ENCARGOS COMPLEMENTARES)</t>
  </si>
  <si>
    <t xml:space="preserve"> 00037373 </t>
  </si>
  <si>
    <t>Outros</t>
  </si>
  <si>
    <t>EXAMES - HORISTA (COLETADO CAIXA - ENCARGOS COMPLEMENTARES)</t>
  </si>
  <si>
    <t xml:space="preserve"> 00037372 </t>
  </si>
  <si>
    <t>Mão de Obra</t>
  </si>
  <si>
    <t>AUXILIAR DE ESCRITORIO (HORISTA)</t>
  </si>
  <si>
    <t xml:space="preserve"> 00002350 </t>
  </si>
  <si>
    <t>CURSO DE CAPACITAÇÃO PARA AUXILIAR DE ESCRITÓRIO (ENCARGOS COMPLEMENTARES) - HORISTA</t>
  </si>
  <si>
    <t xml:space="preserve"> 95398 </t>
  </si>
  <si>
    <t>AUXILIAR DE ESCRITORIO COM ENCARGOS COMPLEMENTARES</t>
  </si>
  <si>
    <t xml:space="preserve"> 90772 </t>
  </si>
  <si>
    <t xml:space="preserve"> 1.3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</si>
  <si>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</si>
  <si>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</si>
  <si>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</si>
  <si>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</si>
  <si>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MESTRE DE OBRAS (HORISTA)</t>
  </si>
  <si>
    <t xml:space="preserve"> 00004069 </t>
  </si>
  <si>
    <t>CURSO DE CAPACITAÇÃO PARA MESTRE DE OBRAS (ENCARGOS COMPLEMENTARES) - HORISTA</t>
  </si>
  <si>
    <t xml:space="preserve"> 95405 </t>
  </si>
  <si>
    <t>MESTRE DE OBRAS COM ENCARGOS COMPLEMENTARES</t>
  </si>
  <si>
    <t xml:space="preserve"> 90780 </t>
  </si>
  <si>
    <t xml:space="preserve"> 1.2 </t>
  </si>
  <si>
    <t>EPI - FAMILIA ENGENHEIRO CIVIL - HORISTA (ENCARGOS COMPLEMENTARES - COLETADO CAIXA)</t>
  </si>
  <si>
    <t xml:space="preserve"> 00043486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</si>
  <si>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</si>
  <si>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</si>
  <si>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</si>
  <si>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</si>
  <si>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</si>
  <si>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</si>
  <si>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</si>
  <si>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</si>
  <si>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 xml:space="preserve"> 1.1 </t>
  </si>
  <si>
    <t>Planilha Orçamentária Analítica</t>
  </si>
  <si>
    <t>Peso (%)</t>
  </si>
  <si>
    <t>Orçamento Sintético</t>
  </si>
  <si>
    <t>Planilha Orçamentária Resumida</t>
  </si>
  <si>
    <t xml:space="preserve">LD 040 </t>
  </si>
  <si>
    <t>Próprio</t>
  </si>
  <si>
    <t>POSTE DE AÇO CONICO CONTÍNUO CURVO SIMPLES, FLANGEADO, H=9M,
EXCLUSIVE LUMINÁRIA E LÂMPADA - FORNECIMENTO E INSTALACAO.
AF_11/2019</t>
  </si>
  <si>
    <t>LD 039</t>
  </si>
  <si>
    <t>ELETRODUTO RÍGIDO ROSCÁVEL, PVC, DN 50 MM (1 1/4"), PARA REDE
ENTERRADA DE DISTRIBUIÇÃO DE ENERGIA ELÉTRICA - FORNECIMENTO
E INSTALAÇÃO. AF_12/2021</t>
  </si>
  <si>
    <t>INEL - INSTALAÇÃO
ELÉTRICA/ELETRIFICAÇÃO E
ILUMINAÇÃO EXTERNA</t>
  </si>
  <si>
    <t>GUINDAUTO HIDRÁULICO, CAPACIDADE MÁXIMA DE CARGA 6200 KG,
MOMENTO MÁXIMO DE CARGA 11,7 TM, ALCANCE MÁXIMO HORIZONTAL
9,70 M, INCLUSIVE CAMINHÃO TOCO PBT 16.000 KG, POTÊNCIA DE 189 CV -
CHP DIURNO. AF_06/2014</t>
  </si>
  <si>
    <t>CHUMBADOR DE ACO GALVANIZADO, 1" X 600 MM, PARA POSTES DE ACO
COM BASE, INCLUSO PORCA E ARRUELA</t>
  </si>
  <si>
    <t xml:space="preserve">TR 019 </t>
  </si>
  <si>
    <t>POSTE CONICO CONTINUO EM ACO GALVANIZADO, CURVO, BRACO
SIMPLES, FLANGEADO, H = 9 M, DIAMETRO INFERIOR = *135* MM</t>
  </si>
  <si>
    <t xml:space="preserve"> LD 039</t>
  </si>
  <si>
    <t>ELETRODUTO RÍGIDO ROSCÁVEL, PVC, DN 50 MM (1 1/4"), PARA REDE
ENTERRADA DE DISTRIBUIÇÃO DE ENERGIA ELÉTRICA - FORNECIMENTO E
INSTALAÇÃO. AF_12/2021</t>
  </si>
  <si>
    <t>ELETRODUTO DE PVC RIGIDO ROSCAVEL DE 1 1/4 ", SEM LUVA</t>
  </si>
  <si>
    <t>ELETRODUTO RIGIDO ROSCAVEL PVC, DN 50 MM (1 1/4"),", SEM LUVA - PARA REDE ENTERRADA DE DISTRIBUIÇÃO DE ENERGIA ELÉTRICA</t>
  </si>
  <si>
    <t>QUEDA</t>
  </si>
  <si>
    <r>
      <t xml:space="preserve">VALOR </t>
    </r>
    <r>
      <rPr>
        <b/>
        <sz val="11"/>
        <color rgb="FFFF0000"/>
        <rFont val="Arial"/>
        <family val="2"/>
      </rPr>
      <t xml:space="preserve">FGTECH </t>
    </r>
    <r>
      <rPr>
        <b/>
        <sz val="11"/>
        <color theme="1"/>
        <rFont val="Arial"/>
        <family val="2"/>
      </rPr>
      <t>COM BDI</t>
    </r>
  </si>
  <si>
    <r>
      <t xml:space="preserve">VALOR </t>
    </r>
    <r>
      <rPr>
        <b/>
        <sz val="11"/>
        <color rgb="FFFF0000"/>
        <rFont val="Arial"/>
        <family val="2"/>
      </rPr>
      <t>LICITADO</t>
    </r>
    <r>
      <rPr>
        <b/>
        <sz val="11"/>
        <rFont val="Arial"/>
        <family val="2"/>
      </rPr>
      <t xml:space="preserve"> COM BDI</t>
    </r>
  </si>
  <si>
    <t>Valor Unit SEM BDI</t>
  </si>
  <si>
    <t>Valor Unit COM BDI</t>
  </si>
  <si>
    <t>Total 
COM BDI</t>
  </si>
  <si>
    <t>Total 
SEM BDI</t>
  </si>
  <si>
    <r>
      <t>LUMINARIA DE LED PARA ILUMINACAO PUBLICA, DE</t>
    </r>
    <r>
      <rPr>
        <b/>
        <sz val="10"/>
        <color rgb="FFFF0000"/>
        <rFont val="Arial"/>
        <family val="2"/>
      </rPr>
      <t xml:space="preserve"> 240 W</t>
    </r>
    <r>
      <rPr>
        <sz val="10"/>
        <rFont val="Arial"/>
        <family val="1"/>
      </rPr>
      <t xml:space="preserve"> ATE 350 W, INVOLUCRO EM ALUMINIO OU ACO INOX</t>
    </r>
  </si>
  <si>
    <r>
      <t xml:space="preserve">POSTE </t>
    </r>
    <r>
      <rPr>
        <b/>
        <sz val="10"/>
        <color rgb="FFFF0000"/>
        <rFont val="Arial"/>
        <family val="2"/>
      </rPr>
      <t>CONICO CONTINUO EM ACO GALVANIZADO</t>
    </r>
    <r>
      <rPr>
        <sz val="10"/>
        <rFont val="Arial"/>
        <family val="1"/>
      </rPr>
      <t>, CURVO, BRACO
SIMPLES, FLANGEADO,</t>
    </r>
    <r>
      <rPr>
        <b/>
        <sz val="10"/>
        <color rgb="FFFF0000"/>
        <rFont val="Arial"/>
        <family val="2"/>
      </rPr>
      <t xml:space="preserve"> H = 9 M,</t>
    </r>
    <r>
      <rPr>
        <sz val="10"/>
        <rFont val="Arial"/>
        <family val="1"/>
      </rPr>
      <t xml:space="preserve"> DIAMETRO INFERIOR = *135* MM</t>
    </r>
  </si>
  <si>
    <r>
      <t xml:space="preserve">PROPONENTE: </t>
    </r>
    <r>
      <rPr>
        <sz val="10"/>
        <color rgb="FF000000"/>
        <rFont val="Arial"/>
        <family val="2"/>
      </rPr>
      <t>FGTECH INSTALAÇÕES E MANUTENÇÃO ELÉTRICA LTDA</t>
    </r>
    <r>
      <rPr>
        <b/>
        <sz val="10"/>
        <color rgb="FF000000"/>
        <rFont val="Arial"/>
        <family val="2"/>
      </rPr>
      <t xml:space="preserve">
CNPJ: </t>
    </r>
    <r>
      <rPr>
        <sz val="10"/>
        <color rgb="FF000000"/>
        <rFont val="Arial"/>
        <family val="2"/>
      </rPr>
      <t>04.792.477/0001-08</t>
    </r>
    <r>
      <rPr>
        <b/>
        <sz val="10"/>
        <color rgb="FF000000"/>
        <rFont val="Arial"/>
        <family val="2"/>
      </rPr>
      <t xml:space="preserve">
ENDEREÇO: </t>
    </r>
    <r>
      <rPr>
        <sz val="10"/>
        <color rgb="FF000000"/>
        <rFont val="Arial"/>
        <family val="2"/>
      </rPr>
      <t>Rua Professora Anunciada da Rocha Melo, 214, Sala 806/807, CEP 50.710-390, Madalena, Recife/PE, CEP. 50.710-390</t>
    </r>
    <r>
      <rPr>
        <b/>
        <sz val="10"/>
        <color rgb="FF000000"/>
        <rFont val="Arial"/>
        <family val="2"/>
      </rPr>
      <t xml:space="preserve">
E-MAIL: </t>
    </r>
    <r>
      <rPr>
        <sz val="10"/>
        <color rgb="FF000000"/>
        <rFont val="Arial"/>
        <family val="2"/>
      </rPr>
      <t>LICITACAO@FGTECHLTDA.COM.BR</t>
    </r>
    <r>
      <rPr>
        <b/>
        <sz val="10"/>
        <color rgb="FF000000"/>
        <rFont val="Arial"/>
        <family val="2"/>
      </rPr>
      <t xml:space="preserve"> - FONE: </t>
    </r>
    <r>
      <rPr>
        <sz val="10"/>
        <color rgb="FF000000"/>
        <rFont val="Arial"/>
        <family val="2"/>
      </rPr>
      <t>(81) 3228-3577</t>
    </r>
    <r>
      <rPr>
        <b/>
        <sz val="10"/>
        <color rgb="FF000000"/>
        <rFont val="Arial"/>
        <family val="2"/>
      </rPr>
      <t xml:space="preserve">
Representante Legal: </t>
    </r>
    <r>
      <rPr>
        <sz val="10"/>
        <color rgb="FF000000"/>
        <rFont val="Arial"/>
        <family val="2"/>
      </rPr>
      <t>José Guilherme Cavalcanti de Mendonça e Silva</t>
    </r>
    <r>
      <rPr>
        <b/>
        <sz val="10"/>
        <color rgb="FF000000"/>
        <rFont val="Arial"/>
        <family val="2"/>
      </rPr>
      <t xml:space="preserve">
CPF: </t>
    </r>
    <r>
      <rPr>
        <sz val="10"/>
        <color rgb="FF000000"/>
        <rFont val="Arial"/>
        <family val="2"/>
      </rPr>
      <t>641.331.844-91</t>
    </r>
    <r>
      <rPr>
        <b/>
        <sz val="10"/>
        <color rgb="FF000000"/>
        <rFont val="Arial"/>
        <family val="2"/>
      </rPr>
      <t xml:space="preserve"> - RG: </t>
    </r>
    <r>
      <rPr>
        <sz val="10"/>
        <color rgb="FF000000"/>
        <rFont val="Arial"/>
        <family val="2"/>
      </rPr>
      <t>2.890.616/SSP/PE</t>
    </r>
    <r>
      <rPr>
        <b/>
        <sz val="10"/>
        <color rgb="FF000000"/>
        <rFont val="Arial"/>
        <family val="2"/>
      </rPr>
      <t xml:space="preserve"> - Cargo/função: </t>
    </r>
    <r>
      <rPr>
        <sz val="10"/>
        <color rgb="FF000000"/>
        <rFont val="Arial"/>
        <family val="2"/>
      </rPr>
      <t>SÓCIO DIRETOR</t>
    </r>
  </si>
  <si>
    <r>
      <t xml:space="preserve">PROPONENTE: </t>
    </r>
    <r>
      <rPr>
        <sz val="11"/>
        <color rgb="FF000000"/>
        <rFont val="Arial"/>
        <family val="2"/>
      </rPr>
      <t>FGTECH INSTALAÇÕES E MANUTENÇÃO ELÉTRICA LTDA</t>
    </r>
    <r>
      <rPr>
        <b/>
        <sz val="11"/>
        <color rgb="FF000000"/>
        <rFont val="Arial"/>
        <family val="2"/>
      </rPr>
      <t xml:space="preserve">
CNPJ: </t>
    </r>
    <r>
      <rPr>
        <sz val="11"/>
        <color rgb="FF000000"/>
        <rFont val="Arial"/>
        <family val="2"/>
      </rPr>
      <t>04.792.477/0001-08</t>
    </r>
    <r>
      <rPr>
        <b/>
        <sz val="11"/>
        <color rgb="FF000000"/>
        <rFont val="Arial"/>
        <family val="2"/>
      </rPr>
      <t xml:space="preserve">
ENDEREÇO: </t>
    </r>
    <r>
      <rPr>
        <sz val="11"/>
        <color rgb="FF000000"/>
        <rFont val="Arial"/>
        <family val="2"/>
      </rPr>
      <t>Rua Professora Anunciada da Rocha Melo, 214, Sala 806/807, CEP 50.710-390, Madalena, Recife/PE, CEP. 50.710-390</t>
    </r>
    <r>
      <rPr>
        <b/>
        <sz val="11"/>
        <color rgb="FF000000"/>
        <rFont val="Arial"/>
        <family val="2"/>
      </rPr>
      <t xml:space="preserve">
E-MAIL: </t>
    </r>
    <r>
      <rPr>
        <sz val="11"/>
        <color rgb="FF000000"/>
        <rFont val="Arial"/>
        <family val="2"/>
      </rPr>
      <t>LICITACAO@FGTECHLTDA.COM.BR</t>
    </r>
    <r>
      <rPr>
        <b/>
        <sz val="11"/>
        <color rgb="FF000000"/>
        <rFont val="Arial"/>
        <family val="2"/>
      </rPr>
      <t xml:space="preserve"> - FONE: </t>
    </r>
    <r>
      <rPr>
        <sz val="11"/>
        <color rgb="FF000000"/>
        <rFont val="Arial"/>
        <family val="2"/>
      </rPr>
      <t>(81) 3228-3577</t>
    </r>
    <r>
      <rPr>
        <b/>
        <sz val="11"/>
        <color rgb="FF000000"/>
        <rFont val="Arial"/>
        <family val="2"/>
      </rPr>
      <t xml:space="preserve">
Representante Legal: </t>
    </r>
    <r>
      <rPr>
        <sz val="11"/>
        <color rgb="FF000000"/>
        <rFont val="Arial"/>
        <family val="2"/>
      </rPr>
      <t>José Guilherme Cavalcanti de Mendonça e Silva</t>
    </r>
    <r>
      <rPr>
        <b/>
        <sz val="11"/>
        <color rgb="FF000000"/>
        <rFont val="Arial"/>
        <family val="2"/>
      </rPr>
      <t xml:space="preserve">
CPF: </t>
    </r>
    <r>
      <rPr>
        <sz val="11"/>
        <color rgb="FF000000"/>
        <rFont val="Arial"/>
        <family val="2"/>
      </rPr>
      <t>641.331.844-91</t>
    </r>
    <r>
      <rPr>
        <b/>
        <sz val="11"/>
        <color rgb="FF000000"/>
        <rFont val="Arial"/>
        <family val="2"/>
      </rPr>
      <t xml:space="preserve"> - RG: </t>
    </r>
    <r>
      <rPr>
        <sz val="11"/>
        <color rgb="FF000000"/>
        <rFont val="Arial"/>
        <family val="2"/>
      </rPr>
      <t>2.890.616/SSP/PE</t>
    </r>
    <r>
      <rPr>
        <b/>
        <sz val="11"/>
        <color rgb="FF000000"/>
        <rFont val="Arial"/>
        <family val="2"/>
      </rPr>
      <t xml:space="preserve"> - Cargo/função: </t>
    </r>
    <r>
      <rPr>
        <sz val="11"/>
        <color rgb="FF000000"/>
        <rFont val="Arial"/>
        <family val="2"/>
      </rPr>
      <t>SÓCIO DIRETOR</t>
    </r>
  </si>
  <si>
    <r>
      <t>À PREFEITURA MUNICIPAL DE SOUSA-PB
COMISSÃO PERMANENTE DE LICITAÇÃO
Referente: 
CONCORRÊNCIA ELETRÔNICA Nº 01/2024
OBJETO: c</t>
    </r>
    <r>
      <rPr>
        <sz val="11"/>
        <color theme="1"/>
        <rFont val="Arial"/>
        <family val="2"/>
      </rPr>
      <t>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09032021- 009256,.</t>
    </r>
  </si>
  <si>
    <r>
      <t>À PREFEITURA MUNICIPAL DE SOUSA-PB
COMISSÃO PERMANENTE DE LICITAÇÃO
Referente: 
CONCORRÊNCIA ELETRÔNICA Nº 01/2024
OBJETO: c</t>
    </r>
    <r>
      <rPr>
        <sz val="14"/>
        <color theme="1"/>
        <rFont val="Arial"/>
        <family val="2"/>
      </rPr>
      <t>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09032021- 009256,.</t>
    </r>
  </si>
  <si>
    <r>
      <t xml:space="preserve">PROPONENTE: </t>
    </r>
    <r>
      <rPr>
        <sz val="14"/>
        <color rgb="FF000000"/>
        <rFont val="Arial"/>
        <family val="2"/>
      </rPr>
      <t>FGTECH INSTALAÇÕES E MANUTENÇÃO ELÉTRICA LTDA</t>
    </r>
    <r>
      <rPr>
        <b/>
        <sz val="14"/>
        <color rgb="FF000000"/>
        <rFont val="Arial"/>
        <family val="2"/>
      </rPr>
      <t xml:space="preserve">
CNPJ: </t>
    </r>
    <r>
      <rPr>
        <sz val="14"/>
        <color rgb="FF000000"/>
        <rFont val="Arial"/>
        <family val="2"/>
      </rPr>
      <t>04.792.477/0001-08</t>
    </r>
    <r>
      <rPr>
        <b/>
        <sz val="14"/>
        <color rgb="FF000000"/>
        <rFont val="Arial"/>
        <family val="2"/>
      </rPr>
      <t xml:space="preserve">
ENDEREÇO: </t>
    </r>
    <r>
      <rPr>
        <sz val="14"/>
        <color rgb="FF000000"/>
        <rFont val="Arial"/>
        <family val="2"/>
      </rPr>
      <t>Rua Professora Anunciada da Rocha Melo, 214, Sala 806/807, CEP 50.710-390, Madalena, Recife/PE, CEP. 50.710-390</t>
    </r>
    <r>
      <rPr>
        <b/>
        <sz val="14"/>
        <color rgb="FF000000"/>
        <rFont val="Arial"/>
        <family val="2"/>
      </rPr>
      <t xml:space="preserve">
E-MAIL: </t>
    </r>
    <r>
      <rPr>
        <sz val="14"/>
        <color rgb="FF000000"/>
        <rFont val="Arial"/>
        <family val="2"/>
      </rPr>
      <t>LICITACAO@FGTECHLTDA.COM.BR</t>
    </r>
    <r>
      <rPr>
        <b/>
        <sz val="14"/>
        <color rgb="FF000000"/>
        <rFont val="Arial"/>
        <family val="2"/>
      </rPr>
      <t xml:space="preserve"> - FONE: </t>
    </r>
    <r>
      <rPr>
        <sz val="14"/>
        <color rgb="FF000000"/>
        <rFont val="Arial"/>
        <family val="2"/>
      </rPr>
      <t>(81) 3228-3577</t>
    </r>
    <r>
      <rPr>
        <b/>
        <sz val="14"/>
        <color rgb="FF000000"/>
        <rFont val="Arial"/>
        <family val="2"/>
      </rPr>
      <t xml:space="preserve">
Representante Legal: </t>
    </r>
    <r>
      <rPr>
        <sz val="14"/>
        <color rgb="FF000000"/>
        <rFont val="Arial"/>
        <family val="2"/>
      </rPr>
      <t>José Guilherme Cavalcanti de Mendonça e Silva</t>
    </r>
    <r>
      <rPr>
        <b/>
        <sz val="14"/>
        <color rgb="FF000000"/>
        <rFont val="Arial"/>
        <family val="2"/>
      </rPr>
      <t xml:space="preserve">
CPF: </t>
    </r>
    <r>
      <rPr>
        <sz val="14"/>
        <color rgb="FF000000"/>
        <rFont val="Arial"/>
        <family val="2"/>
      </rPr>
      <t>641.331.844-91</t>
    </r>
    <r>
      <rPr>
        <b/>
        <sz val="14"/>
        <color rgb="FF000000"/>
        <rFont val="Arial"/>
        <family val="2"/>
      </rPr>
      <t xml:space="preserve"> - RG: </t>
    </r>
    <r>
      <rPr>
        <sz val="14"/>
        <color rgb="FF000000"/>
        <rFont val="Arial"/>
        <family val="2"/>
      </rPr>
      <t>2.890.616/SSP/PE</t>
    </r>
    <r>
      <rPr>
        <b/>
        <sz val="14"/>
        <color rgb="FF000000"/>
        <rFont val="Arial"/>
        <family val="2"/>
      </rPr>
      <t xml:space="preserve"> - Cargo/função: </t>
    </r>
    <r>
      <rPr>
        <sz val="14"/>
        <color rgb="FF000000"/>
        <rFont val="Arial"/>
        <family val="2"/>
      </rPr>
      <t>SÓCIO DIRETOR</t>
    </r>
  </si>
  <si>
    <t>60 DIAS</t>
  </si>
  <si>
    <t>90 DIAS</t>
  </si>
  <si>
    <r>
      <rPr>
        <b/>
        <sz val="10"/>
        <rFont val="Arial"/>
        <family val="2"/>
      </rPr>
      <t>TOTAL GERAL</t>
    </r>
  </si>
  <si>
    <r>
      <rPr>
        <sz val="10"/>
        <rFont val="Arial MT"/>
        <family val="2"/>
      </rPr>
      <t>REINCIDENCIA DE GRUPO A SOBRE AVISO PRÉVIO TRABALHADO E REINCIDENCIA DO FGTS SOBRE AVISO PRÉVIO INDENIZADO</t>
    </r>
  </si>
  <si>
    <r>
      <rPr>
        <sz val="10"/>
        <rFont val="Arial MT"/>
        <family val="2"/>
      </rPr>
      <t>D-2</t>
    </r>
  </si>
  <si>
    <r>
      <rPr>
        <sz val="10"/>
        <rFont val="Arial MT"/>
        <family val="2"/>
      </rPr>
      <t>REINCIDENCIA DE GRUPO A SOBRE GRUPO B</t>
    </r>
  </si>
  <si>
    <r>
      <rPr>
        <sz val="10"/>
        <rFont val="Arial MT"/>
        <family val="2"/>
      </rPr>
      <t>D-1</t>
    </r>
  </si>
  <si>
    <r>
      <rPr>
        <b/>
        <sz val="10"/>
        <rFont val="Arial"/>
        <family val="2"/>
      </rPr>
      <t>TAXAS DE REINCIDÊNCIAS DE UM GRUPO SOBRE O OUTRO</t>
    </r>
  </si>
  <si>
    <r>
      <rPr>
        <b/>
        <sz val="10"/>
        <rFont val="Arial"/>
        <family val="2"/>
      </rPr>
      <t>D</t>
    </r>
  </si>
  <si>
    <r>
      <rPr>
        <sz val="10"/>
        <rFont val="Arial MT"/>
        <family val="2"/>
      </rPr>
      <t>INDENIZAÇÃO ADICIONAL</t>
    </r>
  </si>
  <si>
    <r>
      <rPr>
        <sz val="10"/>
        <rFont val="Arial MT"/>
        <family val="2"/>
      </rPr>
      <t>C-5</t>
    </r>
  </si>
  <si>
    <r>
      <rPr>
        <sz val="10"/>
        <rFont val="Arial MT"/>
        <family val="2"/>
      </rPr>
      <t>DEPÓSITO RECISÃO SEM JUSTA CAUSA</t>
    </r>
  </si>
  <si>
    <r>
      <rPr>
        <sz val="10"/>
        <rFont val="Arial MT"/>
        <family val="2"/>
      </rPr>
      <t>C-4</t>
    </r>
  </si>
  <si>
    <r>
      <rPr>
        <sz val="10"/>
        <rFont val="Arial MT"/>
        <family val="2"/>
      </rPr>
      <t>FÉRIAS INDENIZADAS</t>
    </r>
  </si>
  <si>
    <r>
      <rPr>
        <sz val="10"/>
        <rFont val="Arial MT"/>
        <family val="2"/>
      </rPr>
      <t>C-3</t>
    </r>
  </si>
  <si>
    <r>
      <rPr>
        <sz val="10"/>
        <rFont val="Arial MT"/>
        <family val="2"/>
      </rPr>
      <t>AVISO PRÉVIO TRABALHADO</t>
    </r>
  </si>
  <si>
    <r>
      <rPr>
        <sz val="10"/>
        <rFont val="Arial MT"/>
        <family val="2"/>
      </rPr>
      <t>C-2</t>
    </r>
  </si>
  <si>
    <r>
      <rPr>
        <sz val="10"/>
        <rFont val="Arial MT"/>
        <family val="2"/>
      </rPr>
      <t>AVISO PRÉVIO INDENIZADO</t>
    </r>
  </si>
  <si>
    <r>
      <rPr>
        <sz val="10"/>
        <rFont val="Arial MT"/>
        <family val="2"/>
      </rPr>
      <t>C-1</t>
    </r>
  </si>
  <si>
    <r>
      <rPr>
        <b/>
        <sz val="10"/>
        <rFont val="Arial"/>
        <family val="2"/>
      </rPr>
      <t>ENCARGOS SOCIAIS QUE NÃO RECEBEM AS INCIDÊNCIAS DE "A"</t>
    </r>
  </si>
  <si>
    <r>
      <rPr>
        <b/>
        <sz val="10"/>
        <rFont val="Arial"/>
        <family val="2"/>
      </rPr>
      <t>C</t>
    </r>
  </si>
  <si>
    <r>
      <rPr>
        <sz val="10"/>
        <rFont val="Arial MT"/>
        <family val="2"/>
      </rPr>
      <t>SALÁRIO MATERNIDADE</t>
    </r>
  </si>
  <si>
    <r>
      <rPr>
        <sz val="10"/>
        <rFont val="Arial MT"/>
        <family val="2"/>
      </rPr>
      <t>B-10</t>
    </r>
  </si>
  <si>
    <r>
      <rPr>
        <sz val="10"/>
        <rFont val="Arial MT"/>
        <family val="2"/>
      </rPr>
      <t>FÉRIAS GOZADAS</t>
    </r>
  </si>
  <si>
    <r>
      <rPr>
        <sz val="10"/>
        <rFont val="Arial MT"/>
        <family val="2"/>
      </rPr>
      <t>B-9</t>
    </r>
  </si>
  <si>
    <r>
      <rPr>
        <sz val="10"/>
        <rFont val="Arial MT"/>
        <family val="2"/>
      </rPr>
      <t>AUXILIO ACIDENTE DE TRABALHO</t>
    </r>
  </si>
  <si>
    <r>
      <rPr>
        <sz val="10"/>
        <rFont val="Arial MT"/>
        <family val="2"/>
      </rPr>
      <t>B-8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</si>
  <si>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</si>
  <si>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DIAS DE CHUVAS</t>
    </r>
  </si>
  <si>
    <r>
      <rPr>
        <sz val="10"/>
        <rFont val="Arial MT"/>
        <family val="2"/>
      </rPr>
      <t>B-7</t>
    </r>
  </si>
  <si>
    <r>
      <rPr>
        <sz val="10"/>
        <rFont val="Arial MT"/>
        <family val="2"/>
      </rPr>
      <t>FALTAS JUSTIFICADAS</t>
    </r>
  </si>
  <si>
    <r>
      <rPr>
        <sz val="10"/>
        <rFont val="Arial MT"/>
        <family val="2"/>
      </rPr>
      <t>B-6</t>
    </r>
  </si>
  <si>
    <r>
      <rPr>
        <sz val="10"/>
        <rFont val="Arial MT"/>
        <family val="2"/>
      </rPr>
      <t>LICENÇA PATERNIDADE</t>
    </r>
  </si>
  <si>
    <r>
      <rPr>
        <sz val="10"/>
        <rFont val="Arial MT"/>
        <family val="2"/>
      </rPr>
      <t>B-5</t>
    </r>
  </si>
  <si>
    <r>
      <rPr>
        <sz val="10"/>
        <rFont val="Arial MT"/>
        <family val="2"/>
      </rPr>
      <t>13º SALARIO</t>
    </r>
  </si>
  <si>
    <r>
      <rPr>
        <sz val="10"/>
        <rFont val="Arial MT"/>
        <family val="2"/>
      </rPr>
      <t>B-4</t>
    </r>
  </si>
  <si>
    <r>
      <rPr>
        <sz val="10"/>
        <rFont val="Arial MT"/>
        <family val="2"/>
      </rPr>
      <t>AUXILIO - ENFERMIDADE</t>
    </r>
  </si>
  <si>
    <r>
      <rPr>
        <sz val="10"/>
        <rFont val="Arial MT"/>
        <family val="2"/>
      </rPr>
      <t>B-3</t>
    </r>
  </si>
  <si>
    <r>
      <rPr>
        <sz val="10"/>
        <rFont val="Arial MT"/>
        <family val="2"/>
      </rPr>
      <t>FERIADOS</t>
    </r>
  </si>
  <si>
    <r>
      <rPr>
        <sz val="10"/>
        <rFont val="Arial MT"/>
        <family val="2"/>
      </rPr>
      <t>B-2</t>
    </r>
  </si>
  <si>
    <r>
      <rPr>
        <sz val="10"/>
        <rFont val="Arial MT"/>
        <family val="2"/>
      </rPr>
      <t>REPOUSO SEMANAL REMUNERADO</t>
    </r>
  </si>
  <si>
    <r>
      <rPr>
        <sz val="10"/>
        <rFont val="Arial MT"/>
        <family val="2"/>
      </rPr>
      <t>B-1</t>
    </r>
  </si>
  <si>
    <r>
      <rPr>
        <b/>
        <sz val="10"/>
        <rFont val="Arial"/>
        <family val="2"/>
      </rPr>
      <t>ENCARGOS SOCIAIS QUE RECEBEM AS INCIDÊNCIAS DE "A"</t>
    </r>
  </si>
  <si>
    <r>
      <rPr>
        <b/>
        <sz val="10"/>
        <rFont val="Arial"/>
        <family val="2"/>
      </rPr>
      <t>B</t>
    </r>
  </si>
  <si>
    <r>
      <rPr>
        <sz val="10"/>
        <rFont val="Arial MT"/>
        <family val="2"/>
      </rPr>
      <t>SECONCI</t>
    </r>
  </si>
  <si>
    <r>
      <rPr>
        <sz val="10"/>
        <rFont val="Arial MT"/>
        <family val="2"/>
      </rPr>
      <t>A-9</t>
    </r>
  </si>
  <si>
    <r>
      <rPr>
        <sz val="10"/>
        <rFont val="Arial MT"/>
        <family val="2"/>
      </rPr>
      <t>FGTS</t>
    </r>
  </si>
  <si>
    <r>
      <rPr>
        <sz val="10"/>
        <rFont val="Arial MT"/>
        <family val="2"/>
      </rPr>
      <t>A-8</t>
    </r>
  </si>
  <si>
    <r>
      <rPr>
        <sz val="10"/>
        <rFont val="Arial MT"/>
        <family val="2"/>
      </rPr>
      <t>SEGURO CONTRA ACIDENTES DE TRABALHO</t>
    </r>
  </si>
  <si>
    <r>
      <rPr>
        <sz val="10"/>
        <rFont val="Arial MT"/>
        <family val="2"/>
      </rPr>
      <t>A-7</t>
    </r>
  </si>
  <si>
    <r>
      <rPr>
        <sz val="10"/>
        <rFont val="Arial MT"/>
        <family val="2"/>
      </rPr>
      <t>SALÁRIO EDUCAÇÃO</t>
    </r>
  </si>
  <si>
    <r>
      <rPr>
        <sz val="10"/>
        <rFont val="Arial MT"/>
        <family val="2"/>
      </rPr>
      <t>A-6</t>
    </r>
  </si>
  <si>
    <r>
      <rPr>
        <sz val="10"/>
        <rFont val="Arial MT"/>
        <family val="2"/>
      </rPr>
      <t>SEBRAE</t>
    </r>
  </si>
  <si>
    <r>
      <rPr>
        <sz val="10"/>
        <rFont val="Arial MT"/>
        <family val="2"/>
      </rPr>
      <t>A-5</t>
    </r>
  </si>
  <si>
    <r>
      <rPr>
        <sz val="10"/>
        <rFont val="Arial MT"/>
        <family val="2"/>
      </rPr>
      <t>INCRA</t>
    </r>
  </si>
  <si>
    <r>
      <rPr>
        <sz val="10"/>
        <rFont val="Arial MT"/>
        <family val="2"/>
      </rPr>
      <t>A-4</t>
    </r>
  </si>
  <si>
    <r>
      <rPr>
        <sz val="10"/>
        <rFont val="Arial MT"/>
        <family val="2"/>
      </rPr>
      <t>SENAI</t>
    </r>
  </si>
  <si>
    <r>
      <rPr>
        <sz val="10"/>
        <rFont val="Arial MT"/>
        <family val="2"/>
      </rPr>
      <t>A-3</t>
    </r>
  </si>
  <si>
    <r>
      <rPr>
        <sz val="10"/>
        <rFont val="Arial MT"/>
        <family val="2"/>
      </rPr>
      <t>SESI</t>
    </r>
  </si>
  <si>
    <r>
      <rPr>
        <sz val="10"/>
        <rFont val="Arial MT"/>
        <family val="2"/>
      </rPr>
      <t>A-2</t>
    </r>
  </si>
  <si>
    <r>
      <rPr>
        <sz val="10"/>
        <rFont val="Arial MT"/>
        <family val="2"/>
      </rPr>
      <t>INSS</t>
    </r>
  </si>
  <si>
    <r>
      <rPr>
        <sz val="10"/>
        <rFont val="Arial MT"/>
        <family val="2"/>
      </rPr>
      <t>A-1</t>
    </r>
  </si>
  <si>
    <r>
      <rPr>
        <b/>
        <sz val="10"/>
        <rFont val="Arial"/>
        <family val="2"/>
      </rPr>
      <t>ENCARGOS SOCIAIS BÁSICOS</t>
    </r>
  </si>
  <si>
    <r>
      <rPr>
        <b/>
        <sz val="10"/>
        <rFont val="Arial"/>
        <family val="2"/>
      </rPr>
      <t>A</t>
    </r>
  </si>
  <si>
    <r>
      <rPr>
        <b/>
        <sz val="10"/>
        <rFont val="Arial"/>
        <family val="2"/>
      </rPr>
      <t>Mensalista</t>
    </r>
  </si>
  <si>
    <r>
      <rPr>
        <b/>
        <sz val="10"/>
        <rFont val="Arial"/>
        <family val="2"/>
      </rPr>
      <t>Horista</t>
    </r>
  </si>
  <si>
    <r>
      <rPr>
        <b/>
        <sz val="10"/>
        <rFont val="Arial"/>
        <family val="2"/>
      </rPr>
      <t>Discriminação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</si>
  <si>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</si>
  <si>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ENCARGOS SOCIAIS - NÃO DESONERADO</t>
    </r>
  </si>
  <si>
    <r>
      <t>À PREFEITURA MUNICIPAL DE SOUSA-PB
COMISSÃO PERMANENTE DE LICITAÇÃO
Referente: 
CONCORRÊNCIA ELETRÔNICA Nº 01/2024
OBJETO: c</t>
    </r>
    <r>
      <rPr>
        <sz val="10"/>
        <color theme="1"/>
        <rFont val="Arial"/>
        <family val="2"/>
      </rPr>
      <t>ontratação de empresa especializada, cujo critério de seleção da proposta mais vantajosa será a de menor preço global, para a aquisição e implantação de luminárias em LED, visando a modernização da iluminação pública na saída de Sousa para São Gonçalo, BR 230, no município de Sousa, conforme o Plano de Ação 09032021- 009256,.</t>
    </r>
  </si>
  <si>
    <t>BDI = 20,09%     -           ENCARGOS SOCIAIS =  HORISTA: 113,42%     -       MENSALISTA: 69,75%</t>
  </si>
  <si>
    <t>Recife/PE, 22 de março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</si>
</sst>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\ %"/>
    <numFmt numFmtId="165" formatCode="#,##0.0000000"/>
  </numFmts>
  <fonts count="43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name val="Arial"/>
      <family val="1"/>
    </font>
    <font>
      <b/>
      <sz val="14"/>
      <name val="Arial"/>
      <family val="1"/>
    </font>
    <font>
      <sz val="14"/>
      <name val="Arial"/>
      <family val="1"/>
    </font>
    <font>
      <b/>
      <sz val="16"/>
      <name val="Arial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6"/>
      <color rgb="FF000000"/>
      <name val="Arial"/>
      <family val="1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1"/>
    </font>
    <font>
      <sz val="10"/>
      <color rgb="FF000000"/>
      <name val="Times New Roman"/>
      <family val="1"/>
    </font>
    <font>
      <sz val="10"/>
      <color rgb="FF000000"/>
      <name val="Arial MT"/>
      <family val="2"/>
    </font>
    <font>
      <sz val="10"/>
      <name val="Arial MT"/>
    </font>
    <font>
      <sz val="10"/>
      <name val="Arial MT"/>
      <family val="2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EBEBE"/>
      </patternFill>
    </fill>
  </fills>
  <borders count="49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medium">
        <color rgb="FFFF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rgb="FFCCCCCC"/>
      </left>
      <right style="medium">
        <color theme="1"/>
      </right>
      <top style="thin">
        <color rgb="FFCCCCCC"/>
      </top>
      <bottom style="thin">
        <color rgb="FFCCCCCC"/>
      </bottom>
      <diagonal/>
    </border>
    <border>
      <left style="medium">
        <color theme="1"/>
      </left>
      <right style="thin">
        <color rgb="FFCCCCCC"/>
      </right>
      <top style="thin">
        <color rgb="FFCCCCCC"/>
      </top>
      <bottom/>
      <diagonal/>
    </border>
    <border>
      <left style="medium">
        <color theme="1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theme="1"/>
      </right>
      <top style="thin">
        <color rgb="FFCCCCCC"/>
      </top>
      <bottom/>
      <diagonal/>
    </border>
    <border>
      <left style="thin">
        <color rgb="FFCCCCCC"/>
      </left>
      <right style="medium">
        <color theme="1"/>
      </right>
      <top style="medium">
        <color rgb="FFFF0000"/>
      </top>
      <bottom style="thin">
        <color rgb="FFCCCCCC"/>
      </bottom>
      <diagonal/>
    </border>
    <border>
      <left style="medium">
        <color theme="1"/>
      </left>
      <right/>
      <top style="thin">
        <color rgb="FFCCCCCC"/>
      </top>
      <bottom/>
      <diagonal/>
    </border>
    <border>
      <left style="thin">
        <color rgb="FFCCCCCC"/>
      </left>
      <right style="medium">
        <color theme="1"/>
      </right>
      <top style="thin">
        <color rgb="FFCCCCCC"/>
      </top>
      <bottom style="medium">
        <color rgb="FFFF0000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CCCCCC"/>
      </left>
      <right style="medium">
        <color theme="1"/>
      </right>
      <top/>
      <bottom style="thin">
        <color rgb="FFCCCCCC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rgb="FFCCCCCC"/>
      </right>
      <top/>
      <bottom/>
      <diagonal/>
    </border>
    <border>
      <left style="medium">
        <color theme="1"/>
      </left>
      <right style="thin">
        <color rgb="FFCCCCCC"/>
      </right>
      <top style="medium">
        <color theme="1"/>
      </top>
      <bottom style="medium">
        <color theme="1"/>
      </bottom>
      <diagonal/>
    </border>
    <border>
      <left style="thin">
        <color rgb="FFCCCCCC"/>
      </left>
      <right style="thin">
        <color rgb="FFCCCCCC"/>
      </right>
      <top style="medium">
        <color theme="1"/>
      </top>
      <bottom style="medium">
        <color theme="1"/>
      </bottom>
      <diagonal/>
    </border>
    <border>
      <left style="thin">
        <color rgb="FFCCCCCC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/>
  </cellStyleXfs>
  <cellXfs count="199">
    <xf numFmtId="0" fontId="0" fillId="0" borderId="0" xfId="0"/>
    <xf numFmtId="0" fontId="11" fillId="8" borderId="0" xfId="0" applyFont="1" applyFill="1" applyAlignment="1">
      <alignment horizontal="center" vertical="top" wrapText="1"/>
    </xf>
    <xf numFmtId="0" fontId="7" fillId="11" borderId="0" xfId="0" applyFont="1" applyFill="1" applyAlignment="1">
      <alignment horizontal="center" vertical="top" wrapText="1"/>
    </xf>
    <xf numFmtId="0" fontId="0" fillId="0" borderId="0" xfId="0" applyAlignment="1">
      <alignment vertical="center"/>
    </xf>
    <xf numFmtId="0" fontId="1" fillId="11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right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right" vertical="center" wrapText="1"/>
    </xf>
    <xf numFmtId="4" fontId="5" fillId="9" borderId="2" xfId="0" applyNumberFormat="1" applyFont="1" applyFill="1" applyBorder="1" applyAlignment="1">
      <alignment horizontal="right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right" vertical="center" wrapText="1"/>
    </xf>
    <xf numFmtId="0" fontId="8" fillId="10" borderId="2" xfId="0" applyFont="1" applyFill="1" applyBorder="1" applyAlignment="1">
      <alignment horizontal="center" vertical="center" wrapText="1"/>
    </xf>
    <xf numFmtId="4" fontId="8" fillId="10" borderId="2" xfId="0" applyNumberFormat="1" applyFont="1" applyFill="1" applyBorder="1" applyAlignment="1">
      <alignment horizontal="right" vertical="center" wrapText="1"/>
    </xf>
    <xf numFmtId="0" fontId="9" fillId="11" borderId="0" xfId="0" applyFont="1" applyFill="1" applyAlignment="1">
      <alignment horizontal="center" vertical="center" wrapText="1"/>
    </xf>
    <xf numFmtId="0" fontId="9" fillId="11" borderId="0" xfId="0" applyFont="1" applyFill="1" applyAlignment="1">
      <alignment horizontal="left" vertical="center" wrapText="1"/>
    </xf>
    <xf numFmtId="0" fontId="7" fillId="11" borderId="0" xfId="0" applyFont="1" applyFill="1" applyAlignment="1">
      <alignment horizontal="right" vertical="center" wrapText="1"/>
    </xf>
    <xf numFmtId="0" fontId="7" fillId="11" borderId="0" xfId="0" applyFont="1" applyFill="1" applyAlignment="1">
      <alignment horizontal="center" vertical="center" wrapText="1"/>
    </xf>
    <xf numFmtId="165" fontId="8" fillId="10" borderId="2" xfId="0" applyNumberFormat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center" wrapText="1"/>
    </xf>
    <xf numFmtId="165" fontId="9" fillId="4" borderId="2" xfId="0" applyNumberFormat="1" applyFont="1" applyFill="1" applyBorder="1" applyAlignment="1">
      <alignment horizontal="right"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center" vertical="center" wrapText="1"/>
    </xf>
    <xf numFmtId="165" fontId="9" fillId="5" borderId="2" xfId="0" applyNumberFormat="1" applyFont="1" applyFill="1" applyBorder="1" applyAlignment="1">
      <alignment horizontal="right" vertical="center" wrapText="1"/>
    </xf>
    <xf numFmtId="4" fontId="9" fillId="5" borderId="2" xfId="0" applyNumberFormat="1" applyFont="1" applyFill="1" applyBorder="1" applyAlignment="1">
      <alignment horizontal="right" vertical="center" wrapText="1"/>
    </xf>
    <xf numFmtId="0" fontId="9" fillId="11" borderId="0" xfId="0" applyFont="1" applyFill="1" applyAlignment="1">
      <alignment horizontal="right" vertical="center" wrapText="1"/>
    </xf>
    <xf numFmtId="4" fontId="9" fillId="11" borderId="0" xfId="0" applyNumberFormat="1" applyFont="1" applyFill="1" applyAlignment="1">
      <alignment horizontal="right" vertical="center" wrapText="1"/>
    </xf>
    <xf numFmtId="165" fontId="7" fillId="11" borderId="0" xfId="0" applyNumberFormat="1" applyFont="1" applyFill="1" applyAlignment="1">
      <alignment horizontal="right" vertical="center" wrapText="1"/>
    </xf>
    <xf numFmtId="4" fontId="7" fillId="11" borderId="0" xfId="0" applyNumberFormat="1" applyFont="1" applyFill="1" applyAlignment="1">
      <alignment horizontal="right"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9" fillId="15" borderId="2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5" borderId="3" xfId="0" applyFont="1" applyFill="1" applyBorder="1" applyAlignment="1">
      <alignment horizontal="left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left" vertical="center" wrapText="1"/>
    </xf>
    <xf numFmtId="4" fontId="9" fillId="15" borderId="3" xfId="0" applyNumberFormat="1" applyFont="1" applyFill="1" applyBorder="1" applyAlignment="1">
      <alignment horizontal="right" vertical="center" wrapText="1"/>
    </xf>
    <xf numFmtId="0" fontId="1" fillId="14" borderId="3" xfId="0" applyFont="1" applyFill="1" applyBorder="1" applyAlignment="1">
      <alignment horizontal="center" vertical="center" wrapText="1"/>
    </xf>
    <xf numFmtId="3" fontId="9" fillId="15" borderId="3" xfId="0" applyNumberFormat="1" applyFont="1" applyFill="1" applyBorder="1" applyAlignment="1">
      <alignment horizontal="center" vertical="center" wrapText="1"/>
    </xf>
    <xf numFmtId="4" fontId="9" fillId="12" borderId="3" xfId="0" applyNumberFormat="1" applyFont="1" applyFill="1" applyBorder="1" applyAlignment="1">
      <alignment horizontal="center" vertical="center" wrapText="1"/>
    </xf>
    <xf numFmtId="4" fontId="9" fillId="15" borderId="3" xfId="0" applyNumberFormat="1" applyFont="1" applyFill="1" applyBorder="1" applyAlignment="1">
      <alignment horizontal="center" vertical="center" wrapText="1"/>
    </xf>
    <xf numFmtId="4" fontId="9" fillId="13" borderId="2" xfId="0" applyNumberFormat="1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/>
    </xf>
    <xf numFmtId="10" fontId="15" fillId="0" borderId="3" xfId="2" applyNumberFormat="1" applyFont="1" applyBorder="1" applyAlignment="1">
      <alignment vertical="center"/>
    </xf>
    <xf numFmtId="44" fontId="14" fillId="0" borderId="3" xfId="1" applyFont="1" applyBorder="1" applyAlignment="1">
      <alignment horizontal="right" vertical="center"/>
    </xf>
    <xf numFmtId="0" fontId="0" fillId="0" borderId="0" xfId="0"/>
    <xf numFmtId="0" fontId="0" fillId="0" borderId="0" xfId="0" applyAlignment="1">
      <alignment vertical="center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top" wrapText="1"/>
    </xf>
    <xf numFmtId="0" fontId="9" fillId="11" borderId="0" xfId="0" applyFont="1" applyFill="1" applyBorder="1" applyAlignment="1">
      <alignment horizontal="center" vertical="top" wrapText="1"/>
    </xf>
    <xf numFmtId="0" fontId="9" fillId="11" borderId="10" xfId="0" applyFont="1" applyFill="1" applyBorder="1" applyAlignment="1">
      <alignment horizontal="center" vertical="top" wrapText="1"/>
    </xf>
    <xf numFmtId="0" fontId="9" fillId="11" borderId="0" xfId="0" applyFont="1" applyFill="1" applyBorder="1" applyAlignment="1">
      <alignment horizontal="left" vertical="top" wrapText="1"/>
    </xf>
    <xf numFmtId="0" fontId="7" fillId="11" borderId="0" xfId="0" applyFont="1" applyFill="1" applyBorder="1" applyAlignment="1">
      <alignment horizontal="right" vertical="top" wrapText="1"/>
    </xf>
    <xf numFmtId="0" fontId="9" fillId="11" borderId="8" xfId="0" applyFont="1" applyFill="1" applyBorder="1" applyAlignment="1">
      <alignment horizontal="left" vertical="top" wrapText="1"/>
    </xf>
    <xf numFmtId="0" fontId="7" fillId="11" borderId="8" xfId="0" applyFont="1" applyFill="1" applyBorder="1" applyAlignment="1">
      <alignment horizontal="right" vertical="top" wrapText="1"/>
    </xf>
    <xf numFmtId="44" fontId="7" fillId="13" borderId="3" xfId="1" applyFont="1" applyFill="1" applyBorder="1" applyAlignment="1">
      <alignment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8" fillId="13" borderId="3" xfId="0" applyFont="1" applyFill="1" applyBorder="1" applyAlignment="1">
      <alignment horizontal="left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44" fontId="8" fillId="13" borderId="3" xfId="1" applyFont="1" applyFill="1" applyBorder="1" applyAlignment="1">
      <alignment horizontal="right" vertical="center" wrapText="1"/>
    </xf>
    <xf numFmtId="44" fontId="5" fillId="9" borderId="3" xfId="1" applyFont="1" applyFill="1" applyBorder="1" applyAlignment="1">
      <alignment horizontal="left" vertical="center" wrapText="1"/>
    </xf>
    <xf numFmtId="44" fontId="5" fillId="9" borderId="3" xfId="1" applyFont="1" applyFill="1" applyBorder="1" applyAlignment="1">
      <alignment horizontal="right" vertical="center" wrapText="1"/>
    </xf>
    <xf numFmtId="0" fontId="1" fillId="14" borderId="3" xfId="0" applyFont="1" applyFill="1" applyBorder="1" applyAlignment="1">
      <alignment horizontal="left" vertical="center" wrapText="1"/>
    </xf>
    <xf numFmtId="0" fontId="1" fillId="14" borderId="3" xfId="0" applyFont="1" applyFill="1" applyBorder="1" applyAlignment="1">
      <alignment horizontal="right" vertical="center" wrapText="1"/>
    </xf>
    <xf numFmtId="0" fontId="18" fillId="11" borderId="0" xfId="0" applyFont="1" applyFill="1" applyAlignment="1">
      <alignment horizontal="center" vertical="center" wrapText="1"/>
    </xf>
    <xf numFmtId="10" fontId="9" fillId="11" borderId="0" xfId="2" applyNumberFormat="1" applyFont="1" applyFill="1" applyAlignment="1">
      <alignment horizontal="center" vertical="center" wrapText="1"/>
    </xf>
    <xf numFmtId="10" fontId="7" fillId="11" borderId="0" xfId="2" applyNumberFormat="1" applyFont="1" applyFill="1" applyAlignment="1">
      <alignment horizontal="center" vertical="center" wrapText="1"/>
    </xf>
    <xf numFmtId="10" fontId="1" fillId="14" borderId="3" xfId="2" applyNumberFormat="1" applyFont="1" applyFill="1" applyBorder="1" applyAlignment="1">
      <alignment horizontal="center" vertical="center" wrapText="1"/>
    </xf>
    <xf numFmtId="10" fontId="5" fillId="9" borderId="3" xfId="2" applyNumberFormat="1" applyFont="1" applyFill="1" applyBorder="1" applyAlignment="1">
      <alignment horizontal="center" vertical="center" wrapText="1"/>
    </xf>
    <xf numFmtId="10" fontId="8" fillId="13" borderId="3" xfId="2" applyNumberFormat="1" applyFont="1" applyFill="1" applyBorder="1" applyAlignment="1">
      <alignment horizontal="center" vertical="center" wrapText="1"/>
    </xf>
    <xf numFmtId="10" fontId="0" fillId="0" borderId="0" xfId="2" applyNumberFormat="1" applyFont="1" applyAlignment="1">
      <alignment horizontal="center" vertical="center"/>
    </xf>
    <xf numFmtId="44" fontId="29" fillId="9" borderId="2" xfId="1" applyFont="1" applyFill="1" applyBorder="1" applyAlignment="1">
      <alignment horizontal="right" vertical="center" wrapText="1"/>
    </xf>
    <xf numFmtId="164" fontId="29" fillId="9" borderId="18" xfId="0" applyNumberFormat="1" applyFont="1" applyFill="1" applyBorder="1" applyAlignment="1">
      <alignment horizontal="right" vertical="center" wrapText="1"/>
    </xf>
    <xf numFmtId="0" fontId="35" fillId="11" borderId="3" xfId="0" applyFont="1" applyFill="1" applyBorder="1" applyAlignment="1">
      <alignment vertical="center" wrapText="1"/>
    </xf>
    <xf numFmtId="4" fontId="9" fillId="15" borderId="2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 wrapText="1"/>
    </xf>
    <xf numFmtId="4" fontId="9" fillId="0" borderId="0" xfId="0" applyNumberFormat="1" applyFont="1" applyFill="1" applyAlignment="1">
      <alignment horizontal="righ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right" vertical="center" wrapText="1"/>
    </xf>
    <xf numFmtId="4" fontId="5" fillId="9" borderId="1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4" fontId="6" fillId="3" borderId="20" xfId="0" applyNumberFormat="1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right" vertical="center" wrapText="1"/>
    </xf>
    <xf numFmtId="10" fontId="6" fillId="3" borderId="11" xfId="0" applyNumberFormat="1" applyFont="1" applyFill="1" applyBorder="1" applyAlignment="1">
      <alignment horizontal="right" vertical="center" wrapText="1"/>
    </xf>
    <xf numFmtId="10" fontId="6" fillId="3" borderId="23" xfId="0" applyNumberFormat="1" applyFont="1" applyFill="1" applyBorder="1" applyAlignment="1">
      <alignment horizontal="right" vertical="center" wrapText="1"/>
    </xf>
    <xf numFmtId="4" fontId="6" fillId="3" borderId="24" xfId="0" applyNumberFormat="1" applyFont="1" applyFill="1" applyBorder="1" applyAlignment="1">
      <alignment horizontal="right" vertical="center" wrapText="1"/>
    </xf>
    <xf numFmtId="10" fontId="6" fillId="3" borderId="2" xfId="0" applyNumberFormat="1" applyFont="1" applyFill="1" applyBorder="1" applyAlignment="1">
      <alignment horizontal="right" vertical="center" wrapText="1"/>
    </xf>
    <xf numFmtId="0" fontId="10" fillId="6" borderId="0" xfId="0" applyFont="1" applyFill="1" applyBorder="1" applyAlignment="1">
      <alignment horizontal="left" vertical="top" wrapText="1"/>
    </xf>
    <xf numFmtId="10" fontId="6" fillId="3" borderId="29" xfId="0" applyNumberFormat="1" applyFont="1" applyFill="1" applyBorder="1" applyAlignment="1">
      <alignment horizontal="right" vertical="center" wrapText="1"/>
    </xf>
    <xf numFmtId="4" fontId="6" fillId="3" borderId="32" xfId="0" applyNumberFormat="1" applyFont="1" applyFill="1" applyBorder="1" applyAlignment="1">
      <alignment horizontal="right" vertical="center" wrapText="1"/>
    </xf>
    <xf numFmtId="0" fontId="6" fillId="3" borderId="33" xfId="0" applyFont="1" applyFill="1" applyBorder="1" applyAlignment="1">
      <alignment horizontal="right" vertical="center" wrapText="1"/>
    </xf>
    <xf numFmtId="0" fontId="6" fillId="3" borderId="29" xfId="0" applyFont="1" applyFill="1" applyBorder="1" applyAlignment="1">
      <alignment horizontal="right" vertical="center" wrapText="1"/>
    </xf>
    <xf numFmtId="4" fontId="6" fillId="3" borderId="35" xfId="0" applyNumberFormat="1" applyFont="1" applyFill="1" applyBorder="1" applyAlignment="1">
      <alignment horizontal="right" vertical="center" wrapText="1"/>
    </xf>
    <xf numFmtId="0" fontId="10" fillId="6" borderId="38" xfId="0" applyFont="1" applyFill="1" applyBorder="1" applyAlignment="1">
      <alignment horizontal="left" vertical="top" wrapText="1"/>
    </xf>
    <xf numFmtId="10" fontId="6" fillId="3" borderId="40" xfId="0" applyNumberFormat="1" applyFont="1" applyFill="1" applyBorder="1" applyAlignment="1">
      <alignment horizontal="right" vertical="center" wrapText="1"/>
    </xf>
    <xf numFmtId="0" fontId="3" fillId="13" borderId="45" xfId="0" applyFont="1" applyFill="1" applyBorder="1" applyAlignment="1">
      <alignment horizontal="center" vertical="center" wrapText="1"/>
    </xf>
    <xf numFmtId="0" fontId="3" fillId="13" borderId="46" xfId="0" applyFont="1" applyFill="1" applyBorder="1" applyAlignment="1">
      <alignment horizontal="center" vertical="center" wrapText="1"/>
    </xf>
    <xf numFmtId="0" fontId="4" fillId="13" borderId="46" xfId="0" applyFont="1" applyFill="1" applyBorder="1" applyAlignment="1">
      <alignment horizontal="center" vertical="center" wrapText="1"/>
    </xf>
    <xf numFmtId="0" fontId="1" fillId="13" borderId="46" xfId="0" applyFont="1" applyFill="1" applyBorder="1" applyAlignment="1">
      <alignment horizontal="center" vertical="center" wrapText="1"/>
    </xf>
    <xf numFmtId="0" fontId="1" fillId="13" borderId="47" xfId="0" applyFont="1" applyFill="1" applyBorder="1" applyAlignment="1">
      <alignment horizontal="center" vertical="center" wrapText="1"/>
    </xf>
    <xf numFmtId="0" fontId="38" fillId="0" borderId="0" xfId="3" applyFill="1" applyBorder="1" applyAlignment="1">
      <alignment horizontal="left" vertical="top"/>
    </xf>
    <xf numFmtId="0" fontId="26" fillId="16" borderId="28" xfId="3" applyFont="1" applyFill="1" applyBorder="1" applyAlignment="1">
      <alignment horizontal="center" vertical="center" wrapText="1"/>
    </xf>
    <xf numFmtId="0" fontId="26" fillId="16" borderId="28" xfId="3" applyFont="1" applyFill="1" applyBorder="1" applyAlignment="1">
      <alignment horizontal="left" vertical="center" wrapText="1"/>
    </xf>
    <xf numFmtId="0" fontId="40" fillId="0" borderId="28" xfId="3" applyFont="1" applyFill="1" applyBorder="1" applyAlignment="1">
      <alignment horizontal="center" vertical="center" wrapText="1"/>
    </xf>
    <xf numFmtId="0" fontId="40" fillId="0" borderId="28" xfId="3" applyFont="1" applyFill="1" applyBorder="1" applyAlignment="1">
      <alignment horizontal="left" vertical="center" wrapText="1"/>
    </xf>
    <xf numFmtId="0" fontId="38" fillId="0" borderId="28" xfId="3" applyFill="1" applyBorder="1" applyAlignment="1">
      <alignment horizontal="left" vertical="center" wrapText="1"/>
    </xf>
    <xf numFmtId="0" fontId="38" fillId="16" borderId="28" xfId="3" applyFill="1" applyBorder="1" applyAlignment="1">
      <alignment horizontal="left" vertical="center" wrapText="1"/>
    </xf>
    <xf numFmtId="2" fontId="24" fillId="16" borderId="28" xfId="3" applyNumberFormat="1" applyFont="1" applyFill="1" applyBorder="1" applyAlignment="1">
      <alignment horizontal="center" vertical="center" shrinkToFit="1"/>
    </xf>
    <xf numFmtId="2" fontId="39" fillId="0" borderId="28" xfId="3" applyNumberFormat="1" applyFont="1" applyFill="1" applyBorder="1" applyAlignment="1">
      <alignment horizontal="center" vertical="center" shrinkToFit="1"/>
    </xf>
    <xf numFmtId="0" fontId="38" fillId="0" borderId="28" xfId="3" applyFill="1" applyBorder="1" applyAlignment="1">
      <alignment horizontal="center" vertical="center" wrapText="1"/>
    </xf>
    <xf numFmtId="0" fontId="38" fillId="0" borderId="0" xfId="3" applyFill="1" applyBorder="1" applyAlignment="1">
      <alignment horizontal="center" vertical="top"/>
    </xf>
    <xf numFmtId="10" fontId="23" fillId="0" borderId="25" xfId="0" applyNumberFormat="1" applyFont="1" applyFill="1" applyBorder="1" applyAlignment="1">
      <alignment horizontal="right" vertical="top" wrapText="1"/>
    </xf>
    <xf numFmtId="10" fontId="23" fillId="0" borderId="0" xfId="0" applyNumberFormat="1" applyFont="1" applyFill="1" applyBorder="1" applyAlignment="1">
      <alignment horizontal="right" vertical="top" wrapText="1"/>
    </xf>
    <xf numFmtId="10" fontId="23" fillId="0" borderId="36" xfId="0" applyNumberFormat="1" applyFont="1" applyFill="1" applyBorder="1" applyAlignment="1">
      <alignment horizontal="right" vertical="top" wrapText="1"/>
    </xf>
    <xf numFmtId="4" fontId="42" fillId="7" borderId="0" xfId="0" applyNumberFormat="1" applyFont="1" applyFill="1" applyBorder="1" applyAlignment="1">
      <alignment horizontal="right" vertical="top" wrapText="1"/>
    </xf>
    <xf numFmtId="4" fontId="42" fillId="7" borderId="36" xfId="0" applyNumberFormat="1" applyFont="1" applyFill="1" applyBorder="1" applyAlignment="1">
      <alignment horizontal="right" vertical="top" wrapText="1"/>
    </xf>
    <xf numFmtId="10" fontId="23" fillId="7" borderId="0" xfId="0" applyNumberFormat="1" applyFont="1" applyFill="1" applyBorder="1" applyAlignment="1">
      <alignment horizontal="right" vertical="top" wrapText="1"/>
    </xf>
    <xf numFmtId="10" fontId="23" fillId="7" borderId="36" xfId="0" applyNumberFormat="1" applyFont="1" applyFill="1" applyBorder="1" applyAlignment="1">
      <alignment horizontal="right" vertical="top" wrapText="1"/>
    </xf>
    <xf numFmtId="4" fontId="42" fillId="7" borderId="38" xfId="0" applyNumberFormat="1" applyFont="1" applyFill="1" applyBorder="1" applyAlignment="1">
      <alignment horizontal="right" vertical="top" wrapText="1"/>
    </xf>
    <xf numFmtId="4" fontId="26" fillId="7" borderId="39" xfId="0" applyNumberFormat="1" applyFont="1" applyFill="1" applyBorder="1" applyAlignment="1">
      <alignment horizontal="right" vertical="top" wrapText="1"/>
    </xf>
    <xf numFmtId="0" fontId="14" fillId="0" borderId="3" xfId="0" applyFont="1" applyBorder="1" applyAlignment="1">
      <alignment horizontal="right" vertical="center"/>
    </xf>
    <xf numFmtId="0" fontId="21" fillId="11" borderId="0" xfId="0" applyFont="1" applyFill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35" fillId="11" borderId="3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6" fillId="0" borderId="7" xfId="0" applyFont="1" applyBorder="1" applyAlignment="1">
      <alignment horizontal="center"/>
    </xf>
    <xf numFmtId="0" fontId="36" fillId="0" borderId="9" xfId="0" applyFont="1" applyBorder="1" applyAlignment="1">
      <alignment horizontal="center"/>
    </xf>
    <xf numFmtId="0" fontId="7" fillId="11" borderId="4" xfId="0" applyFont="1" applyFill="1" applyBorder="1" applyAlignment="1">
      <alignment horizontal="right" vertical="top" wrapText="1"/>
    </xf>
    <xf numFmtId="0" fontId="7" fillId="11" borderId="0" xfId="0" applyFont="1" applyFill="1" applyBorder="1" applyAlignment="1">
      <alignment horizontal="right" vertical="top" wrapText="1"/>
    </xf>
    <xf numFmtId="0" fontId="21" fillId="11" borderId="3" xfId="0" applyFont="1" applyFill="1" applyBorder="1" applyAlignment="1">
      <alignment horizontal="left" vertical="center" wrapText="1"/>
    </xf>
    <xf numFmtId="0" fontId="21" fillId="11" borderId="3" xfId="0" applyFont="1" applyFill="1" applyBorder="1" applyAlignment="1">
      <alignment horizontal="right" vertical="center" wrapText="1"/>
    </xf>
    <xf numFmtId="44" fontId="21" fillId="11" borderId="3" xfId="1" applyFont="1" applyFill="1" applyBorder="1" applyAlignment="1">
      <alignment horizontal="right" vertical="center" wrapText="1"/>
    </xf>
    <xf numFmtId="0" fontId="7" fillId="11" borderId="7" xfId="0" applyFont="1" applyFill="1" applyBorder="1" applyAlignment="1">
      <alignment horizontal="right" vertical="top" wrapText="1"/>
    </xf>
    <xf numFmtId="0" fontId="7" fillId="11" borderId="8" xfId="0" applyFont="1" applyFill="1" applyBorder="1" applyAlignment="1">
      <alignment horizontal="right" vertical="top" wrapText="1"/>
    </xf>
    <xf numFmtId="0" fontId="29" fillId="9" borderId="17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left" vertical="top" wrapText="1"/>
    </xf>
    <xf numFmtId="0" fontId="19" fillId="11" borderId="12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1" fillId="11" borderId="15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19" fillId="14" borderId="3" xfId="0" applyFont="1" applyFill="1" applyBorder="1" applyAlignment="1">
      <alignment horizontal="center" vertical="center" wrapText="1"/>
    </xf>
    <xf numFmtId="0" fontId="20" fillId="14" borderId="3" xfId="0" applyFont="1" applyFill="1" applyBorder="1" applyAlignment="1">
      <alignment vertical="center"/>
    </xf>
    <xf numFmtId="0" fontId="7" fillId="11" borderId="0" xfId="0" applyFont="1" applyFill="1" applyAlignment="1">
      <alignment horizontal="right" vertical="center" wrapText="1"/>
    </xf>
    <xf numFmtId="0" fontId="19" fillId="14" borderId="3" xfId="0" applyFont="1" applyFill="1" applyBorder="1" applyAlignment="1">
      <alignment horizontal="left" vertical="center" wrapText="1"/>
    </xf>
    <xf numFmtId="0" fontId="20" fillId="14" borderId="3" xfId="0" applyFont="1" applyFill="1" applyBorder="1" applyAlignment="1">
      <alignment horizontal="left" vertical="center"/>
    </xf>
    <xf numFmtId="0" fontId="7" fillId="13" borderId="3" xfId="0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11" borderId="0" xfId="0" applyFont="1" applyFill="1" applyAlignment="1">
      <alignment horizontal="right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1" fillId="11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21" fillId="13" borderId="19" xfId="0" applyFont="1" applyFill="1" applyBorder="1" applyAlignment="1">
      <alignment horizontal="center" vertical="center" wrapText="1"/>
    </xf>
    <xf numFmtId="0" fontId="37" fillId="13" borderId="19" xfId="0" applyFont="1" applyFill="1" applyBorder="1" applyAlignment="1">
      <alignment vertical="center"/>
    </xf>
    <xf numFmtId="0" fontId="5" fillId="9" borderId="11" xfId="0" applyFont="1" applyFill="1" applyBorder="1" applyAlignment="1">
      <alignment horizontal="left" vertical="center" wrapText="1"/>
    </xf>
    <xf numFmtId="0" fontId="18" fillId="11" borderId="0" xfId="0" applyFont="1" applyFill="1" applyAlignment="1">
      <alignment horizontal="right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right" vertical="top" wrapText="1"/>
    </xf>
    <xf numFmtId="0" fontId="10" fillId="6" borderId="0" xfId="0" applyFont="1" applyFill="1" applyBorder="1" applyAlignment="1">
      <alignment horizontal="right" vertical="top" wrapText="1"/>
    </xf>
    <xf numFmtId="0" fontId="10" fillId="6" borderId="37" xfId="0" applyFont="1" applyFill="1" applyBorder="1" applyAlignment="1">
      <alignment horizontal="right" vertical="top" wrapText="1"/>
    </xf>
    <xf numFmtId="0" fontId="10" fillId="6" borderId="38" xfId="0" applyFont="1" applyFill="1" applyBorder="1" applyAlignment="1">
      <alignment horizontal="right" vertical="top" wrapText="1"/>
    </xf>
    <xf numFmtId="0" fontId="2" fillId="14" borderId="37" xfId="0" applyFont="1" applyFill="1" applyBorder="1" applyAlignment="1">
      <alignment horizontal="center" vertical="center" wrapText="1"/>
    </xf>
    <xf numFmtId="0" fontId="2" fillId="14" borderId="38" xfId="0" applyFont="1" applyFill="1" applyBorder="1" applyAlignment="1">
      <alignment horizontal="center" vertical="center" wrapText="1"/>
    </xf>
    <xf numFmtId="0" fontId="2" fillId="14" borderId="3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27" fillId="0" borderId="41" xfId="0" applyFont="1" applyBorder="1" applyAlignment="1">
      <alignment horizontal="left" vertical="center" wrapText="1"/>
    </xf>
    <xf numFmtId="0" fontId="27" fillId="0" borderId="42" xfId="0" applyFont="1" applyBorder="1" applyAlignment="1">
      <alignment horizontal="left" vertical="center" wrapText="1"/>
    </xf>
    <xf numFmtId="0" fontId="27" fillId="0" borderId="43" xfId="0" applyFont="1" applyBorder="1" applyAlignment="1">
      <alignment horizontal="left" vertical="center" wrapText="1"/>
    </xf>
    <xf numFmtId="0" fontId="26" fillId="14" borderId="48" xfId="3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left" vertical="center" wrapText="1"/>
    </xf>
    <xf numFmtId="0" fontId="24" fillId="0" borderId="28" xfId="0" applyFont="1" applyBorder="1" applyAlignment="1">
      <alignment horizontal="left" vertical="center" wrapText="1"/>
    </xf>
    <xf numFmtId="0" fontId="34" fillId="11" borderId="0" xfId="0" applyFont="1" applyFill="1" applyAlignment="1">
      <alignment horizontal="center" vertical="center" wrapText="1"/>
    </xf>
  </cellXfs>
  <cellStyles count="4">
    <cellStyle name="Moeda" xfId="1" builtinId="4"/>
    <cellStyle name="Normal" xfId="0" builtinId="0"/>
    <cellStyle name="Normal 2" xfId="3"/>
    <cellStyle name="Porcentagem" xfId="2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4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870857</xdr:colOff>
      <xdr:row>38</xdr:row>
      <xdr:rowOff>74220</xdr:rowOff>
    </xdr:from>
    <xdr:to>
      <xdr:col>3</xdr:col>
      <xdr:colOff>3979277</xdr:colOff>
      <xdr:row>45</xdr:row>
      <xdr:rowOff>89997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7" y="15885720"/>
          <a:ext cx="5342465" cy="1228050"/>
        </a:xfrm>
        <a:prstGeom prst="rect">
          <a:avLst/>
        </a:prstGeom>
      </xdr:spPr>
    </xdr:pic>
    <xdr:clientData/>
  </xdr:twoCellAnchor>
  <xdr:twoCellAnchor editAs="oneCell">
    <xdr:from>
      <xdr:col>4</xdr:col>
      <xdr:colOff>1897579</xdr:colOff>
      <xdr:row>40</xdr:row>
      <xdr:rowOff>69274</xdr:rowOff>
    </xdr:from>
    <xdr:to>
      <xdr:col>10</xdr:col>
      <xdr:colOff>2252786</xdr:colOff>
      <xdr:row>46</xdr:row>
      <xdr:rowOff>153751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6806" y="16227138"/>
          <a:ext cx="7628844" cy="1123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428624</xdr:colOff>
      <xdr:row>37</xdr:row>
      <xdr:rowOff>142875</xdr:rowOff>
    </xdr:from>
    <xdr:to>
      <xdr:col>3</xdr:col>
      <xdr:colOff>2751002</xdr:colOff>
      <xdr:row>43</xdr:row>
      <xdr:rowOff>25301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17221200"/>
          <a:ext cx="4160703" cy="968277"/>
        </a:xfrm>
        <a:prstGeom prst="rect">
          <a:avLst/>
        </a:prstGeom>
      </xdr:spPr>
    </xdr:pic>
    <xdr:clientData/>
  </xdr:twoCellAnchor>
  <xdr:twoCellAnchor editAs="oneCell">
    <xdr:from>
      <xdr:col>4</xdr:col>
      <xdr:colOff>108935</xdr:colOff>
      <xdr:row>38</xdr:row>
      <xdr:rowOff>142875</xdr:rowOff>
    </xdr:from>
    <xdr:to>
      <xdr:col>9</xdr:col>
      <xdr:colOff>1192295</xdr:colOff>
      <xdr:row>43</xdr:row>
      <xdr:rowOff>85838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0810" y="17402175"/>
          <a:ext cx="5836335" cy="8478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28</xdr:row>
      <xdr:rowOff>46940</xdr:rowOff>
    </xdr:from>
    <xdr:to>
      <xdr:col>1</xdr:col>
      <xdr:colOff>1695451</xdr:colOff>
      <xdr:row>32</xdr:row>
      <xdr:rowOff>63402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9209990"/>
          <a:ext cx="3181350" cy="740362"/>
        </a:xfrm>
        <a:prstGeom prst="rect">
          <a:avLst/>
        </a:prstGeom>
      </xdr:spPr>
    </xdr:pic>
    <xdr:clientData/>
  </xdr:twoCellAnchor>
  <xdr:twoCellAnchor editAs="oneCell">
    <xdr:from>
      <xdr:col>2</xdr:col>
      <xdr:colOff>375636</xdr:colOff>
      <xdr:row>28</xdr:row>
      <xdr:rowOff>123366</xdr:rowOff>
    </xdr:from>
    <xdr:to>
      <xdr:col>5</xdr:col>
      <xdr:colOff>932955</xdr:colOff>
      <xdr:row>32</xdr:row>
      <xdr:rowOff>47739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886" y="9286416"/>
          <a:ext cx="4462569" cy="64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OutlineSymbols="0" view="pageLayout" zoomScale="55" zoomScaleNormal="100" zoomScalePageLayoutView="55" workbookViewId="0">
      <selection sqref="A1:K1"/>
    </sheetView>
  </sheetViews>
  <sheetFormatPr defaultRowHeight="14.25"/>
  <cols>
    <col min="1" max="1" width="14.375" customWidth="1"/>
    <col min="2" max="2" width="10" bestFit="1" customWidth="1"/>
    <col min="3" max="3" width="3.625" customWidth="1"/>
    <col min="4" max="4" width="60" bestFit="1" customWidth="1"/>
    <col min="5" max="5" width="30" bestFit="1" customWidth="1"/>
    <col min="6" max="6" width="5" bestFit="1" customWidth="1"/>
    <col min="7" max="8" width="10" bestFit="1" customWidth="1"/>
    <col min="9" max="9" width="14.125" customWidth="1"/>
    <col min="10" max="10" width="22.25" customWidth="1"/>
    <col min="11" max="11" width="47" customWidth="1"/>
  </cols>
  <sheetData>
    <row r="1" spans="1:11" s="49" customFormat="1" ht="193.5" customHeight="1">
      <c r="A1" s="132" t="s">
        <v>203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49" customFormat="1" ht="135" customHeight="1">
      <c r="A2" s="133" t="s">
        <v>204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</row>
    <row r="3" spans="1:11" ht="30" customHeight="1">
      <c r="A3" s="79" t="s">
        <v>0</v>
      </c>
      <c r="B3" s="134" t="s">
        <v>1</v>
      </c>
      <c r="C3" s="134"/>
      <c r="D3" s="134"/>
      <c r="E3" s="134"/>
      <c r="F3" s="134"/>
      <c r="G3" s="134"/>
      <c r="H3" s="134"/>
      <c r="I3" s="134"/>
      <c r="J3" s="135"/>
      <c r="K3" s="136"/>
    </row>
    <row r="4" spans="1:11" ht="99.75" customHeight="1">
      <c r="A4" s="79" t="s">
        <v>2</v>
      </c>
      <c r="B4" s="134" t="s">
        <v>3</v>
      </c>
      <c r="C4" s="134"/>
      <c r="D4" s="134"/>
      <c r="E4" s="134"/>
      <c r="F4" s="134"/>
      <c r="G4" s="134"/>
      <c r="H4" s="134"/>
      <c r="I4" s="134"/>
      <c r="J4" s="137"/>
      <c r="K4" s="138"/>
    </row>
    <row r="5" spans="1:11" ht="24.75" customHeight="1">
      <c r="A5" s="149" t="s">
        <v>176</v>
      </c>
      <c r="B5" s="150"/>
      <c r="C5" s="150"/>
      <c r="D5" s="150"/>
      <c r="E5" s="150"/>
      <c r="F5" s="150"/>
      <c r="G5" s="150"/>
      <c r="H5" s="150"/>
      <c r="I5" s="150"/>
      <c r="J5" s="150"/>
      <c r="K5" s="151"/>
    </row>
    <row r="6" spans="1:11" ht="30" customHeight="1">
      <c r="A6" s="152" t="s">
        <v>5</v>
      </c>
      <c r="B6" s="153"/>
      <c r="C6" s="153"/>
      <c r="D6" s="153" t="s">
        <v>6</v>
      </c>
      <c r="E6" s="153"/>
      <c r="F6" s="153"/>
      <c r="G6" s="153"/>
      <c r="H6" s="153"/>
      <c r="I6" s="153"/>
      <c r="J6" s="51" t="s">
        <v>47</v>
      </c>
      <c r="K6" s="52" t="s">
        <v>174</v>
      </c>
    </row>
    <row r="7" spans="1:11" ht="46.5" customHeight="1">
      <c r="A7" s="146" t="s">
        <v>9</v>
      </c>
      <c r="B7" s="147"/>
      <c r="C7" s="147"/>
      <c r="D7" s="148" t="s">
        <v>10</v>
      </c>
      <c r="E7" s="148"/>
      <c r="F7" s="148"/>
      <c r="G7" s="148"/>
      <c r="H7" s="148"/>
      <c r="I7" s="148"/>
      <c r="J7" s="77">
        <f>ORÇAMENTARIA!J6</f>
        <v>11496.3</v>
      </c>
      <c r="K7" s="78">
        <f>J7/I13</f>
        <v>2.9553849546810378E-2</v>
      </c>
    </row>
    <row r="8" spans="1:11" ht="46.5" customHeight="1">
      <c r="A8" s="146" t="s">
        <v>12</v>
      </c>
      <c r="B8" s="147"/>
      <c r="C8" s="147"/>
      <c r="D8" s="148" t="s">
        <v>13</v>
      </c>
      <c r="E8" s="148"/>
      <c r="F8" s="148"/>
      <c r="G8" s="148"/>
      <c r="H8" s="148"/>
      <c r="I8" s="148"/>
      <c r="J8" s="77">
        <f>ORÇAMENTARIA!J10</f>
        <v>21229.73</v>
      </c>
      <c r="K8" s="78">
        <f>J8/I13</f>
        <v>5.4575841474161842E-2</v>
      </c>
    </row>
    <row r="9" spans="1:11" ht="46.5" customHeight="1">
      <c r="A9" s="146" t="s">
        <v>14</v>
      </c>
      <c r="B9" s="147"/>
      <c r="C9" s="147"/>
      <c r="D9" s="148" t="s">
        <v>15</v>
      </c>
      <c r="E9" s="148"/>
      <c r="F9" s="148"/>
      <c r="G9" s="148"/>
      <c r="H9" s="148"/>
      <c r="I9" s="148"/>
      <c r="J9" s="77">
        <f>ORÇAMENTARIA!J13</f>
        <v>356268.98</v>
      </c>
      <c r="K9" s="78">
        <f>J9/I13</f>
        <v>0.91587030897902766</v>
      </c>
    </row>
    <row r="10" spans="1:11" ht="46.5" customHeight="1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5"/>
    </row>
    <row r="11" spans="1:11" ht="46.5" customHeight="1">
      <c r="A11" s="139"/>
      <c r="B11" s="140"/>
      <c r="C11" s="140"/>
      <c r="D11" s="56"/>
      <c r="E11" s="57"/>
      <c r="F11" s="57"/>
      <c r="G11" s="141" t="s">
        <v>22</v>
      </c>
      <c r="H11" s="142"/>
      <c r="I11" s="143">
        <f>ORÇAMENTARIA!J25</f>
        <v>323952.76</v>
      </c>
      <c r="J11" s="143"/>
      <c r="K11" s="143"/>
    </row>
    <row r="12" spans="1:11" ht="46.5" customHeight="1">
      <c r="A12" s="139"/>
      <c r="B12" s="140"/>
      <c r="C12" s="140"/>
      <c r="D12" s="56"/>
      <c r="E12" s="57"/>
      <c r="F12" s="57"/>
      <c r="G12" s="141" t="s">
        <v>21</v>
      </c>
      <c r="H12" s="142"/>
      <c r="I12" s="143">
        <f>ORÇAMENTARIA!J26</f>
        <v>65042.25</v>
      </c>
      <c r="J12" s="143"/>
      <c r="K12" s="143"/>
    </row>
    <row r="13" spans="1:11" ht="46.5" customHeight="1">
      <c r="A13" s="144"/>
      <c r="B13" s="145"/>
      <c r="C13" s="145"/>
      <c r="D13" s="58"/>
      <c r="E13" s="59"/>
      <c r="F13" s="59"/>
      <c r="G13" s="141" t="s">
        <v>20</v>
      </c>
      <c r="H13" s="142"/>
      <c r="I13" s="143">
        <f>ORÇAMENTARIA!J27</f>
        <v>388995.01</v>
      </c>
      <c r="J13" s="143"/>
      <c r="K13" s="143"/>
    </row>
    <row r="14" spans="1:11" ht="6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6" spans="1:11" ht="33.75" customHeight="1">
      <c r="D16" s="131" t="s">
        <v>276</v>
      </c>
      <c r="E16" s="131"/>
    </row>
  </sheetData>
  <mergeCells count="26">
    <mergeCell ref="A11:C11"/>
    <mergeCell ref="G11:H11"/>
    <mergeCell ref="I11:K11"/>
    <mergeCell ref="D8:I8"/>
    <mergeCell ref="A5:K5"/>
    <mergeCell ref="A6:C6"/>
    <mergeCell ref="D6:I6"/>
    <mergeCell ref="A7:C7"/>
    <mergeCell ref="D7:I7"/>
    <mergeCell ref="A8:C8"/>
    <mergeCell ref="D16:E16"/>
    <mergeCell ref="A1:K1"/>
    <mergeCell ref="A2:K2"/>
    <mergeCell ref="B3:E3"/>
    <mergeCell ref="B4:E4"/>
    <mergeCell ref="F4:I4"/>
    <mergeCell ref="F3:I3"/>
    <mergeCell ref="J3:K4"/>
    <mergeCell ref="A12:C12"/>
    <mergeCell ref="G12:H12"/>
    <mergeCell ref="I12:K12"/>
    <mergeCell ref="A13:C13"/>
    <mergeCell ref="G13:H13"/>
    <mergeCell ref="I13:K13"/>
    <mergeCell ref="A9:C9"/>
    <mergeCell ref="D9:I9"/>
  </mergeCells>
  <pageMargins left="0.74479166666666663" right="0.25" top="0.9375" bottom="0.75" header="0.3" footer="0.3"/>
  <pageSetup paperSize="9" scale="35" fitToHeight="0" orientation="portrait" r:id="rId1"/>
  <headerFooter>
    <oddHeader>&amp;L&amp;G</oddHeader>
    <oddFooter>&amp;L 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showOutlineSymbols="0" view="pageLayout" zoomScale="85" zoomScaleNormal="100" zoomScalePageLayoutView="85" workbookViewId="0">
      <selection sqref="A1:K1"/>
    </sheetView>
  </sheetViews>
  <sheetFormatPr defaultRowHeight="14.25"/>
  <cols>
    <col min="1" max="2" width="10" style="36" bestFit="1" customWidth="1"/>
    <col min="3" max="3" width="13.25" style="36" bestFit="1" customWidth="1"/>
    <col min="4" max="4" width="60" style="3" bestFit="1" customWidth="1"/>
    <col min="5" max="5" width="8" style="3" bestFit="1" customWidth="1"/>
    <col min="6" max="6" width="13" style="36" bestFit="1" customWidth="1"/>
    <col min="7" max="8" width="13" style="3" bestFit="1" customWidth="1"/>
    <col min="9" max="9" width="13" style="3" customWidth="1"/>
    <col min="10" max="10" width="18.25" style="3" customWidth="1"/>
    <col min="11" max="11" width="13" style="76" bestFit="1" customWidth="1"/>
    <col min="12" max="16384" width="9" style="3"/>
  </cols>
  <sheetData>
    <row r="1" spans="1:11" s="50" customFormat="1" ht="155.25" customHeight="1">
      <c r="A1" s="154" t="s">
        <v>202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</row>
    <row r="2" spans="1:11" s="50" customFormat="1" ht="114" customHeight="1">
      <c r="A2" s="155" t="s">
        <v>201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s="50" customFormat="1" ht="32.25" customHeight="1">
      <c r="A3" s="156" t="s">
        <v>175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11" ht="27" customHeight="1">
      <c r="A4" s="159" t="s">
        <v>275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</row>
    <row r="5" spans="1:11" ht="30" customHeight="1">
      <c r="A5" s="41" t="s">
        <v>5</v>
      </c>
      <c r="B5" s="41" t="s">
        <v>53</v>
      </c>
      <c r="C5" s="41" t="s">
        <v>52</v>
      </c>
      <c r="D5" s="68" t="s">
        <v>6</v>
      </c>
      <c r="E5" s="68" t="s">
        <v>50</v>
      </c>
      <c r="F5" s="41" t="s">
        <v>49</v>
      </c>
      <c r="G5" s="69" t="s">
        <v>194</v>
      </c>
      <c r="H5" s="69" t="s">
        <v>195</v>
      </c>
      <c r="I5" s="69" t="s">
        <v>197</v>
      </c>
      <c r="J5" s="69" t="s">
        <v>196</v>
      </c>
      <c r="K5" s="73" t="s">
        <v>174</v>
      </c>
    </row>
    <row r="6" spans="1:11" ht="32.25" customHeight="1">
      <c r="A6" s="64" t="s">
        <v>9</v>
      </c>
      <c r="B6" s="64"/>
      <c r="C6" s="64"/>
      <c r="D6" s="61" t="s">
        <v>10</v>
      </c>
      <c r="E6" s="61"/>
      <c r="F6" s="64"/>
      <c r="G6" s="66"/>
      <c r="H6" s="66"/>
      <c r="I6" s="67">
        <f>SUM(I7:I9)</f>
        <v>9574.7999999999993</v>
      </c>
      <c r="J6" s="67">
        <v>11496.3</v>
      </c>
      <c r="K6" s="74">
        <f>J6/J27</f>
        <v>2.9553849546810378E-2</v>
      </c>
    </row>
    <row r="7" spans="1:11" ht="32.25" customHeight="1">
      <c r="A7" s="63" t="s">
        <v>172</v>
      </c>
      <c r="B7" s="63" t="s">
        <v>171</v>
      </c>
      <c r="C7" s="63" t="s">
        <v>33</v>
      </c>
      <c r="D7" s="62" t="s">
        <v>170</v>
      </c>
      <c r="E7" s="63" t="s">
        <v>36</v>
      </c>
      <c r="F7" s="63">
        <v>30</v>
      </c>
      <c r="G7" s="65">
        <v>117.92</v>
      </c>
      <c r="H7" s="65">
        <v>141.61000000000001</v>
      </c>
      <c r="I7" s="65">
        <f>TRUNC(G7*F7,2)</f>
        <v>3537.6</v>
      </c>
      <c r="J7" s="65">
        <v>4248.3</v>
      </c>
      <c r="K7" s="75">
        <f>J7/J27</f>
        <v>1.0921219786341219E-2</v>
      </c>
    </row>
    <row r="8" spans="1:11" ht="32.25" customHeight="1">
      <c r="A8" s="63" t="s">
        <v>161</v>
      </c>
      <c r="B8" s="63" t="s">
        <v>160</v>
      </c>
      <c r="C8" s="63" t="s">
        <v>33</v>
      </c>
      <c r="D8" s="62" t="s">
        <v>159</v>
      </c>
      <c r="E8" s="63" t="s">
        <v>36</v>
      </c>
      <c r="F8" s="63">
        <v>120</v>
      </c>
      <c r="G8" s="65">
        <v>33.99</v>
      </c>
      <c r="H8" s="65">
        <v>40.81</v>
      </c>
      <c r="I8" s="65">
        <f t="shared" ref="I8:I23" si="0">TRUNC(G8*F8,2)</f>
        <v>4078.8</v>
      </c>
      <c r="J8" s="65">
        <v>4897.2</v>
      </c>
      <c r="K8" s="75">
        <f>J8/J27</f>
        <v>1.258936457822428E-2</v>
      </c>
    </row>
    <row r="9" spans="1:11" ht="32.25" customHeight="1">
      <c r="A9" s="63" t="s">
        <v>150</v>
      </c>
      <c r="B9" s="63" t="s">
        <v>149</v>
      </c>
      <c r="C9" s="63" t="s">
        <v>33</v>
      </c>
      <c r="D9" s="62" t="s">
        <v>148</v>
      </c>
      <c r="E9" s="63" t="s">
        <v>36</v>
      </c>
      <c r="F9" s="63">
        <v>120</v>
      </c>
      <c r="G9" s="65">
        <v>16.32</v>
      </c>
      <c r="H9" s="65">
        <v>19.59</v>
      </c>
      <c r="I9" s="65">
        <f t="shared" si="0"/>
        <v>1958.4</v>
      </c>
      <c r="J9" s="65">
        <v>2350.8000000000002</v>
      </c>
      <c r="K9" s="75">
        <f>J9/J27</f>
        <v>6.0432651822448832E-3</v>
      </c>
    </row>
    <row r="10" spans="1:11" ht="33.75" customHeight="1">
      <c r="A10" s="64" t="s">
        <v>12</v>
      </c>
      <c r="B10" s="64"/>
      <c r="C10" s="64"/>
      <c r="D10" s="61" t="s">
        <v>13</v>
      </c>
      <c r="E10" s="61"/>
      <c r="F10" s="64"/>
      <c r="G10" s="66"/>
      <c r="H10" s="66"/>
      <c r="I10" s="67">
        <f>SUM(I11:I12)</f>
        <v>17679.39</v>
      </c>
      <c r="J10" s="67">
        <v>21229.73</v>
      </c>
      <c r="K10" s="74">
        <f>J10/J27</f>
        <v>5.4575841474161842E-2</v>
      </c>
    </row>
    <row r="11" spans="1:11" ht="33.75" customHeight="1">
      <c r="A11" s="63" t="s">
        <v>131</v>
      </c>
      <c r="B11" s="63" t="s">
        <v>130</v>
      </c>
      <c r="C11" s="63" t="s">
        <v>33</v>
      </c>
      <c r="D11" s="62" t="s">
        <v>129</v>
      </c>
      <c r="E11" s="63" t="s">
        <v>83</v>
      </c>
      <c r="F11" s="63">
        <v>198.62</v>
      </c>
      <c r="G11" s="65">
        <v>72.19</v>
      </c>
      <c r="H11" s="65">
        <v>86.69</v>
      </c>
      <c r="I11" s="65">
        <f t="shared" si="0"/>
        <v>14338.37</v>
      </c>
      <c r="J11" s="65">
        <v>17218.36</v>
      </c>
      <c r="K11" s="75">
        <f>J11/J27</f>
        <v>4.4263704051113663E-2</v>
      </c>
    </row>
    <row r="12" spans="1:11" ht="33.75" customHeight="1">
      <c r="A12" s="63" t="s">
        <v>128</v>
      </c>
      <c r="B12" s="63" t="s">
        <v>126</v>
      </c>
      <c r="C12" s="63" t="s">
        <v>33</v>
      </c>
      <c r="D12" s="62" t="s">
        <v>125</v>
      </c>
      <c r="E12" s="63" t="s">
        <v>83</v>
      </c>
      <c r="F12" s="63">
        <v>178.76</v>
      </c>
      <c r="G12" s="65">
        <v>18.690000000000001</v>
      </c>
      <c r="H12" s="65">
        <v>22.44</v>
      </c>
      <c r="I12" s="65">
        <f t="shared" si="0"/>
        <v>3341.02</v>
      </c>
      <c r="J12" s="65">
        <v>4011.37</v>
      </c>
      <c r="K12" s="75">
        <f>J12/J27</f>
        <v>1.0312137423048177E-2</v>
      </c>
    </row>
    <row r="13" spans="1:11" ht="33.75" customHeight="1">
      <c r="A13" s="64" t="s">
        <v>14</v>
      </c>
      <c r="B13" s="64"/>
      <c r="C13" s="64"/>
      <c r="D13" s="61" t="s">
        <v>15</v>
      </c>
      <c r="E13" s="61"/>
      <c r="F13" s="64"/>
      <c r="G13" s="66"/>
      <c r="H13" s="66"/>
      <c r="I13" s="67">
        <f>SUM(I14:I23)</f>
        <v>296698.57</v>
      </c>
      <c r="J13" s="67">
        <f>SUM(J14:J23)</f>
        <v>356268.98</v>
      </c>
      <c r="K13" s="74">
        <f>J13/J27</f>
        <v>0.91587030897902766</v>
      </c>
    </row>
    <row r="14" spans="1:11" ht="59.25" customHeight="1">
      <c r="A14" s="63" t="s">
        <v>127</v>
      </c>
      <c r="B14" s="63" t="s">
        <v>177</v>
      </c>
      <c r="C14" s="63" t="s">
        <v>178</v>
      </c>
      <c r="D14" s="62" t="s">
        <v>179</v>
      </c>
      <c r="E14" s="63" t="s">
        <v>30</v>
      </c>
      <c r="F14" s="63">
        <v>81</v>
      </c>
      <c r="G14" s="65">
        <f>COMPOSIÇÕES!I56</f>
        <v>1149.3399999999999</v>
      </c>
      <c r="H14" s="65">
        <f>COMPOSIÇÕES!J62</f>
        <v>1380.24</v>
      </c>
      <c r="I14" s="65">
        <f t="shared" si="0"/>
        <v>93096.54</v>
      </c>
      <c r="J14" s="65">
        <f>TRUNC(H14*F14,2)</f>
        <v>111799.44</v>
      </c>
      <c r="K14" s="75">
        <f>J14/J27</f>
        <v>0.28740584615725534</v>
      </c>
    </row>
    <row r="15" spans="1:11" ht="41.25" customHeight="1">
      <c r="A15" s="63" t="s">
        <v>117</v>
      </c>
      <c r="B15" s="63" t="s">
        <v>116</v>
      </c>
      <c r="C15" s="63" t="s">
        <v>33</v>
      </c>
      <c r="D15" s="62" t="s">
        <v>115</v>
      </c>
      <c r="E15" s="63" t="s">
        <v>30</v>
      </c>
      <c r="F15" s="63">
        <v>81</v>
      </c>
      <c r="G15" s="65">
        <f>COMPOSIÇÕES!J66</f>
        <v>526.33000000000004</v>
      </c>
      <c r="H15" s="65">
        <f>COMPOSIÇÕES!J72</f>
        <v>632.06000000000006</v>
      </c>
      <c r="I15" s="65">
        <f t="shared" si="0"/>
        <v>42632.73</v>
      </c>
      <c r="J15" s="65">
        <f t="shared" ref="J15:J16" si="1">TRUNC(H15*F15,2)</f>
        <v>51196.86</v>
      </c>
      <c r="K15" s="75">
        <f>J15/J27</f>
        <v>0.13161315359803716</v>
      </c>
    </row>
    <row r="16" spans="1:11" ht="39.75" customHeight="1">
      <c r="A16" s="63" t="s">
        <v>108</v>
      </c>
      <c r="B16" s="63" t="s">
        <v>107</v>
      </c>
      <c r="C16" s="63" t="s">
        <v>102</v>
      </c>
      <c r="D16" s="62" t="s">
        <v>106</v>
      </c>
      <c r="E16" s="63" t="s">
        <v>75</v>
      </c>
      <c r="F16" s="63">
        <v>5104.97</v>
      </c>
      <c r="G16" s="65">
        <f>COMPOSIÇÕES!J76</f>
        <v>14.79</v>
      </c>
      <c r="H16" s="65">
        <f>COMPOSIÇÕES!J80</f>
        <v>17.759999999999998</v>
      </c>
      <c r="I16" s="65">
        <f t="shared" si="0"/>
        <v>75502.5</v>
      </c>
      <c r="J16" s="65">
        <f t="shared" si="1"/>
        <v>90664.26</v>
      </c>
      <c r="K16" s="75">
        <f>J16/J27</f>
        <v>0.23307306692700247</v>
      </c>
    </row>
    <row r="17" spans="1:11" ht="59.25" customHeight="1">
      <c r="A17" s="63" t="s">
        <v>100</v>
      </c>
      <c r="B17" s="63" t="s">
        <v>99</v>
      </c>
      <c r="C17" s="63" t="s">
        <v>33</v>
      </c>
      <c r="D17" s="62" t="s">
        <v>98</v>
      </c>
      <c r="E17" s="63" t="s">
        <v>30</v>
      </c>
      <c r="F17" s="63">
        <v>81</v>
      </c>
      <c r="G17" s="65">
        <v>183.67</v>
      </c>
      <c r="H17" s="65">
        <v>220.56</v>
      </c>
      <c r="I17" s="65">
        <f t="shared" si="0"/>
        <v>14877.27</v>
      </c>
      <c r="J17" s="65">
        <v>17865.36</v>
      </c>
      <c r="K17" s="75">
        <f>J17/J27</f>
        <v>4.5926964461574973E-2</v>
      </c>
    </row>
    <row r="18" spans="1:11" ht="59.25" customHeight="1">
      <c r="A18" s="63" t="s">
        <v>80</v>
      </c>
      <c r="B18" s="63" t="s">
        <v>79</v>
      </c>
      <c r="C18" s="63" t="s">
        <v>33</v>
      </c>
      <c r="D18" s="62" t="s">
        <v>78</v>
      </c>
      <c r="E18" s="63" t="s">
        <v>75</v>
      </c>
      <c r="F18" s="63">
        <v>969</v>
      </c>
      <c r="G18" s="65">
        <v>6.37</v>
      </c>
      <c r="H18" s="65">
        <v>7.64</v>
      </c>
      <c r="I18" s="65">
        <f t="shared" si="0"/>
        <v>6172.53</v>
      </c>
      <c r="J18" s="65">
        <v>7403.16</v>
      </c>
      <c r="K18" s="75">
        <f>J18/J27</f>
        <v>1.9031503771732187E-2</v>
      </c>
    </row>
    <row r="19" spans="1:11" ht="59.25" customHeight="1">
      <c r="A19" s="63" t="s">
        <v>74</v>
      </c>
      <c r="B19" s="63" t="s">
        <v>73</v>
      </c>
      <c r="C19" s="63" t="s">
        <v>33</v>
      </c>
      <c r="D19" s="62" t="s">
        <v>72</v>
      </c>
      <c r="E19" s="63" t="s">
        <v>30</v>
      </c>
      <c r="F19" s="63">
        <v>81</v>
      </c>
      <c r="G19" s="65">
        <f>COMPOSIÇÕES!J107</f>
        <v>41.76</v>
      </c>
      <c r="H19" s="65">
        <f>COMPOSIÇÕES!J113</f>
        <v>50.14</v>
      </c>
      <c r="I19" s="65">
        <f t="shared" si="0"/>
        <v>3382.56</v>
      </c>
      <c r="J19" s="65">
        <f>COMPOSIÇÕES!J114</f>
        <v>4061.34</v>
      </c>
      <c r="K19" s="75">
        <f>J19/J27</f>
        <v>1.0440596654440375E-2</v>
      </c>
    </row>
    <row r="20" spans="1:11" ht="59.25" customHeight="1">
      <c r="A20" s="63" t="s">
        <v>67</v>
      </c>
      <c r="B20" s="63" t="s">
        <v>66</v>
      </c>
      <c r="C20" s="63" t="s">
        <v>33</v>
      </c>
      <c r="D20" s="62" t="s">
        <v>65</v>
      </c>
      <c r="E20" s="63" t="s">
        <v>30</v>
      </c>
      <c r="F20" s="63">
        <v>2</v>
      </c>
      <c r="G20" s="65">
        <v>76.05</v>
      </c>
      <c r="H20" s="65">
        <v>91.32</v>
      </c>
      <c r="I20" s="65">
        <f t="shared" si="0"/>
        <v>152.1</v>
      </c>
      <c r="J20" s="65">
        <v>182.64</v>
      </c>
      <c r="K20" s="75">
        <f>J20/J27</f>
        <v>4.6951759098400769E-4</v>
      </c>
    </row>
    <row r="21" spans="1:11" ht="59.25" customHeight="1">
      <c r="A21" s="63" t="s">
        <v>60</v>
      </c>
      <c r="B21" s="63" t="s">
        <v>59</v>
      </c>
      <c r="C21" s="63" t="s">
        <v>33</v>
      </c>
      <c r="D21" s="62" t="s">
        <v>58</v>
      </c>
      <c r="E21" s="63" t="s">
        <v>30</v>
      </c>
      <c r="F21" s="63">
        <v>81</v>
      </c>
      <c r="G21" s="65">
        <v>85.5</v>
      </c>
      <c r="H21" s="65">
        <v>102.67</v>
      </c>
      <c r="I21" s="65">
        <f t="shared" si="0"/>
        <v>6925.5</v>
      </c>
      <c r="J21" s="65">
        <v>8316.27</v>
      </c>
      <c r="K21" s="75">
        <f>J21/J27</f>
        <v>2.1378860361216459E-2</v>
      </c>
    </row>
    <row r="22" spans="1:11" ht="59.25" customHeight="1">
      <c r="A22" s="63" t="s">
        <v>55</v>
      </c>
      <c r="B22" s="63" t="s">
        <v>45</v>
      </c>
      <c r="C22" s="63" t="s">
        <v>33</v>
      </c>
      <c r="D22" s="62" t="s">
        <v>44</v>
      </c>
      <c r="E22" s="63" t="s">
        <v>30</v>
      </c>
      <c r="F22" s="63">
        <v>81</v>
      </c>
      <c r="G22" s="65">
        <v>22.58</v>
      </c>
      <c r="H22" s="65">
        <v>27.11</v>
      </c>
      <c r="I22" s="65">
        <f t="shared" si="0"/>
        <v>1828.98</v>
      </c>
      <c r="J22" s="65">
        <v>2195.91</v>
      </c>
      <c r="K22" s="75">
        <f>J22/J27</f>
        <v>5.6450852672891606E-3</v>
      </c>
    </row>
    <row r="23" spans="1:11" ht="59.25" customHeight="1">
      <c r="A23" s="63" t="s">
        <v>54</v>
      </c>
      <c r="B23" s="63" t="s">
        <v>180</v>
      </c>
      <c r="C23" s="63" t="s">
        <v>178</v>
      </c>
      <c r="D23" s="62" t="s">
        <v>181</v>
      </c>
      <c r="E23" s="63" t="s">
        <v>75</v>
      </c>
      <c r="F23" s="63">
        <v>5051.1499999999996</v>
      </c>
      <c r="G23" s="65">
        <f>COMPOSIÇÕES!J145</f>
        <v>10.32</v>
      </c>
      <c r="H23" s="65">
        <f>COMPOSIÇÕES!J150</f>
        <v>12.39</v>
      </c>
      <c r="I23" s="65">
        <f t="shared" si="0"/>
        <v>52127.86</v>
      </c>
      <c r="J23" s="65">
        <f t="shared" ref="J23" si="2">TRUNC(H23*F23,2)</f>
        <v>62583.74</v>
      </c>
      <c r="K23" s="75">
        <f>J23/J27</f>
        <v>0.16088571418949563</v>
      </c>
    </row>
    <row r="24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71"/>
    </row>
    <row r="25" spans="1:11">
      <c r="A25" s="158"/>
      <c r="B25" s="158"/>
      <c r="C25" s="158"/>
      <c r="D25" s="15"/>
      <c r="E25" s="16"/>
      <c r="F25" s="161" t="s">
        <v>22</v>
      </c>
      <c r="G25" s="161"/>
      <c r="H25" s="161"/>
      <c r="I25" s="161"/>
      <c r="J25" s="60">
        <f>I6+I10+I13</f>
        <v>323952.76</v>
      </c>
      <c r="K25" s="72"/>
    </row>
    <row r="26" spans="1:11">
      <c r="A26" s="158"/>
      <c r="B26" s="158"/>
      <c r="C26" s="158"/>
      <c r="D26" s="15"/>
      <c r="E26" s="16"/>
      <c r="F26" s="161" t="s">
        <v>21</v>
      </c>
      <c r="G26" s="161"/>
      <c r="H26" s="161"/>
      <c r="I26" s="161"/>
      <c r="J26" s="60">
        <f>J27-J25</f>
        <v>65042.25</v>
      </c>
      <c r="K26" s="72"/>
    </row>
    <row r="27" spans="1:11">
      <c r="A27" s="158"/>
      <c r="B27" s="158"/>
      <c r="C27" s="158"/>
      <c r="D27" s="15"/>
      <c r="E27" s="16"/>
      <c r="F27" s="161" t="s">
        <v>20</v>
      </c>
      <c r="G27" s="161"/>
      <c r="H27" s="161"/>
      <c r="I27" s="161"/>
      <c r="J27" s="60">
        <f>J6+J10+J13</f>
        <v>388995.01</v>
      </c>
      <c r="K27" s="72"/>
    </row>
    <row r="28" spans="1:11" ht="15.75">
      <c r="A28" s="17"/>
      <c r="B28" s="17"/>
      <c r="C28" s="17"/>
      <c r="D28" s="70" t="s">
        <v>276</v>
      </c>
      <c r="E28" s="17"/>
      <c r="F28" s="17"/>
      <c r="G28" s="17"/>
      <c r="H28" s="17"/>
      <c r="I28" s="17"/>
      <c r="J28" s="17"/>
      <c r="K28" s="72"/>
    </row>
  </sheetData>
  <mergeCells count="10">
    <mergeCell ref="A1:K1"/>
    <mergeCell ref="A2:K2"/>
    <mergeCell ref="A3:K3"/>
    <mergeCell ref="A27:C27"/>
    <mergeCell ref="A4:K4"/>
    <mergeCell ref="A25:C25"/>
    <mergeCell ref="A26:C26"/>
    <mergeCell ref="F25:I25"/>
    <mergeCell ref="F26:I26"/>
    <mergeCell ref="F27:I27"/>
  </mergeCells>
  <pageMargins left="0.25" right="0.25" top="0.995" bottom="0.86499999999999999" header="0.3" footer="0.3"/>
  <pageSetup paperSize="9" scale="48" fitToHeight="0" orientation="portrait" r:id="rId1"/>
  <headerFooter>
    <oddHeader>&amp;L&amp;G</oddHeader>
    <oddFooter>&amp;L 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7"/>
  <sheetViews>
    <sheetView showOutlineSymbols="0" view="pageLayout" zoomScaleNormal="100" workbookViewId="0">
      <selection sqref="A1:J1"/>
    </sheetView>
  </sheetViews>
  <sheetFormatPr defaultRowHeight="14.25"/>
  <cols>
    <col min="1" max="1" width="10" style="3" bestFit="1" customWidth="1"/>
    <col min="2" max="2" width="12" style="3" bestFit="1" customWidth="1"/>
    <col min="3" max="3" width="10" style="3" bestFit="1" customWidth="1"/>
    <col min="4" max="4" width="66.25" style="3" customWidth="1"/>
    <col min="5" max="5" width="15" style="3" bestFit="1" customWidth="1"/>
    <col min="6" max="8" width="12" style="3" bestFit="1" customWidth="1"/>
    <col min="9" max="9" width="13" style="3" bestFit="1" customWidth="1"/>
    <col min="10" max="10" width="14" style="3" bestFit="1" customWidth="1"/>
    <col min="11" max="11" width="9" style="3"/>
    <col min="12" max="12" width="15.875" style="3" customWidth="1"/>
    <col min="13" max="13" width="17.25" style="3" customWidth="1"/>
    <col min="14" max="16384" width="9" style="3"/>
  </cols>
  <sheetData>
    <row r="1" spans="1:11" s="50" customFormat="1" ht="147.75" customHeight="1">
      <c r="A1" s="154" t="s">
        <v>202</v>
      </c>
      <c r="B1" s="154"/>
      <c r="C1" s="154"/>
      <c r="D1" s="154"/>
      <c r="E1" s="154"/>
      <c r="F1" s="154"/>
      <c r="G1" s="154"/>
      <c r="H1" s="154"/>
      <c r="I1" s="154"/>
      <c r="J1" s="154"/>
      <c r="K1" s="86"/>
    </row>
    <row r="2" spans="1:11" s="50" customFormat="1" ht="113.25" customHeight="1">
      <c r="A2" s="155" t="s">
        <v>201</v>
      </c>
      <c r="B2" s="155"/>
      <c r="C2" s="155"/>
      <c r="D2" s="155"/>
      <c r="E2" s="155"/>
      <c r="F2" s="155"/>
      <c r="G2" s="155"/>
      <c r="H2" s="155"/>
      <c r="I2" s="155"/>
      <c r="J2" s="155"/>
      <c r="K2" s="87"/>
    </row>
    <row r="3" spans="1:11" ht="31.5" customHeight="1">
      <c r="A3" s="168" t="s">
        <v>173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1" ht="24" customHeight="1">
      <c r="A4" s="83" t="s">
        <v>9</v>
      </c>
      <c r="B4" s="83"/>
      <c r="C4" s="83"/>
      <c r="D4" s="83" t="s">
        <v>10</v>
      </c>
      <c r="E4" s="83"/>
      <c r="F4" s="170"/>
      <c r="G4" s="170"/>
      <c r="H4" s="84"/>
      <c r="I4" s="83"/>
      <c r="J4" s="85">
        <f>ORÇAMENTARIA!J6</f>
        <v>11496.3</v>
      </c>
    </row>
    <row r="5" spans="1:11" ht="18" customHeight="1">
      <c r="A5" s="4" t="s">
        <v>172</v>
      </c>
      <c r="B5" s="5" t="s">
        <v>53</v>
      </c>
      <c r="C5" s="4" t="s">
        <v>52</v>
      </c>
      <c r="D5" s="4" t="s">
        <v>6</v>
      </c>
      <c r="E5" s="166" t="s">
        <v>51</v>
      </c>
      <c r="F5" s="166"/>
      <c r="G5" s="6" t="s">
        <v>50</v>
      </c>
      <c r="H5" s="5" t="s">
        <v>49</v>
      </c>
      <c r="I5" s="5" t="s">
        <v>48</v>
      </c>
      <c r="J5" s="5" t="s">
        <v>47</v>
      </c>
    </row>
    <row r="6" spans="1:11" ht="26.1" customHeight="1">
      <c r="A6" s="10" t="s">
        <v>46</v>
      </c>
      <c r="B6" s="11" t="s">
        <v>171</v>
      </c>
      <c r="C6" s="10" t="s">
        <v>33</v>
      </c>
      <c r="D6" s="10" t="s">
        <v>170</v>
      </c>
      <c r="E6" s="165" t="s">
        <v>37</v>
      </c>
      <c r="F6" s="165"/>
      <c r="G6" s="12" t="s">
        <v>36</v>
      </c>
      <c r="H6" s="18">
        <v>1</v>
      </c>
      <c r="I6" s="13">
        <v>117.92</v>
      </c>
      <c r="J6" s="13">
        <v>117.92</v>
      </c>
    </row>
    <row r="7" spans="1:11" ht="26.1" customHeight="1">
      <c r="A7" s="19" t="s">
        <v>40</v>
      </c>
      <c r="B7" s="20" t="s">
        <v>169</v>
      </c>
      <c r="C7" s="19" t="s">
        <v>33</v>
      </c>
      <c r="D7" s="19" t="s">
        <v>168</v>
      </c>
      <c r="E7" s="162" t="s">
        <v>37</v>
      </c>
      <c r="F7" s="162"/>
      <c r="G7" s="21" t="s">
        <v>36</v>
      </c>
      <c r="H7" s="22">
        <v>1</v>
      </c>
      <c r="I7" s="23">
        <v>1.77</v>
      </c>
      <c r="J7" s="23">
        <v>1.77</v>
      </c>
    </row>
    <row r="8" spans="1:11" ht="24" customHeight="1">
      <c r="A8" s="24" t="s">
        <v>35</v>
      </c>
      <c r="B8" s="25" t="s">
        <v>167</v>
      </c>
      <c r="C8" s="24" t="s">
        <v>33</v>
      </c>
      <c r="D8" s="24" t="s">
        <v>166</v>
      </c>
      <c r="E8" s="163" t="s">
        <v>143</v>
      </c>
      <c r="F8" s="163"/>
      <c r="G8" s="26" t="s">
        <v>36</v>
      </c>
      <c r="H8" s="27">
        <v>1</v>
      </c>
      <c r="I8" s="28">
        <v>114.28</v>
      </c>
      <c r="J8" s="28">
        <v>114.28</v>
      </c>
    </row>
    <row r="9" spans="1:11" ht="26.1" customHeight="1">
      <c r="A9" s="24" t="s">
        <v>35</v>
      </c>
      <c r="B9" s="25" t="s">
        <v>142</v>
      </c>
      <c r="C9" s="24" t="s">
        <v>33</v>
      </c>
      <c r="D9" s="24" t="s">
        <v>141</v>
      </c>
      <c r="E9" s="163" t="s">
        <v>140</v>
      </c>
      <c r="F9" s="163"/>
      <c r="G9" s="26" t="s">
        <v>36</v>
      </c>
      <c r="H9" s="27">
        <v>1</v>
      </c>
      <c r="I9" s="28">
        <v>1.1399999999999999</v>
      </c>
      <c r="J9" s="28">
        <v>1.1399999999999999</v>
      </c>
    </row>
    <row r="10" spans="1:11" ht="26.1" customHeight="1">
      <c r="A10" s="24" t="s">
        <v>35</v>
      </c>
      <c r="B10" s="25" t="s">
        <v>139</v>
      </c>
      <c r="C10" s="24" t="s">
        <v>33</v>
      </c>
      <c r="D10" s="24" t="s">
        <v>138</v>
      </c>
      <c r="E10" s="163" t="s">
        <v>137</v>
      </c>
      <c r="F10" s="163"/>
      <c r="G10" s="26" t="s">
        <v>36</v>
      </c>
      <c r="H10" s="27">
        <v>1</v>
      </c>
      <c r="I10" s="28">
        <v>0.01</v>
      </c>
      <c r="J10" s="28">
        <v>0.01</v>
      </c>
    </row>
    <row r="11" spans="1:11" ht="26.1" customHeight="1">
      <c r="A11" s="24" t="s">
        <v>35</v>
      </c>
      <c r="B11" s="25" t="s">
        <v>165</v>
      </c>
      <c r="C11" s="24" t="s">
        <v>33</v>
      </c>
      <c r="D11" s="24" t="s">
        <v>164</v>
      </c>
      <c r="E11" s="163" t="s">
        <v>132</v>
      </c>
      <c r="F11" s="163"/>
      <c r="G11" s="26" t="s">
        <v>36</v>
      </c>
      <c r="H11" s="27">
        <v>1</v>
      </c>
      <c r="I11" s="28">
        <v>0.01</v>
      </c>
      <c r="J11" s="28">
        <v>0.01</v>
      </c>
    </row>
    <row r="12" spans="1:11" ht="26.1" customHeight="1">
      <c r="A12" s="24" t="s">
        <v>35</v>
      </c>
      <c r="B12" s="25" t="s">
        <v>163</v>
      </c>
      <c r="C12" s="24" t="s">
        <v>33</v>
      </c>
      <c r="D12" s="24" t="s">
        <v>162</v>
      </c>
      <c r="E12" s="163" t="s">
        <v>132</v>
      </c>
      <c r="F12" s="163"/>
      <c r="G12" s="26" t="s">
        <v>36</v>
      </c>
      <c r="H12" s="27">
        <v>1</v>
      </c>
      <c r="I12" s="28">
        <v>0.71</v>
      </c>
      <c r="J12" s="28">
        <v>0.71</v>
      </c>
    </row>
    <row r="13" spans="1:11">
      <c r="A13" s="29"/>
      <c r="B13" s="29"/>
      <c r="C13" s="29"/>
      <c r="D13" s="29"/>
      <c r="E13" s="29" t="s">
        <v>26</v>
      </c>
      <c r="F13" s="30">
        <v>23.69</v>
      </c>
      <c r="G13" s="29"/>
      <c r="H13" s="164" t="s">
        <v>25</v>
      </c>
      <c r="I13" s="164"/>
      <c r="J13" s="30">
        <v>141.61000000000001</v>
      </c>
    </row>
    <row r="14" spans="1:11" ht="30" customHeight="1" thickBot="1">
      <c r="A14" s="16"/>
      <c r="B14" s="16"/>
      <c r="C14" s="16"/>
      <c r="D14" s="16"/>
      <c r="E14" s="16"/>
      <c r="F14" s="16"/>
      <c r="G14" s="16" t="s">
        <v>24</v>
      </c>
      <c r="H14" s="31">
        <v>30</v>
      </c>
      <c r="I14" s="16" t="s">
        <v>23</v>
      </c>
      <c r="J14" s="32">
        <v>4248.3</v>
      </c>
    </row>
    <row r="15" spans="1:11" ht="0.95" customHeight="1" thickTop="1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1" ht="18" customHeight="1">
      <c r="A16" s="4" t="s">
        <v>161</v>
      </c>
      <c r="B16" s="5" t="s">
        <v>53</v>
      </c>
      <c r="C16" s="4" t="s">
        <v>52</v>
      </c>
      <c r="D16" s="4" t="s">
        <v>6</v>
      </c>
      <c r="E16" s="166" t="s">
        <v>51</v>
      </c>
      <c r="F16" s="166"/>
      <c r="G16" s="6" t="s">
        <v>50</v>
      </c>
      <c r="H16" s="5" t="s">
        <v>49</v>
      </c>
      <c r="I16" s="5" t="s">
        <v>48</v>
      </c>
      <c r="J16" s="5" t="s">
        <v>47</v>
      </c>
    </row>
    <row r="17" spans="1:10" ht="24" customHeight="1">
      <c r="A17" s="10" t="s">
        <v>46</v>
      </c>
      <c r="B17" s="11" t="s">
        <v>160</v>
      </c>
      <c r="C17" s="10" t="s">
        <v>33</v>
      </c>
      <c r="D17" s="10" t="s">
        <v>159</v>
      </c>
      <c r="E17" s="165" t="s">
        <v>37</v>
      </c>
      <c r="F17" s="165"/>
      <c r="G17" s="12" t="s">
        <v>36</v>
      </c>
      <c r="H17" s="18">
        <v>1</v>
      </c>
      <c r="I17" s="13">
        <v>33.99</v>
      </c>
      <c r="J17" s="13">
        <v>33.99</v>
      </c>
    </row>
    <row r="18" spans="1:10" ht="26.1" customHeight="1">
      <c r="A18" s="19" t="s">
        <v>40</v>
      </c>
      <c r="B18" s="20" t="s">
        <v>158</v>
      </c>
      <c r="C18" s="19" t="s">
        <v>33</v>
      </c>
      <c r="D18" s="19" t="s">
        <v>157</v>
      </c>
      <c r="E18" s="162" t="s">
        <v>37</v>
      </c>
      <c r="F18" s="162"/>
      <c r="G18" s="21" t="s">
        <v>36</v>
      </c>
      <c r="H18" s="22">
        <v>1</v>
      </c>
      <c r="I18" s="23">
        <v>0.68</v>
      </c>
      <c r="J18" s="23">
        <v>0.68</v>
      </c>
    </row>
    <row r="19" spans="1:10" ht="24" customHeight="1">
      <c r="A19" s="24" t="s">
        <v>35</v>
      </c>
      <c r="B19" s="25" t="s">
        <v>156</v>
      </c>
      <c r="C19" s="24" t="s">
        <v>33</v>
      </c>
      <c r="D19" s="24" t="s">
        <v>155</v>
      </c>
      <c r="E19" s="163" t="s">
        <v>143</v>
      </c>
      <c r="F19" s="163"/>
      <c r="G19" s="26" t="s">
        <v>36</v>
      </c>
      <c r="H19" s="27">
        <v>1</v>
      </c>
      <c r="I19" s="28">
        <v>30.88</v>
      </c>
      <c r="J19" s="28">
        <v>30.88</v>
      </c>
    </row>
    <row r="20" spans="1:10" ht="26.1" customHeight="1">
      <c r="A20" s="24" t="s">
        <v>35</v>
      </c>
      <c r="B20" s="25" t="s">
        <v>142</v>
      </c>
      <c r="C20" s="24" t="s">
        <v>33</v>
      </c>
      <c r="D20" s="24" t="s">
        <v>141</v>
      </c>
      <c r="E20" s="163" t="s">
        <v>140</v>
      </c>
      <c r="F20" s="163"/>
      <c r="G20" s="26" t="s">
        <v>36</v>
      </c>
      <c r="H20" s="27">
        <v>1</v>
      </c>
      <c r="I20" s="28">
        <v>1.1399999999999999</v>
      </c>
      <c r="J20" s="28">
        <v>1.1399999999999999</v>
      </c>
    </row>
    <row r="21" spans="1:10" ht="26.1" customHeight="1">
      <c r="A21" s="24" t="s">
        <v>35</v>
      </c>
      <c r="B21" s="25" t="s">
        <v>139</v>
      </c>
      <c r="C21" s="24" t="s">
        <v>33</v>
      </c>
      <c r="D21" s="24" t="s">
        <v>138</v>
      </c>
      <c r="E21" s="163" t="s">
        <v>137</v>
      </c>
      <c r="F21" s="163"/>
      <c r="G21" s="26" t="s">
        <v>36</v>
      </c>
      <c r="H21" s="27">
        <v>1</v>
      </c>
      <c r="I21" s="28">
        <v>0.01</v>
      </c>
      <c r="J21" s="28">
        <v>0.01</v>
      </c>
    </row>
    <row r="22" spans="1:10" ht="26.1" customHeight="1">
      <c r="A22" s="24" t="s">
        <v>35</v>
      </c>
      <c r="B22" s="25" t="s">
        <v>154</v>
      </c>
      <c r="C22" s="24" t="s">
        <v>33</v>
      </c>
      <c r="D22" s="24" t="s">
        <v>153</v>
      </c>
      <c r="E22" s="163" t="s">
        <v>132</v>
      </c>
      <c r="F22" s="163"/>
      <c r="G22" s="26" t="s">
        <v>36</v>
      </c>
      <c r="H22" s="27">
        <v>1</v>
      </c>
      <c r="I22" s="28">
        <v>0.11</v>
      </c>
      <c r="J22" s="28">
        <v>0.11</v>
      </c>
    </row>
    <row r="23" spans="1:10" ht="26.1" customHeight="1">
      <c r="A23" s="24" t="s">
        <v>35</v>
      </c>
      <c r="B23" s="25" t="s">
        <v>152</v>
      </c>
      <c r="C23" s="24" t="s">
        <v>33</v>
      </c>
      <c r="D23" s="24" t="s">
        <v>151</v>
      </c>
      <c r="E23" s="163" t="s">
        <v>132</v>
      </c>
      <c r="F23" s="163"/>
      <c r="G23" s="26" t="s">
        <v>36</v>
      </c>
      <c r="H23" s="27">
        <v>1</v>
      </c>
      <c r="I23" s="28">
        <v>1.17</v>
      </c>
      <c r="J23" s="28">
        <v>1.17</v>
      </c>
    </row>
    <row r="24" spans="1:10">
      <c r="A24" s="29"/>
      <c r="B24" s="29"/>
      <c r="C24" s="29"/>
      <c r="D24" s="29"/>
      <c r="E24" s="29" t="s">
        <v>26</v>
      </c>
      <c r="F24" s="30">
        <v>6.82</v>
      </c>
      <c r="G24" s="29"/>
      <c r="H24" s="164" t="s">
        <v>25</v>
      </c>
      <c r="I24" s="164"/>
      <c r="J24" s="30">
        <v>40.81</v>
      </c>
    </row>
    <row r="25" spans="1:10" ht="30" customHeight="1" thickBot="1">
      <c r="A25" s="16"/>
      <c r="B25" s="16"/>
      <c r="C25" s="16"/>
      <c r="D25" s="16"/>
      <c r="E25" s="16"/>
      <c r="F25" s="16"/>
      <c r="G25" s="16" t="s">
        <v>24</v>
      </c>
      <c r="H25" s="31">
        <v>120</v>
      </c>
      <c r="I25" s="16" t="s">
        <v>23</v>
      </c>
      <c r="J25" s="32">
        <v>4897.2</v>
      </c>
    </row>
    <row r="26" spans="1:10" ht="0.95" customHeight="1" thickTop="1">
      <c r="A26" s="33"/>
      <c r="B26" s="33"/>
      <c r="C26" s="33"/>
      <c r="D26" s="33"/>
      <c r="E26" s="33"/>
      <c r="F26" s="33"/>
      <c r="G26" s="33"/>
      <c r="H26" s="33"/>
      <c r="I26" s="33"/>
      <c r="J26" s="33"/>
    </row>
    <row r="27" spans="1:10" ht="18" customHeight="1">
      <c r="A27" s="4" t="s">
        <v>150</v>
      </c>
      <c r="B27" s="5" t="s">
        <v>53</v>
      </c>
      <c r="C27" s="4" t="s">
        <v>52</v>
      </c>
      <c r="D27" s="4" t="s">
        <v>6</v>
      </c>
      <c r="E27" s="166" t="s">
        <v>51</v>
      </c>
      <c r="F27" s="166"/>
      <c r="G27" s="6" t="s">
        <v>50</v>
      </c>
      <c r="H27" s="5" t="s">
        <v>49</v>
      </c>
      <c r="I27" s="5" t="s">
        <v>48</v>
      </c>
      <c r="J27" s="5" t="s">
        <v>47</v>
      </c>
    </row>
    <row r="28" spans="1:10" ht="26.1" customHeight="1">
      <c r="A28" s="10" t="s">
        <v>46</v>
      </c>
      <c r="B28" s="11" t="s">
        <v>149</v>
      </c>
      <c r="C28" s="10" t="s">
        <v>33</v>
      </c>
      <c r="D28" s="10" t="s">
        <v>148</v>
      </c>
      <c r="E28" s="165" t="s">
        <v>37</v>
      </c>
      <c r="F28" s="165"/>
      <c r="G28" s="12" t="s">
        <v>36</v>
      </c>
      <c r="H28" s="18">
        <v>1</v>
      </c>
      <c r="I28" s="13">
        <v>16.32</v>
      </c>
      <c r="J28" s="13">
        <v>16.32</v>
      </c>
    </row>
    <row r="29" spans="1:10" ht="26.1" customHeight="1">
      <c r="A29" s="19" t="s">
        <v>40</v>
      </c>
      <c r="B29" s="20" t="s">
        <v>147</v>
      </c>
      <c r="C29" s="19" t="s">
        <v>33</v>
      </c>
      <c r="D29" s="19" t="s">
        <v>146</v>
      </c>
      <c r="E29" s="162" t="s">
        <v>37</v>
      </c>
      <c r="F29" s="162"/>
      <c r="G29" s="21" t="s">
        <v>36</v>
      </c>
      <c r="H29" s="22">
        <v>1</v>
      </c>
      <c r="I29" s="23">
        <v>7.0000000000000007E-2</v>
      </c>
      <c r="J29" s="23">
        <v>7.0000000000000007E-2</v>
      </c>
    </row>
    <row r="30" spans="1:10" ht="24" customHeight="1">
      <c r="A30" s="24" t="s">
        <v>35</v>
      </c>
      <c r="B30" s="25" t="s">
        <v>145</v>
      </c>
      <c r="C30" s="24" t="s">
        <v>33</v>
      </c>
      <c r="D30" s="24" t="s">
        <v>144</v>
      </c>
      <c r="E30" s="163" t="s">
        <v>143</v>
      </c>
      <c r="F30" s="163"/>
      <c r="G30" s="26" t="s">
        <v>36</v>
      </c>
      <c r="H30" s="27">
        <v>1</v>
      </c>
      <c r="I30" s="28">
        <v>14.29</v>
      </c>
      <c r="J30" s="28">
        <v>14.29</v>
      </c>
    </row>
    <row r="31" spans="1:10" ht="26.1" customHeight="1">
      <c r="A31" s="24" t="s">
        <v>35</v>
      </c>
      <c r="B31" s="25" t="s">
        <v>142</v>
      </c>
      <c r="C31" s="24" t="s">
        <v>33</v>
      </c>
      <c r="D31" s="24" t="s">
        <v>141</v>
      </c>
      <c r="E31" s="163" t="s">
        <v>140</v>
      </c>
      <c r="F31" s="163"/>
      <c r="G31" s="26" t="s">
        <v>36</v>
      </c>
      <c r="H31" s="27">
        <v>1</v>
      </c>
      <c r="I31" s="28">
        <v>1.1399999999999999</v>
      </c>
      <c r="J31" s="28">
        <v>1.1399999999999999</v>
      </c>
    </row>
    <row r="32" spans="1:10" ht="26.1" customHeight="1">
      <c r="A32" s="24" t="s">
        <v>35</v>
      </c>
      <c r="B32" s="25" t="s">
        <v>139</v>
      </c>
      <c r="C32" s="24" t="s">
        <v>33</v>
      </c>
      <c r="D32" s="24" t="s">
        <v>138</v>
      </c>
      <c r="E32" s="163" t="s">
        <v>137</v>
      </c>
      <c r="F32" s="163"/>
      <c r="G32" s="26" t="s">
        <v>36</v>
      </c>
      <c r="H32" s="27">
        <v>1</v>
      </c>
      <c r="I32" s="28">
        <v>0.01</v>
      </c>
      <c r="J32" s="28">
        <v>0.01</v>
      </c>
    </row>
    <row r="33" spans="1:10" ht="26.1" customHeight="1">
      <c r="A33" s="24" t="s">
        <v>35</v>
      </c>
      <c r="B33" s="25" t="s">
        <v>136</v>
      </c>
      <c r="C33" s="24" t="s">
        <v>33</v>
      </c>
      <c r="D33" s="24" t="s">
        <v>135</v>
      </c>
      <c r="E33" s="163" t="s">
        <v>132</v>
      </c>
      <c r="F33" s="163"/>
      <c r="G33" s="26" t="s">
        <v>36</v>
      </c>
      <c r="H33" s="27">
        <v>1</v>
      </c>
      <c r="I33" s="28">
        <v>0.06</v>
      </c>
      <c r="J33" s="28">
        <v>0.06</v>
      </c>
    </row>
    <row r="34" spans="1:10" ht="26.1" customHeight="1">
      <c r="A34" s="24" t="s">
        <v>35</v>
      </c>
      <c r="B34" s="25" t="s">
        <v>134</v>
      </c>
      <c r="C34" s="24" t="s">
        <v>33</v>
      </c>
      <c r="D34" s="24" t="s">
        <v>133</v>
      </c>
      <c r="E34" s="163" t="s">
        <v>132</v>
      </c>
      <c r="F34" s="163"/>
      <c r="G34" s="26" t="s">
        <v>36</v>
      </c>
      <c r="H34" s="27">
        <v>1</v>
      </c>
      <c r="I34" s="28">
        <v>0.75</v>
      </c>
      <c r="J34" s="28">
        <v>0.75</v>
      </c>
    </row>
    <row r="35" spans="1:10">
      <c r="A35" s="29"/>
      <c r="B35" s="29"/>
      <c r="C35" s="29"/>
      <c r="D35" s="29"/>
      <c r="E35" s="29" t="s">
        <v>26</v>
      </c>
      <c r="F35" s="30">
        <v>3.27</v>
      </c>
      <c r="G35" s="29"/>
      <c r="H35" s="164" t="s">
        <v>25</v>
      </c>
      <c r="I35" s="164"/>
      <c r="J35" s="30">
        <v>19.59</v>
      </c>
    </row>
    <row r="36" spans="1:10" ht="30" customHeight="1" thickBot="1">
      <c r="A36" s="16"/>
      <c r="B36" s="16"/>
      <c r="C36" s="16"/>
      <c r="D36" s="16"/>
      <c r="E36" s="16"/>
      <c r="F36" s="16"/>
      <c r="G36" s="16" t="s">
        <v>24</v>
      </c>
      <c r="H36" s="31">
        <v>120</v>
      </c>
      <c r="I36" s="16" t="s">
        <v>23</v>
      </c>
      <c r="J36" s="32">
        <v>2350.8000000000002</v>
      </c>
    </row>
    <row r="37" spans="1:10" ht="0.95" customHeight="1" thickTop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0" ht="24" customHeight="1">
      <c r="A38" s="7" t="s">
        <v>12</v>
      </c>
      <c r="B38" s="7"/>
      <c r="C38" s="7"/>
      <c r="D38" s="7" t="s">
        <v>13</v>
      </c>
      <c r="E38" s="7"/>
      <c r="F38" s="167"/>
      <c r="G38" s="167"/>
      <c r="H38" s="8"/>
      <c r="I38" s="7"/>
      <c r="J38" s="9">
        <f>ORÇAMENTARIA!J10</f>
        <v>21229.73</v>
      </c>
    </row>
    <row r="39" spans="1:10" ht="18" customHeight="1">
      <c r="A39" s="4" t="s">
        <v>131</v>
      </c>
      <c r="B39" s="5" t="s">
        <v>53</v>
      </c>
      <c r="C39" s="4" t="s">
        <v>52</v>
      </c>
      <c r="D39" s="4" t="s">
        <v>6</v>
      </c>
      <c r="E39" s="166" t="s">
        <v>51</v>
      </c>
      <c r="F39" s="166"/>
      <c r="G39" s="6" t="s">
        <v>50</v>
      </c>
      <c r="H39" s="5" t="s">
        <v>49</v>
      </c>
      <c r="I39" s="5" t="s">
        <v>48</v>
      </c>
      <c r="J39" s="5" t="s">
        <v>47</v>
      </c>
    </row>
    <row r="40" spans="1:10" ht="26.1" customHeight="1">
      <c r="A40" s="10" t="s">
        <v>46</v>
      </c>
      <c r="B40" s="11" t="s">
        <v>130</v>
      </c>
      <c r="C40" s="10" t="s">
        <v>33</v>
      </c>
      <c r="D40" s="10" t="s">
        <v>129</v>
      </c>
      <c r="E40" s="165" t="s">
        <v>93</v>
      </c>
      <c r="F40" s="165"/>
      <c r="G40" s="12" t="s">
        <v>83</v>
      </c>
      <c r="H40" s="18">
        <v>1</v>
      </c>
      <c r="I40" s="13">
        <v>72.19</v>
      </c>
      <c r="J40" s="13">
        <v>72.19</v>
      </c>
    </row>
    <row r="41" spans="1:10" ht="24" customHeight="1">
      <c r="A41" s="19" t="s">
        <v>40</v>
      </c>
      <c r="B41" s="20" t="s">
        <v>88</v>
      </c>
      <c r="C41" s="19" t="s">
        <v>33</v>
      </c>
      <c r="D41" s="19" t="s">
        <v>87</v>
      </c>
      <c r="E41" s="162" t="s">
        <v>37</v>
      </c>
      <c r="F41" s="162"/>
      <c r="G41" s="21" t="s">
        <v>36</v>
      </c>
      <c r="H41" s="22">
        <v>3.956</v>
      </c>
      <c r="I41" s="23">
        <v>18.25</v>
      </c>
      <c r="J41" s="23">
        <v>72.19</v>
      </c>
    </row>
    <row r="42" spans="1:10">
      <c r="A42" s="29"/>
      <c r="B42" s="29"/>
      <c r="C42" s="29"/>
      <c r="D42" s="29"/>
      <c r="E42" s="29" t="s">
        <v>26</v>
      </c>
      <c r="F42" s="30">
        <v>14.5</v>
      </c>
      <c r="G42" s="29"/>
      <c r="H42" s="164" t="s">
        <v>25</v>
      </c>
      <c r="I42" s="164"/>
      <c r="J42" s="30">
        <v>86.69</v>
      </c>
    </row>
    <row r="43" spans="1:10" ht="30" customHeight="1" thickBot="1">
      <c r="A43" s="16"/>
      <c r="B43" s="16"/>
      <c r="C43" s="16"/>
      <c r="D43" s="16"/>
      <c r="E43" s="16"/>
      <c r="F43" s="16"/>
      <c r="G43" s="16" t="s">
        <v>24</v>
      </c>
      <c r="H43" s="31">
        <v>198.62</v>
      </c>
      <c r="I43" s="16" t="s">
        <v>23</v>
      </c>
      <c r="J43" s="32">
        <v>17218.36</v>
      </c>
    </row>
    <row r="44" spans="1:10" ht="0.95" customHeight="1" thickTop="1">
      <c r="A44" s="33"/>
      <c r="B44" s="33"/>
      <c r="C44" s="33"/>
      <c r="D44" s="33"/>
      <c r="E44" s="33"/>
      <c r="F44" s="33"/>
      <c r="G44" s="33"/>
      <c r="H44" s="33"/>
      <c r="I44" s="33"/>
      <c r="J44" s="33"/>
    </row>
    <row r="45" spans="1:10" ht="18" customHeight="1">
      <c r="A45" s="4" t="s">
        <v>128</v>
      </c>
      <c r="B45" s="5" t="s">
        <v>53</v>
      </c>
      <c r="C45" s="4" t="s">
        <v>52</v>
      </c>
      <c r="D45" s="4" t="s">
        <v>6</v>
      </c>
      <c r="E45" s="166" t="s">
        <v>51</v>
      </c>
      <c r="F45" s="166"/>
      <c r="G45" s="6" t="s">
        <v>50</v>
      </c>
      <c r="H45" s="5" t="s">
        <v>49</v>
      </c>
      <c r="I45" s="5" t="s">
        <v>48</v>
      </c>
      <c r="J45" s="5" t="s">
        <v>47</v>
      </c>
    </row>
    <row r="46" spans="1:10" ht="26.1" customHeight="1">
      <c r="A46" s="10" t="s">
        <v>46</v>
      </c>
      <c r="B46" s="11" t="s">
        <v>126</v>
      </c>
      <c r="C46" s="10" t="s">
        <v>33</v>
      </c>
      <c r="D46" s="10" t="s">
        <v>125</v>
      </c>
      <c r="E46" s="165" t="s">
        <v>93</v>
      </c>
      <c r="F46" s="165"/>
      <c r="G46" s="12" t="s">
        <v>83</v>
      </c>
      <c r="H46" s="18">
        <v>1</v>
      </c>
      <c r="I46" s="13">
        <v>18.690000000000001</v>
      </c>
      <c r="J46" s="13">
        <v>18.690000000000001</v>
      </c>
    </row>
    <row r="47" spans="1:10" ht="65.099999999999994" customHeight="1">
      <c r="A47" s="19" t="s">
        <v>40</v>
      </c>
      <c r="B47" s="20" t="s">
        <v>124</v>
      </c>
      <c r="C47" s="19" t="s">
        <v>33</v>
      </c>
      <c r="D47" s="19" t="s">
        <v>123</v>
      </c>
      <c r="E47" s="162" t="s">
        <v>112</v>
      </c>
      <c r="F47" s="162"/>
      <c r="G47" s="21" t="s">
        <v>111</v>
      </c>
      <c r="H47" s="22">
        <v>5.4000000000000003E-3</v>
      </c>
      <c r="I47" s="23">
        <v>318.43</v>
      </c>
      <c r="J47" s="23">
        <v>1.71</v>
      </c>
    </row>
    <row r="48" spans="1:10" ht="65.099999999999994" customHeight="1">
      <c r="A48" s="19" t="s">
        <v>40</v>
      </c>
      <c r="B48" s="20" t="s">
        <v>122</v>
      </c>
      <c r="C48" s="19" t="s">
        <v>33</v>
      </c>
      <c r="D48" s="19" t="s">
        <v>121</v>
      </c>
      <c r="E48" s="162" t="s">
        <v>112</v>
      </c>
      <c r="F48" s="162"/>
      <c r="G48" s="21" t="s">
        <v>120</v>
      </c>
      <c r="H48" s="22">
        <v>5.9999999999999995E-4</v>
      </c>
      <c r="I48" s="23">
        <v>70.81</v>
      </c>
      <c r="J48" s="23">
        <v>0.04</v>
      </c>
    </row>
    <row r="49" spans="1:10" ht="24" customHeight="1">
      <c r="A49" s="19" t="s">
        <v>40</v>
      </c>
      <c r="B49" s="20" t="s">
        <v>88</v>
      </c>
      <c r="C49" s="19" t="s">
        <v>33</v>
      </c>
      <c r="D49" s="19" t="s">
        <v>87</v>
      </c>
      <c r="E49" s="162" t="s">
        <v>37</v>
      </c>
      <c r="F49" s="162"/>
      <c r="G49" s="21" t="s">
        <v>36</v>
      </c>
      <c r="H49" s="22">
        <v>0.88090000000000002</v>
      </c>
      <c r="I49" s="23">
        <v>18.25</v>
      </c>
      <c r="J49" s="23">
        <v>16.07</v>
      </c>
    </row>
    <row r="50" spans="1:10" ht="39" customHeight="1">
      <c r="A50" s="19" t="s">
        <v>40</v>
      </c>
      <c r="B50" s="20" t="s">
        <v>119</v>
      </c>
      <c r="C50" s="19" t="s">
        <v>33</v>
      </c>
      <c r="D50" s="19" t="s">
        <v>118</v>
      </c>
      <c r="E50" s="162" t="s">
        <v>112</v>
      </c>
      <c r="F50" s="162"/>
      <c r="G50" s="21" t="s">
        <v>111</v>
      </c>
      <c r="H50" s="22">
        <v>9.4200000000000006E-2</v>
      </c>
      <c r="I50" s="23">
        <v>9.2799999999999994</v>
      </c>
      <c r="J50" s="23">
        <v>0.87</v>
      </c>
    </row>
    <row r="51" spans="1:10">
      <c r="A51" s="29"/>
      <c r="B51" s="29"/>
      <c r="C51" s="29"/>
      <c r="D51" s="29"/>
      <c r="E51" s="29" t="s">
        <v>26</v>
      </c>
      <c r="F51" s="30">
        <v>3.75</v>
      </c>
      <c r="G51" s="29"/>
      <c r="H51" s="164" t="s">
        <v>25</v>
      </c>
      <c r="I51" s="164"/>
      <c r="J51" s="30">
        <v>22.44</v>
      </c>
    </row>
    <row r="52" spans="1:10" ht="30" customHeight="1" thickBot="1">
      <c r="A52" s="16"/>
      <c r="B52" s="16"/>
      <c r="C52" s="16"/>
      <c r="D52" s="16"/>
      <c r="E52" s="16"/>
      <c r="F52" s="16"/>
      <c r="G52" s="16" t="s">
        <v>24</v>
      </c>
      <c r="H52" s="31">
        <v>178.76</v>
      </c>
      <c r="I52" s="16" t="s">
        <v>23</v>
      </c>
      <c r="J52" s="32">
        <v>4011.37</v>
      </c>
    </row>
    <row r="53" spans="1:10" ht="0.95" customHeight="1" thickTop="1">
      <c r="A53" s="33"/>
      <c r="B53" s="33"/>
      <c r="C53" s="33"/>
      <c r="D53" s="33"/>
      <c r="E53" s="33"/>
      <c r="F53" s="33"/>
      <c r="G53" s="33"/>
      <c r="H53" s="33"/>
      <c r="I53" s="33"/>
      <c r="J53" s="33"/>
    </row>
    <row r="54" spans="1:10" ht="24" customHeight="1">
      <c r="A54" s="7" t="s">
        <v>14</v>
      </c>
      <c r="B54" s="7"/>
      <c r="C54" s="7"/>
      <c r="D54" s="7" t="s">
        <v>15</v>
      </c>
      <c r="E54" s="7"/>
      <c r="F54" s="167"/>
      <c r="G54" s="167"/>
      <c r="H54" s="8"/>
      <c r="I54" s="7"/>
      <c r="J54" s="9">
        <f>ORÇAMENTARIA!J13</f>
        <v>356268.98</v>
      </c>
    </row>
    <row r="55" spans="1:10" ht="18" customHeight="1">
      <c r="A55" s="4" t="s">
        <v>127</v>
      </c>
      <c r="B55" s="5" t="s">
        <v>53</v>
      </c>
      <c r="C55" s="4" t="s">
        <v>52</v>
      </c>
      <c r="D55" s="4" t="s">
        <v>6</v>
      </c>
      <c r="E55" s="166" t="s">
        <v>51</v>
      </c>
      <c r="F55" s="166"/>
      <c r="G55" s="6" t="s">
        <v>50</v>
      </c>
      <c r="H55" s="5" t="s">
        <v>49</v>
      </c>
      <c r="I55" s="5" t="s">
        <v>48</v>
      </c>
      <c r="J55" s="5" t="s">
        <v>47</v>
      </c>
    </row>
    <row r="56" spans="1:10" ht="54.75" customHeight="1">
      <c r="A56" s="10" t="s">
        <v>46</v>
      </c>
      <c r="B56" s="11" t="s">
        <v>177</v>
      </c>
      <c r="C56" s="10" t="s">
        <v>178</v>
      </c>
      <c r="D56" s="10" t="s">
        <v>179</v>
      </c>
      <c r="E56" s="165" t="s">
        <v>182</v>
      </c>
      <c r="F56" s="165"/>
      <c r="G56" s="12" t="s">
        <v>30</v>
      </c>
      <c r="H56" s="18">
        <v>1</v>
      </c>
      <c r="I56" s="13">
        <f>J56</f>
        <v>1149.3399999999999</v>
      </c>
      <c r="J56" s="13">
        <f>SUM(J57:J61)</f>
        <v>1149.3399999999999</v>
      </c>
    </row>
    <row r="57" spans="1:10" ht="65.099999999999994" customHeight="1">
      <c r="A57" s="19" t="s">
        <v>40</v>
      </c>
      <c r="B57" s="20">
        <v>5928</v>
      </c>
      <c r="C57" s="19" t="s">
        <v>33</v>
      </c>
      <c r="D57" s="35" t="s">
        <v>183</v>
      </c>
      <c r="E57" s="162" t="s">
        <v>112</v>
      </c>
      <c r="F57" s="162"/>
      <c r="G57" s="21" t="s">
        <v>111</v>
      </c>
      <c r="H57" s="22">
        <v>0.18</v>
      </c>
      <c r="I57" s="45">
        <v>276.61</v>
      </c>
      <c r="J57" s="23">
        <f>TRUNC(I57*H57,2)</f>
        <v>49.78</v>
      </c>
    </row>
    <row r="58" spans="1:10" ht="25.5">
      <c r="A58" s="19" t="s">
        <v>40</v>
      </c>
      <c r="B58" s="20" t="s">
        <v>42</v>
      </c>
      <c r="C58" s="19" t="s">
        <v>33</v>
      </c>
      <c r="D58" s="19" t="s">
        <v>41</v>
      </c>
      <c r="E58" s="162" t="s">
        <v>37</v>
      </c>
      <c r="F58" s="162"/>
      <c r="G58" s="21" t="s">
        <v>36</v>
      </c>
      <c r="H58" s="22">
        <v>0.64100000000000001</v>
      </c>
      <c r="I58" s="23">
        <v>19.440000000000001</v>
      </c>
      <c r="J58" s="23">
        <f t="shared" ref="J58:J59" si="0">TRUNC(I58*H58,2)</f>
        <v>12.46</v>
      </c>
    </row>
    <row r="59" spans="1:10" ht="24" customHeight="1">
      <c r="A59" s="19" t="s">
        <v>40</v>
      </c>
      <c r="B59" s="20" t="s">
        <v>39</v>
      </c>
      <c r="C59" s="19" t="s">
        <v>33</v>
      </c>
      <c r="D59" s="19" t="s">
        <v>38</v>
      </c>
      <c r="E59" s="162" t="s">
        <v>37</v>
      </c>
      <c r="F59" s="162"/>
      <c r="G59" s="21" t="s">
        <v>36</v>
      </c>
      <c r="H59" s="22">
        <v>2.0840000000000001</v>
      </c>
      <c r="I59" s="23">
        <v>23.61</v>
      </c>
      <c r="J59" s="23">
        <f t="shared" si="0"/>
        <v>49.2</v>
      </c>
    </row>
    <row r="60" spans="1:10" ht="39" customHeight="1">
      <c r="A60" s="24" t="s">
        <v>35</v>
      </c>
      <c r="B60" s="25">
        <v>39746</v>
      </c>
      <c r="C60" s="24" t="s">
        <v>33</v>
      </c>
      <c r="D60" s="34" t="s">
        <v>184</v>
      </c>
      <c r="E60" s="163" t="s">
        <v>31</v>
      </c>
      <c r="F60" s="163"/>
      <c r="G60" s="26" t="s">
        <v>30</v>
      </c>
      <c r="H60" s="27">
        <v>4</v>
      </c>
      <c r="I60" s="80">
        <f>'INCLUIR VALOR'!F2</f>
        <v>35</v>
      </c>
      <c r="J60" s="28">
        <f>TRUNC(I60*H60,2)</f>
        <v>140</v>
      </c>
    </row>
    <row r="61" spans="1:10" ht="39" customHeight="1">
      <c r="A61" s="24" t="s">
        <v>35</v>
      </c>
      <c r="B61" s="25" t="s">
        <v>185</v>
      </c>
      <c r="C61" s="24" t="s">
        <v>178</v>
      </c>
      <c r="D61" s="34" t="s">
        <v>186</v>
      </c>
      <c r="E61" s="163" t="s">
        <v>132</v>
      </c>
      <c r="F61" s="163"/>
      <c r="G61" s="26" t="s">
        <v>30</v>
      </c>
      <c r="H61" s="27">
        <v>1</v>
      </c>
      <c r="I61" s="80">
        <f>'INCLUIR VALOR'!F3</f>
        <v>897.9</v>
      </c>
      <c r="J61" s="28">
        <f>TRUNC(I61*H61,2)</f>
        <v>897.9</v>
      </c>
    </row>
    <row r="62" spans="1:10">
      <c r="A62" s="29"/>
      <c r="B62" s="29"/>
      <c r="C62" s="29"/>
      <c r="D62" s="29"/>
      <c r="E62" s="29" t="s">
        <v>26</v>
      </c>
      <c r="F62" s="30">
        <f>TRUNC(J56/100*20.09,2)</f>
        <v>230.9</v>
      </c>
      <c r="G62" s="29"/>
      <c r="H62" s="164" t="s">
        <v>25</v>
      </c>
      <c r="I62" s="164"/>
      <c r="J62" s="30">
        <f>F62+J56</f>
        <v>1380.24</v>
      </c>
    </row>
    <row r="63" spans="1:10" ht="30" customHeight="1" thickBot="1">
      <c r="A63" s="16"/>
      <c r="B63" s="16"/>
      <c r="C63" s="16"/>
      <c r="D63" s="16"/>
      <c r="E63" s="16"/>
      <c r="F63" s="16"/>
      <c r="G63" s="16" t="s">
        <v>24</v>
      </c>
      <c r="H63" s="31">
        <v>81</v>
      </c>
      <c r="I63" s="16" t="s">
        <v>23</v>
      </c>
      <c r="J63" s="32">
        <f>H63*J62</f>
        <v>111799.44</v>
      </c>
    </row>
    <row r="64" spans="1:10" ht="0.95" customHeight="1" thickTop="1">
      <c r="A64" s="33"/>
      <c r="B64" s="33"/>
      <c r="C64" s="33"/>
      <c r="D64" s="33"/>
      <c r="E64" s="33"/>
      <c r="F64" s="33"/>
      <c r="G64" s="33"/>
      <c r="H64" s="33"/>
      <c r="I64" s="33"/>
      <c r="J64" s="33"/>
    </row>
    <row r="65" spans="1:10" ht="18" customHeight="1">
      <c r="A65" s="4" t="s">
        <v>117</v>
      </c>
      <c r="B65" s="5" t="s">
        <v>53</v>
      </c>
      <c r="C65" s="4" t="s">
        <v>52</v>
      </c>
      <c r="D65" s="4" t="s">
        <v>6</v>
      </c>
      <c r="E65" s="166" t="s">
        <v>51</v>
      </c>
      <c r="F65" s="166"/>
      <c r="G65" s="6" t="s">
        <v>50</v>
      </c>
      <c r="H65" s="5" t="s">
        <v>49</v>
      </c>
      <c r="I65" s="5" t="s">
        <v>48</v>
      </c>
      <c r="J65" s="5" t="s">
        <v>47</v>
      </c>
    </row>
    <row r="66" spans="1:10" ht="39" customHeight="1">
      <c r="A66" s="10" t="s">
        <v>46</v>
      </c>
      <c r="B66" s="11" t="s">
        <v>116</v>
      </c>
      <c r="C66" s="10" t="s">
        <v>33</v>
      </c>
      <c r="D66" s="10" t="s">
        <v>115</v>
      </c>
      <c r="E66" s="165" t="s">
        <v>43</v>
      </c>
      <c r="F66" s="165"/>
      <c r="G66" s="12" t="s">
        <v>30</v>
      </c>
      <c r="H66" s="18">
        <v>1</v>
      </c>
      <c r="I66" s="13">
        <f>J66</f>
        <v>526.33000000000004</v>
      </c>
      <c r="J66" s="13">
        <f>SUM(J67:J71)</f>
        <v>526.33000000000004</v>
      </c>
    </row>
    <row r="67" spans="1:10" ht="65.099999999999994" customHeight="1">
      <c r="A67" s="19" t="s">
        <v>40</v>
      </c>
      <c r="B67" s="20" t="s">
        <v>114</v>
      </c>
      <c r="C67" s="19" t="s">
        <v>33</v>
      </c>
      <c r="D67" s="35" t="s">
        <v>113</v>
      </c>
      <c r="E67" s="162" t="s">
        <v>112</v>
      </c>
      <c r="F67" s="162"/>
      <c r="G67" s="21" t="s">
        <v>111</v>
      </c>
      <c r="H67" s="22">
        <v>0.23880000000000001</v>
      </c>
      <c r="I67" s="23">
        <f>I57</f>
        <v>276.61</v>
      </c>
      <c r="J67" s="23">
        <f>TRUNC(I67*H67,2)</f>
        <v>66.05</v>
      </c>
    </row>
    <row r="68" spans="1:10" ht="26.1" customHeight="1">
      <c r="A68" s="19" t="s">
        <v>40</v>
      </c>
      <c r="B68" s="20" t="s">
        <v>42</v>
      </c>
      <c r="C68" s="19" t="s">
        <v>33</v>
      </c>
      <c r="D68" s="19" t="s">
        <v>41</v>
      </c>
      <c r="E68" s="162" t="s">
        <v>37</v>
      </c>
      <c r="F68" s="162"/>
      <c r="G68" s="21" t="s">
        <v>36</v>
      </c>
      <c r="H68" s="22">
        <v>0.23810000000000001</v>
      </c>
      <c r="I68" s="23">
        <v>19.440000000000001</v>
      </c>
      <c r="J68" s="23">
        <f>TRUNC(I68*H68,2)</f>
        <v>4.62</v>
      </c>
    </row>
    <row r="69" spans="1:10" ht="24" customHeight="1">
      <c r="A69" s="19" t="s">
        <v>40</v>
      </c>
      <c r="B69" s="20" t="s">
        <v>39</v>
      </c>
      <c r="C69" s="19" t="s">
        <v>33</v>
      </c>
      <c r="D69" s="19" t="s">
        <v>38</v>
      </c>
      <c r="E69" s="162" t="s">
        <v>37</v>
      </c>
      <c r="F69" s="162"/>
      <c r="G69" s="21" t="s">
        <v>36</v>
      </c>
      <c r="H69" s="22">
        <v>0.23810000000000001</v>
      </c>
      <c r="I69" s="23">
        <v>23.61</v>
      </c>
      <c r="J69" s="23">
        <f t="shared" ref="J69" si="1">TRUNC(I69*H69,2)</f>
        <v>5.62</v>
      </c>
    </row>
    <row r="70" spans="1:10" ht="31.5" customHeight="1">
      <c r="A70" s="24" t="s">
        <v>35</v>
      </c>
      <c r="B70" s="25" t="s">
        <v>69</v>
      </c>
      <c r="C70" s="24" t="s">
        <v>33</v>
      </c>
      <c r="D70" s="34" t="s">
        <v>68</v>
      </c>
      <c r="E70" s="163" t="s">
        <v>31</v>
      </c>
      <c r="F70" s="163"/>
      <c r="G70" s="26" t="s">
        <v>30</v>
      </c>
      <c r="H70" s="27">
        <v>1.4E-2</v>
      </c>
      <c r="I70" s="28">
        <v>3.4</v>
      </c>
      <c r="J70" s="28">
        <f>TRUNC(I70*H70,2)</f>
        <v>0.04</v>
      </c>
    </row>
    <row r="71" spans="1:10" ht="35.25" customHeight="1">
      <c r="A71" s="24" t="s">
        <v>35</v>
      </c>
      <c r="B71" s="25" t="s">
        <v>110</v>
      </c>
      <c r="C71" s="24" t="s">
        <v>33</v>
      </c>
      <c r="D71" s="34" t="s">
        <v>109</v>
      </c>
      <c r="E71" s="163" t="s">
        <v>31</v>
      </c>
      <c r="F71" s="163"/>
      <c r="G71" s="26" t="s">
        <v>30</v>
      </c>
      <c r="H71" s="27">
        <v>1</v>
      </c>
      <c r="I71" s="80">
        <f>'INCLUIR VALOR'!F4</f>
        <v>450</v>
      </c>
      <c r="J71" s="28">
        <f>TRUNC(I71*H71,2)</f>
        <v>450</v>
      </c>
    </row>
    <row r="72" spans="1:10">
      <c r="A72" s="29"/>
      <c r="B72" s="29"/>
      <c r="C72" s="29"/>
      <c r="D72" s="29"/>
      <c r="E72" s="29" t="s">
        <v>26</v>
      </c>
      <c r="F72" s="30">
        <f>TRUNC(J66/100*20.09,2)</f>
        <v>105.73</v>
      </c>
      <c r="G72" s="29"/>
      <c r="H72" s="164" t="s">
        <v>25</v>
      </c>
      <c r="I72" s="164"/>
      <c r="J72" s="30">
        <f>F72+J66</f>
        <v>632.06000000000006</v>
      </c>
    </row>
    <row r="73" spans="1:10" ht="30" customHeight="1" thickBot="1">
      <c r="A73" s="16"/>
      <c r="B73" s="16"/>
      <c r="C73" s="16"/>
      <c r="D73" s="16"/>
      <c r="E73" s="16"/>
      <c r="F73" s="16"/>
      <c r="G73" s="16" t="s">
        <v>24</v>
      </c>
      <c r="H73" s="31">
        <v>81</v>
      </c>
      <c r="I73" s="16" t="s">
        <v>23</v>
      </c>
      <c r="J73" s="32">
        <f>H73*J72</f>
        <v>51196.860000000008</v>
      </c>
    </row>
    <row r="74" spans="1:10" ht="0.95" customHeight="1" thickTop="1">
      <c r="A74" s="33"/>
      <c r="B74" s="33"/>
      <c r="C74" s="33"/>
      <c r="D74" s="33"/>
      <c r="E74" s="33"/>
      <c r="F74" s="33"/>
      <c r="G74" s="33"/>
      <c r="H74" s="33"/>
      <c r="I74" s="33"/>
      <c r="J74" s="33"/>
    </row>
    <row r="75" spans="1:10" ht="18" customHeight="1">
      <c r="A75" s="4" t="s">
        <v>108</v>
      </c>
      <c r="B75" s="5" t="s">
        <v>53</v>
      </c>
      <c r="C75" s="4" t="s">
        <v>52</v>
      </c>
      <c r="D75" s="4" t="s">
        <v>6</v>
      </c>
      <c r="E75" s="166" t="s">
        <v>51</v>
      </c>
      <c r="F75" s="166"/>
      <c r="G75" s="6" t="s">
        <v>50</v>
      </c>
      <c r="H75" s="5" t="s">
        <v>49</v>
      </c>
      <c r="I75" s="5" t="s">
        <v>48</v>
      </c>
      <c r="J75" s="5" t="s">
        <v>47</v>
      </c>
    </row>
    <row r="76" spans="1:10" ht="24" customHeight="1">
      <c r="A76" s="10" t="s">
        <v>46</v>
      </c>
      <c r="B76" s="11" t="s">
        <v>107</v>
      </c>
      <c r="C76" s="10" t="s">
        <v>102</v>
      </c>
      <c r="D76" s="10" t="s">
        <v>106</v>
      </c>
      <c r="E76" s="165" t="s">
        <v>11</v>
      </c>
      <c r="F76" s="165"/>
      <c r="G76" s="12" t="s">
        <v>75</v>
      </c>
      <c r="H76" s="18">
        <v>1</v>
      </c>
      <c r="I76" s="13">
        <f>J76</f>
        <v>14.79</v>
      </c>
      <c r="J76" s="13">
        <f>SUM(J77:J79)</f>
        <v>14.79</v>
      </c>
    </row>
    <row r="77" spans="1:10" ht="26.1" customHeight="1">
      <c r="A77" s="19" t="s">
        <v>40</v>
      </c>
      <c r="B77" s="20" t="s">
        <v>105</v>
      </c>
      <c r="C77" s="19" t="s">
        <v>102</v>
      </c>
      <c r="D77" s="19" t="s">
        <v>41</v>
      </c>
      <c r="E77" s="162" t="s">
        <v>11</v>
      </c>
      <c r="F77" s="162"/>
      <c r="G77" s="21" t="s">
        <v>36</v>
      </c>
      <c r="H77" s="22">
        <v>0.04</v>
      </c>
      <c r="I77" s="23">
        <v>20.059999999999999</v>
      </c>
      <c r="J77" s="23">
        <f>TRUNC(I77*H77,2)</f>
        <v>0.8</v>
      </c>
    </row>
    <row r="78" spans="1:10" ht="24" customHeight="1">
      <c r="A78" s="19" t="s">
        <v>40</v>
      </c>
      <c r="B78" s="20" t="s">
        <v>104</v>
      </c>
      <c r="C78" s="19" t="s">
        <v>102</v>
      </c>
      <c r="D78" s="19" t="s">
        <v>38</v>
      </c>
      <c r="E78" s="162" t="s">
        <v>11</v>
      </c>
      <c r="F78" s="162"/>
      <c r="G78" s="21" t="s">
        <v>36</v>
      </c>
      <c r="H78" s="22">
        <v>0.08</v>
      </c>
      <c r="I78" s="23">
        <v>24.88</v>
      </c>
      <c r="J78" s="23">
        <f>TRUNC(I78*H78,2)</f>
        <v>1.99</v>
      </c>
    </row>
    <row r="79" spans="1:10" ht="24" customHeight="1">
      <c r="A79" s="24" t="s">
        <v>35</v>
      </c>
      <c r="B79" s="25" t="s">
        <v>103</v>
      </c>
      <c r="C79" s="24" t="s">
        <v>102</v>
      </c>
      <c r="D79" s="34" t="s">
        <v>101</v>
      </c>
      <c r="E79" s="163" t="s">
        <v>31</v>
      </c>
      <c r="F79" s="163"/>
      <c r="G79" s="26" t="s">
        <v>75</v>
      </c>
      <c r="H79" s="27">
        <v>1</v>
      </c>
      <c r="I79" s="80">
        <f>'INCLUIR VALOR'!F6</f>
        <v>12</v>
      </c>
      <c r="J79" s="28">
        <f>TRUNC(I79*H79,2)</f>
        <v>12</v>
      </c>
    </row>
    <row r="80" spans="1:10">
      <c r="A80" s="29"/>
      <c r="B80" s="29"/>
      <c r="C80" s="29"/>
      <c r="D80" s="29"/>
      <c r="E80" s="29" t="s">
        <v>26</v>
      </c>
      <c r="F80" s="30">
        <f>TRUNC(J76/100*20.09,2)</f>
        <v>2.97</v>
      </c>
      <c r="G80" s="29"/>
      <c r="H80" s="164" t="s">
        <v>25</v>
      </c>
      <c r="I80" s="164"/>
      <c r="J80" s="30">
        <f>F80+J76</f>
        <v>17.759999999999998</v>
      </c>
    </row>
    <row r="81" spans="1:10" ht="30" customHeight="1" thickBot="1">
      <c r="A81" s="16"/>
      <c r="B81" s="16"/>
      <c r="C81" s="16"/>
      <c r="D81" s="16"/>
      <c r="E81" s="16"/>
      <c r="F81" s="16"/>
      <c r="G81" s="16" t="s">
        <v>24</v>
      </c>
      <c r="H81" s="31">
        <v>5104.97</v>
      </c>
      <c r="I81" s="16" t="s">
        <v>23</v>
      </c>
      <c r="J81" s="32">
        <f>TRUNC(H81*J80,2)</f>
        <v>90664.26</v>
      </c>
    </row>
    <row r="82" spans="1:10" ht="0.95" customHeight="1" thickTop="1">
      <c r="A82" s="33"/>
      <c r="B82" s="33"/>
      <c r="C82" s="33"/>
      <c r="D82" s="33"/>
      <c r="E82" s="33"/>
      <c r="F82" s="33"/>
      <c r="G82" s="33"/>
      <c r="H82" s="33"/>
      <c r="I82" s="33"/>
      <c r="J82" s="33"/>
    </row>
    <row r="83" spans="1:10" ht="18" customHeight="1">
      <c r="A83" s="4" t="s">
        <v>100</v>
      </c>
      <c r="B83" s="5" t="s">
        <v>53</v>
      </c>
      <c r="C83" s="4" t="s">
        <v>52</v>
      </c>
      <c r="D83" s="4" t="s">
        <v>6</v>
      </c>
      <c r="E83" s="166" t="s">
        <v>51</v>
      </c>
      <c r="F83" s="166"/>
      <c r="G83" s="6" t="s">
        <v>50</v>
      </c>
      <c r="H83" s="5" t="s">
        <v>49</v>
      </c>
      <c r="I83" s="5" t="s">
        <v>48</v>
      </c>
      <c r="J83" s="5" t="s">
        <v>47</v>
      </c>
    </row>
    <row r="84" spans="1:10" ht="51" customHeight="1">
      <c r="A84" s="10" t="s">
        <v>46</v>
      </c>
      <c r="B84" s="11" t="s">
        <v>99</v>
      </c>
      <c r="C84" s="10" t="s">
        <v>33</v>
      </c>
      <c r="D84" s="10" t="s">
        <v>98</v>
      </c>
      <c r="E84" s="165" t="s">
        <v>43</v>
      </c>
      <c r="F84" s="165"/>
      <c r="G84" s="12" t="s">
        <v>30</v>
      </c>
      <c r="H84" s="18">
        <v>1</v>
      </c>
      <c r="I84" s="13">
        <v>183.67</v>
      </c>
      <c r="J84" s="13">
        <v>183.67</v>
      </c>
    </row>
    <row r="85" spans="1:10" ht="39" customHeight="1">
      <c r="A85" s="19" t="s">
        <v>40</v>
      </c>
      <c r="B85" s="20" t="s">
        <v>97</v>
      </c>
      <c r="C85" s="19" t="s">
        <v>33</v>
      </c>
      <c r="D85" s="19" t="s">
        <v>96</v>
      </c>
      <c r="E85" s="162" t="s">
        <v>37</v>
      </c>
      <c r="F85" s="162"/>
      <c r="G85" s="21" t="s">
        <v>83</v>
      </c>
      <c r="H85" s="22">
        <v>2.6100000000000002E-2</v>
      </c>
      <c r="I85" s="23">
        <v>725.5</v>
      </c>
      <c r="J85" s="23">
        <v>18.93</v>
      </c>
    </row>
    <row r="86" spans="1:10" ht="39" customHeight="1">
      <c r="A86" s="19" t="s">
        <v>40</v>
      </c>
      <c r="B86" s="20" t="s">
        <v>95</v>
      </c>
      <c r="C86" s="19" t="s">
        <v>33</v>
      </c>
      <c r="D86" s="19" t="s">
        <v>94</v>
      </c>
      <c r="E86" s="162" t="s">
        <v>93</v>
      </c>
      <c r="F86" s="162"/>
      <c r="G86" s="21" t="s">
        <v>83</v>
      </c>
      <c r="H86" s="22">
        <v>4.9000000000000002E-2</v>
      </c>
      <c r="I86" s="23">
        <v>272.14999999999998</v>
      </c>
      <c r="J86" s="23">
        <v>13.33</v>
      </c>
    </row>
    <row r="87" spans="1:10" ht="39" customHeight="1">
      <c r="A87" s="19" t="s">
        <v>40</v>
      </c>
      <c r="B87" s="20" t="s">
        <v>92</v>
      </c>
      <c r="C87" s="19" t="s">
        <v>33</v>
      </c>
      <c r="D87" s="19" t="s">
        <v>91</v>
      </c>
      <c r="E87" s="162" t="s">
        <v>37</v>
      </c>
      <c r="F87" s="162"/>
      <c r="G87" s="21" t="s">
        <v>83</v>
      </c>
      <c r="H87" s="22">
        <v>6.4000000000000003E-3</v>
      </c>
      <c r="I87" s="23">
        <v>433.17</v>
      </c>
      <c r="J87" s="23">
        <v>2.77</v>
      </c>
    </row>
    <row r="88" spans="1:10" ht="24" customHeight="1">
      <c r="A88" s="19" t="s">
        <v>40</v>
      </c>
      <c r="B88" s="20" t="s">
        <v>90</v>
      </c>
      <c r="C88" s="19" t="s">
        <v>33</v>
      </c>
      <c r="D88" s="19" t="s">
        <v>89</v>
      </c>
      <c r="E88" s="162" t="s">
        <v>37</v>
      </c>
      <c r="F88" s="162"/>
      <c r="G88" s="21" t="s">
        <v>36</v>
      </c>
      <c r="H88" s="22">
        <v>1.3764000000000001</v>
      </c>
      <c r="I88" s="23">
        <v>23.31</v>
      </c>
      <c r="J88" s="23">
        <v>32.08</v>
      </c>
    </row>
    <row r="89" spans="1:10" ht="24" customHeight="1">
      <c r="A89" s="19" t="s">
        <v>40</v>
      </c>
      <c r="B89" s="20" t="s">
        <v>88</v>
      </c>
      <c r="C89" s="19" t="s">
        <v>33</v>
      </c>
      <c r="D89" s="19" t="s">
        <v>87</v>
      </c>
      <c r="E89" s="162" t="s">
        <v>37</v>
      </c>
      <c r="F89" s="162"/>
      <c r="G89" s="21" t="s">
        <v>36</v>
      </c>
      <c r="H89" s="22">
        <v>1.0813999999999999</v>
      </c>
      <c r="I89" s="23">
        <v>18.25</v>
      </c>
      <c r="J89" s="23">
        <v>19.73</v>
      </c>
    </row>
    <row r="90" spans="1:10" ht="39" customHeight="1">
      <c r="A90" s="19" t="s">
        <v>40</v>
      </c>
      <c r="B90" s="20" t="s">
        <v>86</v>
      </c>
      <c r="C90" s="19" t="s">
        <v>33</v>
      </c>
      <c r="D90" s="19" t="s">
        <v>85</v>
      </c>
      <c r="E90" s="162" t="s">
        <v>84</v>
      </c>
      <c r="F90" s="162"/>
      <c r="G90" s="21" t="s">
        <v>83</v>
      </c>
      <c r="H90" s="22">
        <v>2.52E-2</v>
      </c>
      <c r="I90" s="23">
        <v>2556.7199999999998</v>
      </c>
      <c r="J90" s="23">
        <v>64.42</v>
      </c>
    </row>
    <row r="91" spans="1:10" ht="26.1" customHeight="1">
      <c r="A91" s="24" t="s">
        <v>35</v>
      </c>
      <c r="B91" s="25" t="s">
        <v>82</v>
      </c>
      <c r="C91" s="24" t="s">
        <v>33</v>
      </c>
      <c r="D91" s="24" t="s">
        <v>81</v>
      </c>
      <c r="E91" s="163" t="s">
        <v>31</v>
      </c>
      <c r="F91" s="163"/>
      <c r="G91" s="26" t="s">
        <v>30</v>
      </c>
      <c r="H91" s="27">
        <v>10.036099999999999</v>
      </c>
      <c r="I91" s="28">
        <v>3.23</v>
      </c>
      <c r="J91" s="28">
        <v>32.409999999999997</v>
      </c>
    </row>
    <row r="92" spans="1:10">
      <c r="A92" s="29"/>
      <c r="B92" s="29"/>
      <c r="C92" s="29"/>
      <c r="D92" s="29"/>
      <c r="E92" s="29" t="s">
        <v>29</v>
      </c>
      <c r="F92" s="30">
        <v>81.98</v>
      </c>
      <c r="G92" s="29" t="s">
        <v>28</v>
      </c>
      <c r="H92" s="30">
        <v>0</v>
      </c>
      <c r="I92" s="29" t="s">
        <v>27</v>
      </c>
      <c r="J92" s="30">
        <v>81.98</v>
      </c>
    </row>
    <row r="93" spans="1:10">
      <c r="A93" s="29"/>
      <c r="B93" s="29"/>
      <c r="C93" s="29"/>
      <c r="D93" s="29"/>
      <c r="E93" s="29" t="s">
        <v>26</v>
      </c>
      <c r="F93" s="30">
        <v>36.89</v>
      </c>
      <c r="G93" s="29"/>
      <c r="H93" s="164" t="s">
        <v>25</v>
      </c>
      <c r="I93" s="164"/>
      <c r="J93" s="30">
        <v>220.56</v>
      </c>
    </row>
    <row r="94" spans="1:10" ht="30" customHeight="1" thickBot="1">
      <c r="A94" s="16"/>
      <c r="B94" s="16"/>
      <c r="C94" s="16"/>
      <c r="D94" s="16"/>
      <c r="E94" s="16"/>
      <c r="F94" s="16"/>
      <c r="G94" s="16" t="s">
        <v>24</v>
      </c>
      <c r="H94" s="31">
        <v>81</v>
      </c>
      <c r="I94" s="16" t="s">
        <v>23</v>
      </c>
      <c r="J94" s="32">
        <v>17865.36</v>
      </c>
    </row>
    <row r="95" spans="1:10" ht="0.95" customHeight="1" thickTop="1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0" ht="18" customHeight="1">
      <c r="A96" s="4" t="s">
        <v>80</v>
      </c>
      <c r="B96" s="5" t="s">
        <v>53</v>
      </c>
      <c r="C96" s="4" t="s">
        <v>52</v>
      </c>
      <c r="D96" s="4" t="s">
        <v>6</v>
      </c>
      <c r="E96" s="166" t="s">
        <v>51</v>
      </c>
      <c r="F96" s="166"/>
      <c r="G96" s="6" t="s">
        <v>50</v>
      </c>
      <c r="H96" s="5" t="s">
        <v>49</v>
      </c>
      <c r="I96" s="5" t="s">
        <v>48</v>
      </c>
      <c r="J96" s="5" t="s">
        <v>47</v>
      </c>
    </row>
    <row r="97" spans="1:10" ht="39" customHeight="1">
      <c r="A97" s="10" t="s">
        <v>46</v>
      </c>
      <c r="B97" s="11" t="s">
        <v>79</v>
      </c>
      <c r="C97" s="10" t="s">
        <v>33</v>
      </c>
      <c r="D97" s="10" t="s">
        <v>78</v>
      </c>
      <c r="E97" s="165" t="s">
        <v>43</v>
      </c>
      <c r="F97" s="165"/>
      <c r="G97" s="12" t="s">
        <v>75</v>
      </c>
      <c r="H97" s="18">
        <v>1</v>
      </c>
      <c r="I97" s="13">
        <v>6.37</v>
      </c>
      <c r="J97" s="13">
        <v>6.37</v>
      </c>
    </row>
    <row r="98" spans="1:10" ht="26.1" customHeight="1">
      <c r="A98" s="19" t="s">
        <v>40</v>
      </c>
      <c r="B98" s="20" t="s">
        <v>42</v>
      </c>
      <c r="C98" s="19" t="s">
        <v>33</v>
      </c>
      <c r="D98" s="19" t="s">
        <v>41</v>
      </c>
      <c r="E98" s="162" t="s">
        <v>37</v>
      </c>
      <c r="F98" s="162"/>
      <c r="G98" s="21" t="s">
        <v>36</v>
      </c>
      <c r="H98" s="22">
        <v>3.9E-2</v>
      </c>
      <c r="I98" s="23">
        <v>19.440000000000001</v>
      </c>
      <c r="J98" s="23">
        <v>0.75</v>
      </c>
    </row>
    <row r="99" spans="1:10" ht="24" customHeight="1">
      <c r="A99" s="19" t="s">
        <v>40</v>
      </c>
      <c r="B99" s="20" t="s">
        <v>39</v>
      </c>
      <c r="C99" s="19" t="s">
        <v>33</v>
      </c>
      <c r="D99" s="19" t="s">
        <v>38</v>
      </c>
      <c r="E99" s="162" t="s">
        <v>37</v>
      </c>
      <c r="F99" s="162"/>
      <c r="G99" s="21" t="s">
        <v>36</v>
      </c>
      <c r="H99" s="22">
        <v>3.9E-2</v>
      </c>
      <c r="I99" s="23">
        <v>23.61</v>
      </c>
      <c r="J99" s="23">
        <v>0.92</v>
      </c>
    </row>
    <row r="100" spans="1:10" ht="39" customHeight="1">
      <c r="A100" s="24" t="s">
        <v>35</v>
      </c>
      <c r="B100" s="25" t="s">
        <v>77</v>
      </c>
      <c r="C100" s="24" t="s">
        <v>33</v>
      </c>
      <c r="D100" s="24" t="s">
        <v>76</v>
      </c>
      <c r="E100" s="163" t="s">
        <v>31</v>
      </c>
      <c r="F100" s="163"/>
      <c r="G100" s="26" t="s">
        <v>75</v>
      </c>
      <c r="H100" s="27">
        <v>1.2434000000000001</v>
      </c>
      <c r="I100" s="28">
        <v>3.76</v>
      </c>
      <c r="J100" s="28">
        <v>4.67</v>
      </c>
    </row>
    <row r="101" spans="1:10" ht="26.1" customHeight="1">
      <c r="A101" s="24" t="s">
        <v>35</v>
      </c>
      <c r="B101" s="25" t="s">
        <v>69</v>
      </c>
      <c r="C101" s="24" t="s">
        <v>33</v>
      </c>
      <c r="D101" s="24" t="s">
        <v>68</v>
      </c>
      <c r="E101" s="163" t="s">
        <v>31</v>
      </c>
      <c r="F101" s="163"/>
      <c r="G101" s="26" t="s">
        <v>30</v>
      </c>
      <c r="H101" s="27">
        <v>9.4000000000000004E-3</v>
      </c>
      <c r="I101" s="28">
        <f>I70</f>
        <v>3.4</v>
      </c>
      <c r="J101" s="28">
        <v>0.03</v>
      </c>
    </row>
    <row r="102" spans="1:10">
      <c r="A102" s="81"/>
      <c r="B102" s="81"/>
      <c r="C102" s="81"/>
      <c r="D102" s="81"/>
      <c r="E102" s="81" t="s">
        <v>29</v>
      </c>
      <c r="F102" s="82">
        <v>1.33</v>
      </c>
      <c r="G102" s="81" t="s">
        <v>28</v>
      </c>
      <c r="H102" s="82">
        <v>0</v>
      </c>
      <c r="I102" s="81" t="s">
        <v>27</v>
      </c>
      <c r="J102" s="82">
        <v>1.33</v>
      </c>
    </row>
    <row r="103" spans="1:10">
      <c r="A103" s="29"/>
      <c r="B103" s="29"/>
      <c r="C103" s="29"/>
      <c r="D103" s="29"/>
      <c r="E103" s="29" t="s">
        <v>26</v>
      </c>
      <c r="F103" s="30">
        <v>1.27</v>
      </c>
      <c r="G103" s="29"/>
      <c r="H103" s="164" t="s">
        <v>25</v>
      </c>
      <c r="I103" s="164"/>
      <c r="J103" s="30">
        <v>7.64</v>
      </c>
    </row>
    <row r="104" spans="1:10" ht="30" customHeight="1" thickBot="1">
      <c r="A104" s="16"/>
      <c r="B104" s="16"/>
      <c r="C104" s="16"/>
      <c r="D104" s="16"/>
      <c r="E104" s="16"/>
      <c r="F104" s="16"/>
      <c r="G104" s="16" t="s">
        <v>24</v>
      </c>
      <c r="H104" s="31">
        <v>969</v>
      </c>
      <c r="I104" s="16" t="s">
        <v>23</v>
      </c>
      <c r="J104" s="32">
        <v>7403.16</v>
      </c>
    </row>
    <row r="105" spans="1:10" ht="0.95" customHeight="1" thickTop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</row>
    <row r="106" spans="1:10" ht="18" customHeight="1">
      <c r="A106" s="4" t="s">
        <v>74</v>
      </c>
      <c r="B106" s="5" t="s">
        <v>53</v>
      </c>
      <c r="C106" s="4" t="s">
        <v>52</v>
      </c>
      <c r="D106" s="4" t="s">
        <v>6</v>
      </c>
      <c r="E106" s="166" t="s">
        <v>51</v>
      </c>
      <c r="F106" s="166"/>
      <c r="G106" s="6" t="s">
        <v>50</v>
      </c>
      <c r="H106" s="5" t="s">
        <v>49</v>
      </c>
      <c r="I106" s="5" t="s">
        <v>48</v>
      </c>
      <c r="J106" s="5" t="s">
        <v>47</v>
      </c>
    </row>
    <row r="107" spans="1:10" ht="26.1" customHeight="1">
      <c r="A107" s="10" t="s">
        <v>46</v>
      </c>
      <c r="B107" s="11" t="s">
        <v>73</v>
      </c>
      <c r="C107" s="10" t="s">
        <v>33</v>
      </c>
      <c r="D107" s="10" t="s">
        <v>72</v>
      </c>
      <c r="E107" s="165" t="s">
        <v>43</v>
      </c>
      <c r="F107" s="165"/>
      <c r="G107" s="12" t="s">
        <v>30</v>
      </c>
      <c r="H107" s="18">
        <v>1</v>
      </c>
      <c r="I107" s="13">
        <f>J107</f>
        <v>41.76</v>
      </c>
      <c r="J107" s="13">
        <f>SUM(J108:J111)</f>
        <v>41.76</v>
      </c>
    </row>
    <row r="108" spans="1:10" ht="26.1" customHeight="1">
      <c r="A108" s="19" t="s">
        <v>40</v>
      </c>
      <c r="B108" s="20" t="s">
        <v>42</v>
      </c>
      <c r="C108" s="19" t="s">
        <v>33</v>
      </c>
      <c r="D108" s="19" t="s">
        <v>41</v>
      </c>
      <c r="E108" s="162" t="s">
        <v>37</v>
      </c>
      <c r="F108" s="162"/>
      <c r="G108" s="21" t="s">
        <v>36</v>
      </c>
      <c r="H108" s="22">
        <v>1.6799999999999999E-2</v>
      </c>
      <c r="I108" s="23">
        <v>19.440000000000001</v>
      </c>
      <c r="J108" s="23">
        <f>TRUNC(I108*H108,2)</f>
        <v>0.32</v>
      </c>
    </row>
    <row r="109" spans="1:10" ht="24" customHeight="1">
      <c r="A109" s="19" t="s">
        <v>40</v>
      </c>
      <c r="B109" s="20" t="s">
        <v>39</v>
      </c>
      <c r="C109" s="19" t="s">
        <v>33</v>
      </c>
      <c r="D109" s="19" t="s">
        <v>38</v>
      </c>
      <c r="E109" s="162" t="s">
        <v>37</v>
      </c>
      <c r="F109" s="162"/>
      <c r="G109" s="21" t="s">
        <v>36</v>
      </c>
      <c r="H109" s="22">
        <v>1.6799999999999999E-2</v>
      </c>
      <c r="I109" s="23">
        <v>23.61</v>
      </c>
      <c r="J109" s="23">
        <f>TRUNC(I109*H109,2)</f>
        <v>0.39</v>
      </c>
    </row>
    <row r="110" spans="1:10" ht="26.1" customHeight="1">
      <c r="A110" s="24" t="s">
        <v>35</v>
      </c>
      <c r="B110" s="25" t="s">
        <v>71</v>
      </c>
      <c r="C110" s="24" t="s">
        <v>33</v>
      </c>
      <c r="D110" s="24" t="s">
        <v>70</v>
      </c>
      <c r="E110" s="163" t="s">
        <v>31</v>
      </c>
      <c r="F110" s="163"/>
      <c r="G110" s="26" t="s">
        <v>30</v>
      </c>
      <c r="H110" s="27">
        <v>1</v>
      </c>
      <c r="I110" s="28">
        <v>40.98</v>
      </c>
      <c r="J110" s="28">
        <f>TRUNC(I110*H110,2)</f>
        <v>40.98</v>
      </c>
    </row>
    <row r="111" spans="1:10" ht="26.1" customHeight="1">
      <c r="A111" s="24" t="s">
        <v>35</v>
      </c>
      <c r="B111" s="25" t="s">
        <v>69</v>
      </c>
      <c r="C111" s="24" t="s">
        <v>33</v>
      </c>
      <c r="D111" s="34" t="s">
        <v>68</v>
      </c>
      <c r="E111" s="163" t="s">
        <v>31</v>
      </c>
      <c r="F111" s="163"/>
      <c r="G111" s="26" t="s">
        <v>30</v>
      </c>
      <c r="H111" s="27">
        <v>2.1000000000000001E-2</v>
      </c>
      <c r="I111" s="28">
        <v>3.4</v>
      </c>
      <c r="J111" s="28">
        <f>TRUNC(I111*H111,2)</f>
        <v>7.0000000000000007E-2</v>
      </c>
    </row>
    <row r="112" spans="1:10">
      <c r="A112" s="29"/>
      <c r="B112" s="29"/>
      <c r="C112" s="29"/>
      <c r="D112" s="29"/>
      <c r="E112" s="29" t="s">
        <v>29</v>
      </c>
      <c r="F112" s="30">
        <v>0.56999999999999995</v>
      </c>
      <c r="G112" s="29" t="s">
        <v>28</v>
      </c>
      <c r="H112" s="30">
        <v>0</v>
      </c>
      <c r="I112" s="29" t="s">
        <v>27</v>
      </c>
      <c r="J112" s="30">
        <v>0.56999999999999995</v>
      </c>
    </row>
    <row r="113" spans="1:10">
      <c r="A113" s="29"/>
      <c r="B113" s="29"/>
      <c r="C113" s="29"/>
      <c r="D113" s="29"/>
      <c r="E113" s="29" t="s">
        <v>26</v>
      </c>
      <c r="F113" s="30">
        <f>TRUNC(J107/100*20.09,2)</f>
        <v>8.3800000000000008</v>
      </c>
      <c r="G113" s="29"/>
      <c r="H113" s="164" t="s">
        <v>25</v>
      </c>
      <c r="I113" s="164"/>
      <c r="J113" s="30">
        <f>F113+J107</f>
        <v>50.14</v>
      </c>
    </row>
    <row r="114" spans="1:10" ht="30" customHeight="1" thickBot="1">
      <c r="A114" s="16"/>
      <c r="B114" s="16"/>
      <c r="C114" s="16"/>
      <c r="D114" s="16"/>
      <c r="E114" s="16"/>
      <c r="F114" s="16"/>
      <c r="G114" s="16" t="s">
        <v>24</v>
      </c>
      <c r="H114" s="31">
        <v>81</v>
      </c>
      <c r="I114" s="16" t="s">
        <v>23</v>
      </c>
      <c r="J114" s="32">
        <f>TRUNC(H114*J113,2)</f>
        <v>4061.34</v>
      </c>
    </row>
    <row r="115" spans="1:10" ht="0.95" customHeight="1" thickTop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</row>
    <row r="116" spans="1:10" ht="18" customHeight="1">
      <c r="A116" s="4" t="s">
        <v>67</v>
      </c>
      <c r="B116" s="5" t="s">
        <v>53</v>
      </c>
      <c r="C116" s="4" t="s">
        <v>52</v>
      </c>
      <c r="D116" s="4" t="s">
        <v>6</v>
      </c>
      <c r="E116" s="166" t="s">
        <v>51</v>
      </c>
      <c r="F116" s="166"/>
      <c r="G116" s="6" t="s">
        <v>50</v>
      </c>
      <c r="H116" s="5" t="s">
        <v>49</v>
      </c>
      <c r="I116" s="5" t="s">
        <v>48</v>
      </c>
      <c r="J116" s="5" t="s">
        <v>47</v>
      </c>
    </row>
    <row r="117" spans="1:10" ht="26.1" customHeight="1">
      <c r="A117" s="10" t="s">
        <v>46</v>
      </c>
      <c r="B117" s="11" t="s">
        <v>66</v>
      </c>
      <c r="C117" s="10" t="s">
        <v>33</v>
      </c>
      <c r="D117" s="10" t="s">
        <v>65</v>
      </c>
      <c r="E117" s="165" t="s">
        <v>43</v>
      </c>
      <c r="F117" s="165"/>
      <c r="G117" s="12" t="s">
        <v>30</v>
      </c>
      <c r="H117" s="18">
        <v>1</v>
      </c>
      <c r="I117" s="13">
        <v>76.05</v>
      </c>
      <c r="J117" s="13">
        <v>76.05</v>
      </c>
    </row>
    <row r="118" spans="1:10" ht="26.1" customHeight="1">
      <c r="A118" s="19" t="s">
        <v>40</v>
      </c>
      <c r="B118" s="20" t="s">
        <v>42</v>
      </c>
      <c r="C118" s="19" t="s">
        <v>33</v>
      </c>
      <c r="D118" s="19" t="s">
        <v>41</v>
      </c>
      <c r="E118" s="162" t="s">
        <v>37</v>
      </c>
      <c r="F118" s="162"/>
      <c r="G118" s="21" t="s">
        <v>36</v>
      </c>
      <c r="H118" s="22">
        <v>0.27339999999999998</v>
      </c>
      <c r="I118" s="23">
        <v>19.440000000000001</v>
      </c>
      <c r="J118" s="23">
        <v>5.31</v>
      </c>
    </row>
    <row r="119" spans="1:10" ht="24" customHeight="1">
      <c r="A119" s="19" t="s">
        <v>40</v>
      </c>
      <c r="B119" s="20" t="s">
        <v>39</v>
      </c>
      <c r="C119" s="19" t="s">
        <v>33</v>
      </c>
      <c r="D119" s="19" t="s">
        <v>38</v>
      </c>
      <c r="E119" s="162" t="s">
        <v>37</v>
      </c>
      <c r="F119" s="162"/>
      <c r="G119" s="21" t="s">
        <v>36</v>
      </c>
      <c r="H119" s="22">
        <v>0.27339999999999998</v>
      </c>
      <c r="I119" s="23">
        <v>23.61</v>
      </c>
      <c r="J119" s="23">
        <v>6.45</v>
      </c>
    </row>
    <row r="120" spans="1:10" ht="39" customHeight="1">
      <c r="A120" s="24" t="s">
        <v>35</v>
      </c>
      <c r="B120" s="25" t="s">
        <v>64</v>
      </c>
      <c r="C120" s="24" t="s">
        <v>33</v>
      </c>
      <c r="D120" s="24" t="s">
        <v>63</v>
      </c>
      <c r="E120" s="163" t="s">
        <v>31</v>
      </c>
      <c r="F120" s="163"/>
      <c r="G120" s="26" t="s">
        <v>30</v>
      </c>
      <c r="H120" s="27">
        <v>3</v>
      </c>
      <c r="I120" s="28">
        <v>1.73</v>
      </c>
      <c r="J120" s="28">
        <v>5.19</v>
      </c>
    </row>
    <row r="121" spans="1:10" ht="26.1" customHeight="1">
      <c r="A121" s="24" t="s">
        <v>35</v>
      </c>
      <c r="B121" s="25" t="s">
        <v>62</v>
      </c>
      <c r="C121" s="24" t="s">
        <v>33</v>
      </c>
      <c r="D121" s="24" t="s">
        <v>61</v>
      </c>
      <c r="E121" s="163" t="s">
        <v>31</v>
      </c>
      <c r="F121" s="163"/>
      <c r="G121" s="26" t="s">
        <v>30</v>
      </c>
      <c r="H121" s="27">
        <v>1</v>
      </c>
      <c r="I121" s="28">
        <v>59.1</v>
      </c>
      <c r="J121" s="28">
        <v>59.1</v>
      </c>
    </row>
    <row r="122" spans="1:10">
      <c r="A122" s="29"/>
      <c r="B122" s="29"/>
      <c r="C122" s="29"/>
      <c r="D122" s="29"/>
      <c r="E122" s="29" t="s">
        <v>29</v>
      </c>
      <c r="F122" s="30">
        <v>9.3800000000000008</v>
      </c>
      <c r="G122" s="29" t="s">
        <v>28</v>
      </c>
      <c r="H122" s="30">
        <v>0</v>
      </c>
      <c r="I122" s="29" t="s">
        <v>27</v>
      </c>
      <c r="J122" s="30">
        <v>9.3800000000000008</v>
      </c>
    </row>
    <row r="123" spans="1:10">
      <c r="A123" s="29"/>
      <c r="B123" s="29"/>
      <c r="C123" s="29"/>
      <c r="D123" s="29"/>
      <c r="E123" s="29" t="s">
        <v>26</v>
      </c>
      <c r="F123" s="30">
        <v>15.27</v>
      </c>
      <c r="G123" s="29"/>
      <c r="H123" s="164" t="s">
        <v>25</v>
      </c>
      <c r="I123" s="164"/>
      <c r="J123" s="30">
        <v>91.32</v>
      </c>
    </row>
    <row r="124" spans="1:10" ht="30" customHeight="1" thickBot="1">
      <c r="A124" s="16"/>
      <c r="B124" s="16"/>
      <c r="C124" s="16"/>
      <c r="D124" s="16"/>
      <c r="E124" s="16"/>
      <c r="F124" s="16"/>
      <c r="G124" s="16" t="s">
        <v>24</v>
      </c>
      <c r="H124" s="31">
        <v>2</v>
      </c>
      <c r="I124" s="16" t="s">
        <v>23</v>
      </c>
      <c r="J124" s="32">
        <v>182.64</v>
      </c>
    </row>
    <row r="125" spans="1:10" ht="0.95" customHeight="1" thickTop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</row>
    <row r="126" spans="1:10" ht="18" customHeight="1">
      <c r="A126" s="4" t="s">
        <v>60</v>
      </c>
      <c r="B126" s="5" t="s">
        <v>53</v>
      </c>
      <c r="C126" s="4" t="s">
        <v>52</v>
      </c>
      <c r="D126" s="4" t="s">
        <v>6</v>
      </c>
      <c r="E126" s="166" t="s">
        <v>51</v>
      </c>
      <c r="F126" s="166"/>
      <c r="G126" s="6" t="s">
        <v>50</v>
      </c>
      <c r="H126" s="5" t="s">
        <v>49</v>
      </c>
      <c r="I126" s="5" t="s">
        <v>48</v>
      </c>
      <c r="J126" s="5" t="s">
        <v>47</v>
      </c>
    </row>
    <row r="127" spans="1:10" ht="26.1" customHeight="1">
      <c r="A127" s="10" t="s">
        <v>46</v>
      </c>
      <c r="B127" s="11" t="s">
        <v>59</v>
      </c>
      <c r="C127" s="10" t="s">
        <v>33</v>
      </c>
      <c r="D127" s="10" t="s">
        <v>58</v>
      </c>
      <c r="E127" s="165" t="s">
        <v>43</v>
      </c>
      <c r="F127" s="165"/>
      <c r="G127" s="12" t="s">
        <v>30</v>
      </c>
      <c r="H127" s="18">
        <v>1</v>
      </c>
      <c r="I127" s="13">
        <v>85.5</v>
      </c>
      <c r="J127" s="13">
        <v>85.5</v>
      </c>
    </row>
    <row r="128" spans="1:10" ht="26.1" customHeight="1">
      <c r="A128" s="19" t="s">
        <v>40</v>
      </c>
      <c r="B128" s="20" t="s">
        <v>42</v>
      </c>
      <c r="C128" s="19" t="s">
        <v>33</v>
      </c>
      <c r="D128" s="19" t="s">
        <v>41</v>
      </c>
      <c r="E128" s="162" t="s">
        <v>37</v>
      </c>
      <c r="F128" s="162"/>
      <c r="G128" s="21" t="s">
        <v>36</v>
      </c>
      <c r="H128" s="22">
        <v>0.24840000000000001</v>
      </c>
      <c r="I128" s="23">
        <v>19.440000000000001</v>
      </c>
      <c r="J128" s="23">
        <v>4.82</v>
      </c>
    </row>
    <row r="129" spans="1:10" ht="24" customHeight="1">
      <c r="A129" s="19" t="s">
        <v>40</v>
      </c>
      <c r="B129" s="20" t="s">
        <v>39</v>
      </c>
      <c r="C129" s="19" t="s">
        <v>33</v>
      </c>
      <c r="D129" s="19" t="s">
        <v>38</v>
      </c>
      <c r="E129" s="162" t="s">
        <v>37</v>
      </c>
      <c r="F129" s="162"/>
      <c r="G129" s="21" t="s">
        <v>36</v>
      </c>
      <c r="H129" s="22">
        <v>0.24840000000000001</v>
      </c>
      <c r="I129" s="23">
        <v>23.61</v>
      </c>
      <c r="J129" s="23">
        <v>5.86</v>
      </c>
    </row>
    <row r="130" spans="1:10" ht="39" customHeight="1">
      <c r="A130" s="24" t="s">
        <v>35</v>
      </c>
      <c r="B130" s="25" t="s">
        <v>57</v>
      </c>
      <c r="C130" s="24" t="s">
        <v>33</v>
      </c>
      <c r="D130" s="24" t="s">
        <v>56</v>
      </c>
      <c r="E130" s="163" t="s">
        <v>31</v>
      </c>
      <c r="F130" s="163"/>
      <c r="G130" s="26" t="s">
        <v>30</v>
      </c>
      <c r="H130" s="27">
        <v>1</v>
      </c>
      <c r="I130" s="28">
        <v>74.819999999999993</v>
      </c>
      <c r="J130" s="28">
        <v>74.819999999999993</v>
      </c>
    </row>
    <row r="131" spans="1:10">
      <c r="A131" s="29"/>
      <c r="B131" s="29"/>
      <c r="C131" s="29"/>
      <c r="D131" s="29"/>
      <c r="E131" s="29" t="s">
        <v>29</v>
      </c>
      <c r="F131" s="30">
        <v>8.52</v>
      </c>
      <c r="G131" s="29" t="s">
        <v>28</v>
      </c>
      <c r="H131" s="30">
        <v>0</v>
      </c>
      <c r="I131" s="29" t="s">
        <v>27</v>
      </c>
      <c r="J131" s="30">
        <v>8.52</v>
      </c>
    </row>
    <row r="132" spans="1:10">
      <c r="A132" s="29"/>
      <c r="B132" s="29"/>
      <c r="C132" s="29"/>
      <c r="D132" s="29"/>
      <c r="E132" s="29" t="s">
        <v>26</v>
      </c>
      <c r="F132" s="30">
        <v>17.170000000000002</v>
      </c>
      <c r="G132" s="29"/>
      <c r="H132" s="164" t="s">
        <v>25</v>
      </c>
      <c r="I132" s="164"/>
      <c r="J132" s="30">
        <v>102.67</v>
      </c>
    </row>
    <row r="133" spans="1:10" ht="30" customHeight="1" thickBot="1">
      <c r="A133" s="16"/>
      <c r="B133" s="16"/>
      <c r="C133" s="16"/>
      <c r="D133" s="16"/>
      <c r="E133" s="16"/>
      <c r="F133" s="16"/>
      <c r="G133" s="16" t="s">
        <v>24</v>
      </c>
      <c r="H133" s="31">
        <v>81</v>
      </c>
      <c r="I133" s="16" t="s">
        <v>23</v>
      </c>
      <c r="J133" s="32">
        <v>8316.27</v>
      </c>
    </row>
    <row r="134" spans="1:10" ht="0.95" customHeight="1" thickTop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</row>
    <row r="135" spans="1:10" ht="18" customHeight="1">
      <c r="A135" s="4" t="s">
        <v>55</v>
      </c>
      <c r="B135" s="5" t="s">
        <v>53</v>
      </c>
      <c r="C135" s="4" t="s">
        <v>52</v>
      </c>
      <c r="D135" s="4" t="s">
        <v>6</v>
      </c>
      <c r="E135" s="166" t="s">
        <v>51</v>
      </c>
      <c r="F135" s="166"/>
      <c r="G135" s="6" t="s">
        <v>50</v>
      </c>
      <c r="H135" s="5" t="s">
        <v>49</v>
      </c>
      <c r="I135" s="5" t="s">
        <v>48</v>
      </c>
      <c r="J135" s="5" t="s">
        <v>47</v>
      </c>
    </row>
    <row r="136" spans="1:10" ht="39" customHeight="1">
      <c r="A136" s="10" t="s">
        <v>46</v>
      </c>
      <c r="B136" s="11" t="s">
        <v>45</v>
      </c>
      <c r="C136" s="10" t="s">
        <v>33</v>
      </c>
      <c r="D136" s="10" t="s">
        <v>44</v>
      </c>
      <c r="E136" s="165" t="s">
        <v>43</v>
      </c>
      <c r="F136" s="165"/>
      <c r="G136" s="12" t="s">
        <v>30</v>
      </c>
      <c r="H136" s="18">
        <v>1</v>
      </c>
      <c r="I136" s="13">
        <v>22.58</v>
      </c>
      <c r="J136" s="13">
        <v>22.58</v>
      </c>
    </row>
    <row r="137" spans="1:10" ht="26.1" customHeight="1">
      <c r="A137" s="19" t="s">
        <v>40</v>
      </c>
      <c r="B137" s="20" t="s">
        <v>42</v>
      </c>
      <c r="C137" s="19" t="s">
        <v>33</v>
      </c>
      <c r="D137" s="19" t="s">
        <v>41</v>
      </c>
      <c r="E137" s="162" t="s">
        <v>37</v>
      </c>
      <c r="F137" s="162"/>
      <c r="G137" s="21" t="s">
        <v>36</v>
      </c>
      <c r="H137" s="22">
        <v>0.18629999999999999</v>
      </c>
      <c r="I137" s="23">
        <v>19.440000000000001</v>
      </c>
      <c r="J137" s="23">
        <v>3.62</v>
      </c>
    </row>
    <row r="138" spans="1:10" ht="24" customHeight="1">
      <c r="A138" s="19" t="s">
        <v>40</v>
      </c>
      <c r="B138" s="20" t="s">
        <v>39</v>
      </c>
      <c r="C138" s="19" t="s">
        <v>33</v>
      </c>
      <c r="D138" s="19" t="s">
        <v>38</v>
      </c>
      <c r="E138" s="162" t="s">
        <v>37</v>
      </c>
      <c r="F138" s="162"/>
      <c r="G138" s="21" t="s">
        <v>36</v>
      </c>
      <c r="H138" s="22">
        <v>0.18629999999999999</v>
      </c>
      <c r="I138" s="23">
        <v>23.61</v>
      </c>
      <c r="J138" s="23">
        <v>4.3899999999999997</v>
      </c>
    </row>
    <row r="139" spans="1:10" ht="26.1" customHeight="1">
      <c r="A139" s="24" t="s">
        <v>35</v>
      </c>
      <c r="B139" s="25" t="s">
        <v>34</v>
      </c>
      <c r="C139" s="24" t="s">
        <v>33</v>
      </c>
      <c r="D139" s="24" t="s">
        <v>32</v>
      </c>
      <c r="E139" s="163" t="s">
        <v>31</v>
      </c>
      <c r="F139" s="163"/>
      <c r="G139" s="26" t="s">
        <v>30</v>
      </c>
      <c r="H139" s="27">
        <v>1</v>
      </c>
      <c r="I139" s="28">
        <v>14.57</v>
      </c>
      <c r="J139" s="28">
        <v>14.57</v>
      </c>
    </row>
    <row r="140" spans="1:10">
      <c r="A140" s="29"/>
      <c r="B140" s="29"/>
      <c r="C140" s="29"/>
      <c r="D140" s="29"/>
      <c r="E140" s="29" t="s">
        <v>29</v>
      </c>
      <c r="F140" s="30">
        <v>6.39</v>
      </c>
      <c r="G140" s="29" t="s">
        <v>28</v>
      </c>
      <c r="H140" s="30">
        <v>0</v>
      </c>
      <c r="I140" s="29" t="s">
        <v>27</v>
      </c>
      <c r="J140" s="30">
        <v>6.39</v>
      </c>
    </row>
    <row r="141" spans="1:10">
      <c r="A141" s="29"/>
      <c r="B141" s="29"/>
      <c r="C141" s="29"/>
      <c r="D141" s="29"/>
      <c r="E141" s="29" t="s">
        <v>26</v>
      </c>
      <c r="F141" s="30">
        <v>4.53</v>
      </c>
      <c r="G141" s="29"/>
      <c r="H141" s="164" t="s">
        <v>25</v>
      </c>
      <c r="I141" s="164"/>
      <c r="J141" s="30">
        <v>27.11</v>
      </c>
    </row>
    <row r="142" spans="1:10" ht="30" customHeight="1" thickBot="1">
      <c r="A142" s="16"/>
      <c r="B142" s="16"/>
      <c r="C142" s="16"/>
      <c r="D142" s="16"/>
      <c r="E142" s="16"/>
      <c r="F142" s="16"/>
      <c r="G142" s="16" t="s">
        <v>24</v>
      </c>
      <c r="H142" s="31">
        <v>81</v>
      </c>
      <c r="I142" s="16" t="s">
        <v>23</v>
      </c>
      <c r="J142" s="32">
        <v>2195.91</v>
      </c>
    </row>
    <row r="143" spans="1:10" ht="0.95" customHeight="1" thickTop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</row>
    <row r="144" spans="1:10" ht="18" customHeight="1">
      <c r="A144" s="4" t="s">
        <v>54</v>
      </c>
      <c r="B144" s="5" t="s">
        <v>53</v>
      </c>
      <c r="C144" s="4" t="s">
        <v>52</v>
      </c>
      <c r="D144" s="4" t="s">
        <v>6</v>
      </c>
      <c r="E144" s="166" t="s">
        <v>51</v>
      </c>
      <c r="F144" s="166"/>
      <c r="G144" s="6" t="s">
        <v>50</v>
      </c>
      <c r="H144" s="5" t="s">
        <v>49</v>
      </c>
      <c r="I144" s="5" t="s">
        <v>48</v>
      </c>
      <c r="J144" s="5" t="s">
        <v>47</v>
      </c>
    </row>
    <row r="145" spans="1:10" ht="39" customHeight="1">
      <c r="A145" s="10" t="s">
        <v>46</v>
      </c>
      <c r="B145" s="11" t="s">
        <v>187</v>
      </c>
      <c r="C145" s="10" t="s">
        <v>178</v>
      </c>
      <c r="D145" s="10" t="s">
        <v>188</v>
      </c>
      <c r="E145" s="165" t="s">
        <v>43</v>
      </c>
      <c r="F145" s="165"/>
      <c r="G145" s="12" t="s">
        <v>30</v>
      </c>
      <c r="H145" s="18">
        <v>1</v>
      </c>
      <c r="I145" s="13">
        <f>J145</f>
        <v>10.32</v>
      </c>
      <c r="J145" s="13">
        <f>SUM(J146:J148)</f>
        <v>10.32</v>
      </c>
    </row>
    <row r="146" spans="1:10" ht="26.1" customHeight="1">
      <c r="A146" s="19" t="s">
        <v>40</v>
      </c>
      <c r="B146" s="20" t="s">
        <v>42</v>
      </c>
      <c r="C146" s="19" t="s">
        <v>33</v>
      </c>
      <c r="D146" s="19" t="s">
        <v>41</v>
      </c>
      <c r="E146" s="162" t="s">
        <v>37</v>
      </c>
      <c r="F146" s="162"/>
      <c r="G146" s="21" t="s">
        <v>36</v>
      </c>
      <c r="H146" s="22">
        <v>0.11219999999999999</v>
      </c>
      <c r="I146" s="23">
        <v>19.440000000000001</v>
      </c>
      <c r="J146" s="23">
        <f>TRUNC(I146*H146,2)</f>
        <v>2.1800000000000002</v>
      </c>
    </row>
    <row r="147" spans="1:10" ht="24" customHeight="1">
      <c r="A147" s="19" t="s">
        <v>40</v>
      </c>
      <c r="B147" s="20" t="s">
        <v>39</v>
      </c>
      <c r="C147" s="19" t="s">
        <v>33</v>
      </c>
      <c r="D147" s="19" t="s">
        <v>38</v>
      </c>
      <c r="E147" s="162" t="s">
        <v>37</v>
      </c>
      <c r="F147" s="162"/>
      <c r="G147" s="21" t="s">
        <v>36</v>
      </c>
      <c r="H147" s="22">
        <v>0.11219999999999999</v>
      </c>
      <c r="I147" s="23">
        <v>23.61</v>
      </c>
      <c r="J147" s="23">
        <f>TRUNC(I147*H147,2)</f>
        <v>2.64</v>
      </c>
    </row>
    <row r="148" spans="1:10" ht="26.1" customHeight="1">
      <c r="A148" s="24" t="s">
        <v>35</v>
      </c>
      <c r="B148" s="25">
        <v>2684</v>
      </c>
      <c r="C148" s="24" t="s">
        <v>33</v>
      </c>
      <c r="D148" s="34" t="s">
        <v>189</v>
      </c>
      <c r="E148" s="163" t="s">
        <v>31</v>
      </c>
      <c r="F148" s="163"/>
      <c r="G148" s="26" t="s">
        <v>75</v>
      </c>
      <c r="H148" s="27">
        <v>1.1000000000000001</v>
      </c>
      <c r="I148" s="80">
        <f>'INCLUIR VALOR'!F5</f>
        <v>5</v>
      </c>
      <c r="J148" s="28">
        <f>TRUNC(I148*H148,2)</f>
        <v>5.5</v>
      </c>
    </row>
    <row r="149" spans="1:10">
      <c r="A149" s="29"/>
      <c r="B149" s="29"/>
      <c r="C149" s="29"/>
      <c r="D149" s="29"/>
      <c r="E149" s="29" t="s">
        <v>29</v>
      </c>
      <c r="F149" s="30">
        <v>3.85</v>
      </c>
      <c r="G149" s="29" t="s">
        <v>28</v>
      </c>
      <c r="H149" s="30">
        <v>0</v>
      </c>
      <c r="I149" s="29" t="s">
        <v>27</v>
      </c>
      <c r="J149" s="30">
        <v>3.85</v>
      </c>
    </row>
    <row r="150" spans="1:10">
      <c r="A150" s="29"/>
      <c r="B150" s="29"/>
      <c r="C150" s="29"/>
      <c r="D150" s="29"/>
      <c r="E150" s="29" t="s">
        <v>26</v>
      </c>
      <c r="F150" s="30">
        <f>TRUNC(J145/100*20.09,2)</f>
        <v>2.0699999999999998</v>
      </c>
      <c r="G150" s="29"/>
      <c r="H150" s="164" t="s">
        <v>25</v>
      </c>
      <c r="I150" s="164"/>
      <c r="J150" s="30">
        <f>F150+J145</f>
        <v>12.39</v>
      </c>
    </row>
    <row r="151" spans="1:10" ht="30" customHeight="1" thickBot="1">
      <c r="A151" s="16"/>
      <c r="B151" s="16"/>
      <c r="C151" s="16"/>
      <c r="D151" s="16"/>
      <c r="E151" s="16"/>
      <c r="F151" s="16"/>
      <c r="G151" s="16" t="s">
        <v>24</v>
      </c>
      <c r="H151" s="31">
        <v>5051.1499999999996</v>
      </c>
      <c r="I151" s="16" t="s">
        <v>23</v>
      </c>
      <c r="J151" s="32">
        <f>TRUNC(H151*J150,2)</f>
        <v>62583.74</v>
      </c>
    </row>
    <row r="152" spans="1:10" ht="0.95" customHeight="1" thickTop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</row>
    <row r="153" spans="1:10">
      <c r="A153" s="14"/>
      <c r="B153" s="14"/>
      <c r="C153" s="14"/>
      <c r="D153" s="14"/>
      <c r="E153" s="14"/>
      <c r="F153" s="14"/>
      <c r="G153" s="14"/>
      <c r="H153" s="14"/>
      <c r="I153" s="14"/>
      <c r="J153" s="14"/>
    </row>
    <row r="157" spans="1:10" ht="15.75">
      <c r="D157" s="70" t="s">
        <v>276</v>
      </c>
    </row>
  </sheetData>
  <mergeCells count="115">
    <mergeCell ref="H13:I13"/>
    <mergeCell ref="E16:F16"/>
    <mergeCell ref="E17:F17"/>
    <mergeCell ref="E18:F18"/>
    <mergeCell ref="A3:J3"/>
    <mergeCell ref="E10:F10"/>
    <mergeCell ref="E11:F11"/>
    <mergeCell ref="E12:F12"/>
    <mergeCell ref="F4:G4"/>
    <mergeCell ref="E5:F5"/>
    <mergeCell ref="E6:F6"/>
    <mergeCell ref="E7:F7"/>
    <mergeCell ref="E8:F8"/>
    <mergeCell ref="E9:F9"/>
    <mergeCell ref="E19:F19"/>
    <mergeCell ref="E20:F20"/>
    <mergeCell ref="E21:F21"/>
    <mergeCell ref="E22:F22"/>
    <mergeCell ref="E23:F23"/>
    <mergeCell ref="E46:F46"/>
    <mergeCell ref="E47:F47"/>
    <mergeCell ref="H24:I24"/>
    <mergeCell ref="E27:F27"/>
    <mergeCell ref="E28:F28"/>
    <mergeCell ref="E29:F29"/>
    <mergeCell ref="E30:F30"/>
    <mergeCell ref="E31:F31"/>
    <mergeCell ref="E32:F32"/>
    <mergeCell ref="E33:F33"/>
    <mergeCell ref="E34:F34"/>
    <mergeCell ref="E56:F56"/>
    <mergeCell ref="E57:F57"/>
    <mergeCell ref="E58:F58"/>
    <mergeCell ref="H35:I35"/>
    <mergeCell ref="F38:G38"/>
    <mergeCell ref="E39:F39"/>
    <mergeCell ref="E40:F40"/>
    <mergeCell ref="E41:F41"/>
    <mergeCell ref="H42:I42"/>
    <mergeCell ref="E45:F45"/>
    <mergeCell ref="E48:F48"/>
    <mergeCell ref="E49:F49"/>
    <mergeCell ref="E50:F50"/>
    <mergeCell ref="H51:I51"/>
    <mergeCell ref="F54:G54"/>
    <mergeCell ref="E55:F55"/>
    <mergeCell ref="E59:F59"/>
    <mergeCell ref="E60:F60"/>
    <mergeCell ref="H62:I62"/>
    <mergeCell ref="E65:F65"/>
    <mergeCell ref="E66:F66"/>
    <mergeCell ref="E67:F67"/>
    <mergeCell ref="E68:F68"/>
    <mergeCell ref="E69:F69"/>
    <mergeCell ref="E70:F70"/>
    <mergeCell ref="E61:F61"/>
    <mergeCell ref="E98:F98"/>
    <mergeCell ref="E99:F99"/>
    <mergeCell ref="E100:F100"/>
    <mergeCell ref="E101:F101"/>
    <mergeCell ref="E91:F91"/>
    <mergeCell ref="H93:I93"/>
    <mergeCell ref="E71:F71"/>
    <mergeCell ref="H72:I72"/>
    <mergeCell ref="E75:F75"/>
    <mergeCell ref="E76:F76"/>
    <mergeCell ref="E77:F77"/>
    <mergeCell ref="E78:F78"/>
    <mergeCell ref="E79:F79"/>
    <mergeCell ref="H80:I80"/>
    <mergeCell ref="E83:F83"/>
    <mergeCell ref="E84:F84"/>
    <mergeCell ref="E85:F85"/>
    <mergeCell ref="E86:F86"/>
    <mergeCell ref="E87:F87"/>
    <mergeCell ref="E88:F88"/>
    <mergeCell ref="E89:F89"/>
    <mergeCell ref="E90:F90"/>
    <mergeCell ref="E96:F96"/>
    <mergeCell ref="E97:F97"/>
    <mergeCell ref="E109:F109"/>
    <mergeCell ref="E110:F110"/>
    <mergeCell ref="E111:F111"/>
    <mergeCell ref="H113:I113"/>
    <mergeCell ref="E116:F116"/>
    <mergeCell ref="E117:F117"/>
    <mergeCell ref="E118:F118"/>
    <mergeCell ref="E119:F119"/>
    <mergeCell ref="H103:I103"/>
    <mergeCell ref="E106:F106"/>
    <mergeCell ref="E107:F107"/>
    <mergeCell ref="A1:J1"/>
    <mergeCell ref="A2:J2"/>
    <mergeCell ref="E147:F147"/>
    <mergeCell ref="E148:F148"/>
    <mergeCell ref="H150:I150"/>
    <mergeCell ref="E145:F145"/>
    <mergeCell ref="E146:F146"/>
    <mergeCell ref="E120:F120"/>
    <mergeCell ref="E121:F121"/>
    <mergeCell ref="H123:I123"/>
    <mergeCell ref="E126:F126"/>
    <mergeCell ref="E127:F127"/>
    <mergeCell ref="E128:F128"/>
    <mergeCell ref="E129:F129"/>
    <mergeCell ref="E130:F130"/>
    <mergeCell ref="E135:F135"/>
    <mergeCell ref="E136:F136"/>
    <mergeCell ref="E137:F137"/>
    <mergeCell ref="E138:F138"/>
    <mergeCell ref="E139:F139"/>
    <mergeCell ref="H141:I141"/>
    <mergeCell ref="E144:F144"/>
    <mergeCell ref="H132:I132"/>
    <mergeCell ref="E108:F108"/>
  </mergeCells>
  <conditionalFormatting sqref="B3:B1048576">
    <cfRule type="cellIs" dxfId="0" priority="1" operator="equal">
      <formula>21127</formula>
    </cfRule>
  </conditionalFormatting>
  <pageMargins left="0.25" right="0.25" top="1.0208333333333333" bottom="1.265625" header="0.3" footer="0.3"/>
  <pageSetup paperSize="9" scale="50" fitToHeight="0" orientation="portrait" r:id="rId1"/>
  <headerFooter>
    <oddHeader>&amp;L&amp;G&amp;R&amp;G</oddHeader>
    <oddFooter>&amp;L&amp;G&amp;R&amp;G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8"/>
  <sheetViews>
    <sheetView showOutlineSymbols="0" view="pageLayout" zoomScale="115" zoomScaleNormal="100" zoomScalePageLayoutView="115" workbookViewId="0">
      <selection sqref="A1:F1"/>
    </sheetView>
  </sheetViews>
  <sheetFormatPr defaultRowHeight="14.25"/>
  <cols>
    <col min="1" max="1" width="20" bestFit="1" customWidth="1"/>
    <col min="2" max="2" width="29.375" customWidth="1"/>
    <col min="3" max="3" width="20" bestFit="1" customWidth="1"/>
    <col min="4" max="4" width="15" customWidth="1"/>
    <col min="5" max="5" width="14.25" customWidth="1"/>
    <col min="6" max="6" width="15.25" customWidth="1"/>
    <col min="7" max="30" width="12" bestFit="1" customWidth="1"/>
  </cols>
  <sheetData>
    <row r="1" spans="1:10" s="49" customFormat="1" ht="164.25" customHeight="1" thickBot="1">
      <c r="A1" s="189" t="s">
        <v>202</v>
      </c>
      <c r="B1" s="190"/>
      <c r="C1" s="190"/>
      <c r="D1" s="190"/>
      <c r="E1" s="190"/>
      <c r="F1" s="191"/>
      <c r="G1" s="86"/>
      <c r="H1" s="86"/>
      <c r="I1" s="86"/>
      <c r="J1" s="86"/>
    </row>
    <row r="2" spans="1:10" s="49" customFormat="1" ht="111" customHeight="1" thickBot="1">
      <c r="A2" s="192" t="s">
        <v>201</v>
      </c>
      <c r="B2" s="193"/>
      <c r="C2" s="193"/>
      <c r="D2" s="193"/>
      <c r="E2" s="193"/>
      <c r="F2" s="194"/>
      <c r="G2" s="87"/>
      <c r="H2" s="87"/>
      <c r="I2" s="87"/>
      <c r="J2" s="87"/>
    </row>
    <row r="3" spans="1:10" ht="35.25" customHeight="1" thickBot="1">
      <c r="A3" s="184" t="s">
        <v>4</v>
      </c>
      <c r="B3" s="185"/>
      <c r="C3" s="185"/>
      <c r="D3" s="185"/>
      <c r="E3" s="185"/>
      <c r="F3" s="186"/>
      <c r="G3" s="90"/>
    </row>
    <row r="4" spans="1:10" ht="22.5" customHeight="1" thickBot="1">
      <c r="A4" s="105" t="s">
        <v>5</v>
      </c>
      <c r="B4" s="106" t="s">
        <v>6</v>
      </c>
      <c r="C4" s="107" t="s">
        <v>7</v>
      </c>
      <c r="D4" s="107" t="s">
        <v>8</v>
      </c>
      <c r="E4" s="108" t="s">
        <v>205</v>
      </c>
      <c r="F4" s="109" t="s">
        <v>206</v>
      </c>
    </row>
    <row r="5" spans="1:10" ht="20.25" customHeight="1">
      <c r="A5" s="188" t="s">
        <v>9</v>
      </c>
      <c r="B5" s="187" t="s">
        <v>10</v>
      </c>
      <c r="C5" s="93">
        <v>1</v>
      </c>
      <c r="D5" s="93">
        <v>0.33329999999999999</v>
      </c>
      <c r="E5" s="93">
        <v>0.33329999999999999</v>
      </c>
      <c r="F5" s="104">
        <v>0.33339999999999997</v>
      </c>
    </row>
    <row r="6" spans="1:10" s="49" customFormat="1" ht="15" customHeight="1" thickBot="1">
      <c r="A6" s="173"/>
      <c r="B6" s="175"/>
      <c r="C6" s="88">
        <f>ORÇAMENTARIA!J6</f>
        <v>11496.3</v>
      </c>
      <c r="D6" s="91">
        <f>D5*C6</f>
        <v>3831.7167899999995</v>
      </c>
      <c r="E6" s="95">
        <f>E5*C6</f>
        <v>3831.7167899999995</v>
      </c>
      <c r="F6" s="99">
        <f>F5*C6</f>
        <v>3832.8664199999994</v>
      </c>
    </row>
    <row r="7" spans="1:10" ht="23.25" customHeight="1">
      <c r="A7" s="172" t="s">
        <v>12</v>
      </c>
      <c r="B7" s="174" t="s">
        <v>13</v>
      </c>
      <c r="C7" s="96">
        <v>1</v>
      </c>
      <c r="D7" s="94">
        <v>1</v>
      </c>
      <c r="E7" s="92" t="s">
        <v>11</v>
      </c>
      <c r="F7" s="100" t="s">
        <v>11</v>
      </c>
    </row>
    <row r="8" spans="1:10" s="49" customFormat="1" ht="16.5" customHeight="1" thickBot="1">
      <c r="A8" s="173"/>
      <c r="B8" s="175"/>
      <c r="C8" s="88">
        <f>ORÇAMENTARIA!J10</f>
        <v>21229.73</v>
      </c>
      <c r="D8" s="91">
        <f>D7*C8</f>
        <v>21229.73</v>
      </c>
      <c r="E8" s="89"/>
      <c r="F8" s="101"/>
    </row>
    <row r="9" spans="1:10" ht="17.25" customHeight="1">
      <c r="A9" s="178" t="s">
        <v>14</v>
      </c>
      <c r="B9" s="176" t="s">
        <v>15</v>
      </c>
      <c r="C9" s="96">
        <v>1</v>
      </c>
      <c r="D9" s="94">
        <v>0.33329999999999999</v>
      </c>
      <c r="E9" s="96">
        <v>0.33329999999999999</v>
      </c>
      <c r="F9" s="98">
        <v>0.33339999999999997</v>
      </c>
    </row>
    <row r="10" spans="1:10" s="49" customFormat="1" ht="21.75" customHeight="1" thickBot="1">
      <c r="A10" s="179"/>
      <c r="B10" s="177"/>
      <c r="C10" s="88">
        <f>ORÇAMENTARIA!J13</f>
        <v>356268.98</v>
      </c>
      <c r="D10" s="91">
        <f>D9*C10</f>
        <v>118744.45103399998</v>
      </c>
      <c r="E10" s="95">
        <f>E9*C10</f>
        <v>118744.45103399998</v>
      </c>
      <c r="F10" s="102">
        <f>F9*C10</f>
        <v>118780.07793199999</v>
      </c>
    </row>
    <row r="11" spans="1:10">
      <c r="A11" s="180" t="s">
        <v>16</v>
      </c>
      <c r="B11" s="181"/>
      <c r="C11" s="97"/>
      <c r="D11" s="121">
        <f>D12/F14</f>
        <v>0.36968571351082363</v>
      </c>
      <c r="E11" s="122">
        <f>E12/F14</f>
        <v>0.3151098720366618</v>
      </c>
      <c r="F11" s="123">
        <f>F12/F14</f>
        <v>0.3152044144525144</v>
      </c>
    </row>
    <row r="12" spans="1:10">
      <c r="A12" s="180" t="s">
        <v>17</v>
      </c>
      <c r="B12" s="181"/>
      <c r="C12" s="97"/>
      <c r="D12" s="124">
        <f>D6+D8+D10</f>
        <v>143805.89782399999</v>
      </c>
      <c r="E12" s="124">
        <f>E6+E10</f>
        <v>122576.16782399999</v>
      </c>
      <c r="F12" s="125">
        <f>F6+F10</f>
        <v>122612.94435199999</v>
      </c>
    </row>
    <row r="13" spans="1:10">
      <c r="A13" s="180" t="s">
        <v>18</v>
      </c>
      <c r="B13" s="181"/>
      <c r="C13" s="97"/>
      <c r="D13" s="126">
        <f>D14/F14</f>
        <v>0.36968571351082363</v>
      </c>
      <c r="E13" s="126">
        <f>E14/F14</f>
        <v>0.68479558554748554</v>
      </c>
      <c r="F13" s="127">
        <f>F14/F14</f>
        <v>1</v>
      </c>
    </row>
    <row r="14" spans="1:10" ht="15" thickBot="1">
      <c r="A14" s="182" t="s">
        <v>19</v>
      </c>
      <c r="B14" s="183"/>
      <c r="C14" s="103"/>
      <c r="D14" s="128">
        <f>D12</f>
        <v>143805.89782399999</v>
      </c>
      <c r="E14" s="128">
        <f>E12+D14</f>
        <v>266382.06564799999</v>
      </c>
      <c r="F14" s="129">
        <f>F12+E14</f>
        <v>388995.01</v>
      </c>
    </row>
    <row r="15" spans="1:10">
      <c r="A15" s="1"/>
      <c r="B15" s="1"/>
      <c r="C15" s="1"/>
      <c r="D15" s="1"/>
      <c r="E15" s="1"/>
      <c r="F15" s="1"/>
      <c r="G15" s="1"/>
    </row>
    <row r="18" spans="2:3" ht="31.5" customHeight="1">
      <c r="B18" s="171" t="s">
        <v>276</v>
      </c>
      <c r="C18" s="171"/>
    </row>
  </sheetData>
  <mergeCells count="14">
    <mergeCell ref="A3:F3"/>
    <mergeCell ref="B5:B6"/>
    <mergeCell ref="A5:A6"/>
    <mergeCell ref="A1:F1"/>
    <mergeCell ref="A2:F2"/>
    <mergeCell ref="B18:C18"/>
    <mergeCell ref="A7:A8"/>
    <mergeCell ref="B7:B8"/>
    <mergeCell ref="B9:B10"/>
    <mergeCell ref="A9:A10"/>
    <mergeCell ref="A11:B11"/>
    <mergeCell ref="A12:B12"/>
    <mergeCell ref="A13:B13"/>
    <mergeCell ref="A14:B14"/>
  </mergeCells>
  <pageMargins left="0.61250000000000004" right="0.25" top="1.2614583333333333" bottom="1.0572916666666667" header="0.3" footer="0.3"/>
  <pageSetup paperSize="8" scale="70" orientation="portrait" r:id="rId1"/>
  <headerFooter>
    <oddHeader>&amp;L&amp;G</oddHeader>
    <oddFooter>&amp;L 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view="pageLayout" zoomScaleNormal="100" workbookViewId="0">
      <selection sqref="A1:D1"/>
    </sheetView>
  </sheetViews>
  <sheetFormatPr defaultRowHeight="12.75"/>
  <cols>
    <col min="1" max="1" width="7.75" style="110" customWidth="1"/>
    <col min="2" max="2" width="68.75" style="110" customWidth="1"/>
    <col min="3" max="3" width="13.75" style="120" customWidth="1"/>
    <col min="4" max="4" width="18.125" style="120" customWidth="1"/>
    <col min="5" max="16384" width="9" style="110"/>
  </cols>
  <sheetData>
    <row r="1" spans="1:6" ht="140.25" customHeight="1" thickBot="1">
      <c r="A1" s="196" t="s">
        <v>274</v>
      </c>
      <c r="B1" s="196"/>
      <c r="C1" s="196"/>
      <c r="D1" s="196"/>
      <c r="E1" s="86"/>
      <c r="F1" s="86"/>
    </row>
    <row r="2" spans="1:6" ht="111.75" customHeight="1" thickBot="1">
      <c r="A2" s="197" t="s">
        <v>200</v>
      </c>
      <c r="B2" s="197"/>
      <c r="C2" s="197"/>
      <c r="D2" s="197"/>
      <c r="E2" s="87"/>
      <c r="F2" s="87"/>
    </row>
    <row r="3" spans="1:6" ht="27" customHeight="1" thickBot="1">
      <c r="A3" s="195" t="s">
        <v>273</v>
      </c>
      <c r="B3" s="195"/>
      <c r="C3" s="195"/>
      <c r="D3" s="195"/>
    </row>
    <row r="4" spans="1:6" ht="15" customHeight="1" thickBot="1">
      <c r="A4" s="111" t="s">
        <v>272</v>
      </c>
      <c r="B4" s="111" t="s">
        <v>271</v>
      </c>
      <c r="C4" s="111" t="s">
        <v>270</v>
      </c>
      <c r="D4" s="111" t="s">
        <v>269</v>
      </c>
    </row>
    <row r="5" spans="1:6" ht="14.45" customHeight="1" thickBot="1">
      <c r="A5" s="111" t="s">
        <v>268</v>
      </c>
      <c r="B5" s="112" t="s">
        <v>267</v>
      </c>
      <c r="C5" s="117">
        <v>36.799999999999997</v>
      </c>
      <c r="D5" s="117">
        <v>36.799999999999997</v>
      </c>
    </row>
    <row r="6" spans="1:6" ht="14.45" customHeight="1" thickBot="1">
      <c r="A6" s="113" t="s">
        <v>266</v>
      </c>
      <c r="B6" s="114" t="s">
        <v>265</v>
      </c>
      <c r="C6" s="118">
        <v>20</v>
      </c>
      <c r="D6" s="118">
        <v>20</v>
      </c>
    </row>
    <row r="7" spans="1:6" ht="14.45" customHeight="1" thickBot="1">
      <c r="A7" s="113" t="s">
        <v>264</v>
      </c>
      <c r="B7" s="114" t="s">
        <v>263</v>
      </c>
      <c r="C7" s="118">
        <v>1.5</v>
      </c>
      <c r="D7" s="118">
        <v>1.5</v>
      </c>
    </row>
    <row r="8" spans="1:6" ht="14.25" customHeight="1" thickBot="1">
      <c r="A8" s="113" t="s">
        <v>262</v>
      </c>
      <c r="B8" s="114" t="s">
        <v>261</v>
      </c>
      <c r="C8" s="118">
        <v>1</v>
      </c>
      <c r="D8" s="118">
        <v>1</v>
      </c>
    </row>
    <row r="9" spans="1:6" ht="14.45" customHeight="1" thickBot="1">
      <c r="A9" s="113" t="s">
        <v>260</v>
      </c>
      <c r="B9" s="114" t="s">
        <v>259</v>
      </c>
      <c r="C9" s="118">
        <v>0.2</v>
      </c>
      <c r="D9" s="118">
        <v>0.2</v>
      </c>
    </row>
    <row r="10" spans="1:6" ht="14.45" customHeight="1" thickBot="1">
      <c r="A10" s="113" t="s">
        <v>258</v>
      </c>
      <c r="B10" s="114" t="s">
        <v>257</v>
      </c>
      <c r="C10" s="118">
        <v>0.6</v>
      </c>
      <c r="D10" s="118">
        <v>0.6</v>
      </c>
    </row>
    <row r="11" spans="1:6" ht="14.25" customHeight="1" thickBot="1">
      <c r="A11" s="113" t="s">
        <v>256</v>
      </c>
      <c r="B11" s="114" t="s">
        <v>255</v>
      </c>
      <c r="C11" s="118">
        <v>2.5</v>
      </c>
      <c r="D11" s="118">
        <v>2.5</v>
      </c>
    </row>
    <row r="12" spans="1:6" ht="14.45" customHeight="1" thickBot="1">
      <c r="A12" s="113" t="s">
        <v>254</v>
      </c>
      <c r="B12" s="114" t="s">
        <v>253</v>
      </c>
      <c r="C12" s="118">
        <v>3</v>
      </c>
      <c r="D12" s="118">
        <v>3</v>
      </c>
    </row>
    <row r="13" spans="1:6" ht="14.25" customHeight="1" thickBot="1">
      <c r="A13" s="113" t="s">
        <v>252</v>
      </c>
      <c r="B13" s="114" t="s">
        <v>251</v>
      </c>
      <c r="C13" s="118">
        <v>8</v>
      </c>
      <c r="D13" s="118">
        <v>8</v>
      </c>
    </row>
    <row r="14" spans="1:6" ht="14.85" customHeight="1" thickBot="1">
      <c r="A14" s="113" t="s">
        <v>250</v>
      </c>
      <c r="B14" s="114" t="s">
        <v>249</v>
      </c>
      <c r="C14" s="113" t="s">
        <v>232</v>
      </c>
      <c r="D14" s="113" t="s">
        <v>232</v>
      </c>
    </row>
    <row r="15" spans="1:6" ht="14.45" customHeight="1" thickBot="1">
      <c r="A15" s="111" t="s">
        <v>248</v>
      </c>
      <c r="B15" s="112" t="s">
        <v>247</v>
      </c>
      <c r="C15" s="117">
        <v>46.76</v>
      </c>
      <c r="D15" s="117">
        <v>17.04</v>
      </c>
    </row>
    <row r="16" spans="1:6" ht="14.45" customHeight="1" thickBot="1">
      <c r="A16" s="113" t="s">
        <v>246</v>
      </c>
      <c r="B16" s="114" t="s">
        <v>245</v>
      </c>
      <c r="C16" s="118">
        <v>18.02</v>
      </c>
      <c r="D16" s="113" t="s">
        <v>232</v>
      </c>
    </row>
    <row r="17" spans="1:4" ht="14.45" customHeight="1" thickBot="1">
      <c r="A17" s="113" t="s">
        <v>244</v>
      </c>
      <c r="B17" s="114" t="s">
        <v>243</v>
      </c>
      <c r="C17" s="118">
        <v>4.3099999999999996</v>
      </c>
      <c r="D17" s="113" t="s">
        <v>232</v>
      </c>
    </row>
    <row r="18" spans="1:4" ht="14.25" customHeight="1" thickBot="1">
      <c r="A18" s="113" t="s">
        <v>242</v>
      </c>
      <c r="B18" s="114" t="s">
        <v>241</v>
      </c>
      <c r="C18" s="118">
        <v>0.87</v>
      </c>
      <c r="D18" s="118">
        <v>0.66</v>
      </c>
    </row>
    <row r="19" spans="1:4" ht="14.25" customHeight="1" thickBot="1">
      <c r="A19" s="113" t="s">
        <v>240</v>
      </c>
      <c r="B19" s="114" t="s">
        <v>239</v>
      </c>
      <c r="C19" s="118">
        <v>10.96</v>
      </c>
      <c r="D19" s="118">
        <v>8.33</v>
      </c>
    </row>
    <row r="20" spans="1:4" ht="14.45" customHeight="1" thickBot="1">
      <c r="A20" s="113" t="s">
        <v>238</v>
      </c>
      <c r="B20" s="114" t="s">
        <v>237</v>
      </c>
      <c r="C20" s="118">
        <v>7.0000000000000007E-2</v>
      </c>
      <c r="D20" s="118">
        <v>0.05</v>
      </c>
    </row>
    <row r="21" spans="1:4" ht="14.25" customHeight="1" thickBot="1">
      <c r="A21" s="113" t="s">
        <v>236</v>
      </c>
      <c r="B21" s="114" t="s">
        <v>235</v>
      </c>
      <c r="C21" s="118">
        <v>0.73</v>
      </c>
      <c r="D21" s="118">
        <v>0.56000000000000005</v>
      </c>
    </row>
    <row r="22" spans="1:4" ht="14.45" customHeight="1" thickBot="1">
      <c r="A22" s="113" t="s">
        <v>234</v>
      </c>
      <c r="B22" s="114" t="s">
        <v>233</v>
      </c>
      <c r="C22" s="118">
        <v>2.02</v>
      </c>
      <c r="D22" s="113" t="s">
        <v>232</v>
      </c>
    </row>
    <row r="23" spans="1:4" ht="14.45" customHeight="1" thickBot="1">
      <c r="A23" s="113" t="s">
        <v>231</v>
      </c>
      <c r="B23" s="114" t="s">
        <v>230</v>
      </c>
      <c r="C23" s="118">
        <v>0.1</v>
      </c>
      <c r="D23" s="118">
        <v>0.08</v>
      </c>
    </row>
    <row r="24" spans="1:4" ht="14.25" customHeight="1" thickBot="1">
      <c r="A24" s="113" t="s">
        <v>229</v>
      </c>
      <c r="B24" s="114" t="s">
        <v>228</v>
      </c>
      <c r="C24" s="118">
        <v>9.64</v>
      </c>
      <c r="D24" s="118">
        <v>7.33</v>
      </c>
    </row>
    <row r="25" spans="1:4" ht="14.25" customHeight="1" thickBot="1">
      <c r="A25" s="113" t="s">
        <v>227</v>
      </c>
      <c r="B25" s="114" t="s">
        <v>226</v>
      </c>
      <c r="C25" s="118">
        <v>0.04</v>
      </c>
      <c r="D25" s="118">
        <v>0.03</v>
      </c>
    </row>
    <row r="26" spans="1:4" ht="15" customHeight="1" thickBot="1">
      <c r="A26" s="115"/>
      <c r="B26" s="115"/>
      <c r="C26" s="119"/>
      <c r="D26" s="119"/>
    </row>
    <row r="27" spans="1:4" ht="14.45" customHeight="1" thickBot="1">
      <c r="A27" s="111" t="s">
        <v>225</v>
      </c>
      <c r="B27" s="112" t="s">
        <v>224</v>
      </c>
      <c r="C27" s="117">
        <v>12.25</v>
      </c>
      <c r="D27" s="117">
        <v>9.33</v>
      </c>
    </row>
    <row r="28" spans="1:4" ht="14.45" customHeight="1" thickBot="1">
      <c r="A28" s="113" t="s">
        <v>223</v>
      </c>
      <c r="B28" s="114" t="s">
        <v>222</v>
      </c>
      <c r="C28" s="118">
        <v>4.53</v>
      </c>
      <c r="D28" s="118">
        <v>3.45</v>
      </c>
    </row>
    <row r="29" spans="1:4" ht="14.25" customHeight="1" thickBot="1">
      <c r="A29" s="113" t="s">
        <v>221</v>
      </c>
      <c r="B29" s="114" t="s">
        <v>220</v>
      </c>
      <c r="C29" s="118">
        <v>0.11</v>
      </c>
      <c r="D29" s="118">
        <v>0.08</v>
      </c>
    </row>
    <row r="30" spans="1:4" ht="14.45" customHeight="1" thickBot="1">
      <c r="A30" s="113" t="s">
        <v>219</v>
      </c>
      <c r="B30" s="114" t="s">
        <v>218</v>
      </c>
      <c r="C30" s="118">
        <v>4.24</v>
      </c>
      <c r="D30" s="118">
        <v>3.23</v>
      </c>
    </row>
    <row r="31" spans="1:4" ht="14.45" customHeight="1" thickBot="1">
      <c r="A31" s="113" t="s">
        <v>217</v>
      </c>
      <c r="B31" s="114" t="s">
        <v>216</v>
      </c>
      <c r="C31" s="118">
        <v>2.99</v>
      </c>
      <c r="D31" s="118">
        <v>2.2799999999999998</v>
      </c>
    </row>
    <row r="32" spans="1:4" ht="14.45" customHeight="1" thickBot="1">
      <c r="A32" s="113" t="s">
        <v>215</v>
      </c>
      <c r="B32" s="114" t="s">
        <v>214</v>
      </c>
      <c r="C32" s="118">
        <v>0.38</v>
      </c>
      <c r="D32" s="118">
        <v>0.28999999999999998</v>
      </c>
    </row>
    <row r="33" spans="1:4" ht="14.85" customHeight="1" thickBot="1">
      <c r="A33" s="115"/>
      <c r="B33" s="115"/>
      <c r="C33" s="119"/>
      <c r="D33" s="119"/>
    </row>
    <row r="34" spans="1:4" ht="14.45" customHeight="1" thickBot="1">
      <c r="A34" s="111" t="s">
        <v>213</v>
      </c>
      <c r="B34" s="112" t="s">
        <v>212</v>
      </c>
      <c r="C34" s="117">
        <v>17.61</v>
      </c>
      <c r="D34" s="117">
        <v>6.58</v>
      </c>
    </row>
    <row r="35" spans="1:4" ht="14.45" customHeight="1" thickBot="1">
      <c r="A35" s="113" t="s">
        <v>211</v>
      </c>
      <c r="B35" s="114" t="s">
        <v>210</v>
      </c>
      <c r="C35" s="118">
        <v>17.21</v>
      </c>
      <c r="D35" s="118">
        <v>6.27</v>
      </c>
    </row>
    <row r="36" spans="1:4" ht="42.75" customHeight="1" thickBot="1">
      <c r="A36" s="113" t="s">
        <v>209</v>
      </c>
      <c r="B36" s="114" t="s">
        <v>208</v>
      </c>
      <c r="C36" s="118">
        <v>0.4</v>
      </c>
      <c r="D36" s="118">
        <v>0.31</v>
      </c>
    </row>
    <row r="37" spans="1:4" ht="14.45" customHeight="1" thickBot="1">
      <c r="A37" s="115"/>
      <c r="B37" s="115"/>
      <c r="C37" s="119"/>
      <c r="D37" s="119"/>
    </row>
    <row r="38" spans="1:4" ht="15" customHeight="1" thickBot="1">
      <c r="A38" s="115"/>
      <c r="B38" s="115"/>
      <c r="C38" s="119"/>
      <c r="D38" s="119"/>
    </row>
    <row r="39" spans="1:4" ht="14.45" customHeight="1" thickBot="1">
      <c r="A39" s="116"/>
      <c r="B39" s="112" t="s">
        <v>207</v>
      </c>
      <c r="C39" s="117">
        <v>113.42</v>
      </c>
      <c r="D39" s="117">
        <v>69.75</v>
      </c>
    </row>
    <row r="41" spans="1:4" ht="15">
      <c r="B41" s="198" t="s">
        <v>276</v>
      </c>
      <c r="C41" s="198"/>
    </row>
  </sheetData>
  <mergeCells count="4">
    <mergeCell ref="A3:D3"/>
    <mergeCell ref="A1:D1"/>
    <mergeCell ref="A2:D2"/>
    <mergeCell ref="B41:C41"/>
  </mergeCells>
  <pageMargins left="0.4296875" right="0.484375" top="1.21875" bottom="1.1640625" header="0.3" footer="0.3"/>
  <pageSetup paperSize="9" scale="75" orientation="portrait" horizontalDpi="300" verticalDpi="300" r:id="rId1"/>
  <headerFooter>
    <oddHeader>&amp;L&amp;G&amp;R&amp;G</oddHeader>
    <oddFooter>&amp;L&amp;G&amp;R&amp;G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7"/>
  <sheetViews>
    <sheetView showOutlineSymbols="0" showWhiteSpace="0" workbookViewId="0">
      <selection activeCell="E9" sqref="E9"/>
    </sheetView>
  </sheetViews>
  <sheetFormatPr defaultRowHeight="14.25"/>
  <cols>
    <col min="1" max="1" width="19.75" style="36" customWidth="1"/>
    <col min="2" max="2" width="62.75" style="3" customWidth="1"/>
    <col min="3" max="3" width="15" style="36" bestFit="1" customWidth="1"/>
    <col min="4" max="5" width="12" style="3" bestFit="1" customWidth="1"/>
    <col min="6" max="6" width="13" style="3" bestFit="1" customWidth="1"/>
    <col min="7" max="7" width="19.5" style="3" customWidth="1"/>
    <col min="8" max="8" width="9" style="3"/>
    <col min="9" max="9" width="15.875" style="3" customWidth="1"/>
    <col min="10" max="10" width="17.25" style="3" customWidth="1"/>
    <col min="11" max="16384" width="9" style="3"/>
  </cols>
  <sheetData>
    <row r="1" spans="1:7" ht="18" customHeight="1">
      <c r="A1" s="41" t="s">
        <v>127</v>
      </c>
      <c r="B1" s="41" t="s">
        <v>6</v>
      </c>
      <c r="C1" s="41" t="s">
        <v>51</v>
      </c>
      <c r="D1" s="41" t="s">
        <v>50</v>
      </c>
      <c r="E1" s="41" t="s">
        <v>49</v>
      </c>
      <c r="F1" s="41" t="s">
        <v>48</v>
      </c>
      <c r="G1" s="41" t="s">
        <v>47</v>
      </c>
    </row>
    <row r="2" spans="1:7" ht="39" customHeight="1">
      <c r="A2" s="38" t="s">
        <v>35</v>
      </c>
      <c r="B2" s="39" t="s">
        <v>184</v>
      </c>
      <c r="C2" s="38" t="s">
        <v>31</v>
      </c>
      <c r="D2" s="38" t="s">
        <v>30</v>
      </c>
      <c r="E2" s="42">
        <v>324</v>
      </c>
      <c r="F2" s="43">
        <v>35</v>
      </c>
      <c r="G2" s="40">
        <f>TRUNC(F2*E2,2)</f>
        <v>11340</v>
      </c>
    </row>
    <row r="3" spans="1:7" ht="39" customHeight="1">
      <c r="A3" s="38" t="s">
        <v>35</v>
      </c>
      <c r="B3" s="39" t="s">
        <v>199</v>
      </c>
      <c r="C3" s="38" t="s">
        <v>31</v>
      </c>
      <c r="D3" s="38" t="s">
        <v>30</v>
      </c>
      <c r="E3" s="42">
        <v>81</v>
      </c>
      <c r="F3" s="43">
        <v>897.9</v>
      </c>
      <c r="G3" s="40">
        <f>TRUNC(F3*E3,2)</f>
        <v>72729.899999999994</v>
      </c>
    </row>
    <row r="4" spans="1:7" ht="34.5" customHeight="1">
      <c r="A4" s="38" t="s">
        <v>35</v>
      </c>
      <c r="B4" s="39" t="s">
        <v>198</v>
      </c>
      <c r="C4" s="38" t="s">
        <v>31</v>
      </c>
      <c r="D4" s="38" t="s">
        <v>30</v>
      </c>
      <c r="E4" s="42">
        <v>81</v>
      </c>
      <c r="F4" s="43">
        <v>450</v>
      </c>
      <c r="G4" s="40">
        <f>TRUNC(F4*E4,2)</f>
        <v>36450</v>
      </c>
    </row>
    <row r="5" spans="1:7" ht="33" customHeight="1">
      <c r="A5" s="38" t="s">
        <v>35</v>
      </c>
      <c r="B5" s="39" t="s">
        <v>190</v>
      </c>
      <c r="C5" s="38" t="s">
        <v>31</v>
      </c>
      <c r="D5" s="38" t="s">
        <v>75</v>
      </c>
      <c r="E5" s="44">
        <v>5104.97</v>
      </c>
      <c r="F5" s="43">
        <v>5</v>
      </c>
      <c r="G5" s="40">
        <f>TRUNC(F5*E5,2)</f>
        <v>25524.85</v>
      </c>
    </row>
    <row r="6" spans="1:7" ht="36.75" customHeight="1">
      <c r="A6" s="38" t="s">
        <v>35</v>
      </c>
      <c r="B6" s="37" t="s">
        <v>101</v>
      </c>
      <c r="C6" s="38" t="s">
        <v>31</v>
      </c>
      <c r="D6" s="38" t="s">
        <v>75</v>
      </c>
      <c r="E6" s="44">
        <v>5104.97</v>
      </c>
      <c r="F6" s="43">
        <v>12</v>
      </c>
      <c r="G6" s="40">
        <f>TRUNC(F6*E6,2)</f>
        <v>61259.64</v>
      </c>
    </row>
    <row r="9" spans="1:7" ht="27.75" customHeight="1"/>
    <row r="10" spans="1:7" ht="22.5" customHeight="1">
      <c r="D10" s="130" t="s">
        <v>193</v>
      </c>
      <c r="E10" s="130"/>
      <c r="F10" s="130"/>
      <c r="G10" s="48">
        <v>576627.18999999994</v>
      </c>
    </row>
    <row r="11" spans="1:7" ht="15">
      <c r="D11" s="130" t="s">
        <v>192</v>
      </c>
      <c r="E11" s="130"/>
      <c r="F11" s="130"/>
      <c r="G11" s="48">
        <f>ORÇAMENTARIA!J27</f>
        <v>388995.01</v>
      </c>
    </row>
    <row r="14" spans="1:7" ht="15">
      <c r="F14" s="46" t="s">
        <v>191</v>
      </c>
      <c r="G14" s="47">
        <f>G11/G10-1</f>
        <v>-0.32539599806245689</v>
      </c>
    </row>
    <row r="17" spans="2:2" ht="15">
      <c r="B17" s="48">
        <v>388995.01</v>
      </c>
    </row>
  </sheetData>
  <mergeCells count="2">
    <mergeCell ref="D10:F10"/>
    <mergeCell ref="D11:F11"/>
  </mergeCells>
  <pageMargins left="0.5" right="0.5" top="1" bottom="1" header="0.5" footer="0.5"/>
  <pageSetup paperSize="9" fitToHeight="0" orientation="landscape" r:id="rId1"/>
  <headerFooter>
    <oddHeader>&amp;L &amp;CFGTECH INSTALAÇÕES E MANUTENÇÃO ELÉTRICA
CNPJ:  &amp;R</oddHeader>
    <oddFooter>&amp;L &amp;C  -  -  / PE
 / licitacao@fgtechltda.com.br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Resumo do Orçamento</vt:lpstr>
      <vt:lpstr>ORÇAMENTARIA</vt:lpstr>
      <vt:lpstr>COMPOSIÇÕES</vt:lpstr>
      <vt:lpstr>CRONOGRAMA</vt:lpstr>
      <vt:lpstr>ENCARGOS</vt:lpstr>
      <vt:lpstr>INCLUIR VALOR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FGTECH 000010</cp:lastModifiedBy>
  <cp:revision>0</cp:revision>
  <cp:lastPrinted>2024-03-22T13:51:39Z</cp:lastPrinted>
  <dcterms:created xsi:type="dcterms:W3CDTF">2024-03-18T13:38:38Z</dcterms:created>
  <dcterms:modified xsi:type="dcterms:W3CDTF">2024-04-09T13:32:19Z</dcterms:modified>
</cp:coreProperties>
</file>