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ente JM\Desktop\VORI CONSTRUÇÕES\"/>
    </mc:Choice>
  </mc:AlternateContent>
  <xr:revisionPtr revIDLastSave="0" documentId="13_ncr:1_{C05EDFE9-9B74-41EC-A491-57E12EF24476}" xr6:coauthVersionLast="45" xr6:coauthVersionMax="45" xr10:uidLastSave="{00000000-0000-0000-0000-000000000000}"/>
  <bookViews>
    <workbookView xWindow="20370" yWindow="-120" windowWidth="38640" windowHeight="15840" activeTab="1" xr2:uid="{00000000-000D-0000-FFFF-FFFF00000000}"/>
  </bookViews>
  <sheets>
    <sheet name="Orçamento Sintético" sheetId="1" r:id="rId1"/>
    <sheet name="Cronograma" sheetId="2" r:id="rId2"/>
  </sheets>
  <definedNames>
    <definedName name="_xlnm.Print_Area" localSheetId="1">Cronograma!$A$1:$I$13</definedName>
    <definedName name="_xlnm.Print_Area" localSheetId="0">'Orçamento Sintético'!$A$1:$I$198</definedName>
    <definedName name="_xlnm.Print_Titles" localSheetId="0">'Orçamento Sintético'!$4:$4</definedName>
  </definedNames>
  <calcPr calcId="191029"/>
</workbook>
</file>

<file path=xl/calcChain.xml><?xml version="1.0" encoding="utf-8"?>
<calcChain xmlns="http://schemas.openxmlformats.org/spreadsheetml/2006/main">
  <c r="E12" i="2" l="1"/>
  <c r="F12" i="2" s="1"/>
  <c r="G12" i="2" s="1"/>
  <c r="H12" i="2" s="1"/>
  <c r="I12" i="2" s="1"/>
  <c r="D6" i="2"/>
  <c r="I193" i="1"/>
  <c r="I12" i="1"/>
  <c r="I11" i="1" s="1"/>
  <c r="I6" i="1"/>
  <c r="I16" i="1"/>
  <c r="I5" i="1" s="1"/>
  <c r="D5" i="2" s="1"/>
  <c r="I31" i="1"/>
  <c r="I38" i="1"/>
  <c r="I46" i="1"/>
  <c r="I58" i="1"/>
  <c r="I81" i="1"/>
  <c r="I84" i="1"/>
  <c r="I126" i="1"/>
  <c r="I129" i="1"/>
  <c r="I131" i="1"/>
  <c r="I145" i="1"/>
  <c r="I148" i="1"/>
  <c r="I158" i="1"/>
  <c r="I164" i="1"/>
  <c r="I173" i="1"/>
  <c r="I187" i="1"/>
  <c r="I192" i="1" l="1"/>
  <c r="I144" i="1"/>
  <c r="D7" i="2" s="1"/>
  <c r="G198" i="1" l="1"/>
  <c r="D8" i="2"/>
  <c r="D9" i="2" l="1"/>
  <c r="G9" i="2" l="1"/>
  <c r="E9" i="2"/>
  <c r="E11" i="2" s="1"/>
  <c r="F9" i="2" s="1"/>
  <c r="F11" i="2" s="1"/>
  <c r="I9" i="2"/>
  <c r="H9" i="2"/>
  <c r="C5" i="2"/>
  <c r="C6" i="2"/>
  <c r="C7" i="2"/>
  <c r="C8" i="2"/>
  <c r="C9" i="2" s="1"/>
  <c r="G11" i="2" l="1"/>
  <c r="H11" i="2" s="1"/>
  <c r="I11" i="2" s="1"/>
</calcChain>
</file>

<file path=xl/sharedStrings.xml><?xml version="1.0" encoding="utf-8"?>
<sst xmlns="http://schemas.openxmlformats.org/spreadsheetml/2006/main" count="788" uniqueCount="346">
  <si>
    <t>Obra</t>
  </si>
  <si>
    <t>Bancos</t>
  </si>
  <si>
    <t>B.D.I.</t>
  </si>
  <si>
    <t>Encargos Sociais</t>
  </si>
  <si>
    <t xml:space="preserve">SINAPI - 04/2022 - Paraíba
ORSE - 04/2022 - Sergipe
</t>
  </si>
  <si>
    <t>20,18%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</si>
  <si>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</si>
  <si>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</si>
  <si>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</si>
  <si>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</si>
  <si>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</si>
  <si>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</si>
  <si>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Total</t>
  </si>
  <si>
    <t>MUROS DE CONTENÇÃO</t>
  </si>
  <si>
    <t xml:space="preserve"> 87893 </t>
  </si>
  <si>
    <t>SINAPI</t>
  </si>
  <si>
    <t>CHAPISCO APLICADO EM ALVENARIA (SEM PRESENÇA DE VÃOS) E ESTRUTURAS DE CONCRETO DE FACHADA, COM COLHER DE PEDREIRO.  ARGAMASSA TRAÇO 1:3 COM PREPARO MANUAL. AF_06/2014</t>
  </si>
  <si>
    <t>m²</t>
  </si>
  <si>
    <t xml:space="preserve"> 98562 </t>
  </si>
  <si>
    <t>IMPERMEABILIZAÇÃO DE FLOREIRA OU VIGA BALDRAME COM ARGAMASSA DE CIMENTO E AREIA, COM ADITIVO IMPERMEABILIZANTE, E = 2 CM. AF_06/2018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</si>
  <si>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</si>
  <si>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</si>
  <si>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95305 </t>
  </si>
  <si>
    <t>TEXTURA ACRÍLICA, APLICAÇÃO MANUAL EM PAREDE, UMA DEMÃO. AF_09/2016</t>
  </si>
  <si>
    <t>ALVENARIAS DO MURO DE CONTENÇÃO</t>
  </si>
  <si>
    <t xml:space="preserve"> 27 </t>
  </si>
  <si>
    <t>Próprio</t>
  </si>
  <si>
    <t>REVESTIMENTO EM PEDRA DE FERRO (TOPÁZIO) 50 x 50 CM SEM REJUNTE (ADAPTADO DE ORSE 10617)</t>
  </si>
  <si>
    <t>M²</t>
  </si>
  <si>
    <t xml:space="preserve"> 3 </t>
  </si>
  <si>
    <t>PAVIMENTAÇÃO</t>
  </si>
  <si>
    <t xml:space="preserve"> 101090 </t>
  </si>
  <si>
    <t>PISO EM PEDRA PORTUGUESA ASSENTADO SOBRE ARGAMASSA SECA DE CIMENTO E AREIA, TRAÇO 1:3, REJUNTADO COM CIMENTO COMUM. AF_05/2020</t>
  </si>
  <si>
    <t xml:space="preserve"> 94968 </t>
  </si>
  <si>
    <t>CONCRETO MAGRO PARA LASTRO, TRAÇO 1:4,5:4,5 (EM MASSA SECA DE CIMENTO/ AREIA MÉDIA/ BRITA 1) - PREPARO MECÂNICO COM BETONEIRA 600 L. AF_05/2021</t>
  </si>
  <si>
    <t>m³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</si>
  <si>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</si>
  <si>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</si>
  <si>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101732 </t>
  </si>
  <si>
    <t>PISO EM PEDRA ARDÓSIA ASSENTADO SOBRE ARGAMASSA 1:3 (CIMENTO E AREIA). AF_09/2020</t>
  </si>
  <si>
    <t xml:space="preserve"> 94990 </t>
  </si>
  <si>
    <t>EXECUÇÃO DE PASSEIO (CALÇADA) OU PISO DE CONCRETO COM CONCRETO MOLDADO IN LOCO, FEITO EM OBRA, ACABAMENTO CONVENCIONAL, NÃO ARMADO. AF_07/2016</t>
  </si>
  <si>
    <t xml:space="preserve"> 19 </t>
  </si>
  <si>
    <t>PISO MORTO EM TIJOLO MACIÇO COM REJUNTAMENTO (ADAPTADO DE SEINFRA C3026)</t>
  </si>
  <si>
    <t xml:space="preserve"> 97736 </t>
  </si>
  <si>
    <t>PEÇA RETANGULAR PRÉ-MOLDADA, VOLUME DE CONCRETO ACIMA DE 100 LITROS, TAXA DE AÇO APROXIMADA DE 30KG/M³. AF_01/2018</t>
  </si>
  <si>
    <t xml:space="preserve"> 2_ </t>
  </si>
  <si>
    <t>BLOCO INTERTRAVADO 8 FACES TIPO GRAVATA ACABAMENTO LISO - 6CM (COR NATURAL) - FORNECIMENTO E INSTALAÇÃO (ADAPTADO DE SINAPI 92402)</t>
  </si>
  <si>
    <t xml:space="preserve"> 02.702.00 </t>
  </si>
  <si>
    <t>REVESTIMENTO EM PARALELEPIPEDO INC.COLCHAO AREIA</t>
  </si>
  <si>
    <t xml:space="preserve"> 101731 </t>
  </si>
  <si>
    <t>PISO EM PEDRA  ASSENTADO SOBRE ARGAMASSA 1:3 (CIMENTO E AREIA). AF_09/2020</t>
  </si>
  <si>
    <t xml:space="preserve"> 12 </t>
  </si>
  <si>
    <t>RAMPA DE ACESSIBILIDADE - PASSEIO DE 1,45M (COMPOSIÇÃO PRÓPRIA)</t>
  </si>
  <si>
    <t>UN</t>
  </si>
  <si>
    <t xml:space="preserve"> 14 </t>
  </si>
  <si>
    <t>PISO TÁTIL DIRECIONAL E/OU ALERTA, DE CONCRETO, NA COR NATURAL, P/DEFICIENTES VISUAIS, DIMENSÕES 25X25CM, APLICADO COM ARGAMASSA INDUSTRIALIZADA AC-II, REJUNTADO, EXCLUSIVE REGULARIZAÇÃO DE BASE (ADAPTADO DE ORSE 09418)</t>
  </si>
  <si>
    <t xml:space="preserve"> 34 </t>
  </si>
  <si>
    <t>"FORNECIMENTO E FIXAÇÃO DE RÉGUA DE MADEIRA PARA ASSENTO EM BANCOS DE CONCRETO. (ADAPTADO DE SINAPI 84162)"</t>
  </si>
  <si>
    <t>M</t>
  </si>
  <si>
    <t xml:space="preserve"> 102224 </t>
  </si>
  <si>
    <t>PINTURA VERNIZ (INCOLOR) ALQUÍDICO EM MADEIRA, USO INTERNO, 3 DEMÃOS. AF_01/2021</t>
  </si>
  <si>
    <t xml:space="preserve"> 4 </t>
  </si>
  <si>
    <t>PAISAGISMO</t>
  </si>
  <si>
    <t xml:space="preserve"> 98504 </t>
  </si>
  <si>
    <t>PLANTIO DE GRAMA EM PLACAS. AF_05/2018</t>
  </si>
  <si>
    <t xml:space="preserve"> 98516 </t>
  </si>
  <si>
    <t>PLANTIO DE PALMEIRA COM ALTURA DE MUDA MENOR OU IGUAL A 2,00 M. AF_05/2018</t>
  </si>
  <si>
    <t xml:space="preserve"> 13 </t>
  </si>
  <si>
    <t>PLANTIO DE ARBUSTO TIPO BUCHINHO (ADAPTADO DE SINAPI 98509)</t>
  </si>
  <si>
    <t xml:space="preserve"> 98509 </t>
  </si>
  <si>
    <t>PLANTIO DE ARBUSTO OU  CERCA VIVA. AF_05/2018</t>
  </si>
  <si>
    <t xml:space="preserve"> 98510 </t>
  </si>
  <si>
    <t>PLANTIO DE ÁRVORE ORNAMENTAL COM ALTURA DE MUDA MENOR OU IGUAL A 2,00 M. AF_05/2018</t>
  </si>
  <si>
    <t xml:space="preserve"> 98511 </t>
  </si>
  <si>
    <t>PLANTIO DE ÁRVORE ORNAMENTAL COM ALTURA DE MUDA MAIOR QUE 2,00 M E MENOR OU IGUAL A 4,00 M. AF_05/2018</t>
  </si>
  <si>
    <t xml:space="preserve"> 5 </t>
  </si>
  <si>
    <t>JARDINEIRAS</t>
  </si>
  <si>
    <t xml:space="preserve"> 87878 </t>
  </si>
  <si>
    <t>CHAPISCO APLICADO EM ALVENARIAS E ESTRUTURAS DE CONCRETO INTERNAS, COM COLHER DE PEDREIRO.  ARGAMASSA TRAÇO 1:3 COM PREPARO MANUAL. AF_06/2014</t>
  </si>
  <si>
    <t xml:space="preserve"> 98557 </t>
  </si>
  <si>
    <t>IMPERMEABILIZAÇÃO DE SUPERFÍCIE COM EMULSÃO ASFÁLTICA, 2 DEMÃOS AF_06/2018</t>
  </si>
  <si>
    <t xml:space="preserve"> DER-04.910.02 </t>
  </si>
  <si>
    <t>FORN. E APLICAÇÃO DE MEIO FIO EM PEDRA GRANÍTICA</t>
  </si>
  <si>
    <t xml:space="preserve"> 102498 </t>
  </si>
  <si>
    <t>PINTURA DE MEIO-FIO COM TINTA BRANCA A BASE DE CAL (CAIAÇÃO). AF_05/2021</t>
  </si>
  <si>
    <t xml:space="preserve"> 6 </t>
  </si>
  <si>
    <t>FONTE DE ÁGUA</t>
  </si>
  <si>
    <t xml:space="preserve"> 87775 </t>
  </si>
  <si>
    <t>EMBOÇO OU MASSA ÚNICA EM ARGAMASSA TRAÇO 1:2:8, PREPARO MECÂNICO COM BETONEIRA 400 L, APLICADA MANUALMENTE EM PANOS DE FACHADA COM PRESENÇA DE VÃOS, ESPESSURA DE 25 MM. AF_06/2014</t>
  </si>
  <si>
    <t xml:space="preserve"> 98546 </t>
  </si>
  <si>
    <t>IMPERMEABILIZAÇÃO DE SUPERFÍCIE COM MANTA ASFÁLTICA, UMA CAMADA, INCLUSIVE APLICAÇÃO DE PRIMER ASFÁLTICO, E=3MM. AF_06/2018</t>
  </si>
  <si>
    <t xml:space="preserve"> 98566 </t>
  </si>
  <si>
    <t>PROTEÇÃO MECÂNICA DE SUPERFÍCIE VERTICAL COM ARGAMASSA DE CIMENTO E AREIA, TRAÇO 1:3, E=3CM. AF_06/2018</t>
  </si>
  <si>
    <t xml:space="preserve"> 98565 </t>
  </si>
  <si>
    <t>PROTEÇÃO MECÂNICA DE SUPERFICIE HORIZONTAL COM ARGAMASSA DE CIMENTO E AREIA, TRAÇO 1:3, E=3CM. AF_06/2018</t>
  </si>
  <si>
    <t xml:space="preserve"> 54 </t>
  </si>
  <si>
    <t>REVESTIMENTO EM PORCELANATO PARA FONTE - 90x90CM - CONFORME ESPECIFICAÇÕES EM PROJETO (ADAPTADO DE SINAPI 87261)</t>
  </si>
  <si>
    <t xml:space="preserve"> 101747 </t>
  </si>
  <si>
    <t>PISO EM CONCRETO 20 MPA PREPARO MECÂNICO, ESPESSURA 7CM. AF_09/2020</t>
  </si>
  <si>
    <t xml:space="preserve"> 15 </t>
  </si>
  <si>
    <t>PISO EM PEDRA FRIA ASSENTADO SOBRE ARGAMASSA 1:3 (CIMENTO E AREIA) REJUNTADO COM CIMENTO BRANCO [ADAPTADO DE SINAPI 73743/001]")</t>
  </si>
  <si>
    <t xml:space="preserve"> 57 </t>
  </si>
  <si>
    <t>BORDA DE PISCINA EM PEDRA FRIA 5 CM DE ESPESSURA E 30 CM DE LARGURA (ADAPTADO SINAPI 98689)</t>
  </si>
  <si>
    <t xml:space="preserve"> 7 </t>
  </si>
  <si>
    <t>CASA DE MÁQUINAS E REDE HIDRÁULICA</t>
  </si>
  <si>
    <t xml:space="preserve"> 91341 </t>
  </si>
  <si>
    <t>PORTA EM ALUMÍNIO DE ABRIR TIPO VENEZIANA COM GUARNIÇÃO, FIXAÇÃO COM PARAFUSOS - FORNECIMENTO E INSTALAÇÃO. AF_12/2019</t>
  </si>
  <si>
    <t xml:space="preserve"> 91304 </t>
  </si>
  <si>
    <t>FECHADURA DE EMBUTIR COM CILINDRO, EXTERNA, COMPLETA, ACABAMENTO PADRÃO POPULAR, INCLUSO EXECUÇÃO DE FURO - FORNECIMENTO E INSTALAÇÃO. AF_12/2019</t>
  </si>
  <si>
    <t xml:space="preserve"> 21 </t>
  </si>
  <si>
    <t>REGULARIZAÇÃO SARRAFEADA DE BASE PARA REVESTIMENTO DE PISO COM ARGAMASSA DE CIMENTO E AREIA PENEIRADA TRAÇO 1:3, E = 3 CM (ADAPTADO DE SEINFRA C2181)</t>
  </si>
  <si>
    <t xml:space="preserve"> 94991 </t>
  </si>
  <si>
    <t>EXECUÇÃO DE PASSEIO (CALÇADA) OU PISO DE CONCRETO COM CONCRETO MOLDADO IN LOCO, USINADO, ACABAMENTO CONVENCIONAL, NÃO ARMADO. AF_07/2016</t>
  </si>
  <si>
    <t xml:space="preserve"> 0_12 </t>
  </si>
  <si>
    <t>CONJUNTO FILTRO DRF 11 C/BOMBA 1/4CV MONO PARA PISCINA</t>
  </si>
  <si>
    <t>CJ</t>
  </si>
  <si>
    <t xml:space="preserve"> 102136 </t>
  </si>
  <si>
    <t>INSTALAÇÃO DE QUADRO ELÉTRICO PARA BOMBAS TRIFÁSICAS ATÉ 25 CV (NÃO INCLUI O FORNECIMENTO DO QUADRO). AF_12/2020</t>
  </si>
  <si>
    <t xml:space="preserve"> 89625 </t>
  </si>
  <si>
    <t>TE, PVC, SOLDÁVEL, DN 50MM, INSTALADO EM PRUMADA DE ÁGUA - FORNECIMENTO E INSTALAÇÃO. AF_12/2014</t>
  </si>
  <si>
    <t xml:space="preserve"> 94498 </t>
  </si>
  <si>
    <t>REGISTRO DE GAVETA BRUTO, LATÃO, ROSCÁVEL, 2" - FORNECIMENTO E INSTALAÇÃO. AF_08/2021</t>
  </si>
  <si>
    <t xml:space="preserve"> 89596 </t>
  </si>
  <si>
    <t>ADAPTADOR CURTO COM BOLSA E ROSCA PARA REGISTRO, PVC, SOLDÁVEL, DN 50MM X 1.1/2, INSTALADO EM PRUMADA DE ÁGUA - FORNECIMENTO E INSTALAÇÃO. AF_12/2014</t>
  </si>
  <si>
    <t xml:space="preserve"> 89449 </t>
  </si>
  <si>
    <t>TUBO, PVC, SOLDÁVEL, DN 50MM, INSTALADO EM PRUMADA DE ÁGUA - FORNECIMENTO E INSTALAÇÃO. AF_12/2014</t>
  </si>
  <si>
    <t xml:space="preserve"> 89577 </t>
  </si>
  <si>
    <t>LUVA DE CORRER, PVC, SOLDÁVEL, DN 50MM, INSTALADO EM PRUMADA DE ÁGUA - FORNECIMENTO E INSTALAÇÃO. AF_12/2014</t>
  </si>
  <si>
    <t xml:space="preserve"> 89502 </t>
  </si>
  <si>
    <t>JOELHO 45 GRAUS, PVC, SOLDÁVEL, DN 50MM, INSTALADO EM PRUMADA DE ÁGUA - FORNECIMENTO E INSTALAÇÃO. AF_12/2014</t>
  </si>
  <si>
    <t xml:space="preserve"> 89501 </t>
  </si>
  <si>
    <t>JOELHO 90 GRAUS, PVC, SOLDÁVEL, DN 50MM, INSTALADO EM PRUMADA DE ÁGUA - FORNECIMENTO E INSTALAÇÃO. AF_12/2014</t>
  </si>
  <si>
    <t xml:space="preserve"> 31 </t>
  </si>
  <si>
    <t>RALO DE FUNDO PARA PISCINA - FORNECIMENTO E INSTALAÇÃO (ADAPTADO DE SINAPI 89495)</t>
  </si>
  <si>
    <t xml:space="preserve"> 51 </t>
  </si>
  <si>
    <t>DISPOSITIVO DE ASPIRAÇÃO PARA LATERAIS DE PISCINA - FORNECIMENTO E INSTALAÇÃO (ADAPTADO SINAPI 89495)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</si>
  <si>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</si>
  <si>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</si>
  <si>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32 </t>
  </si>
  <si>
    <t>TORNEIRA METAL AMARELO (ADAPTADO DE ORSE 2058)</t>
  </si>
  <si>
    <t xml:space="preserve"> 93141 </t>
  </si>
  <si>
    <t>PONTO DE TOMADA RESIDENCIAL INCLUINDO TOMADA 10A/250V, CAIXA ELÉTRICA, ELETRODUTO, CABO, RASGO, QUEBRA E CHUMBAMENTO. AF_01/2016</t>
  </si>
  <si>
    <t xml:space="preserve"> 98561 </t>
  </si>
  <si>
    <t>IMPERMEABILIZAÇÃO DE PAREDES COM ARGAMASSA DE CIMENTO E AREIA, COM ADITIVO IMPERMEABILIZANTE, E = 2CM. AF_06/2018</t>
  </si>
  <si>
    <t xml:space="preserve"> 59 </t>
  </si>
  <si>
    <t>TAMPA DE CONCRETO ARMADO PARA CAIXA EM ALVENARIA - ESP = 8CM, MOLDADO IN LOCO, FEITO EM OBRA, COM ACABAMENTO CONVENCIONAL (ADAPTADO DE SINAPI 94994)</t>
  </si>
  <si>
    <t xml:space="preserve"> 8 </t>
  </si>
  <si>
    <t>PERGOLADO</t>
  </si>
  <si>
    <t xml:space="preserve"> 22 </t>
  </si>
  <si>
    <t>PERGOLA MONTE DAS OLIVEIRAS EXCETO PINTURA - CONFORME ESPECIFICAÇÕES EM PROJETO (ADAPTADO DE SINAPI 92541)</t>
  </si>
  <si>
    <t xml:space="preserve"> 102225 </t>
  </si>
  <si>
    <t>PINTURA VERNIZ (INCOLOR) POLIURETÂNICO (RESINA ALQUÍDICA MODIFICADA) EM MADEIRA, 3 DEMÃOS. AF_01/2021</t>
  </si>
  <si>
    <t xml:space="preserve"> 9 </t>
  </si>
  <si>
    <t>INSTALAÇÕES ELÉTRICAS</t>
  </si>
  <si>
    <t>POSTE DE AÇO CONICO CONTÍNUO CURVO QUADRUPLO, FLANGEADO, H=9M, INCLUSIVE LUMINÁRIAS, SEM LÂMPADAS - FORNECIMENTO E INSTALACAO. [ADAPTADO SINAPI 100621]</t>
  </si>
  <si>
    <t>POSTE DECORATIVO EM AÇO TUBULAR, H=2,50M, COM LUMINÁRIA, DUAS PÉTALAS, COM LÂMPADA DE LED 10W - [ADAPTADO DE ORSE 7742]</t>
  </si>
  <si>
    <t xml:space="preserve"> 48 </t>
  </si>
  <si>
    <t>POSTE DE CONCRETO CIRCULAR, RESISTÊNCIA NOMINAL 300KG, H= 7,00M, PESO APROXIMADO 500KG (ADAPTADO DE SEINFRA C4961)</t>
  </si>
  <si>
    <t xml:space="preserve"> 46 </t>
  </si>
  <si>
    <t>SUPORTE METÁLICO PARA 2 REFLETORES ACOPLADO EM POSTE DE CONCRETO CIRCULAR (ADAPTADO SINAPI 73970/1)</t>
  </si>
  <si>
    <t xml:space="preserve"> 47 </t>
  </si>
  <si>
    <t>REFLETOR EM IND. LED 200W, COR 6.500 K, 15.000 LUMENS - FORNECIMENTO E INSTALAÇÃO. AF_11/2017 [ADAPTADO SINAPI 97601]</t>
  </si>
  <si>
    <t xml:space="preserve"> 30 </t>
  </si>
  <si>
    <t>POSTE DE CONCRETO DUPLO T, TIPO B, 300 KG, H = 9 M (NBR 8451) INCLUSIVE ESCAVACAO EXCLUSIVE TRANSPORTE - FORNECIMENTO E COLOCAÇÃO (ADAPTADO DE SINAPI 73783/006)</t>
  </si>
  <si>
    <t xml:space="preserve"> 101632 </t>
  </si>
  <si>
    <t>RELÉ FOTOELÉTRICO PARA COMANDO DE ILUMINAÇÃO EXTERNA 1000 W - FORNECIMENTO E INSTALAÇÃO. AF_08/2020</t>
  </si>
  <si>
    <t xml:space="preserve"> 44 </t>
  </si>
  <si>
    <t>QUADRO DE DISTRIBUICAO, EM PVC, DE EMBUTIR, COM BARRAMENTO TERRA / NEUTRO, PARA 6 DISJUNTORES NEMA OU 8 DISJUNTORES DIN (ADAPTADO DE SINAPI 83463)</t>
  </si>
  <si>
    <t>CAIXA PARA MEDIÇÃO CM-4, PADRÃO ENERGISA - FORNECIMENTO E INSTALAÇÃO [ADAPTADO SETOP ELE-CXS-341]</t>
  </si>
  <si>
    <t xml:space="preserve"> 91927 </t>
  </si>
  <si>
    <t>CABO DE COBRE FLEXÍVEL ISOLADO, 2,5 MM², ANTI-CHAMA 0,6/1,0 KV, PARA CIRCUITOS TERMINAIS - FORNECIMENTO E INSTALAÇÃO. AF_12/2015</t>
  </si>
  <si>
    <t xml:space="preserve"> 91931 </t>
  </si>
  <si>
    <t>CABO DE COBRE FLEXÍVEL ISOLADO, 6 MM², ANTI-CHAMA 0,6/1,0 KV, PARA CIRCUITOS TERMINAIS - FORNECIMENTO E INSTALAÇÃO. AF_12/2015</t>
  </si>
  <si>
    <t xml:space="preserve"> 58 </t>
  </si>
  <si>
    <t>CABO MULTIPLEX DE COBRE, FLEXÍVEL, CLASSE 4 OU 5, ISOLAÇÃO EM HEPR, COBERTURA EM PVCST2, ANTICHAMA BWF-B, 0,6/1 KV, 3 CONDUTORES DE 10 MM2 (ADAPTADO DE SINAPI 101560)</t>
  </si>
  <si>
    <t>CABO DE COBRE NU 10mm² (ADAPTADO DE ORSE 11833)</t>
  </si>
  <si>
    <t xml:space="preserve"> 91868 </t>
  </si>
  <si>
    <t>ELETRODUTO RÍGIDO ROSCÁVEL, PVC, DN 32 MM (1"), PARA CIRCUITOS TERMINAIS, INSTALADO EM LAJE - FORNECIMENTO E INSTALAÇÃO. AF_12/2015</t>
  </si>
  <si>
    <t xml:space="preserve"> 93009 </t>
  </si>
  <si>
    <t>ELETRODUTO RÍGIDO ROSCÁVEL, PVC, DN 60 MM (2"), PARA REDE ENTERRADA DE DISTRIBUIÇÃO DE ENERGIA ELÉTRICA - FORNECIMENTO E INSTALAÇÃO. AF_12/2021</t>
  </si>
  <si>
    <t xml:space="preserve"> 93012 </t>
  </si>
  <si>
    <t>ELETRODUTO RÍGIDO ROSCÁVEL, PVC, DN 110 MM (4"), PARA REDE ENTERRADA DE DISTRIBUIÇÃO DE ENERGIA ELÉTRICA - FORNECIMENTO E INSTALAÇÃO. AF_12/2021</t>
  </si>
  <si>
    <t xml:space="preserve"> 91857 </t>
  </si>
  <si>
    <t>ELETRODUTO FLEXÍVEL CORRUGADO REFORÇADO, PVC, DN 32 MM (1"), PARA CIRCUITOS TERMINAIS, INSTALADO EM PAREDE - FORNECIMENTO E INSTALAÇÃO. AF_12/2015</t>
  </si>
  <si>
    <t xml:space="preserve"> 91905 </t>
  </si>
  <si>
    <t>CURVA 90 GRAUS PARA ELETRODUTO, PVC, ROSCÁVEL, DN 32 MM (1"), PARA CIRCUITOS TERMINAIS, INSTALADA EM LAJE - FORNECIMENTO E INSTALAÇÃO. AF_12/2015</t>
  </si>
  <si>
    <t xml:space="preserve"> 93020 </t>
  </si>
  <si>
    <t>CURVA 90 GRAUS PARA ELETRODUTO, PVC, ROSCÁVEL, DN 60 MM (2"), PARA REDE ENTERRADA DE DISTRIBUIÇÃO DE ENERGIA ELÉTRICA - FORNECIMENTO E INSTALAÇÃO. AF_12/2021</t>
  </si>
  <si>
    <t xml:space="preserve"> 93026 </t>
  </si>
  <si>
    <t>CURVA 90 GRAUS PARA ELETRODUTO, PVC, ROSCÁVEL, DN 110 MM (4"), PARA REDE ENTERRADA DE DISTRIBUIÇÃO DE ENERGIA ELÉTRICA - FORNECIMENTO E INSTALAÇÃO. AF_12/2021</t>
  </si>
  <si>
    <t xml:space="preserve"> 93014 </t>
  </si>
  <si>
    <t>LUVA PARA ELETRODUTO, PVC, ROSCÁVEL, DN 60 MM (2"), PARA REDE ENTERRADA DE DISTRIBUIÇÃO DE ENERGIA ELÉTRICA - FORNECIMENTO E INSTALAÇÃO. AF_12/2021</t>
  </si>
  <si>
    <t xml:space="preserve"> 91885 </t>
  </si>
  <si>
    <t>LUVA PARA ELETRODUTO, PVC, ROSCÁVEL, DN 32 MM (1"), PARA CIRCUITOS TERMINAIS, INSTALADA EM PAREDE - FORNECIMENTO E INSTALAÇÃO. AF_12/2015</t>
  </si>
  <si>
    <t xml:space="preserve"> 93017 </t>
  </si>
  <si>
    <t>LUVA PARA ELETRODUTO, PVC, ROSCÁVEL, DN 110 MM (4"), PARA REDE ENTERRADA DE DISTRIBUIÇÃO DE ENERGIA ELÉTRICA - FORNECIMENTO E INSTALAÇÃO. AF_12/2021</t>
  </si>
  <si>
    <t xml:space="preserve"> 93673 </t>
  </si>
  <si>
    <t>DISJUNTOR TRIPOLAR TIPO DIN, CORRENTE NOMINAL DE 50A - FORNECIMENTO E INSTALAÇÃO. AF_10/2020</t>
  </si>
  <si>
    <t xml:space="preserve"> 93657 </t>
  </si>
  <si>
    <t>DISJUNTOR MONOPOLAR TIPO DIN, CORRENTE NOMINAL DE 32A - FORNECIMENTO E INSTALAÇÃO. AF_10/2020</t>
  </si>
  <si>
    <t xml:space="preserve"> 93653 </t>
  </si>
  <si>
    <t>DISJUNTOR MONOPOLAR TIPO DIN, CORRENTE NOMINAL DE 10A - FORNECIMENTO E INSTALAÇÃO. AF_10/2020</t>
  </si>
  <si>
    <t xml:space="preserve"> 93656 </t>
  </si>
  <si>
    <t>DISJUNTOR MONOPOLAR TIPO DIN, CORRENTE NOMINAL DE 25A - FORNECIMENTO E INSTALAÇÃO. AF_10/2020</t>
  </si>
  <si>
    <t>DISJUNTOR BIPOLAR DR 25 A - DISPOSITIVO RESIDUAL DIFERENCIAL, TIPO AC, 30MA. [ADAPTADO ORSE 8077]</t>
  </si>
  <si>
    <t>MASSA PARA CALAFETAR - FORNECIMENTO E INSTALAÇÃO (ADAPTADO DE SBC 070057)</t>
  </si>
  <si>
    <t>KG</t>
  </si>
  <si>
    <t xml:space="preserve"> 10 </t>
  </si>
  <si>
    <t>HASTE DE AÇO COBREADA DE 5/8" 2400mm P/ATERRAMENTO (ADAPTADO DE SINAPI PB 96985)</t>
  </si>
  <si>
    <t xml:space="preserve"> 11 </t>
  </si>
  <si>
    <t>GRAMPO DE ATERRAMENTO - CONECTOR GTDU 5/8" - FORNECIMENTO E INSTALAÇÃO [ADAPTADO DE SEINFRA C3911]</t>
  </si>
  <si>
    <t xml:space="preserve"> 97886 </t>
  </si>
  <si>
    <t>CAIXA ENTERRADA ELÉTRICA RETANGULAR, EM ALVENARIA COM TIJOLOS CERÂMICOS MACIÇOS, FUNDO COM BRITA, DIMENSÕES INTERNAS: 0,3X0,3X0,3 M. AF_12/2020</t>
  </si>
  <si>
    <t xml:space="preserve"> 98111 </t>
  </si>
  <si>
    <t>CAIXA DE INSPEÇÃO PARA ATERRAMENTO, CIRCULAR, EM POLIETILENO, DIÂMETRO INTERNO = 0,3 M. AF_12/2020</t>
  </si>
  <si>
    <t xml:space="preserve"> 52 </t>
  </si>
  <si>
    <t>LUMINÁRIA UPLIGHTING DE EMBUTIR - FORNECIMENTO E INSTALAÇÃO (ADAPTADO DE SINAPI 97587)</t>
  </si>
  <si>
    <t>LUMINÁRIA ARANDELA INCLUSIVE 1 LÂMPADA LED AMARELO 9W (ADAPTADO DE SINAPI 97606)</t>
  </si>
  <si>
    <t xml:space="preserve"> 49 </t>
  </si>
  <si>
    <t>LUMINÁRIA LED RGB 9W PARA PISCINA (ADAPTADO DE SEINFRA C4108)</t>
  </si>
  <si>
    <t xml:space="preserve"> 42 </t>
  </si>
  <si>
    <t>FITAMENTO EM LED 6W, SEM USO DO PERFIL, FIXADO EM ALVENARIA - FORNECIMENTO E INSTALAÇÃO. [ADAPTADO SBC 060105]</t>
  </si>
  <si>
    <t xml:space="preserve"> 91222 </t>
  </si>
  <si>
    <t>RASGO EM ALVENARIA PARA RAMAIS/ DISTRIBUIÇÃO COM DIÂMETROS MAIORES QUE 40 MM E MENORES OU IGUAIS A 75 MM. AF_05/2015</t>
  </si>
  <si>
    <t xml:space="preserve"> 91940 </t>
  </si>
  <si>
    <t>CAIXA RETANGULAR 4" X 2" MÉDIA (1,30 M DO PISO), PVC, INSTALADA EM PAREDE - FORNECIMENTO E INSTALAÇÃO. AF_12/2015</t>
  </si>
  <si>
    <t xml:space="preserve"> 43 </t>
  </si>
  <si>
    <t>FONTE DE ALIMENTAÇÃO PARA FITAMENTO EM LED (ADAPTADO DE ORSE 9651)</t>
  </si>
  <si>
    <t xml:space="preserve"> 50 </t>
  </si>
  <si>
    <t>CENTRAL DE COMANDO PARA ILUMINAÇÃO RGB (ADAPTADO DE ORSE 8823)</t>
  </si>
  <si>
    <t>GUARDA-CORPO / CORRIMÃO</t>
  </si>
  <si>
    <t xml:space="preserve"> 29 </t>
  </si>
  <si>
    <t>CORRIMÃO DUPLA ALTURA EM TUBO DE FERRO GALVANIZADO 1 1/2", COM CHUMBADORES PARA FIXAÇÃO NO PISO (ADAPTADO DE ORSE 12189)</t>
  </si>
  <si>
    <t xml:space="preserve"> 45 </t>
  </si>
  <si>
    <t>PINTURA EPOXI INCLUSO EMASSAMENTO E FUNDO PREPARADOR (ADAPTADO DE SINAPI 84647)</t>
  </si>
  <si>
    <t>SINALIZAÇÃO</t>
  </si>
  <si>
    <t xml:space="preserve"> 06.200.00 </t>
  </si>
  <si>
    <t>SINALIZAÇÃO VERTICAL, C CHAPAS PLANAS DE AÇO ZINCADO Nº16</t>
  </si>
  <si>
    <t>COLINA DA CRUCIFICAÇÃO</t>
  </si>
  <si>
    <t xml:space="preserve"> 88497 </t>
  </si>
  <si>
    <t>APLICAÇÃO E LIXAMENTO DE MASSA LÁTEX EM PAREDES, DUAS DEMÃOS. AF_06/2014</t>
  </si>
  <si>
    <t xml:space="preserve"> 88414 </t>
  </si>
  <si>
    <t>APLICAÇÃO MANUAL DE FUNDO SELADOR ACRÍLICO EM SUPERFÍCIES INTERNAS DA SACADA DE EDIFÍCIOS DE MÚLTIPLOS PAVIMENTOS. AF_06/2014</t>
  </si>
  <si>
    <t xml:space="preserve"> 88489 </t>
  </si>
  <si>
    <t>APLICAÇÃO MANUAL DE PINTURA COM TINTA LÁTEX ACRÍLICA EM PAREDES, DUAS DEMÃOS. AF_06/2014</t>
  </si>
  <si>
    <t xml:space="preserve"> 101093 </t>
  </si>
  <si>
    <t>PISO EM MÁRMORE APLICADO EM CALÇADAS OU PISOS EXTERNOS. AF_05/2020</t>
  </si>
  <si>
    <t xml:space="preserve"> 23 </t>
  </si>
  <si>
    <t>CRUZ DE MADEIRA MAIOR- CONFORME ESPECIFICAÇÕES EM PROJETO (ADAPTADO DE SINAPI 92541)</t>
  </si>
  <si>
    <t xml:space="preserve"> 24 </t>
  </si>
  <si>
    <t>CRUZ DE MADEIRA MENOR- CONFORME ESPECIFICAÇÕES EM PROJETO (ADAPTADO DE SINAPI 92541)</t>
  </si>
  <si>
    <t xml:space="preserve"> 37 </t>
  </si>
  <si>
    <t>PREPARO DE SUPERFÍCIE COM LIXAMENTO E APLICAÇÃO DE 01 DEMÃO DE LÍQUIDO SELADOR ACRÍLICO (ADAPTADO DE ORSE 2282)</t>
  </si>
  <si>
    <t xml:space="preserve"> 38 </t>
  </si>
  <si>
    <t>APLICAÇÃO DE DEMÃO DE TEXTURA RÚSTICA (GRAFIATO) (ADAPTADO DE ORSE 2299)</t>
  </si>
  <si>
    <t xml:space="preserve"> 39 </t>
  </si>
  <si>
    <t>APLICAÇÃO DE LIQUIBRILHO, DUAS DEMÃOS (ADAPTADO DE SEINFRA C3487)</t>
  </si>
  <si>
    <t xml:space="preserve"> 36 </t>
  </si>
  <si>
    <t>ISOLAMENTO TÉRMICO C/ARGILA EXPANDIDA AGLOMERADA ESP.= 20cm (ADAPTADO DE SEINFRA CE C1500)</t>
  </si>
  <si>
    <t xml:space="preserve"> 40 </t>
  </si>
  <si>
    <t>PORTA DE FERRO DE ABRIR TIPO BARRA CHATA, COM REQUADRO E GUARNICAO COMPLETA [ADAPTADO SINAPI 73933/004 ]</t>
  </si>
  <si>
    <t xml:space="preserve"> 102158 </t>
  </si>
  <si>
    <t>INSTALAÇÃO DE VIDRO LISO INCOLOR, E = 8 MM, EM ESQUADRIA DE MADEIRA, FIXADO COM BAGUETE. AF_01/2021</t>
  </si>
  <si>
    <t xml:space="preserve"> 41 </t>
  </si>
  <si>
    <t>VIDRO REFLETIVO INCOLOR 8mm INCLUSIVE MASSA PARA VEDAÇÃO (ADAPTADO DE SINAPI 72119)</t>
  </si>
  <si>
    <t xml:space="preserve"> 53 </t>
  </si>
  <si>
    <t>PORTÃO DE FERRO DE CORRER TIPO BARRA CHATA, COM REQUADRO E GUARNICAO COMPLETA [ADAPTADO SINAPI 100702]</t>
  </si>
  <si>
    <t xml:space="preserve"> 56 </t>
  </si>
  <si>
    <t>ACABAMENTO CERÂMICO IMITAÇÃO DE PEDRA VULCÂNICA (ADAPTADO DE SINAPI 87243)</t>
  </si>
  <si>
    <t xml:space="preserve"> 55 </t>
  </si>
  <si>
    <t>PAVIMENTAÇÃO ORNAMENTAL DE SEIXO ROLADO ESPALHADO (ADAPTADO DE ORSE 2241)</t>
  </si>
  <si>
    <t>M³</t>
  </si>
  <si>
    <t xml:space="preserve"> 87884 </t>
  </si>
  <si>
    <t>CHAPISCO APLICADO NO TETO, COM ROLO PARA TEXTURA ACRÍLICA. ARGAMASSA INDUSTRIALIZADA COM PREPARO MANUAL. AF_06/2014</t>
  </si>
  <si>
    <t xml:space="preserve"> 90409 </t>
  </si>
  <si>
    <t>MASSA ÚNICA, PARA RECEBIMENTO DE PINTURA, EM ARGAMASSA TRAÇO 1:2:8, PREPARO MANUAL, APLICADA MANUALMENTE EM TETO, ESPESSURA DE 10MM, COM EXECUÇÃO DE TALISCAS. AF_03/2015</t>
  </si>
  <si>
    <t xml:space="preserve"> 88484 </t>
  </si>
  <si>
    <t>APLICAÇÃO DE FUNDO SELADOR ACRÍLICO EM TETO, UMA DEMÃO. AF_06/2014</t>
  </si>
  <si>
    <t xml:space="preserve"> 88488 </t>
  </si>
  <si>
    <t>APLICAÇÃO MANUAL DE PINTURA COM TINTA LÁTEX ACRÍLICA EM TETO, DUAS DEMÃOS. AF_06/2014</t>
  </si>
  <si>
    <t>SERVIÇOS FINAIS</t>
  </si>
  <si>
    <t xml:space="preserve"> 99814 </t>
  </si>
  <si>
    <t>LIMPEZA DE SUPERFÍCIE COM JATO DE ALTA PRESSÃO. AF_04/2019</t>
  </si>
  <si>
    <t xml:space="preserve"> 97918 </t>
  </si>
  <si>
    <t>TRANSPORTE COM CAMINHÃO BASCULANTE DE 6 M³, EM VIA URBANA PAVIMENTADA, DMT ATÉ 30 KM (UNIDADE: TXKM). AF_07/2020</t>
  </si>
  <si>
    <t>TXKM</t>
  </si>
  <si>
    <t>Total sem BDI</t>
  </si>
  <si>
    <t>Total do BDI</t>
  </si>
  <si>
    <t>Total Geral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</si>
  <si>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</si>
  <si>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</si>
  <si>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</si>
  <si>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</si>
  <si>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</si>
  <si>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</si>
  <si>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</si>
  <si>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</si>
  <si>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</si>
  <si>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</si>
  <si>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</si>
  <si>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3.0</t>
  </si>
  <si>
    <t>4.0</t>
  </si>
  <si>
    <t>4.1</t>
  </si>
  <si>
    <t>SANTO SEPULCRO</t>
  </si>
  <si>
    <t>FIUNDAÇÃO</t>
  </si>
  <si>
    <t>4.3</t>
  </si>
  <si>
    <t xml:space="preserve">PAREDES E PAINÉIS </t>
  </si>
  <si>
    <t xml:space="preserve">ESQUADRIAS </t>
  </si>
  <si>
    <t>4.4</t>
  </si>
  <si>
    <t>4.5</t>
  </si>
  <si>
    <t xml:space="preserve">REVESTIMENTO DE PISO E TETO </t>
  </si>
  <si>
    <t>4.6</t>
  </si>
  <si>
    <t xml:space="preserve">BOMBA E REDE HIDRÁULICA </t>
  </si>
  <si>
    <t>4.7</t>
  </si>
  <si>
    <t xml:space="preserve">IMPERMEABILIZAÇÃO </t>
  </si>
  <si>
    <t>5.0</t>
  </si>
  <si>
    <t>CONSTRUÇÃO DA PRAÇA DA BÍBLIA, CONFORME CONTRATO DE REPASSE MTUR 887700/2019 – OPERAÇÃO 1063896-12, no Município de Sousa/PB.</t>
  </si>
  <si>
    <t>Cronograma Físico e Financeiro</t>
  </si>
  <si>
    <t>30 DIAS</t>
  </si>
  <si>
    <t>60 DIAS</t>
  </si>
  <si>
    <t>90 DIAS</t>
  </si>
  <si>
    <t>120 DIAS</t>
  </si>
  <si>
    <t>150 DIAS</t>
  </si>
  <si>
    <t/>
  </si>
  <si>
    <t>20,00%
4.282,64</t>
  </si>
  <si>
    <t>25,00%
5.353,31</t>
  </si>
  <si>
    <t>2.0</t>
  </si>
  <si>
    <t>Peso (%)</t>
  </si>
  <si>
    <t>Valor das obras /serviços (R$)</t>
  </si>
  <si>
    <t>URBANIZAÇÃO</t>
  </si>
  <si>
    <t>20,00%
82.533,08</t>
  </si>
  <si>
    <t>10,00%
2.141,32</t>
  </si>
  <si>
    <t>20,00%
12.414,94</t>
  </si>
  <si>
    <t>10,00%
6.207,47</t>
  </si>
  <si>
    <t>50,00%
1.360,16</t>
  </si>
  <si>
    <t>Porcentagem simples</t>
  </si>
  <si>
    <t>Custo simples</t>
  </si>
  <si>
    <t>Porcentagem acumulado</t>
  </si>
  <si>
    <t>Custo acumulado</t>
  </si>
  <si>
    <t>30,00%
18.622,40</t>
  </si>
  <si>
    <t>Unid.</t>
  </si>
  <si>
    <t>Quantidade</t>
  </si>
  <si>
    <t>Valor Unitário</t>
  </si>
  <si>
    <t>Valor Unitário com BDI</t>
  </si>
  <si>
    <t>20,00%
82.533,07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</si>
</sst>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"/>
    <numFmt numFmtId="167" formatCode="0.000000"/>
  </numFmts>
  <fonts count="21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" fontId="0" fillId="0" borderId="0" xfId="0" applyNumberFormat="1"/>
    <xf numFmtId="2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7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justify" vertical="distributed" wrapText="1"/>
    </xf>
    <xf numFmtId="0" fontId="19" fillId="12" borderId="0" xfId="0" applyFont="1" applyFill="1" applyAlignment="1">
      <alignment horizontal="justify" vertical="distributed" wrapText="1"/>
    </xf>
    <xf numFmtId="0" fontId="18" fillId="11" borderId="0" xfId="0" applyFont="1" applyFill="1" applyAlignment="1">
      <alignment horizontal="justify" vertical="distributed" wrapText="1"/>
    </xf>
    <xf numFmtId="0" fontId="15" fillId="8" borderId="0" xfId="0" applyFont="1" applyFill="1" applyAlignment="1">
      <alignment horizontal="justify" vertical="distributed" wrapText="1"/>
    </xf>
    <xf numFmtId="0" fontId="0" fillId="0" borderId="0" xfId="0" applyAlignment="1">
      <alignment horizontal="justify" vertical="distributed"/>
    </xf>
    <xf numFmtId="0" fontId="19" fillId="12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4" fontId="19" fillId="12" borderId="0" xfId="0" applyNumberFormat="1" applyFont="1" applyFill="1" applyAlignment="1">
      <alignment horizontal="right" vertical="center" wrapText="1" indent="1"/>
    </xf>
    <xf numFmtId="4" fontId="15" fillId="8" borderId="0" xfId="0" applyNumberFormat="1" applyFont="1" applyFill="1" applyAlignment="1">
      <alignment horizontal="right" vertical="center" wrapText="1" indent="1"/>
    </xf>
    <xf numFmtId="4" fontId="0" fillId="0" borderId="0" xfId="0" applyNumberFormat="1" applyAlignment="1">
      <alignment horizontal="right" vertical="center" indent="1"/>
    </xf>
    <xf numFmtId="4" fontId="14" fillId="7" borderId="0" xfId="0" applyNumberFormat="1" applyFont="1" applyFill="1" applyAlignment="1">
      <alignment vertical="top" wrapText="1"/>
    </xf>
    <xf numFmtId="0" fontId="1" fillId="14" borderId="0" xfId="0" applyFont="1" applyFill="1" applyAlignment="1">
      <alignment horizontal="center" vertical="center" wrapText="1"/>
    </xf>
    <xf numFmtId="0" fontId="8" fillId="14" borderId="0" xfId="0" applyFont="1" applyFill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13" fillId="14" borderId="0" xfId="0" applyFont="1" applyFill="1" applyAlignment="1">
      <alignment horizontal="center" vertical="center" wrapText="1"/>
    </xf>
    <xf numFmtId="0" fontId="1" fillId="14" borderId="0" xfId="0" applyFont="1" applyFill="1" applyAlignment="1">
      <alignment horizontal="left" vertical="center" wrapText="1"/>
    </xf>
    <xf numFmtId="0" fontId="8" fillId="14" borderId="0" xfId="0" applyFont="1" applyFill="1" applyAlignment="1">
      <alignment horizontal="left" vertical="center" wrapText="1"/>
    </xf>
    <xf numFmtId="0" fontId="5" fillId="13" borderId="1" xfId="0" applyFont="1" applyFill="1" applyBorder="1" applyAlignment="1">
      <alignment horizontal="left" vertical="center" wrapText="1"/>
    </xf>
    <xf numFmtId="165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4" fontId="5" fillId="13" borderId="3" xfId="0" applyNumberFormat="1" applyFont="1" applyFill="1" applyBorder="1" applyAlignment="1">
      <alignment horizontal="right" vertical="center" wrapText="1" indent="1"/>
    </xf>
    <xf numFmtId="0" fontId="9" fillId="13" borderId="2" xfId="0" applyFont="1" applyFill="1" applyBorder="1" applyAlignment="1">
      <alignment horizontal="right" vertical="center" wrapText="1" indent="1"/>
    </xf>
    <xf numFmtId="0" fontId="5" fillId="13" borderId="1" xfId="0" applyFont="1" applyFill="1" applyBorder="1" applyAlignment="1">
      <alignment horizontal="right" vertical="center" wrapText="1" indent="1"/>
    </xf>
    <xf numFmtId="0" fontId="8" fillId="14" borderId="0" xfId="0" applyFont="1" applyFill="1" applyAlignment="1">
      <alignment horizontal="right" vertical="center" wrapText="1" indent="1"/>
    </xf>
    <xf numFmtId="0" fontId="1" fillId="15" borderId="1" xfId="0" applyFont="1" applyFill="1" applyBorder="1" applyAlignment="1">
      <alignment horizontal="center" vertical="center" wrapText="1"/>
    </xf>
    <xf numFmtId="10" fontId="8" fillId="14" borderId="0" xfId="0" applyNumberFormat="1" applyFont="1" applyFill="1" applyAlignment="1">
      <alignment horizontal="right" vertical="center" wrapText="1" indent="1"/>
    </xf>
    <xf numFmtId="10" fontId="5" fillId="13" borderId="1" xfId="0" applyNumberFormat="1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distributed" wrapText="1"/>
    </xf>
    <xf numFmtId="0" fontId="1" fillId="15" borderId="5" xfId="0" applyFont="1" applyFill="1" applyBorder="1" applyAlignment="1">
      <alignment horizontal="center" vertical="center" wrapText="1"/>
    </xf>
    <xf numFmtId="4" fontId="1" fillId="15" borderId="5" xfId="0" applyNumberFormat="1" applyFont="1" applyFill="1" applyBorder="1" applyAlignment="1">
      <alignment horizontal="center" vertical="center" wrapText="1"/>
    </xf>
    <xf numFmtId="4" fontId="4" fillId="15" borderId="5" xfId="0" applyNumberFormat="1" applyFont="1" applyFill="1" applyBorder="1" applyAlignment="1">
      <alignment horizontal="center" vertical="center" wrapText="1"/>
    </xf>
    <xf numFmtId="4" fontId="5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right" vertical="center" wrapText="1" indent="1"/>
    </xf>
    <xf numFmtId="4" fontId="5" fillId="5" borderId="5" xfId="0" applyNumberFormat="1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justify" vertical="distributed" wrapText="1"/>
    </xf>
    <xf numFmtId="0" fontId="5" fillId="4" borderId="5" xfId="0" applyFont="1" applyFill="1" applyBorder="1" applyAlignment="1">
      <alignment horizontal="left" vertical="center" wrapText="1"/>
    </xf>
    <xf numFmtId="4" fontId="5" fillId="4" borderId="5" xfId="0" applyNumberFormat="1" applyFont="1" applyFill="1" applyBorder="1" applyAlignment="1">
      <alignment horizontal="right" vertical="center" wrapText="1" indent="1"/>
    </xf>
    <xf numFmtId="4" fontId="7" fillId="6" borderId="5" xfId="0" applyNumberFormat="1" applyFont="1" applyFill="1" applyBorder="1" applyAlignment="1">
      <alignment horizontal="right" vertical="center" wrapText="1" indent="1"/>
    </xf>
    <xf numFmtId="0" fontId="9" fillId="16" borderId="5" xfId="0" applyFont="1" applyFill="1" applyBorder="1" applyAlignment="1">
      <alignment horizontal="center" vertical="center" wrapText="1"/>
    </xf>
    <xf numFmtId="0" fontId="11" fillId="16" borderId="5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justify" vertical="distributed" wrapText="1"/>
    </xf>
    <xf numFmtId="0" fontId="10" fillId="16" borderId="5" xfId="0" applyFont="1" applyFill="1" applyBorder="1" applyAlignment="1">
      <alignment horizontal="center" vertical="center" wrapText="1"/>
    </xf>
    <xf numFmtId="4" fontId="11" fillId="16" borderId="5" xfId="0" applyNumberFormat="1" applyFont="1" applyFill="1" applyBorder="1" applyAlignment="1">
      <alignment horizontal="right" vertical="center" wrapText="1" indent="1"/>
    </xf>
    <xf numFmtId="4" fontId="12" fillId="16" borderId="5" xfId="0" applyNumberFormat="1" applyFont="1" applyFill="1" applyBorder="1" applyAlignment="1">
      <alignment horizontal="right" vertical="center" wrapText="1" indent="1"/>
    </xf>
    <xf numFmtId="4" fontId="17" fillId="10" borderId="0" xfId="0" applyNumberFormat="1" applyFont="1" applyFill="1" applyAlignment="1">
      <alignment horizontal="right" vertical="center" wrapText="1" indent="1"/>
    </xf>
    <xf numFmtId="4" fontId="16" fillId="9" borderId="0" xfId="0" applyNumberFormat="1" applyFont="1" applyFill="1" applyAlignment="1">
      <alignment horizontal="right" vertical="center" wrapText="1" indent="1"/>
    </xf>
    <xf numFmtId="0" fontId="16" fillId="9" borderId="0" xfId="0" applyFont="1" applyFill="1" applyAlignment="1">
      <alignment horizontal="center" vertical="center" wrapText="1"/>
    </xf>
    <xf numFmtId="0" fontId="14" fillId="7" borderId="0" xfId="0" applyFont="1" applyFill="1" applyAlignment="1">
      <alignment horizontal="left" vertical="center" wrapText="1"/>
    </xf>
    <xf numFmtId="0" fontId="16" fillId="9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right" vertical="center" wrapText="1" indent="1"/>
    </xf>
    <xf numFmtId="0" fontId="14" fillId="7" borderId="0" xfId="0" applyFont="1" applyFill="1" applyAlignment="1">
      <alignment horizontal="left" vertical="top" wrapText="1"/>
    </xf>
    <xf numFmtId="4" fontId="14" fillId="7" borderId="0" xfId="0" applyNumberFormat="1" applyFont="1" applyFill="1" applyAlignment="1">
      <alignment horizontal="center" vertical="top" wrapText="1"/>
    </xf>
    <xf numFmtId="0" fontId="8" fillId="14" borderId="0" xfId="0" applyFont="1" applyFill="1" applyAlignment="1">
      <alignment horizontal="right" vertical="center" wrapText="1" indent="2"/>
    </xf>
    <xf numFmtId="4" fontId="8" fillId="14" borderId="4" xfId="0" applyNumberFormat="1" applyFont="1" applyFill="1" applyBorder="1" applyAlignment="1">
      <alignment horizontal="right" vertical="center" wrapText="1" indent="1"/>
    </xf>
    <xf numFmtId="0" fontId="8" fillId="14" borderId="0" xfId="0" applyFont="1" applyFill="1" applyAlignment="1">
      <alignment horizontal="right" vertical="center" wrapText="1" indent="1"/>
    </xf>
    <xf numFmtId="10" fontId="20" fillId="0" borderId="4" xfId="0" applyNumberFormat="1" applyFont="1" applyBorder="1" applyAlignment="1">
      <alignment horizontal="center" vertical="center"/>
    </xf>
    <xf numFmtId="10" fontId="20" fillId="0" borderId="0" xfId="0" applyNumberFormat="1" applyFont="1" applyAlignment="1">
      <alignment horizontal="center" vertical="center"/>
    </xf>
    <xf numFmtId="0" fontId="1" fillId="14" borderId="0" xfId="0" applyFont="1" applyFill="1" applyAlignment="1">
      <alignment horizontal="left" vertical="center" wrapText="1"/>
    </xf>
    <xf numFmtId="0" fontId="8" fillId="14" borderId="0" xfId="0" applyFont="1" applyFill="1" applyAlignment="1">
      <alignment horizontal="left" vertical="center" wrapText="1"/>
    </xf>
    <xf numFmtId="0" fontId="1" fillId="1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9"/>
  <sheetViews>
    <sheetView showOutlineSymbols="0" showWhiteSpace="0" topLeftCell="A190" workbookViewId="0">
      <selection activeCell="I12" sqref="I12"/>
    </sheetView>
  </sheetViews>
  <sheetFormatPr defaultRowHeight="14.25" x14ac:dyDescent="0.2"/>
  <cols>
    <col min="1" max="1" width="7.875" style="5" customWidth="1"/>
    <col min="2" max="2" width="9.25" style="5" customWidth="1"/>
    <col min="3" max="3" width="9.875" style="5" customWidth="1"/>
    <col min="4" max="4" width="60" style="12" bestFit="1" customWidth="1"/>
    <col min="5" max="5" width="8" style="6" bestFit="1" customWidth="1"/>
    <col min="6" max="6" width="13" style="19" bestFit="1" customWidth="1"/>
    <col min="7" max="7" width="12.125" style="19" customWidth="1"/>
    <col min="8" max="9" width="13" style="19" bestFit="1" customWidth="1"/>
    <col min="10" max="10" width="13" bestFit="1" customWidth="1"/>
  </cols>
  <sheetData>
    <row r="1" spans="1:14" ht="15" x14ac:dyDescent="0.2">
      <c r="A1" s="15"/>
      <c r="B1" s="15"/>
      <c r="C1" s="15"/>
      <c r="D1" s="8" t="s">
        <v>0</v>
      </c>
      <c r="E1" s="66" t="s">
        <v>1</v>
      </c>
      <c r="F1" s="66"/>
      <c r="G1" s="67" t="s">
        <v>2</v>
      </c>
      <c r="H1" s="67"/>
      <c r="I1" s="68" t="s">
        <v>3</v>
      </c>
    </row>
    <row r="2" spans="1:14" ht="108.75" customHeight="1" x14ac:dyDescent="0.2">
      <c r="A2" s="16"/>
      <c r="B2" s="16"/>
      <c r="C2" s="16"/>
      <c r="D2" s="7" t="s">
        <v>317</v>
      </c>
      <c r="E2" s="69" t="s">
        <v>4</v>
      </c>
      <c r="F2" s="69"/>
      <c r="G2" s="70" t="s">
        <v>5</v>
      </c>
      <c r="H2" s="70"/>
      <c r="I2" s="20" t="s">
        <v>6</v>
      </c>
    </row>
    <row r="3" spans="1:14" s="6" customFormat="1" ht="22.5" customHeight="1" x14ac:dyDescent="0.2">
      <c r="A3" s="64" t="s">
        <v>7</v>
      </c>
      <c r="B3" s="65"/>
      <c r="C3" s="65"/>
      <c r="D3" s="65"/>
      <c r="E3" s="65"/>
      <c r="F3" s="65"/>
      <c r="G3" s="65"/>
      <c r="H3" s="65"/>
      <c r="I3" s="65"/>
    </row>
    <row r="4" spans="1:14" s="5" customFormat="1" ht="30" customHeight="1" x14ac:dyDescent="0.2">
      <c r="A4" s="39" t="s">
        <v>8</v>
      </c>
      <c r="B4" s="40" t="s">
        <v>9</v>
      </c>
      <c r="C4" s="39" t="s">
        <v>10</v>
      </c>
      <c r="D4" s="41" t="s">
        <v>11</v>
      </c>
      <c r="E4" s="42" t="s">
        <v>341</v>
      </c>
      <c r="F4" s="43" t="s">
        <v>342</v>
      </c>
      <c r="G4" s="43" t="s">
        <v>343</v>
      </c>
      <c r="H4" s="43" t="s">
        <v>344</v>
      </c>
      <c r="I4" s="44" t="s">
        <v>12</v>
      </c>
    </row>
    <row r="5" spans="1:14" s="5" customFormat="1" ht="30" customHeight="1" x14ac:dyDescent="0.2">
      <c r="A5" s="45" t="s">
        <v>327</v>
      </c>
      <c r="B5" s="46"/>
      <c r="C5" s="46"/>
      <c r="D5" s="47" t="s">
        <v>330</v>
      </c>
      <c r="E5" s="46"/>
      <c r="F5" s="46"/>
      <c r="G5" s="46"/>
      <c r="H5" s="46"/>
      <c r="I5" s="46">
        <f>I6+I11+I16+I31+I38+I46+I58+I81+I84+I126+I129</f>
        <v>412665.37600000005</v>
      </c>
    </row>
    <row r="6" spans="1:14" ht="24" customHeight="1" x14ac:dyDescent="0.2">
      <c r="A6" s="48" t="s">
        <v>290</v>
      </c>
      <c r="B6" s="48"/>
      <c r="C6" s="48"/>
      <c r="D6" s="49" t="s">
        <v>13</v>
      </c>
      <c r="E6" s="50"/>
      <c r="F6" s="46"/>
      <c r="G6" s="51"/>
      <c r="H6" s="51"/>
      <c r="I6" s="52">
        <f>SUM(I7:I10)</f>
        <v>3701.65</v>
      </c>
    </row>
    <row r="7" spans="1:14" ht="51.95" customHeight="1" x14ac:dyDescent="0.2">
      <c r="A7" s="53"/>
      <c r="B7" s="54" t="s">
        <v>14</v>
      </c>
      <c r="C7" s="53" t="s">
        <v>15</v>
      </c>
      <c r="D7" s="55" t="s">
        <v>16</v>
      </c>
      <c r="E7" s="56" t="s">
        <v>17</v>
      </c>
      <c r="F7" s="57">
        <v>78.400000000000006</v>
      </c>
      <c r="G7" s="58">
        <v>5.5</v>
      </c>
      <c r="H7" s="58">
        <v>6.6</v>
      </c>
      <c r="I7" s="58">
        <v>517.44000000000005</v>
      </c>
    </row>
    <row r="8" spans="1:14" ht="39" customHeight="1" x14ac:dyDescent="0.2">
      <c r="A8" s="53"/>
      <c r="B8" s="54" t="s">
        <v>18</v>
      </c>
      <c r="C8" s="53" t="s">
        <v>15</v>
      </c>
      <c r="D8" s="55" t="s">
        <v>19</v>
      </c>
      <c r="E8" s="56" t="s">
        <v>17</v>
      </c>
      <c r="F8" s="57">
        <v>49</v>
      </c>
      <c r="G8" s="58">
        <v>32.36</v>
      </c>
      <c r="H8" s="58">
        <v>38.89</v>
      </c>
      <c r="I8" s="58">
        <v>1905.61</v>
      </c>
    </row>
    <row r="9" spans="1:14" ht="65.099999999999994" customHeight="1" x14ac:dyDescent="0.2">
      <c r="A9" s="53"/>
      <c r="B9" s="54" t="s">
        <v>20</v>
      </c>
      <c r="C9" s="53" t="s">
        <v>15</v>
      </c>
      <c r="D9" s="55" t="s">
        <v>21</v>
      </c>
      <c r="E9" s="56" t="s">
        <v>17</v>
      </c>
      <c r="F9" s="57">
        <v>29.4</v>
      </c>
      <c r="G9" s="58">
        <v>25.96</v>
      </c>
      <c r="H9" s="58">
        <v>31.19</v>
      </c>
      <c r="I9" s="58">
        <v>916.98</v>
      </c>
    </row>
    <row r="10" spans="1:14" ht="26.1" customHeight="1" x14ac:dyDescent="0.2">
      <c r="A10" s="53"/>
      <c r="B10" s="54" t="s">
        <v>22</v>
      </c>
      <c r="C10" s="53" t="s">
        <v>15</v>
      </c>
      <c r="D10" s="55" t="s">
        <v>23</v>
      </c>
      <c r="E10" s="56" t="s">
        <v>17</v>
      </c>
      <c r="F10" s="57">
        <v>29.4</v>
      </c>
      <c r="G10" s="58">
        <v>10.24</v>
      </c>
      <c r="H10" s="58">
        <v>12.3</v>
      </c>
      <c r="I10" s="58">
        <v>361.62</v>
      </c>
    </row>
    <row r="11" spans="1:14" ht="24" customHeight="1" x14ac:dyDescent="0.2">
      <c r="A11" s="48" t="s">
        <v>291</v>
      </c>
      <c r="B11" s="48"/>
      <c r="C11" s="48"/>
      <c r="D11" s="49" t="s">
        <v>24</v>
      </c>
      <c r="E11" s="50"/>
      <c r="F11" s="46"/>
      <c r="G11" s="51"/>
      <c r="H11" s="51"/>
      <c r="I11" s="52">
        <f>SUM(I12:I15)</f>
        <v>15445.835999999999</v>
      </c>
      <c r="L11" s="1"/>
    </row>
    <row r="12" spans="1:14" ht="51.95" customHeight="1" x14ac:dyDescent="0.2">
      <c r="A12" s="53"/>
      <c r="B12" s="54" t="s">
        <v>14</v>
      </c>
      <c r="C12" s="53" t="s">
        <v>15</v>
      </c>
      <c r="D12" s="55" t="s">
        <v>16</v>
      </c>
      <c r="E12" s="56" t="s">
        <v>17</v>
      </c>
      <c r="F12" s="57">
        <v>110.76</v>
      </c>
      <c r="G12" s="58">
        <v>5.5</v>
      </c>
      <c r="H12" s="58">
        <v>6.6</v>
      </c>
      <c r="I12" s="58">
        <f>H12*F12</f>
        <v>731.01599999999996</v>
      </c>
      <c r="J12" s="16"/>
      <c r="K12" s="2"/>
      <c r="L12" s="2"/>
      <c r="N12" s="3"/>
    </row>
    <row r="13" spans="1:14" ht="65.099999999999994" customHeight="1" x14ac:dyDescent="0.2">
      <c r="A13" s="53"/>
      <c r="B13" s="54" t="s">
        <v>20</v>
      </c>
      <c r="C13" s="53" t="s">
        <v>15</v>
      </c>
      <c r="D13" s="55" t="s">
        <v>21</v>
      </c>
      <c r="E13" s="56" t="s">
        <v>17</v>
      </c>
      <c r="F13" s="57">
        <v>110.76</v>
      </c>
      <c r="G13" s="58">
        <v>25.96</v>
      </c>
      <c r="H13" s="58">
        <v>31.19</v>
      </c>
      <c r="I13" s="58">
        <v>3454.6</v>
      </c>
    </row>
    <row r="14" spans="1:14" ht="26.1" customHeight="1" x14ac:dyDescent="0.2">
      <c r="A14" s="53"/>
      <c r="B14" s="54" t="s">
        <v>22</v>
      </c>
      <c r="C14" s="53" t="s">
        <v>15</v>
      </c>
      <c r="D14" s="55" t="s">
        <v>23</v>
      </c>
      <c r="E14" s="56" t="s">
        <v>17</v>
      </c>
      <c r="F14" s="57">
        <v>75.75</v>
      </c>
      <c r="G14" s="58">
        <v>10.24</v>
      </c>
      <c r="H14" s="58">
        <v>12.3</v>
      </c>
      <c r="I14" s="58">
        <v>931.72</v>
      </c>
    </row>
    <row r="15" spans="1:14" ht="26.1" customHeight="1" x14ac:dyDescent="0.2">
      <c r="A15" s="53"/>
      <c r="B15" s="54" t="s">
        <v>25</v>
      </c>
      <c r="C15" s="53" t="s">
        <v>26</v>
      </c>
      <c r="D15" s="55" t="s">
        <v>27</v>
      </c>
      <c r="E15" s="56" t="s">
        <v>28</v>
      </c>
      <c r="F15" s="57">
        <v>35</v>
      </c>
      <c r="G15" s="58">
        <v>245.55</v>
      </c>
      <c r="H15" s="58">
        <v>295.10000000000002</v>
      </c>
      <c r="I15" s="58">
        <v>10328.5</v>
      </c>
    </row>
    <row r="16" spans="1:14" ht="24" customHeight="1" x14ac:dyDescent="0.2">
      <c r="A16" s="48" t="s">
        <v>292</v>
      </c>
      <c r="B16" s="48"/>
      <c r="C16" s="48"/>
      <c r="D16" s="49" t="s">
        <v>30</v>
      </c>
      <c r="E16" s="50"/>
      <c r="F16" s="46"/>
      <c r="G16" s="51"/>
      <c r="H16" s="51"/>
      <c r="I16" s="52">
        <f>SUM(I17:I30)</f>
        <v>164741.46000000002</v>
      </c>
    </row>
    <row r="17" spans="1:9" ht="39" customHeight="1" x14ac:dyDescent="0.2">
      <c r="A17" s="53"/>
      <c r="B17" s="54" t="s">
        <v>31</v>
      </c>
      <c r="C17" s="53" t="s">
        <v>15</v>
      </c>
      <c r="D17" s="55" t="s">
        <v>32</v>
      </c>
      <c r="E17" s="56" t="s">
        <v>17</v>
      </c>
      <c r="F17" s="57">
        <v>47.61</v>
      </c>
      <c r="G17" s="58">
        <v>156.05000000000001</v>
      </c>
      <c r="H17" s="58">
        <v>187.54</v>
      </c>
      <c r="I17" s="58">
        <v>8928.77</v>
      </c>
    </row>
    <row r="18" spans="1:9" ht="39" customHeight="1" x14ac:dyDescent="0.2">
      <c r="A18" s="53"/>
      <c r="B18" s="54" t="s">
        <v>33</v>
      </c>
      <c r="C18" s="53" t="s">
        <v>15</v>
      </c>
      <c r="D18" s="55" t="s">
        <v>34</v>
      </c>
      <c r="E18" s="56" t="s">
        <v>35</v>
      </c>
      <c r="F18" s="57">
        <v>42.72</v>
      </c>
      <c r="G18" s="58">
        <v>264.22000000000003</v>
      </c>
      <c r="H18" s="58">
        <v>317.52999999999997</v>
      </c>
      <c r="I18" s="58">
        <v>13564.88</v>
      </c>
    </row>
    <row r="19" spans="1:9" ht="65.099999999999994" customHeight="1" x14ac:dyDescent="0.2">
      <c r="A19" s="53"/>
      <c r="B19" s="54" t="s">
        <v>36</v>
      </c>
      <c r="C19" s="53" t="s">
        <v>15</v>
      </c>
      <c r="D19" s="55" t="s">
        <v>37</v>
      </c>
      <c r="E19" s="56" t="s">
        <v>17</v>
      </c>
      <c r="F19" s="57">
        <v>645.96</v>
      </c>
      <c r="G19" s="58">
        <v>30.49</v>
      </c>
      <c r="H19" s="58">
        <v>36.64</v>
      </c>
      <c r="I19" s="58">
        <v>23667.97</v>
      </c>
    </row>
    <row r="20" spans="1:9" ht="26.1" customHeight="1" x14ac:dyDescent="0.2">
      <c r="A20" s="53"/>
      <c r="B20" s="54" t="s">
        <v>38</v>
      </c>
      <c r="C20" s="53" t="s">
        <v>15</v>
      </c>
      <c r="D20" s="55" t="s">
        <v>39</v>
      </c>
      <c r="E20" s="56" t="s">
        <v>17</v>
      </c>
      <c r="F20" s="57">
        <v>596.87</v>
      </c>
      <c r="G20" s="58">
        <v>70.58</v>
      </c>
      <c r="H20" s="58">
        <v>84.82</v>
      </c>
      <c r="I20" s="58">
        <v>50626.51</v>
      </c>
    </row>
    <row r="21" spans="1:9" ht="39" customHeight="1" x14ac:dyDescent="0.2">
      <c r="A21" s="53"/>
      <c r="B21" s="54" t="s">
        <v>40</v>
      </c>
      <c r="C21" s="53" t="s">
        <v>15</v>
      </c>
      <c r="D21" s="55" t="s">
        <v>41</v>
      </c>
      <c r="E21" s="56" t="s">
        <v>35</v>
      </c>
      <c r="F21" s="57">
        <v>25.44</v>
      </c>
      <c r="G21" s="58">
        <v>569.89</v>
      </c>
      <c r="H21" s="58">
        <v>684.89</v>
      </c>
      <c r="I21" s="58">
        <v>17423.599999999999</v>
      </c>
    </row>
    <row r="22" spans="1:9" ht="26.1" customHeight="1" x14ac:dyDescent="0.2">
      <c r="A22" s="53"/>
      <c r="B22" s="54" t="s">
        <v>42</v>
      </c>
      <c r="C22" s="53" t="s">
        <v>26</v>
      </c>
      <c r="D22" s="55" t="s">
        <v>43</v>
      </c>
      <c r="E22" s="56" t="s">
        <v>28</v>
      </c>
      <c r="F22" s="57">
        <v>86.14</v>
      </c>
      <c r="G22" s="58">
        <v>55.7</v>
      </c>
      <c r="H22" s="58">
        <v>66.94</v>
      </c>
      <c r="I22" s="58">
        <v>5766.21</v>
      </c>
    </row>
    <row r="23" spans="1:9" ht="39" customHeight="1" x14ac:dyDescent="0.2">
      <c r="A23" s="53"/>
      <c r="B23" s="54" t="s">
        <v>44</v>
      </c>
      <c r="C23" s="53" t="s">
        <v>15</v>
      </c>
      <c r="D23" s="55" t="s">
        <v>45</v>
      </c>
      <c r="E23" s="56" t="s">
        <v>35</v>
      </c>
      <c r="F23" s="57">
        <v>1.8</v>
      </c>
      <c r="G23" s="58">
        <v>1193.95</v>
      </c>
      <c r="H23" s="58">
        <v>1434.88</v>
      </c>
      <c r="I23" s="58">
        <v>2582.7800000000002</v>
      </c>
    </row>
    <row r="24" spans="1:9" ht="39" customHeight="1" x14ac:dyDescent="0.2">
      <c r="A24" s="53"/>
      <c r="B24" s="54" t="s">
        <v>46</v>
      </c>
      <c r="C24" s="53" t="s">
        <v>26</v>
      </c>
      <c r="D24" s="55" t="s">
        <v>47</v>
      </c>
      <c r="E24" s="56" t="s">
        <v>28</v>
      </c>
      <c r="F24" s="57">
        <v>126.02</v>
      </c>
      <c r="G24" s="58">
        <v>41.83</v>
      </c>
      <c r="H24" s="58">
        <v>50.27</v>
      </c>
      <c r="I24" s="58">
        <v>6335.02</v>
      </c>
    </row>
    <row r="25" spans="1:9" ht="24" customHeight="1" x14ac:dyDescent="0.2">
      <c r="A25" s="53"/>
      <c r="B25" s="54" t="s">
        <v>48</v>
      </c>
      <c r="C25" s="53" t="s">
        <v>26</v>
      </c>
      <c r="D25" s="55" t="s">
        <v>49</v>
      </c>
      <c r="E25" s="56" t="s">
        <v>28</v>
      </c>
      <c r="F25" s="57">
        <v>162.75</v>
      </c>
      <c r="G25" s="58">
        <v>69.45</v>
      </c>
      <c r="H25" s="58">
        <v>83.46</v>
      </c>
      <c r="I25" s="58">
        <v>13583.11</v>
      </c>
    </row>
    <row r="26" spans="1:9" ht="26.1" customHeight="1" x14ac:dyDescent="0.2">
      <c r="A26" s="53"/>
      <c r="B26" s="54" t="s">
        <v>50</v>
      </c>
      <c r="C26" s="53" t="s">
        <v>15</v>
      </c>
      <c r="D26" s="55" t="s">
        <v>51</v>
      </c>
      <c r="E26" s="56" t="s">
        <v>17</v>
      </c>
      <c r="F26" s="57">
        <v>20.64</v>
      </c>
      <c r="G26" s="58">
        <v>232.69</v>
      </c>
      <c r="H26" s="58">
        <v>279.64</v>
      </c>
      <c r="I26" s="58">
        <v>5771.76</v>
      </c>
    </row>
    <row r="27" spans="1:9" ht="26.1" customHeight="1" x14ac:dyDescent="0.2">
      <c r="A27" s="53"/>
      <c r="B27" s="54" t="s">
        <v>52</v>
      </c>
      <c r="C27" s="53" t="s">
        <v>26</v>
      </c>
      <c r="D27" s="55" t="s">
        <v>53</v>
      </c>
      <c r="E27" s="56" t="s">
        <v>54</v>
      </c>
      <c r="F27" s="57">
        <v>2</v>
      </c>
      <c r="G27" s="58">
        <v>335.25</v>
      </c>
      <c r="H27" s="58">
        <v>402.9</v>
      </c>
      <c r="I27" s="58">
        <v>805.8</v>
      </c>
    </row>
    <row r="28" spans="1:9" ht="65.099999999999994" customHeight="1" x14ac:dyDescent="0.2">
      <c r="A28" s="53"/>
      <c r="B28" s="54" t="s">
        <v>55</v>
      </c>
      <c r="C28" s="53" t="s">
        <v>26</v>
      </c>
      <c r="D28" s="55" t="s">
        <v>56</v>
      </c>
      <c r="E28" s="56" t="s">
        <v>28</v>
      </c>
      <c r="F28" s="57">
        <v>70</v>
      </c>
      <c r="G28" s="58">
        <v>74.94</v>
      </c>
      <c r="H28" s="58">
        <v>90.06</v>
      </c>
      <c r="I28" s="58">
        <v>6304.2</v>
      </c>
    </row>
    <row r="29" spans="1:9" ht="39" customHeight="1" x14ac:dyDescent="0.2">
      <c r="A29" s="53"/>
      <c r="B29" s="54" t="s">
        <v>57</v>
      </c>
      <c r="C29" s="53" t="s">
        <v>26</v>
      </c>
      <c r="D29" s="55" t="s">
        <v>58</v>
      </c>
      <c r="E29" s="56" t="s">
        <v>59</v>
      </c>
      <c r="F29" s="57">
        <v>446.4</v>
      </c>
      <c r="G29" s="58">
        <v>16.28</v>
      </c>
      <c r="H29" s="58">
        <v>19.559999999999999</v>
      </c>
      <c r="I29" s="58">
        <v>8731.58</v>
      </c>
    </row>
    <row r="30" spans="1:9" ht="26.1" customHeight="1" x14ac:dyDescent="0.2">
      <c r="A30" s="53"/>
      <c r="B30" s="54" t="s">
        <v>60</v>
      </c>
      <c r="C30" s="53" t="s">
        <v>15</v>
      </c>
      <c r="D30" s="55" t="s">
        <v>61</v>
      </c>
      <c r="E30" s="56" t="s">
        <v>17</v>
      </c>
      <c r="F30" s="57">
        <v>23.33</v>
      </c>
      <c r="G30" s="58">
        <v>23.16</v>
      </c>
      <c r="H30" s="58">
        <v>27.83</v>
      </c>
      <c r="I30" s="58">
        <v>649.27</v>
      </c>
    </row>
    <row r="31" spans="1:9" ht="24" customHeight="1" x14ac:dyDescent="0.2">
      <c r="A31" s="48" t="s">
        <v>293</v>
      </c>
      <c r="B31" s="48"/>
      <c r="C31" s="48"/>
      <c r="D31" s="49" t="s">
        <v>63</v>
      </c>
      <c r="E31" s="50"/>
      <c r="F31" s="46"/>
      <c r="G31" s="51"/>
      <c r="H31" s="51"/>
      <c r="I31" s="52">
        <f>SUM(I32:I37)</f>
        <v>26434.07</v>
      </c>
    </row>
    <row r="32" spans="1:9" ht="24" customHeight="1" x14ac:dyDescent="0.2">
      <c r="A32" s="53"/>
      <c r="B32" s="54" t="s">
        <v>64</v>
      </c>
      <c r="C32" s="53" t="s">
        <v>15</v>
      </c>
      <c r="D32" s="55" t="s">
        <v>65</v>
      </c>
      <c r="E32" s="56" t="s">
        <v>17</v>
      </c>
      <c r="F32" s="57">
        <v>525.49</v>
      </c>
      <c r="G32" s="58">
        <v>11.76</v>
      </c>
      <c r="H32" s="58">
        <v>14.13</v>
      </c>
      <c r="I32" s="58">
        <v>7425.17</v>
      </c>
    </row>
    <row r="33" spans="1:9" ht="26.1" customHeight="1" x14ac:dyDescent="0.2">
      <c r="A33" s="53"/>
      <c r="B33" s="54" t="s">
        <v>66</v>
      </c>
      <c r="C33" s="53" t="s">
        <v>15</v>
      </c>
      <c r="D33" s="55" t="s">
        <v>67</v>
      </c>
      <c r="E33" s="56" t="s">
        <v>54</v>
      </c>
      <c r="F33" s="57">
        <v>14</v>
      </c>
      <c r="G33" s="58">
        <v>347.78</v>
      </c>
      <c r="H33" s="58">
        <v>417.96</v>
      </c>
      <c r="I33" s="58">
        <v>5851.44</v>
      </c>
    </row>
    <row r="34" spans="1:9" ht="26.1" customHeight="1" x14ac:dyDescent="0.2">
      <c r="A34" s="53"/>
      <c r="B34" s="54" t="s">
        <v>68</v>
      </c>
      <c r="C34" s="53" t="s">
        <v>26</v>
      </c>
      <c r="D34" s="55" t="s">
        <v>69</v>
      </c>
      <c r="E34" s="56" t="s">
        <v>54</v>
      </c>
      <c r="F34" s="57">
        <v>10</v>
      </c>
      <c r="G34" s="58">
        <v>253.9</v>
      </c>
      <c r="H34" s="58">
        <v>305.13</v>
      </c>
      <c r="I34" s="58">
        <v>3051.3</v>
      </c>
    </row>
    <row r="35" spans="1:9" ht="24" customHeight="1" x14ac:dyDescent="0.2">
      <c r="A35" s="53"/>
      <c r="B35" s="54" t="s">
        <v>70</v>
      </c>
      <c r="C35" s="53" t="s">
        <v>15</v>
      </c>
      <c r="D35" s="55" t="s">
        <v>71</v>
      </c>
      <c r="E35" s="56" t="s">
        <v>54</v>
      </c>
      <c r="F35" s="57">
        <v>18</v>
      </c>
      <c r="G35" s="58">
        <v>66.180000000000007</v>
      </c>
      <c r="H35" s="58">
        <v>79.53</v>
      </c>
      <c r="I35" s="58">
        <v>1431.54</v>
      </c>
    </row>
    <row r="36" spans="1:9" ht="26.1" customHeight="1" x14ac:dyDescent="0.2">
      <c r="A36" s="53"/>
      <c r="B36" s="54" t="s">
        <v>72</v>
      </c>
      <c r="C36" s="53" t="s">
        <v>15</v>
      </c>
      <c r="D36" s="55" t="s">
        <v>73</v>
      </c>
      <c r="E36" s="56" t="s">
        <v>54</v>
      </c>
      <c r="F36" s="57">
        <v>36</v>
      </c>
      <c r="G36" s="58">
        <v>91.42</v>
      </c>
      <c r="H36" s="58">
        <v>109.86</v>
      </c>
      <c r="I36" s="58">
        <v>3954.96</v>
      </c>
    </row>
    <row r="37" spans="1:9" ht="39" customHeight="1" x14ac:dyDescent="0.2">
      <c r="A37" s="53"/>
      <c r="B37" s="54" t="s">
        <v>74</v>
      </c>
      <c r="C37" s="53" t="s">
        <v>15</v>
      </c>
      <c r="D37" s="55" t="s">
        <v>75</v>
      </c>
      <c r="E37" s="56" t="s">
        <v>54</v>
      </c>
      <c r="F37" s="57">
        <v>22</v>
      </c>
      <c r="G37" s="58">
        <v>178.51</v>
      </c>
      <c r="H37" s="58">
        <v>214.53</v>
      </c>
      <c r="I37" s="58">
        <v>4719.66</v>
      </c>
    </row>
    <row r="38" spans="1:9" ht="24" customHeight="1" x14ac:dyDescent="0.2">
      <c r="A38" s="48" t="s">
        <v>294</v>
      </c>
      <c r="B38" s="48"/>
      <c r="C38" s="48"/>
      <c r="D38" s="49" t="s">
        <v>77</v>
      </c>
      <c r="E38" s="50"/>
      <c r="F38" s="46"/>
      <c r="G38" s="51"/>
      <c r="H38" s="51"/>
      <c r="I38" s="52">
        <f>SUM(I39:I45)</f>
        <v>15342.880000000001</v>
      </c>
    </row>
    <row r="39" spans="1:9" ht="39" customHeight="1" x14ac:dyDescent="0.2">
      <c r="A39" s="53"/>
      <c r="B39" s="54" t="s">
        <v>78</v>
      </c>
      <c r="C39" s="53" t="s">
        <v>15</v>
      </c>
      <c r="D39" s="55" t="s">
        <v>79</v>
      </c>
      <c r="E39" s="56" t="s">
        <v>17</v>
      </c>
      <c r="F39" s="57">
        <v>42.99</v>
      </c>
      <c r="G39" s="58">
        <v>3.45</v>
      </c>
      <c r="H39" s="58">
        <v>4.1399999999999997</v>
      </c>
      <c r="I39" s="58">
        <v>177.97</v>
      </c>
    </row>
    <row r="40" spans="1:9" ht="39" customHeight="1" x14ac:dyDescent="0.2">
      <c r="A40" s="53"/>
      <c r="B40" s="54" t="s">
        <v>18</v>
      </c>
      <c r="C40" s="53" t="s">
        <v>15</v>
      </c>
      <c r="D40" s="55" t="s">
        <v>19</v>
      </c>
      <c r="E40" s="56" t="s">
        <v>17</v>
      </c>
      <c r="F40" s="57">
        <v>5.15</v>
      </c>
      <c r="G40" s="58">
        <v>32.36</v>
      </c>
      <c r="H40" s="58">
        <v>38.89</v>
      </c>
      <c r="I40" s="58">
        <v>200.28</v>
      </c>
    </row>
    <row r="41" spans="1:9" ht="26.1" customHeight="1" x14ac:dyDescent="0.2">
      <c r="A41" s="53"/>
      <c r="B41" s="54" t="s">
        <v>80</v>
      </c>
      <c r="C41" s="53" t="s">
        <v>15</v>
      </c>
      <c r="D41" s="55" t="s">
        <v>81</v>
      </c>
      <c r="E41" s="56" t="s">
        <v>17</v>
      </c>
      <c r="F41" s="57">
        <v>5.15</v>
      </c>
      <c r="G41" s="58">
        <v>36.950000000000003</v>
      </c>
      <c r="H41" s="58">
        <v>44.4</v>
      </c>
      <c r="I41" s="58">
        <v>228.66</v>
      </c>
    </row>
    <row r="42" spans="1:9" ht="65.099999999999994" customHeight="1" x14ac:dyDescent="0.2">
      <c r="A42" s="53"/>
      <c r="B42" s="54" t="s">
        <v>20</v>
      </c>
      <c r="C42" s="53" t="s">
        <v>15</v>
      </c>
      <c r="D42" s="55" t="s">
        <v>21</v>
      </c>
      <c r="E42" s="56" t="s">
        <v>17</v>
      </c>
      <c r="F42" s="57">
        <v>32.69</v>
      </c>
      <c r="G42" s="58">
        <v>25.96</v>
      </c>
      <c r="H42" s="58">
        <v>31.19</v>
      </c>
      <c r="I42" s="58">
        <v>1019.6</v>
      </c>
    </row>
    <row r="43" spans="1:9" ht="26.1" customHeight="1" x14ac:dyDescent="0.2">
      <c r="A43" s="53"/>
      <c r="B43" s="54" t="s">
        <v>22</v>
      </c>
      <c r="C43" s="53" t="s">
        <v>15</v>
      </c>
      <c r="D43" s="55" t="s">
        <v>23</v>
      </c>
      <c r="E43" s="56" t="s">
        <v>17</v>
      </c>
      <c r="F43" s="57">
        <v>32.69</v>
      </c>
      <c r="G43" s="58">
        <v>10.24</v>
      </c>
      <c r="H43" s="58">
        <v>12.3</v>
      </c>
      <c r="I43" s="58">
        <v>402.08</v>
      </c>
    </row>
    <row r="44" spans="1:9" ht="24" customHeight="1" x14ac:dyDescent="0.2">
      <c r="A44" s="53"/>
      <c r="B44" s="54" t="s">
        <v>82</v>
      </c>
      <c r="C44" s="53" t="s">
        <v>26</v>
      </c>
      <c r="D44" s="55" t="s">
        <v>83</v>
      </c>
      <c r="E44" s="56" t="s">
        <v>59</v>
      </c>
      <c r="F44" s="57">
        <v>440.95</v>
      </c>
      <c r="G44" s="58">
        <v>24.97</v>
      </c>
      <c r="H44" s="58">
        <v>30</v>
      </c>
      <c r="I44" s="58">
        <v>13228.5</v>
      </c>
    </row>
    <row r="45" spans="1:9" ht="26.1" customHeight="1" x14ac:dyDescent="0.2">
      <c r="A45" s="53"/>
      <c r="B45" s="54" t="s">
        <v>84</v>
      </c>
      <c r="C45" s="53" t="s">
        <v>15</v>
      </c>
      <c r="D45" s="55" t="s">
        <v>85</v>
      </c>
      <c r="E45" s="56" t="s">
        <v>59</v>
      </c>
      <c r="F45" s="57">
        <v>61.72</v>
      </c>
      <c r="G45" s="58">
        <v>1.1599999999999999</v>
      </c>
      <c r="H45" s="58">
        <v>1.39</v>
      </c>
      <c r="I45" s="58">
        <v>85.79</v>
      </c>
    </row>
    <row r="46" spans="1:9" ht="24" customHeight="1" x14ac:dyDescent="0.2">
      <c r="A46" s="48" t="s">
        <v>295</v>
      </c>
      <c r="B46" s="48"/>
      <c r="C46" s="48"/>
      <c r="D46" s="49" t="s">
        <v>87</v>
      </c>
      <c r="E46" s="50"/>
      <c r="F46" s="46"/>
      <c r="G46" s="51"/>
      <c r="H46" s="51"/>
      <c r="I46" s="52">
        <f>SUM(I47:I57)</f>
        <v>70433.38</v>
      </c>
    </row>
    <row r="47" spans="1:9" ht="51.95" customHeight="1" x14ac:dyDescent="0.2">
      <c r="A47" s="53"/>
      <c r="B47" s="54" t="s">
        <v>14</v>
      </c>
      <c r="C47" s="53" t="s">
        <v>15</v>
      </c>
      <c r="D47" s="55" t="s">
        <v>16</v>
      </c>
      <c r="E47" s="56" t="s">
        <v>17</v>
      </c>
      <c r="F47" s="57">
        <v>56.72</v>
      </c>
      <c r="G47" s="58">
        <v>5.5</v>
      </c>
      <c r="H47" s="58">
        <v>6.6</v>
      </c>
      <c r="I47" s="58">
        <v>374.35</v>
      </c>
    </row>
    <row r="48" spans="1:9" ht="51.95" customHeight="1" x14ac:dyDescent="0.2">
      <c r="A48" s="53"/>
      <c r="B48" s="54" t="s">
        <v>88</v>
      </c>
      <c r="C48" s="53" t="s">
        <v>15</v>
      </c>
      <c r="D48" s="55" t="s">
        <v>89</v>
      </c>
      <c r="E48" s="56" t="s">
        <v>17</v>
      </c>
      <c r="F48" s="57">
        <v>56.72</v>
      </c>
      <c r="G48" s="58">
        <v>42.3</v>
      </c>
      <c r="H48" s="58">
        <v>50.83</v>
      </c>
      <c r="I48" s="58">
        <v>2883.07</v>
      </c>
    </row>
    <row r="49" spans="1:9" ht="65.099999999999994" customHeight="1" x14ac:dyDescent="0.2">
      <c r="A49" s="53"/>
      <c r="B49" s="54" t="s">
        <v>36</v>
      </c>
      <c r="C49" s="53" t="s">
        <v>15</v>
      </c>
      <c r="D49" s="55" t="s">
        <v>37</v>
      </c>
      <c r="E49" s="56" t="s">
        <v>17</v>
      </c>
      <c r="F49" s="57">
        <v>108.22</v>
      </c>
      <c r="G49" s="58">
        <v>30.49</v>
      </c>
      <c r="H49" s="58">
        <v>36.64</v>
      </c>
      <c r="I49" s="58">
        <v>3965.18</v>
      </c>
    </row>
    <row r="50" spans="1:9" ht="39" customHeight="1" x14ac:dyDescent="0.2">
      <c r="A50" s="53"/>
      <c r="B50" s="54" t="s">
        <v>18</v>
      </c>
      <c r="C50" s="53" t="s">
        <v>15</v>
      </c>
      <c r="D50" s="55" t="s">
        <v>19</v>
      </c>
      <c r="E50" s="56" t="s">
        <v>17</v>
      </c>
      <c r="F50" s="57">
        <v>22.29</v>
      </c>
      <c r="G50" s="58">
        <v>32.36</v>
      </c>
      <c r="H50" s="58">
        <v>38.89</v>
      </c>
      <c r="I50" s="58">
        <v>866.85</v>
      </c>
    </row>
    <row r="51" spans="1:9" ht="39" customHeight="1" x14ac:dyDescent="0.2">
      <c r="A51" s="53"/>
      <c r="B51" s="54" t="s">
        <v>90</v>
      </c>
      <c r="C51" s="53" t="s">
        <v>15</v>
      </c>
      <c r="D51" s="55" t="s">
        <v>91</v>
      </c>
      <c r="E51" s="56" t="s">
        <v>17</v>
      </c>
      <c r="F51" s="57">
        <v>170.59</v>
      </c>
      <c r="G51" s="58">
        <v>83.92</v>
      </c>
      <c r="H51" s="58">
        <v>100.85</v>
      </c>
      <c r="I51" s="58">
        <v>17204</v>
      </c>
    </row>
    <row r="52" spans="1:9" ht="39" customHeight="1" x14ac:dyDescent="0.2">
      <c r="A52" s="53"/>
      <c r="B52" s="54" t="s">
        <v>92</v>
      </c>
      <c r="C52" s="53" t="s">
        <v>15</v>
      </c>
      <c r="D52" s="55" t="s">
        <v>93</v>
      </c>
      <c r="E52" s="56" t="s">
        <v>17</v>
      </c>
      <c r="F52" s="57">
        <v>54.62</v>
      </c>
      <c r="G52" s="58">
        <v>47.47</v>
      </c>
      <c r="H52" s="58">
        <v>57.04</v>
      </c>
      <c r="I52" s="58">
        <v>3115.52</v>
      </c>
    </row>
    <row r="53" spans="1:9" ht="39" customHeight="1" x14ac:dyDescent="0.2">
      <c r="A53" s="53"/>
      <c r="B53" s="54" t="s">
        <v>94</v>
      </c>
      <c r="C53" s="53" t="s">
        <v>15</v>
      </c>
      <c r="D53" s="55" t="s">
        <v>95</v>
      </c>
      <c r="E53" s="56" t="s">
        <v>17</v>
      </c>
      <c r="F53" s="57">
        <v>114.02</v>
      </c>
      <c r="G53" s="58">
        <v>36.92</v>
      </c>
      <c r="H53" s="58">
        <v>44.37</v>
      </c>
      <c r="I53" s="58">
        <v>5059.0600000000004</v>
      </c>
    </row>
    <row r="54" spans="1:9" ht="39" customHeight="1" x14ac:dyDescent="0.2">
      <c r="A54" s="53"/>
      <c r="B54" s="54" t="s">
        <v>96</v>
      </c>
      <c r="C54" s="53" t="s">
        <v>26</v>
      </c>
      <c r="D54" s="55" t="s">
        <v>97</v>
      </c>
      <c r="E54" s="56" t="s">
        <v>28</v>
      </c>
      <c r="F54" s="57">
        <v>168.64</v>
      </c>
      <c r="G54" s="58">
        <v>152.44999999999999</v>
      </c>
      <c r="H54" s="58">
        <v>183.21</v>
      </c>
      <c r="I54" s="58">
        <v>30896.53</v>
      </c>
    </row>
    <row r="55" spans="1:9" ht="26.1" customHeight="1" x14ac:dyDescent="0.2">
      <c r="A55" s="53"/>
      <c r="B55" s="54" t="s">
        <v>98</v>
      </c>
      <c r="C55" s="53" t="s">
        <v>15</v>
      </c>
      <c r="D55" s="55" t="s">
        <v>99</v>
      </c>
      <c r="E55" s="56" t="s">
        <v>17</v>
      </c>
      <c r="F55" s="57">
        <v>14.21</v>
      </c>
      <c r="G55" s="58">
        <v>57.93</v>
      </c>
      <c r="H55" s="58">
        <v>69.62</v>
      </c>
      <c r="I55" s="58">
        <v>989.3</v>
      </c>
    </row>
    <row r="56" spans="1:9" ht="39" customHeight="1" x14ac:dyDescent="0.2">
      <c r="A56" s="53"/>
      <c r="B56" s="54" t="s">
        <v>100</v>
      </c>
      <c r="C56" s="53" t="s">
        <v>26</v>
      </c>
      <c r="D56" s="55" t="s">
        <v>101</v>
      </c>
      <c r="E56" s="56" t="s">
        <v>28</v>
      </c>
      <c r="F56" s="57">
        <v>14.21</v>
      </c>
      <c r="G56" s="58">
        <v>216.31</v>
      </c>
      <c r="H56" s="58">
        <v>259.95999999999998</v>
      </c>
      <c r="I56" s="58">
        <v>3694.03</v>
      </c>
    </row>
    <row r="57" spans="1:9" ht="26.1" customHeight="1" x14ac:dyDescent="0.2">
      <c r="A57" s="53"/>
      <c r="B57" s="54" t="s">
        <v>102</v>
      </c>
      <c r="C57" s="53" t="s">
        <v>26</v>
      </c>
      <c r="D57" s="55" t="s">
        <v>103</v>
      </c>
      <c r="E57" s="56" t="s">
        <v>59</v>
      </c>
      <c r="F57" s="57">
        <v>44.78</v>
      </c>
      <c r="G57" s="58">
        <v>25.75</v>
      </c>
      <c r="H57" s="58">
        <v>30.94</v>
      </c>
      <c r="I57" s="58">
        <v>1385.49</v>
      </c>
    </row>
    <row r="58" spans="1:9" ht="24" customHeight="1" x14ac:dyDescent="0.2">
      <c r="A58" s="48" t="s">
        <v>296</v>
      </c>
      <c r="B58" s="48"/>
      <c r="C58" s="48"/>
      <c r="D58" s="49" t="s">
        <v>105</v>
      </c>
      <c r="E58" s="50"/>
      <c r="F58" s="46"/>
      <c r="G58" s="51"/>
      <c r="H58" s="51"/>
      <c r="I58" s="52">
        <f>SUM(I59:I80)</f>
        <v>13374.82</v>
      </c>
    </row>
    <row r="59" spans="1:9" ht="39" customHeight="1" x14ac:dyDescent="0.2">
      <c r="A59" s="53"/>
      <c r="B59" s="54" t="s">
        <v>106</v>
      </c>
      <c r="C59" s="53" t="s">
        <v>15</v>
      </c>
      <c r="D59" s="55" t="s">
        <v>107</v>
      </c>
      <c r="E59" s="56" t="s">
        <v>17</v>
      </c>
      <c r="F59" s="57">
        <v>1.62</v>
      </c>
      <c r="G59" s="58">
        <v>688.89</v>
      </c>
      <c r="H59" s="58">
        <v>827.9</v>
      </c>
      <c r="I59" s="58">
        <v>1341.19</v>
      </c>
    </row>
    <row r="60" spans="1:9" ht="39" customHeight="1" x14ac:dyDescent="0.2">
      <c r="A60" s="53"/>
      <c r="B60" s="54" t="s">
        <v>108</v>
      </c>
      <c r="C60" s="53" t="s">
        <v>15</v>
      </c>
      <c r="D60" s="55" t="s">
        <v>109</v>
      </c>
      <c r="E60" s="56" t="s">
        <v>54</v>
      </c>
      <c r="F60" s="57">
        <v>2</v>
      </c>
      <c r="G60" s="58">
        <v>78.55</v>
      </c>
      <c r="H60" s="58">
        <v>94.4</v>
      </c>
      <c r="I60" s="58">
        <v>188.8</v>
      </c>
    </row>
    <row r="61" spans="1:9" ht="39" customHeight="1" x14ac:dyDescent="0.2">
      <c r="A61" s="53"/>
      <c r="B61" s="54" t="s">
        <v>110</v>
      </c>
      <c r="C61" s="53" t="s">
        <v>26</v>
      </c>
      <c r="D61" s="55" t="s">
        <v>111</v>
      </c>
      <c r="E61" s="56" t="s">
        <v>28</v>
      </c>
      <c r="F61" s="57">
        <v>6.37</v>
      </c>
      <c r="G61" s="58">
        <v>25.67</v>
      </c>
      <c r="H61" s="58">
        <v>30.85</v>
      </c>
      <c r="I61" s="58">
        <v>196.51</v>
      </c>
    </row>
    <row r="62" spans="1:9" ht="39" customHeight="1" x14ac:dyDescent="0.2">
      <c r="A62" s="53"/>
      <c r="B62" s="54" t="s">
        <v>112</v>
      </c>
      <c r="C62" s="53" t="s">
        <v>15</v>
      </c>
      <c r="D62" s="55" t="s">
        <v>113</v>
      </c>
      <c r="E62" s="56" t="s">
        <v>35</v>
      </c>
      <c r="F62" s="57">
        <v>0.18</v>
      </c>
      <c r="G62" s="58">
        <v>457.1</v>
      </c>
      <c r="H62" s="58">
        <v>549.34</v>
      </c>
      <c r="I62" s="58">
        <v>98.88</v>
      </c>
    </row>
    <row r="63" spans="1:9" ht="26.1" customHeight="1" x14ac:dyDescent="0.2">
      <c r="A63" s="53"/>
      <c r="B63" s="54" t="s">
        <v>114</v>
      </c>
      <c r="C63" s="53" t="s">
        <v>26</v>
      </c>
      <c r="D63" s="55" t="s">
        <v>115</v>
      </c>
      <c r="E63" s="56" t="s">
        <v>116</v>
      </c>
      <c r="F63" s="57">
        <v>1</v>
      </c>
      <c r="G63" s="58">
        <v>1143.68</v>
      </c>
      <c r="H63" s="58">
        <v>1374.47</v>
      </c>
      <c r="I63" s="58">
        <v>1374.47</v>
      </c>
    </row>
    <row r="64" spans="1:9" ht="39" customHeight="1" x14ac:dyDescent="0.2">
      <c r="A64" s="53"/>
      <c r="B64" s="54" t="s">
        <v>117</v>
      </c>
      <c r="C64" s="53" t="s">
        <v>15</v>
      </c>
      <c r="D64" s="55" t="s">
        <v>118</v>
      </c>
      <c r="E64" s="56" t="s">
        <v>54</v>
      </c>
      <c r="F64" s="57">
        <v>1</v>
      </c>
      <c r="G64" s="58">
        <v>54.36</v>
      </c>
      <c r="H64" s="58">
        <v>65.319999999999993</v>
      </c>
      <c r="I64" s="58">
        <v>65.319999999999993</v>
      </c>
    </row>
    <row r="65" spans="1:9" ht="26.1" customHeight="1" x14ac:dyDescent="0.2">
      <c r="A65" s="53"/>
      <c r="B65" s="54" t="s">
        <v>119</v>
      </c>
      <c r="C65" s="53" t="s">
        <v>15</v>
      </c>
      <c r="D65" s="55" t="s">
        <v>120</v>
      </c>
      <c r="E65" s="56" t="s">
        <v>54</v>
      </c>
      <c r="F65" s="57">
        <v>22</v>
      </c>
      <c r="G65" s="58">
        <v>18.72</v>
      </c>
      <c r="H65" s="58">
        <v>22.49</v>
      </c>
      <c r="I65" s="58">
        <v>494.78</v>
      </c>
    </row>
    <row r="66" spans="1:9" ht="26.1" customHeight="1" x14ac:dyDescent="0.2">
      <c r="A66" s="53"/>
      <c r="B66" s="54" t="s">
        <v>121</v>
      </c>
      <c r="C66" s="53" t="s">
        <v>15</v>
      </c>
      <c r="D66" s="55" t="s">
        <v>122</v>
      </c>
      <c r="E66" s="56" t="s">
        <v>54</v>
      </c>
      <c r="F66" s="57">
        <v>5</v>
      </c>
      <c r="G66" s="58">
        <v>120.55</v>
      </c>
      <c r="H66" s="58">
        <v>144.87</v>
      </c>
      <c r="I66" s="58">
        <v>724.35</v>
      </c>
    </row>
    <row r="67" spans="1:9" ht="51.95" customHeight="1" x14ac:dyDescent="0.2">
      <c r="A67" s="53"/>
      <c r="B67" s="54" t="s">
        <v>123</v>
      </c>
      <c r="C67" s="53" t="s">
        <v>15</v>
      </c>
      <c r="D67" s="55" t="s">
        <v>124</v>
      </c>
      <c r="E67" s="56" t="s">
        <v>54</v>
      </c>
      <c r="F67" s="57">
        <v>5</v>
      </c>
      <c r="G67" s="58">
        <v>9.1199999999999992</v>
      </c>
      <c r="H67" s="58">
        <v>10.96</v>
      </c>
      <c r="I67" s="58">
        <v>54.8</v>
      </c>
    </row>
    <row r="68" spans="1:9" ht="26.1" customHeight="1" x14ac:dyDescent="0.2">
      <c r="A68" s="53"/>
      <c r="B68" s="54" t="s">
        <v>125</v>
      </c>
      <c r="C68" s="53" t="s">
        <v>15</v>
      </c>
      <c r="D68" s="55" t="s">
        <v>126</v>
      </c>
      <c r="E68" s="56" t="s">
        <v>59</v>
      </c>
      <c r="F68" s="57">
        <v>217.24</v>
      </c>
      <c r="G68" s="58">
        <v>16.95</v>
      </c>
      <c r="H68" s="58">
        <v>20.37</v>
      </c>
      <c r="I68" s="58">
        <v>4425.17</v>
      </c>
    </row>
    <row r="69" spans="1:9" ht="39" customHeight="1" x14ac:dyDescent="0.2">
      <c r="A69" s="53"/>
      <c r="B69" s="54" t="s">
        <v>127</v>
      </c>
      <c r="C69" s="53" t="s">
        <v>15</v>
      </c>
      <c r="D69" s="55" t="s">
        <v>128</v>
      </c>
      <c r="E69" s="56" t="s">
        <v>54</v>
      </c>
      <c r="F69" s="57">
        <v>9</v>
      </c>
      <c r="G69" s="58">
        <v>34.21</v>
      </c>
      <c r="H69" s="58">
        <v>41.11</v>
      </c>
      <c r="I69" s="58">
        <v>369.99</v>
      </c>
    </row>
    <row r="70" spans="1:9" ht="39" customHeight="1" x14ac:dyDescent="0.2">
      <c r="A70" s="53"/>
      <c r="B70" s="54" t="s">
        <v>129</v>
      </c>
      <c r="C70" s="53" t="s">
        <v>15</v>
      </c>
      <c r="D70" s="55" t="s">
        <v>130</v>
      </c>
      <c r="E70" s="56" t="s">
        <v>54</v>
      </c>
      <c r="F70" s="57">
        <v>6</v>
      </c>
      <c r="G70" s="58">
        <v>13.64</v>
      </c>
      <c r="H70" s="58">
        <v>16.39</v>
      </c>
      <c r="I70" s="58">
        <v>98.34</v>
      </c>
    </row>
    <row r="71" spans="1:9" ht="39" customHeight="1" x14ac:dyDescent="0.2">
      <c r="A71" s="53"/>
      <c r="B71" s="54" t="s">
        <v>131</v>
      </c>
      <c r="C71" s="53" t="s">
        <v>15</v>
      </c>
      <c r="D71" s="55" t="s">
        <v>132</v>
      </c>
      <c r="E71" s="56" t="s">
        <v>54</v>
      </c>
      <c r="F71" s="57">
        <v>25</v>
      </c>
      <c r="G71" s="58">
        <v>11.73</v>
      </c>
      <c r="H71" s="58">
        <v>14.09</v>
      </c>
      <c r="I71" s="58">
        <v>352.25</v>
      </c>
    </row>
    <row r="72" spans="1:9" ht="26.1" customHeight="1" x14ac:dyDescent="0.2">
      <c r="A72" s="53"/>
      <c r="B72" s="54" t="s">
        <v>133</v>
      </c>
      <c r="C72" s="53" t="s">
        <v>26</v>
      </c>
      <c r="D72" s="55" t="s">
        <v>134</v>
      </c>
      <c r="E72" s="56" t="s">
        <v>54</v>
      </c>
      <c r="F72" s="57">
        <v>3</v>
      </c>
      <c r="G72" s="58">
        <v>69.77</v>
      </c>
      <c r="H72" s="58">
        <v>83.84</v>
      </c>
      <c r="I72" s="58">
        <v>251.52</v>
      </c>
    </row>
    <row r="73" spans="1:9" ht="39" customHeight="1" x14ac:dyDescent="0.2">
      <c r="A73" s="53"/>
      <c r="B73" s="54" t="s">
        <v>135</v>
      </c>
      <c r="C73" s="53" t="s">
        <v>26</v>
      </c>
      <c r="D73" s="55" t="s">
        <v>136</v>
      </c>
      <c r="E73" s="56" t="s">
        <v>54</v>
      </c>
      <c r="F73" s="57">
        <v>8</v>
      </c>
      <c r="G73" s="58">
        <v>55.38</v>
      </c>
      <c r="H73" s="58">
        <v>66.55</v>
      </c>
      <c r="I73" s="58">
        <v>532.4</v>
      </c>
    </row>
    <row r="74" spans="1:9" ht="51.95" customHeight="1" x14ac:dyDescent="0.2">
      <c r="A74" s="53"/>
      <c r="B74" s="54" t="s">
        <v>137</v>
      </c>
      <c r="C74" s="53" t="s">
        <v>15</v>
      </c>
      <c r="D74" s="55" t="s">
        <v>138</v>
      </c>
      <c r="E74" s="56" t="s">
        <v>54</v>
      </c>
      <c r="F74" s="57">
        <v>4</v>
      </c>
      <c r="G74" s="58">
        <v>113.64</v>
      </c>
      <c r="H74" s="58">
        <v>136.57</v>
      </c>
      <c r="I74" s="58">
        <v>546.28</v>
      </c>
    </row>
    <row r="75" spans="1:9" ht="24" customHeight="1" x14ac:dyDescent="0.2">
      <c r="A75" s="53"/>
      <c r="B75" s="54" t="s">
        <v>139</v>
      </c>
      <c r="C75" s="53" t="s">
        <v>26</v>
      </c>
      <c r="D75" s="55" t="s">
        <v>140</v>
      </c>
      <c r="E75" s="56" t="s">
        <v>54</v>
      </c>
      <c r="F75" s="57">
        <v>4</v>
      </c>
      <c r="G75" s="58">
        <v>67.12</v>
      </c>
      <c r="H75" s="58">
        <v>80.66</v>
      </c>
      <c r="I75" s="58">
        <v>322.64</v>
      </c>
    </row>
    <row r="76" spans="1:9" ht="39" customHeight="1" x14ac:dyDescent="0.2">
      <c r="A76" s="53"/>
      <c r="B76" s="54" t="s">
        <v>141</v>
      </c>
      <c r="C76" s="53" t="s">
        <v>15</v>
      </c>
      <c r="D76" s="55" t="s">
        <v>142</v>
      </c>
      <c r="E76" s="56" t="s">
        <v>54</v>
      </c>
      <c r="F76" s="57">
        <v>4</v>
      </c>
      <c r="G76" s="58">
        <v>140.05000000000001</v>
      </c>
      <c r="H76" s="58">
        <v>168.31</v>
      </c>
      <c r="I76" s="58">
        <v>673.24</v>
      </c>
    </row>
    <row r="77" spans="1:9" ht="39" customHeight="1" x14ac:dyDescent="0.2">
      <c r="A77" s="53"/>
      <c r="B77" s="54" t="s">
        <v>143</v>
      </c>
      <c r="C77" s="53" t="s">
        <v>15</v>
      </c>
      <c r="D77" s="55" t="s">
        <v>144</v>
      </c>
      <c r="E77" s="56" t="s">
        <v>17</v>
      </c>
      <c r="F77" s="57">
        <v>11.76</v>
      </c>
      <c r="G77" s="58">
        <v>32.83</v>
      </c>
      <c r="H77" s="58">
        <v>39.450000000000003</v>
      </c>
      <c r="I77" s="58">
        <v>463.93</v>
      </c>
    </row>
    <row r="78" spans="1:9" ht="51.95" customHeight="1" x14ac:dyDescent="0.2">
      <c r="A78" s="53"/>
      <c r="B78" s="54" t="s">
        <v>14</v>
      </c>
      <c r="C78" s="53" t="s">
        <v>15</v>
      </c>
      <c r="D78" s="55" t="s">
        <v>16</v>
      </c>
      <c r="E78" s="56" t="s">
        <v>17</v>
      </c>
      <c r="F78" s="57">
        <v>9.52</v>
      </c>
      <c r="G78" s="58">
        <v>5.5</v>
      </c>
      <c r="H78" s="58">
        <v>6.6</v>
      </c>
      <c r="I78" s="58">
        <v>62.83</v>
      </c>
    </row>
    <row r="79" spans="1:9" ht="65.099999999999994" customHeight="1" x14ac:dyDescent="0.2">
      <c r="A79" s="53"/>
      <c r="B79" s="54" t="s">
        <v>20</v>
      </c>
      <c r="C79" s="53" t="s">
        <v>15</v>
      </c>
      <c r="D79" s="55" t="s">
        <v>21</v>
      </c>
      <c r="E79" s="56" t="s">
        <v>17</v>
      </c>
      <c r="F79" s="57">
        <v>9.52</v>
      </c>
      <c r="G79" s="58">
        <v>25.96</v>
      </c>
      <c r="H79" s="58">
        <v>31.19</v>
      </c>
      <c r="I79" s="58">
        <v>296.92</v>
      </c>
    </row>
    <row r="80" spans="1:9" ht="39" customHeight="1" x14ac:dyDescent="0.2">
      <c r="A80" s="53"/>
      <c r="B80" s="54" t="s">
        <v>145</v>
      </c>
      <c r="C80" s="53" t="s">
        <v>26</v>
      </c>
      <c r="D80" s="55" t="s">
        <v>146</v>
      </c>
      <c r="E80" s="56" t="s">
        <v>28</v>
      </c>
      <c r="F80" s="57">
        <v>3.63</v>
      </c>
      <c r="G80" s="58">
        <v>100.91</v>
      </c>
      <c r="H80" s="58">
        <v>121.27</v>
      </c>
      <c r="I80" s="58">
        <v>440.21</v>
      </c>
    </row>
    <row r="81" spans="1:9" ht="24" customHeight="1" x14ac:dyDescent="0.2">
      <c r="A81" s="48" t="s">
        <v>297</v>
      </c>
      <c r="B81" s="48"/>
      <c r="C81" s="48"/>
      <c r="D81" s="49" t="s">
        <v>148</v>
      </c>
      <c r="E81" s="50"/>
      <c r="F81" s="46"/>
      <c r="G81" s="51"/>
      <c r="H81" s="51"/>
      <c r="I81" s="52">
        <f>I82+I83</f>
        <v>3488.88</v>
      </c>
    </row>
    <row r="82" spans="1:9" ht="39" customHeight="1" x14ac:dyDescent="0.2">
      <c r="A82" s="53"/>
      <c r="B82" s="54" t="s">
        <v>149</v>
      </c>
      <c r="C82" s="53" t="s">
        <v>26</v>
      </c>
      <c r="D82" s="55" t="s">
        <v>150</v>
      </c>
      <c r="E82" s="56" t="s">
        <v>54</v>
      </c>
      <c r="F82" s="57">
        <v>1</v>
      </c>
      <c r="G82" s="58">
        <v>2128.6</v>
      </c>
      <c r="H82" s="58">
        <v>2558.15</v>
      </c>
      <c r="I82" s="58">
        <v>2558.15</v>
      </c>
    </row>
    <row r="83" spans="1:9" ht="39" customHeight="1" x14ac:dyDescent="0.2">
      <c r="A83" s="53"/>
      <c r="B83" s="54" t="s">
        <v>151</v>
      </c>
      <c r="C83" s="53" t="s">
        <v>15</v>
      </c>
      <c r="D83" s="55" t="s">
        <v>152</v>
      </c>
      <c r="E83" s="56" t="s">
        <v>17</v>
      </c>
      <c r="F83" s="57">
        <v>36.6</v>
      </c>
      <c r="G83" s="58">
        <v>21.16</v>
      </c>
      <c r="H83" s="58">
        <v>25.43</v>
      </c>
      <c r="I83" s="58">
        <v>930.73</v>
      </c>
    </row>
    <row r="84" spans="1:9" ht="24" customHeight="1" x14ac:dyDescent="0.2">
      <c r="A84" s="48" t="s">
        <v>298</v>
      </c>
      <c r="B84" s="48"/>
      <c r="C84" s="48"/>
      <c r="D84" s="49" t="s">
        <v>154</v>
      </c>
      <c r="E84" s="50"/>
      <c r="F84" s="46"/>
      <c r="G84" s="51"/>
      <c r="H84" s="51"/>
      <c r="I84" s="52">
        <f>SUM(I85:I125)</f>
        <v>92942.659999999945</v>
      </c>
    </row>
    <row r="85" spans="1:9" ht="51.95" customHeight="1" x14ac:dyDescent="0.2">
      <c r="A85" s="53"/>
      <c r="B85" s="54" t="s">
        <v>29</v>
      </c>
      <c r="C85" s="53" t="s">
        <v>26</v>
      </c>
      <c r="D85" s="55" t="s">
        <v>155</v>
      </c>
      <c r="E85" s="56" t="s">
        <v>54</v>
      </c>
      <c r="F85" s="57">
        <v>4</v>
      </c>
      <c r="G85" s="58">
        <v>4074.83</v>
      </c>
      <c r="H85" s="58">
        <v>4897.13</v>
      </c>
      <c r="I85" s="58">
        <v>19588.52</v>
      </c>
    </row>
    <row r="86" spans="1:9" ht="39" customHeight="1" x14ac:dyDescent="0.2">
      <c r="A86" s="53"/>
      <c r="B86" s="54" t="s">
        <v>62</v>
      </c>
      <c r="C86" s="53" t="s">
        <v>26</v>
      </c>
      <c r="D86" s="55" t="s">
        <v>156</v>
      </c>
      <c r="E86" s="56" t="s">
        <v>54</v>
      </c>
      <c r="F86" s="57">
        <v>10</v>
      </c>
      <c r="G86" s="58">
        <v>620.66999999999996</v>
      </c>
      <c r="H86" s="58">
        <v>745.92</v>
      </c>
      <c r="I86" s="58">
        <v>7459.2</v>
      </c>
    </row>
    <row r="87" spans="1:9" ht="39" customHeight="1" x14ac:dyDescent="0.2">
      <c r="A87" s="53"/>
      <c r="B87" s="54" t="s">
        <v>157</v>
      </c>
      <c r="C87" s="53" t="s">
        <v>26</v>
      </c>
      <c r="D87" s="55" t="s">
        <v>158</v>
      </c>
      <c r="E87" s="56" t="s">
        <v>54</v>
      </c>
      <c r="F87" s="57">
        <v>4</v>
      </c>
      <c r="G87" s="58">
        <v>1186.43</v>
      </c>
      <c r="H87" s="58">
        <v>1425.85</v>
      </c>
      <c r="I87" s="58">
        <v>5703.4</v>
      </c>
    </row>
    <row r="88" spans="1:9" ht="26.1" customHeight="1" x14ac:dyDescent="0.2">
      <c r="A88" s="53"/>
      <c r="B88" s="54" t="s">
        <v>159</v>
      </c>
      <c r="C88" s="53" t="s">
        <v>26</v>
      </c>
      <c r="D88" s="55" t="s">
        <v>160</v>
      </c>
      <c r="E88" s="56" t="s">
        <v>54</v>
      </c>
      <c r="F88" s="57">
        <v>4</v>
      </c>
      <c r="G88" s="58">
        <v>318.19</v>
      </c>
      <c r="H88" s="58">
        <v>382.4</v>
      </c>
      <c r="I88" s="58">
        <v>1529.6</v>
      </c>
    </row>
    <row r="89" spans="1:9" ht="39" customHeight="1" x14ac:dyDescent="0.2">
      <c r="A89" s="53"/>
      <c r="B89" s="54" t="s">
        <v>161</v>
      </c>
      <c r="C89" s="53" t="s">
        <v>26</v>
      </c>
      <c r="D89" s="55" t="s">
        <v>162</v>
      </c>
      <c r="E89" s="56" t="s">
        <v>54</v>
      </c>
      <c r="F89" s="57">
        <v>8</v>
      </c>
      <c r="G89" s="58">
        <v>279.94</v>
      </c>
      <c r="H89" s="58">
        <v>336.43</v>
      </c>
      <c r="I89" s="58">
        <v>2691.44</v>
      </c>
    </row>
    <row r="90" spans="1:9" ht="51.95" customHeight="1" x14ac:dyDescent="0.2">
      <c r="A90" s="53"/>
      <c r="B90" s="54" t="s">
        <v>163</v>
      </c>
      <c r="C90" s="53" t="s">
        <v>26</v>
      </c>
      <c r="D90" s="55" t="s">
        <v>164</v>
      </c>
      <c r="E90" s="56" t="s">
        <v>54</v>
      </c>
      <c r="F90" s="57">
        <v>1</v>
      </c>
      <c r="G90" s="58">
        <v>956.47</v>
      </c>
      <c r="H90" s="58">
        <v>1149.48</v>
      </c>
      <c r="I90" s="58">
        <v>1149.48</v>
      </c>
    </row>
    <row r="91" spans="1:9" ht="26.1" customHeight="1" x14ac:dyDescent="0.2">
      <c r="A91" s="53"/>
      <c r="B91" s="54" t="s">
        <v>165</v>
      </c>
      <c r="C91" s="53" t="s">
        <v>15</v>
      </c>
      <c r="D91" s="55" t="s">
        <v>166</v>
      </c>
      <c r="E91" s="56" t="s">
        <v>54</v>
      </c>
      <c r="F91" s="57">
        <v>18</v>
      </c>
      <c r="G91" s="58">
        <v>42.58</v>
      </c>
      <c r="H91" s="58">
        <v>51.17</v>
      </c>
      <c r="I91" s="58">
        <v>921.06</v>
      </c>
    </row>
    <row r="92" spans="1:9" ht="39" customHeight="1" x14ac:dyDescent="0.2">
      <c r="A92" s="53"/>
      <c r="B92" s="54" t="s">
        <v>167</v>
      </c>
      <c r="C92" s="53" t="s">
        <v>26</v>
      </c>
      <c r="D92" s="55" t="s">
        <v>168</v>
      </c>
      <c r="E92" s="56" t="s">
        <v>54</v>
      </c>
      <c r="F92" s="57">
        <v>1</v>
      </c>
      <c r="G92" s="58">
        <v>146.47</v>
      </c>
      <c r="H92" s="58">
        <v>176.02</v>
      </c>
      <c r="I92" s="58">
        <v>176.02</v>
      </c>
    </row>
    <row r="93" spans="1:9" ht="26.1" customHeight="1" x14ac:dyDescent="0.2">
      <c r="A93" s="53"/>
      <c r="B93" s="54" t="s">
        <v>153</v>
      </c>
      <c r="C93" s="53" t="s">
        <v>26</v>
      </c>
      <c r="D93" s="55" t="s">
        <v>169</v>
      </c>
      <c r="E93" s="56" t="s">
        <v>54</v>
      </c>
      <c r="F93" s="57">
        <v>1</v>
      </c>
      <c r="G93" s="58">
        <v>246.47</v>
      </c>
      <c r="H93" s="58">
        <v>296.2</v>
      </c>
      <c r="I93" s="58">
        <v>296.2</v>
      </c>
    </row>
    <row r="94" spans="1:9" ht="39" customHeight="1" x14ac:dyDescent="0.2">
      <c r="A94" s="53"/>
      <c r="B94" s="54" t="s">
        <v>170</v>
      </c>
      <c r="C94" s="53" t="s">
        <v>15</v>
      </c>
      <c r="D94" s="55" t="s">
        <v>171</v>
      </c>
      <c r="E94" s="56" t="s">
        <v>59</v>
      </c>
      <c r="F94" s="57">
        <v>967.18</v>
      </c>
      <c r="G94" s="58">
        <v>4.32</v>
      </c>
      <c r="H94" s="58">
        <v>5.19</v>
      </c>
      <c r="I94" s="58">
        <v>5019.66</v>
      </c>
    </row>
    <row r="95" spans="1:9" ht="39" customHeight="1" x14ac:dyDescent="0.2">
      <c r="A95" s="53"/>
      <c r="B95" s="54" t="s">
        <v>172</v>
      </c>
      <c r="C95" s="53" t="s">
        <v>15</v>
      </c>
      <c r="D95" s="55" t="s">
        <v>173</v>
      </c>
      <c r="E95" s="56" t="s">
        <v>59</v>
      </c>
      <c r="F95" s="57">
        <v>572.82000000000005</v>
      </c>
      <c r="G95" s="58">
        <v>8.19</v>
      </c>
      <c r="H95" s="58">
        <v>9.84</v>
      </c>
      <c r="I95" s="58">
        <v>5636.54</v>
      </c>
    </row>
    <row r="96" spans="1:9" ht="51.95" customHeight="1" x14ac:dyDescent="0.2">
      <c r="A96" s="53"/>
      <c r="B96" s="54" t="s">
        <v>174</v>
      </c>
      <c r="C96" s="53" t="s">
        <v>26</v>
      </c>
      <c r="D96" s="55" t="s">
        <v>175</v>
      </c>
      <c r="E96" s="56" t="s">
        <v>59</v>
      </c>
      <c r="F96" s="57">
        <v>4.4000000000000004</v>
      </c>
      <c r="G96" s="58">
        <v>27.18</v>
      </c>
      <c r="H96" s="58">
        <v>32.659999999999997</v>
      </c>
      <c r="I96" s="58">
        <v>143.69999999999999</v>
      </c>
    </row>
    <row r="97" spans="1:9" ht="24" customHeight="1" x14ac:dyDescent="0.2">
      <c r="A97" s="53"/>
      <c r="B97" s="54" t="s">
        <v>104</v>
      </c>
      <c r="C97" s="53" t="s">
        <v>26</v>
      </c>
      <c r="D97" s="55" t="s">
        <v>176</v>
      </c>
      <c r="E97" s="56" t="s">
        <v>59</v>
      </c>
      <c r="F97" s="57">
        <v>96</v>
      </c>
      <c r="G97" s="58">
        <v>25.65</v>
      </c>
      <c r="H97" s="58">
        <v>30.82</v>
      </c>
      <c r="I97" s="58">
        <v>2958.72</v>
      </c>
    </row>
    <row r="98" spans="1:9" ht="39" customHeight="1" x14ac:dyDescent="0.2">
      <c r="A98" s="53"/>
      <c r="B98" s="54" t="s">
        <v>177</v>
      </c>
      <c r="C98" s="53" t="s">
        <v>15</v>
      </c>
      <c r="D98" s="55" t="s">
        <v>178</v>
      </c>
      <c r="E98" s="56" t="s">
        <v>59</v>
      </c>
      <c r="F98" s="57">
        <v>289.64999999999998</v>
      </c>
      <c r="G98" s="58">
        <v>9.86</v>
      </c>
      <c r="H98" s="58">
        <v>11.84</v>
      </c>
      <c r="I98" s="58">
        <v>3429.45</v>
      </c>
    </row>
    <row r="99" spans="1:9" ht="39" customHeight="1" x14ac:dyDescent="0.2">
      <c r="A99" s="53"/>
      <c r="B99" s="54" t="s">
        <v>179</v>
      </c>
      <c r="C99" s="53" t="s">
        <v>15</v>
      </c>
      <c r="D99" s="55" t="s">
        <v>180</v>
      </c>
      <c r="E99" s="56" t="s">
        <v>59</v>
      </c>
      <c r="F99" s="57">
        <v>167.33</v>
      </c>
      <c r="G99" s="58">
        <v>17.88</v>
      </c>
      <c r="H99" s="58">
        <v>21.48</v>
      </c>
      <c r="I99" s="58">
        <v>3594.24</v>
      </c>
    </row>
    <row r="100" spans="1:9" ht="39" customHeight="1" x14ac:dyDescent="0.2">
      <c r="A100" s="53"/>
      <c r="B100" s="54" t="s">
        <v>181</v>
      </c>
      <c r="C100" s="53" t="s">
        <v>15</v>
      </c>
      <c r="D100" s="55" t="s">
        <v>182</v>
      </c>
      <c r="E100" s="56" t="s">
        <v>59</v>
      </c>
      <c r="F100" s="57">
        <v>8.4</v>
      </c>
      <c r="G100" s="58">
        <v>45.53</v>
      </c>
      <c r="H100" s="58">
        <v>54.71</v>
      </c>
      <c r="I100" s="58">
        <v>459.56</v>
      </c>
    </row>
    <row r="101" spans="1:9" ht="39" customHeight="1" x14ac:dyDescent="0.2">
      <c r="A101" s="53"/>
      <c r="B101" s="54" t="s">
        <v>183</v>
      </c>
      <c r="C101" s="53" t="s">
        <v>15</v>
      </c>
      <c r="D101" s="55" t="s">
        <v>184</v>
      </c>
      <c r="E101" s="56" t="s">
        <v>59</v>
      </c>
      <c r="F101" s="57">
        <v>30</v>
      </c>
      <c r="G101" s="58">
        <v>11.2</v>
      </c>
      <c r="H101" s="58">
        <v>13.46</v>
      </c>
      <c r="I101" s="58">
        <v>403.8</v>
      </c>
    </row>
    <row r="102" spans="1:9" ht="39" customHeight="1" x14ac:dyDescent="0.2">
      <c r="A102" s="53"/>
      <c r="B102" s="54" t="s">
        <v>185</v>
      </c>
      <c r="C102" s="53" t="s">
        <v>15</v>
      </c>
      <c r="D102" s="55" t="s">
        <v>186</v>
      </c>
      <c r="E102" s="56" t="s">
        <v>54</v>
      </c>
      <c r="F102" s="57">
        <v>71</v>
      </c>
      <c r="G102" s="58">
        <v>12.4</v>
      </c>
      <c r="H102" s="58">
        <v>14.9</v>
      </c>
      <c r="I102" s="58">
        <v>1057.9000000000001</v>
      </c>
    </row>
    <row r="103" spans="1:9" ht="51.95" customHeight="1" x14ac:dyDescent="0.2">
      <c r="A103" s="53"/>
      <c r="B103" s="54" t="s">
        <v>187</v>
      </c>
      <c r="C103" s="53" t="s">
        <v>15</v>
      </c>
      <c r="D103" s="55" t="s">
        <v>188</v>
      </c>
      <c r="E103" s="56" t="s">
        <v>54</v>
      </c>
      <c r="F103" s="57">
        <v>13</v>
      </c>
      <c r="G103" s="58">
        <v>21.05</v>
      </c>
      <c r="H103" s="58">
        <v>25.29</v>
      </c>
      <c r="I103" s="58">
        <v>328.77</v>
      </c>
    </row>
    <row r="104" spans="1:9" ht="51.95" customHeight="1" x14ac:dyDescent="0.2">
      <c r="A104" s="53"/>
      <c r="B104" s="54" t="s">
        <v>189</v>
      </c>
      <c r="C104" s="53" t="s">
        <v>15</v>
      </c>
      <c r="D104" s="55" t="s">
        <v>190</v>
      </c>
      <c r="E104" s="56" t="s">
        <v>54</v>
      </c>
      <c r="F104" s="57">
        <v>1</v>
      </c>
      <c r="G104" s="58">
        <v>56.58</v>
      </c>
      <c r="H104" s="58">
        <v>67.989999999999995</v>
      </c>
      <c r="I104" s="58">
        <v>67.989999999999995</v>
      </c>
    </row>
    <row r="105" spans="1:9" ht="39" customHeight="1" x14ac:dyDescent="0.2">
      <c r="A105" s="53"/>
      <c r="B105" s="54" t="s">
        <v>191</v>
      </c>
      <c r="C105" s="53" t="s">
        <v>15</v>
      </c>
      <c r="D105" s="55" t="s">
        <v>192</v>
      </c>
      <c r="E105" s="56" t="s">
        <v>54</v>
      </c>
      <c r="F105" s="57">
        <v>90</v>
      </c>
      <c r="G105" s="58">
        <v>13.34</v>
      </c>
      <c r="H105" s="58">
        <v>16.03</v>
      </c>
      <c r="I105" s="58">
        <v>1442.7</v>
      </c>
    </row>
    <row r="106" spans="1:9" ht="39" customHeight="1" x14ac:dyDescent="0.2">
      <c r="A106" s="53"/>
      <c r="B106" s="54" t="s">
        <v>193</v>
      </c>
      <c r="C106" s="53" t="s">
        <v>15</v>
      </c>
      <c r="D106" s="55" t="s">
        <v>194</v>
      </c>
      <c r="E106" s="56" t="s">
        <v>54</v>
      </c>
      <c r="F106" s="57">
        <v>135</v>
      </c>
      <c r="G106" s="58">
        <v>8.08</v>
      </c>
      <c r="H106" s="58">
        <v>9.7100000000000009</v>
      </c>
      <c r="I106" s="58">
        <v>1310.85</v>
      </c>
    </row>
    <row r="107" spans="1:9" ht="39" customHeight="1" x14ac:dyDescent="0.2">
      <c r="A107" s="53"/>
      <c r="B107" s="54" t="s">
        <v>195</v>
      </c>
      <c r="C107" s="53" t="s">
        <v>15</v>
      </c>
      <c r="D107" s="55" t="s">
        <v>196</v>
      </c>
      <c r="E107" s="56" t="s">
        <v>54</v>
      </c>
      <c r="F107" s="57">
        <v>2</v>
      </c>
      <c r="G107" s="58">
        <v>34.549999999999997</v>
      </c>
      <c r="H107" s="58">
        <v>41.52</v>
      </c>
      <c r="I107" s="58">
        <v>83.04</v>
      </c>
    </row>
    <row r="108" spans="1:9" ht="26.1" customHeight="1" x14ac:dyDescent="0.2">
      <c r="A108" s="53"/>
      <c r="B108" s="54" t="s">
        <v>197</v>
      </c>
      <c r="C108" s="53" t="s">
        <v>15</v>
      </c>
      <c r="D108" s="55" t="s">
        <v>198</v>
      </c>
      <c r="E108" s="56" t="s">
        <v>54</v>
      </c>
      <c r="F108" s="57">
        <v>2</v>
      </c>
      <c r="G108" s="58">
        <v>74.67</v>
      </c>
      <c r="H108" s="58">
        <v>89.73</v>
      </c>
      <c r="I108" s="58">
        <v>179.46</v>
      </c>
    </row>
    <row r="109" spans="1:9" ht="26.1" customHeight="1" x14ac:dyDescent="0.2">
      <c r="A109" s="53"/>
      <c r="B109" s="54" t="s">
        <v>199</v>
      </c>
      <c r="C109" s="53" t="s">
        <v>15</v>
      </c>
      <c r="D109" s="55" t="s">
        <v>200</v>
      </c>
      <c r="E109" s="56" t="s">
        <v>54</v>
      </c>
      <c r="F109" s="57">
        <v>1</v>
      </c>
      <c r="G109" s="58">
        <v>11.38</v>
      </c>
      <c r="H109" s="58">
        <v>13.67</v>
      </c>
      <c r="I109" s="58">
        <v>13.67</v>
      </c>
    </row>
    <row r="110" spans="1:9" ht="26.1" customHeight="1" x14ac:dyDescent="0.2">
      <c r="A110" s="53"/>
      <c r="B110" s="54" t="s">
        <v>201</v>
      </c>
      <c r="C110" s="53" t="s">
        <v>15</v>
      </c>
      <c r="D110" s="55" t="s">
        <v>202</v>
      </c>
      <c r="E110" s="56" t="s">
        <v>54</v>
      </c>
      <c r="F110" s="57">
        <v>1</v>
      </c>
      <c r="G110" s="58">
        <v>8.9600000000000009</v>
      </c>
      <c r="H110" s="58">
        <v>10.76</v>
      </c>
      <c r="I110" s="58">
        <v>10.76</v>
      </c>
    </row>
    <row r="111" spans="1:9" ht="26.1" customHeight="1" x14ac:dyDescent="0.2">
      <c r="A111" s="53"/>
      <c r="B111" s="54" t="s">
        <v>203</v>
      </c>
      <c r="C111" s="53" t="s">
        <v>15</v>
      </c>
      <c r="D111" s="55" t="s">
        <v>204</v>
      </c>
      <c r="E111" s="56" t="s">
        <v>54</v>
      </c>
      <c r="F111" s="57">
        <v>2</v>
      </c>
      <c r="G111" s="58">
        <v>10.31</v>
      </c>
      <c r="H111" s="58">
        <v>12.39</v>
      </c>
      <c r="I111" s="58">
        <v>24.78</v>
      </c>
    </row>
    <row r="112" spans="1:9" ht="26.1" customHeight="1" x14ac:dyDescent="0.2">
      <c r="A112" s="53"/>
      <c r="B112" s="54" t="s">
        <v>86</v>
      </c>
      <c r="C112" s="53" t="s">
        <v>26</v>
      </c>
      <c r="D112" s="55" t="s">
        <v>205</v>
      </c>
      <c r="E112" s="56" t="s">
        <v>54</v>
      </c>
      <c r="F112" s="57">
        <v>1</v>
      </c>
      <c r="G112" s="58">
        <v>132.08000000000001</v>
      </c>
      <c r="H112" s="58">
        <v>158.72999999999999</v>
      </c>
      <c r="I112" s="58">
        <v>158.72999999999999</v>
      </c>
    </row>
    <row r="113" spans="1:9" ht="26.1" customHeight="1" x14ac:dyDescent="0.2">
      <c r="A113" s="53"/>
      <c r="B113" s="54" t="s">
        <v>147</v>
      </c>
      <c r="C113" s="53" t="s">
        <v>26</v>
      </c>
      <c r="D113" s="55" t="s">
        <v>206</v>
      </c>
      <c r="E113" s="56" t="s">
        <v>207</v>
      </c>
      <c r="F113" s="57">
        <v>10</v>
      </c>
      <c r="G113" s="58">
        <v>26.14</v>
      </c>
      <c r="H113" s="58">
        <v>31.41</v>
      </c>
      <c r="I113" s="58">
        <v>314.10000000000002</v>
      </c>
    </row>
    <row r="114" spans="1:9" ht="26.1" customHeight="1" x14ac:dyDescent="0.2">
      <c r="A114" s="53"/>
      <c r="B114" s="54" t="s">
        <v>208</v>
      </c>
      <c r="C114" s="53" t="s">
        <v>26</v>
      </c>
      <c r="D114" s="55" t="s">
        <v>209</v>
      </c>
      <c r="E114" s="56" t="s">
        <v>54</v>
      </c>
      <c r="F114" s="57">
        <v>19</v>
      </c>
      <c r="G114" s="58">
        <v>49.18</v>
      </c>
      <c r="H114" s="58">
        <v>59.1</v>
      </c>
      <c r="I114" s="58">
        <v>1122.9000000000001</v>
      </c>
    </row>
    <row r="115" spans="1:9" ht="26.1" customHeight="1" x14ac:dyDescent="0.2">
      <c r="A115" s="53"/>
      <c r="B115" s="54" t="s">
        <v>210</v>
      </c>
      <c r="C115" s="53" t="s">
        <v>26</v>
      </c>
      <c r="D115" s="55" t="s">
        <v>211</v>
      </c>
      <c r="E115" s="56" t="s">
        <v>54</v>
      </c>
      <c r="F115" s="57">
        <v>19</v>
      </c>
      <c r="G115" s="58">
        <v>27.18</v>
      </c>
      <c r="H115" s="58">
        <v>32.659999999999997</v>
      </c>
      <c r="I115" s="58">
        <v>620.54</v>
      </c>
    </row>
    <row r="116" spans="1:9" ht="39" customHeight="1" x14ac:dyDescent="0.2">
      <c r="A116" s="53"/>
      <c r="B116" s="54" t="s">
        <v>212</v>
      </c>
      <c r="C116" s="53" t="s">
        <v>15</v>
      </c>
      <c r="D116" s="55" t="s">
        <v>213</v>
      </c>
      <c r="E116" s="56" t="s">
        <v>54</v>
      </c>
      <c r="F116" s="57">
        <v>27</v>
      </c>
      <c r="G116" s="58">
        <v>123.15</v>
      </c>
      <c r="H116" s="58">
        <v>148</v>
      </c>
      <c r="I116" s="58">
        <v>3996</v>
      </c>
    </row>
    <row r="117" spans="1:9" ht="26.1" customHeight="1" x14ac:dyDescent="0.2">
      <c r="A117" s="53"/>
      <c r="B117" s="54" t="s">
        <v>214</v>
      </c>
      <c r="C117" s="53" t="s">
        <v>15</v>
      </c>
      <c r="D117" s="55" t="s">
        <v>215</v>
      </c>
      <c r="E117" s="56" t="s">
        <v>54</v>
      </c>
      <c r="F117" s="57">
        <v>1</v>
      </c>
      <c r="G117" s="58">
        <v>35.909999999999997</v>
      </c>
      <c r="H117" s="58">
        <v>43.15</v>
      </c>
      <c r="I117" s="58">
        <v>43.15</v>
      </c>
    </row>
    <row r="118" spans="1:9" ht="26.1" customHeight="1" x14ac:dyDescent="0.2">
      <c r="A118" s="53"/>
      <c r="B118" s="54" t="s">
        <v>216</v>
      </c>
      <c r="C118" s="53" t="s">
        <v>26</v>
      </c>
      <c r="D118" s="55" t="s">
        <v>217</v>
      </c>
      <c r="E118" s="56" t="s">
        <v>54</v>
      </c>
      <c r="F118" s="57">
        <v>34</v>
      </c>
      <c r="G118" s="58">
        <v>243.2</v>
      </c>
      <c r="H118" s="58">
        <v>292.27</v>
      </c>
      <c r="I118" s="58">
        <v>9937.18</v>
      </c>
    </row>
    <row r="119" spans="1:9" ht="26.1" customHeight="1" x14ac:dyDescent="0.2">
      <c r="A119" s="53"/>
      <c r="B119" s="54" t="s">
        <v>76</v>
      </c>
      <c r="C119" s="53" t="s">
        <v>26</v>
      </c>
      <c r="D119" s="55" t="s">
        <v>218</v>
      </c>
      <c r="E119" s="56" t="s">
        <v>54</v>
      </c>
      <c r="F119" s="57">
        <v>13</v>
      </c>
      <c r="G119" s="58">
        <v>98.43</v>
      </c>
      <c r="H119" s="58">
        <v>118.29</v>
      </c>
      <c r="I119" s="58">
        <v>1537.77</v>
      </c>
    </row>
    <row r="120" spans="1:9" ht="26.1" customHeight="1" x14ac:dyDescent="0.2">
      <c r="A120" s="53"/>
      <c r="B120" s="54" t="s">
        <v>219</v>
      </c>
      <c r="C120" s="53" t="s">
        <v>26</v>
      </c>
      <c r="D120" s="55" t="s">
        <v>220</v>
      </c>
      <c r="E120" s="56" t="s">
        <v>54</v>
      </c>
      <c r="F120" s="57">
        <v>38</v>
      </c>
      <c r="G120" s="58">
        <v>177.18</v>
      </c>
      <c r="H120" s="58">
        <v>212.93</v>
      </c>
      <c r="I120" s="58">
        <v>8091.34</v>
      </c>
    </row>
    <row r="121" spans="1:9" ht="39" customHeight="1" x14ac:dyDescent="0.2">
      <c r="A121" s="53"/>
      <c r="B121" s="54" t="s">
        <v>221</v>
      </c>
      <c r="C121" s="53" t="s">
        <v>26</v>
      </c>
      <c r="D121" s="55" t="s">
        <v>222</v>
      </c>
      <c r="E121" s="56" t="s">
        <v>59</v>
      </c>
      <c r="F121" s="57">
        <v>11.5</v>
      </c>
      <c r="G121" s="58">
        <v>26.94</v>
      </c>
      <c r="H121" s="58">
        <v>32.369999999999997</v>
      </c>
      <c r="I121" s="58">
        <v>372.25</v>
      </c>
    </row>
    <row r="122" spans="1:9" ht="39" customHeight="1" x14ac:dyDescent="0.2">
      <c r="A122" s="53"/>
      <c r="B122" s="54" t="s">
        <v>223</v>
      </c>
      <c r="C122" s="53" t="s">
        <v>15</v>
      </c>
      <c r="D122" s="55" t="s">
        <v>224</v>
      </c>
      <c r="E122" s="56" t="s">
        <v>59</v>
      </c>
      <c r="F122" s="57">
        <v>36.07</v>
      </c>
      <c r="G122" s="58">
        <v>11.21</v>
      </c>
      <c r="H122" s="58">
        <v>13.47</v>
      </c>
      <c r="I122" s="58">
        <v>485.86</v>
      </c>
    </row>
    <row r="123" spans="1:9" ht="39" customHeight="1" x14ac:dyDescent="0.2">
      <c r="A123" s="53"/>
      <c r="B123" s="54" t="s">
        <v>225</v>
      </c>
      <c r="C123" s="53" t="s">
        <v>15</v>
      </c>
      <c r="D123" s="55" t="s">
        <v>226</v>
      </c>
      <c r="E123" s="56" t="s">
        <v>54</v>
      </c>
      <c r="F123" s="57">
        <v>5</v>
      </c>
      <c r="G123" s="58">
        <v>11.43</v>
      </c>
      <c r="H123" s="58">
        <v>13.73</v>
      </c>
      <c r="I123" s="58">
        <v>68.650000000000006</v>
      </c>
    </row>
    <row r="124" spans="1:9" ht="26.1" customHeight="1" x14ac:dyDescent="0.2">
      <c r="A124" s="53"/>
      <c r="B124" s="54" t="s">
        <v>227</v>
      </c>
      <c r="C124" s="53" t="s">
        <v>26</v>
      </c>
      <c r="D124" s="55" t="s">
        <v>228</v>
      </c>
      <c r="E124" s="56" t="s">
        <v>54</v>
      </c>
      <c r="F124" s="57">
        <v>1</v>
      </c>
      <c r="G124" s="58">
        <v>69.86</v>
      </c>
      <c r="H124" s="58">
        <v>83.95</v>
      </c>
      <c r="I124" s="58">
        <v>83.95</v>
      </c>
    </row>
    <row r="125" spans="1:9" ht="26.1" customHeight="1" x14ac:dyDescent="0.2">
      <c r="A125" s="53"/>
      <c r="B125" s="54" t="s">
        <v>229</v>
      </c>
      <c r="C125" s="53" t="s">
        <v>26</v>
      </c>
      <c r="D125" s="55" t="s">
        <v>230</v>
      </c>
      <c r="E125" s="56" t="s">
        <v>54</v>
      </c>
      <c r="F125" s="57">
        <v>1</v>
      </c>
      <c r="G125" s="58">
        <v>357.58</v>
      </c>
      <c r="H125" s="58">
        <v>429.73</v>
      </c>
      <c r="I125" s="58">
        <v>429.73</v>
      </c>
    </row>
    <row r="126" spans="1:9" ht="24" customHeight="1" x14ac:dyDescent="0.2">
      <c r="A126" s="48" t="s">
        <v>299</v>
      </c>
      <c r="B126" s="48"/>
      <c r="C126" s="48"/>
      <c r="D126" s="49" t="s">
        <v>231</v>
      </c>
      <c r="E126" s="50"/>
      <c r="F126" s="46"/>
      <c r="G126" s="51"/>
      <c r="H126" s="51"/>
      <c r="I126" s="52">
        <f>I127+I128</f>
        <v>6328.06</v>
      </c>
    </row>
    <row r="127" spans="1:9" ht="39" customHeight="1" x14ac:dyDescent="0.2">
      <c r="A127" s="53"/>
      <c r="B127" s="54" t="s">
        <v>232</v>
      </c>
      <c r="C127" s="53" t="s">
        <v>26</v>
      </c>
      <c r="D127" s="55" t="s">
        <v>233</v>
      </c>
      <c r="E127" s="56" t="s">
        <v>59</v>
      </c>
      <c r="F127" s="57">
        <v>19.2</v>
      </c>
      <c r="G127" s="58">
        <v>230.46</v>
      </c>
      <c r="H127" s="58">
        <v>276.95999999999998</v>
      </c>
      <c r="I127" s="58">
        <v>5317.63</v>
      </c>
    </row>
    <row r="128" spans="1:9" ht="26.1" customHeight="1" x14ac:dyDescent="0.2">
      <c r="A128" s="53"/>
      <c r="B128" s="54" t="s">
        <v>234</v>
      </c>
      <c r="C128" s="53" t="s">
        <v>26</v>
      </c>
      <c r="D128" s="55" t="s">
        <v>235</v>
      </c>
      <c r="E128" s="56" t="s">
        <v>28</v>
      </c>
      <c r="F128" s="57">
        <v>6.44</v>
      </c>
      <c r="G128" s="58">
        <v>130.56</v>
      </c>
      <c r="H128" s="58">
        <v>156.9</v>
      </c>
      <c r="I128" s="58">
        <v>1010.43</v>
      </c>
    </row>
    <row r="129" spans="1:9" ht="24" customHeight="1" x14ac:dyDescent="0.2">
      <c r="A129" s="48" t="s">
        <v>300</v>
      </c>
      <c r="B129" s="48"/>
      <c r="C129" s="48"/>
      <c r="D129" s="49" t="s">
        <v>236</v>
      </c>
      <c r="E129" s="50"/>
      <c r="F129" s="46"/>
      <c r="G129" s="51"/>
      <c r="H129" s="51"/>
      <c r="I129" s="52">
        <f>I130</f>
        <v>431.68</v>
      </c>
    </row>
    <row r="130" spans="1:9" s="4" customFormat="1" ht="26.1" customHeight="1" x14ac:dyDescent="0.2">
      <c r="A130" s="53"/>
      <c r="B130" s="53" t="s">
        <v>237</v>
      </c>
      <c r="C130" s="53" t="s">
        <v>26</v>
      </c>
      <c r="D130" s="53" t="s">
        <v>238</v>
      </c>
      <c r="E130" s="53" t="s">
        <v>28</v>
      </c>
      <c r="F130" s="57">
        <v>0.8</v>
      </c>
      <c r="G130" s="57">
        <v>449</v>
      </c>
      <c r="H130" s="57">
        <v>539.6</v>
      </c>
      <c r="I130" s="57">
        <v>431.68</v>
      </c>
    </row>
    <row r="131" spans="1:9" ht="24" customHeight="1" x14ac:dyDescent="0.2">
      <c r="A131" s="48" t="s">
        <v>301</v>
      </c>
      <c r="B131" s="48"/>
      <c r="C131" s="48"/>
      <c r="D131" s="49" t="s">
        <v>239</v>
      </c>
      <c r="E131" s="50"/>
      <c r="F131" s="46"/>
      <c r="G131" s="51"/>
      <c r="H131" s="51"/>
      <c r="I131" s="52">
        <f>SUM(I132:I143)</f>
        <v>21413.22</v>
      </c>
    </row>
    <row r="132" spans="1:9" ht="51.95" customHeight="1" x14ac:dyDescent="0.2">
      <c r="A132" s="53"/>
      <c r="B132" s="54" t="s">
        <v>14</v>
      </c>
      <c r="C132" s="53" t="s">
        <v>15</v>
      </c>
      <c r="D132" s="55" t="s">
        <v>16</v>
      </c>
      <c r="E132" s="56" t="s">
        <v>17</v>
      </c>
      <c r="F132" s="57">
        <v>65.86</v>
      </c>
      <c r="G132" s="58">
        <v>5.5</v>
      </c>
      <c r="H132" s="58">
        <v>6.6</v>
      </c>
      <c r="I132" s="58">
        <v>434.67</v>
      </c>
    </row>
    <row r="133" spans="1:9" ht="39" customHeight="1" x14ac:dyDescent="0.2">
      <c r="A133" s="53"/>
      <c r="B133" s="54" t="s">
        <v>18</v>
      </c>
      <c r="C133" s="53" t="s">
        <v>15</v>
      </c>
      <c r="D133" s="55" t="s">
        <v>19</v>
      </c>
      <c r="E133" s="56" t="s">
        <v>17</v>
      </c>
      <c r="F133" s="57">
        <v>17.07</v>
      </c>
      <c r="G133" s="58">
        <v>32.36</v>
      </c>
      <c r="H133" s="58">
        <v>38.89</v>
      </c>
      <c r="I133" s="58">
        <v>663.85</v>
      </c>
    </row>
    <row r="134" spans="1:9" ht="26.1" customHeight="1" x14ac:dyDescent="0.2">
      <c r="A134" s="53"/>
      <c r="B134" s="54" t="s">
        <v>80</v>
      </c>
      <c r="C134" s="53" t="s">
        <v>15</v>
      </c>
      <c r="D134" s="55" t="s">
        <v>81</v>
      </c>
      <c r="E134" s="56" t="s">
        <v>17</v>
      </c>
      <c r="F134" s="57">
        <v>17.07</v>
      </c>
      <c r="G134" s="58">
        <v>36.950000000000003</v>
      </c>
      <c r="H134" s="58">
        <v>44.4</v>
      </c>
      <c r="I134" s="58">
        <v>757.9</v>
      </c>
    </row>
    <row r="135" spans="1:9" ht="65.099999999999994" customHeight="1" x14ac:dyDescent="0.2">
      <c r="A135" s="53"/>
      <c r="B135" s="54" t="s">
        <v>20</v>
      </c>
      <c r="C135" s="53" t="s">
        <v>15</v>
      </c>
      <c r="D135" s="55" t="s">
        <v>21</v>
      </c>
      <c r="E135" s="56" t="s">
        <v>17</v>
      </c>
      <c r="F135" s="57">
        <v>65.86</v>
      </c>
      <c r="G135" s="58">
        <v>25.96</v>
      </c>
      <c r="H135" s="58">
        <v>31.19</v>
      </c>
      <c r="I135" s="58">
        <v>2054.17</v>
      </c>
    </row>
    <row r="136" spans="1:9" ht="26.1" customHeight="1" x14ac:dyDescent="0.2">
      <c r="A136" s="53"/>
      <c r="B136" s="54" t="s">
        <v>240</v>
      </c>
      <c r="C136" s="53" t="s">
        <v>15</v>
      </c>
      <c r="D136" s="55" t="s">
        <v>241</v>
      </c>
      <c r="E136" s="56" t="s">
        <v>17</v>
      </c>
      <c r="F136" s="57">
        <v>32.93</v>
      </c>
      <c r="G136" s="58">
        <v>12.24</v>
      </c>
      <c r="H136" s="58">
        <v>14.71</v>
      </c>
      <c r="I136" s="58">
        <v>484.4</v>
      </c>
    </row>
    <row r="137" spans="1:9" ht="39" customHeight="1" x14ac:dyDescent="0.2">
      <c r="A137" s="53"/>
      <c r="B137" s="54" t="s">
        <v>242</v>
      </c>
      <c r="C137" s="53" t="s">
        <v>15</v>
      </c>
      <c r="D137" s="55" t="s">
        <v>243</v>
      </c>
      <c r="E137" s="56" t="s">
        <v>17</v>
      </c>
      <c r="F137" s="57">
        <v>32.93</v>
      </c>
      <c r="G137" s="58">
        <v>3.79</v>
      </c>
      <c r="H137" s="58">
        <v>4.55</v>
      </c>
      <c r="I137" s="58">
        <v>149.83000000000001</v>
      </c>
    </row>
    <row r="138" spans="1:9" ht="26.1" customHeight="1" x14ac:dyDescent="0.2">
      <c r="A138" s="53"/>
      <c r="B138" s="54" t="s">
        <v>244</v>
      </c>
      <c r="C138" s="53" t="s">
        <v>15</v>
      </c>
      <c r="D138" s="55" t="s">
        <v>245</v>
      </c>
      <c r="E138" s="56" t="s">
        <v>17</v>
      </c>
      <c r="F138" s="57">
        <v>32.93</v>
      </c>
      <c r="G138" s="58">
        <v>11.27</v>
      </c>
      <c r="H138" s="58">
        <v>13.54</v>
      </c>
      <c r="I138" s="58">
        <v>445.87</v>
      </c>
    </row>
    <row r="139" spans="1:9" ht="39" customHeight="1" x14ac:dyDescent="0.2">
      <c r="A139" s="53"/>
      <c r="B139" s="54" t="s">
        <v>31</v>
      </c>
      <c r="C139" s="53" t="s">
        <v>15</v>
      </c>
      <c r="D139" s="55" t="s">
        <v>32</v>
      </c>
      <c r="E139" s="56" t="s">
        <v>17</v>
      </c>
      <c r="F139" s="57">
        <v>59.73</v>
      </c>
      <c r="G139" s="58">
        <v>156.05000000000001</v>
      </c>
      <c r="H139" s="58">
        <v>187.54</v>
      </c>
      <c r="I139" s="58">
        <v>11201.76</v>
      </c>
    </row>
    <row r="140" spans="1:9" ht="26.1" customHeight="1" x14ac:dyDescent="0.2">
      <c r="A140" s="53"/>
      <c r="B140" s="54" t="s">
        <v>246</v>
      </c>
      <c r="C140" s="53" t="s">
        <v>15</v>
      </c>
      <c r="D140" s="55" t="s">
        <v>247</v>
      </c>
      <c r="E140" s="56" t="s">
        <v>17</v>
      </c>
      <c r="F140" s="57">
        <v>3</v>
      </c>
      <c r="G140" s="58">
        <v>309.44</v>
      </c>
      <c r="H140" s="58">
        <v>371.88</v>
      </c>
      <c r="I140" s="58">
        <v>1115.6400000000001</v>
      </c>
    </row>
    <row r="141" spans="1:9" ht="26.1" customHeight="1" x14ac:dyDescent="0.2">
      <c r="A141" s="53"/>
      <c r="B141" s="54" t="s">
        <v>248</v>
      </c>
      <c r="C141" s="53" t="s">
        <v>26</v>
      </c>
      <c r="D141" s="55" t="s">
        <v>249</v>
      </c>
      <c r="E141" s="56" t="s">
        <v>54</v>
      </c>
      <c r="F141" s="57">
        <v>1</v>
      </c>
      <c r="G141" s="58">
        <v>1231.3900000000001</v>
      </c>
      <c r="H141" s="58">
        <v>1479.88</v>
      </c>
      <c r="I141" s="58">
        <v>1479.88</v>
      </c>
    </row>
    <row r="142" spans="1:9" ht="26.1" customHeight="1" x14ac:dyDescent="0.2">
      <c r="A142" s="53"/>
      <c r="B142" s="54" t="s">
        <v>250</v>
      </c>
      <c r="C142" s="53" t="s">
        <v>26</v>
      </c>
      <c r="D142" s="55" t="s">
        <v>251</v>
      </c>
      <c r="E142" s="56" t="s">
        <v>54</v>
      </c>
      <c r="F142" s="57">
        <v>2</v>
      </c>
      <c r="G142" s="58">
        <v>1004.92</v>
      </c>
      <c r="H142" s="58">
        <v>1207.71</v>
      </c>
      <c r="I142" s="58">
        <v>2415.42</v>
      </c>
    </row>
    <row r="143" spans="1:9" ht="26.1" customHeight="1" x14ac:dyDescent="0.2">
      <c r="A143" s="53"/>
      <c r="B143" s="54" t="s">
        <v>60</v>
      </c>
      <c r="C143" s="53" t="s">
        <v>15</v>
      </c>
      <c r="D143" s="55" t="s">
        <v>61</v>
      </c>
      <c r="E143" s="56" t="s">
        <v>17</v>
      </c>
      <c r="F143" s="57">
        <v>7.54</v>
      </c>
      <c r="G143" s="58">
        <v>23.16</v>
      </c>
      <c r="H143" s="58">
        <v>27.83</v>
      </c>
      <c r="I143" s="58">
        <v>209.83</v>
      </c>
    </row>
    <row r="144" spans="1:9" ht="24" customHeight="1" x14ac:dyDescent="0.2">
      <c r="A144" s="48" t="s">
        <v>302</v>
      </c>
      <c r="B144" s="48"/>
      <c r="C144" s="48"/>
      <c r="D144" s="49" t="s">
        <v>304</v>
      </c>
      <c r="E144" s="50"/>
      <c r="F144" s="46"/>
      <c r="G144" s="51"/>
      <c r="H144" s="51"/>
      <c r="I144" s="52">
        <f>I145+I148+I158+I164+I173+I187</f>
        <v>62074.7</v>
      </c>
    </row>
    <row r="145" spans="1:9" ht="24" customHeight="1" x14ac:dyDescent="0.2">
      <c r="A145" s="48" t="s">
        <v>303</v>
      </c>
      <c r="B145" s="48"/>
      <c r="C145" s="48"/>
      <c r="D145" s="49" t="s">
        <v>305</v>
      </c>
      <c r="E145" s="50"/>
      <c r="F145" s="46"/>
      <c r="G145" s="51"/>
      <c r="H145" s="51"/>
      <c r="I145" s="52">
        <f>SUM(I146:I147)</f>
        <v>1255.17</v>
      </c>
    </row>
    <row r="146" spans="1:9" ht="39" customHeight="1" x14ac:dyDescent="0.2">
      <c r="A146" s="53"/>
      <c r="B146" s="54" t="s">
        <v>18</v>
      </c>
      <c r="C146" s="53" t="s">
        <v>15</v>
      </c>
      <c r="D146" s="55" t="s">
        <v>19</v>
      </c>
      <c r="E146" s="56" t="s">
        <v>17</v>
      </c>
      <c r="F146" s="57">
        <v>15.07</v>
      </c>
      <c r="G146" s="58">
        <v>32.36</v>
      </c>
      <c r="H146" s="58">
        <v>38.89</v>
      </c>
      <c r="I146" s="58">
        <v>586.07000000000005</v>
      </c>
    </row>
    <row r="147" spans="1:9" ht="26.1" customHeight="1" x14ac:dyDescent="0.2">
      <c r="A147" s="53"/>
      <c r="B147" s="54" t="s">
        <v>80</v>
      </c>
      <c r="C147" s="53" t="s">
        <v>15</v>
      </c>
      <c r="D147" s="55" t="s">
        <v>81</v>
      </c>
      <c r="E147" s="56" t="s">
        <v>17</v>
      </c>
      <c r="F147" s="57">
        <v>15.07</v>
      </c>
      <c r="G147" s="58">
        <v>36.950000000000003</v>
      </c>
      <c r="H147" s="58">
        <v>44.4</v>
      </c>
      <c r="I147" s="58">
        <v>669.1</v>
      </c>
    </row>
    <row r="148" spans="1:9" ht="24" customHeight="1" x14ac:dyDescent="0.2">
      <c r="A148" s="48" t="s">
        <v>306</v>
      </c>
      <c r="B148" s="48"/>
      <c r="C148" s="48"/>
      <c r="D148" s="49" t="s">
        <v>307</v>
      </c>
      <c r="E148" s="50"/>
      <c r="F148" s="46"/>
      <c r="G148" s="51"/>
      <c r="H148" s="51"/>
      <c r="I148" s="52">
        <f>SUM(I149:I157)</f>
        <v>32179.93</v>
      </c>
    </row>
    <row r="149" spans="1:9" ht="51.95" customHeight="1" x14ac:dyDescent="0.2">
      <c r="A149" s="53"/>
      <c r="B149" s="54" t="s">
        <v>14</v>
      </c>
      <c r="C149" s="53" t="s">
        <v>15</v>
      </c>
      <c r="D149" s="55" t="s">
        <v>16</v>
      </c>
      <c r="E149" s="56" t="s">
        <v>17</v>
      </c>
      <c r="F149" s="57">
        <v>257.85000000000002</v>
      </c>
      <c r="G149" s="58">
        <v>5.5</v>
      </c>
      <c r="H149" s="58">
        <v>6.6</v>
      </c>
      <c r="I149" s="58">
        <v>1701.81</v>
      </c>
    </row>
    <row r="150" spans="1:9" ht="51.95" customHeight="1" x14ac:dyDescent="0.2">
      <c r="A150" s="53"/>
      <c r="B150" s="54" t="s">
        <v>88</v>
      </c>
      <c r="C150" s="53" t="s">
        <v>15</v>
      </c>
      <c r="D150" s="55" t="s">
        <v>89</v>
      </c>
      <c r="E150" s="56" t="s">
        <v>17</v>
      </c>
      <c r="F150" s="57">
        <v>257.85000000000002</v>
      </c>
      <c r="G150" s="58">
        <v>42.3</v>
      </c>
      <c r="H150" s="58">
        <v>50.83</v>
      </c>
      <c r="I150" s="58">
        <v>13106.51</v>
      </c>
    </row>
    <row r="151" spans="1:9" ht="39" customHeight="1" x14ac:dyDescent="0.2">
      <c r="A151" s="53"/>
      <c r="B151" s="54" t="s">
        <v>252</v>
      </c>
      <c r="C151" s="53" t="s">
        <v>26</v>
      </c>
      <c r="D151" s="55" t="s">
        <v>253</v>
      </c>
      <c r="E151" s="56" t="s">
        <v>28</v>
      </c>
      <c r="F151" s="57">
        <v>110.32</v>
      </c>
      <c r="G151" s="58">
        <v>7.7</v>
      </c>
      <c r="H151" s="58">
        <v>9.25</v>
      </c>
      <c r="I151" s="58">
        <v>1020.46</v>
      </c>
    </row>
    <row r="152" spans="1:9" ht="26.1" customHeight="1" x14ac:dyDescent="0.2">
      <c r="A152" s="53"/>
      <c r="B152" s="54" t="s">
        <v>254</v>
      </c>
      <c r="C152" s="53" t="s">
        <v>26</v>
      </c>
      <c r="D152" s="55" t="s">
        <v>255</v>
      </c>
      <c r="E152" s="56" t="s">
        <v>28</v>
      </c>
      <c r="F152" s="57">
        <v>330.96</v>
      </c>
      <c r="G152" s="58">
        <v>14.08</v>
      </c>
      <c r="H152" s="58">
        <v>16.920000000000002</v>
      </c>
      <c r="I152" s="58">
        <v>5599.84</v>
      </c>
    </row>
    <row r="153" spans="1:9" ht="26.1" customHeight="1" x14ac:dyDescent="0.2">
      <c r="A153" s="53"/>
      <c r="B153" s="54" t="s">
        <v>256</v>
      </c>
      <c r="C153" s="53" t="s">
        <v>26</v>
      </c>
      <c r="D153" s="55" t="s">
        <v>257</v>
      </c>
      <c r="E153" s="56" t="s">
        <v>28</v>
      </c>
      <c r="F153" s="57">
        <v>110.32</v>
      </c>
      <c r="G153" s="58">
        <v>21.38</v>
      </c>
      <c r="H153" s="58">
        <v>25.69</v>
      </c>
      <c r="I153" s="58">
        <v>2834.12</v>
      </c>
    </row>
    <row r="154" spans="1:9" ht="26.1" customHeight="1" x14ac:dyDescent="0.2">
      <c r="A154" s="53"/>
      <c r="B154" s="54" t="s">
        <v>240</v>
      </c>
      <c r="C154" s="53" t="s">
        <v>15</v>
      </c>
      <c r="D154" s="55" t="s">
        <v>241</v>
      </c>
      <c r="E154" s="56" t="s">
        <v>17</v>
      </c>
      <c r="F154" s="57">
        <v>28.51</v>
      </c>
      <c r="G154" s="58">
        <v>12.24</v>
      </c>
      <c r="H154" s="58">
        <v>14.71</v>
      </c>
      <c r="I154" s="58">
        <v>419.38</v>
      </c>
    </row>
    <row r="155" spans="1:9" ht="39" customHeight="1" x14ac:dyDescent="0.2">
      <c r="A155" s="53"/>
      <c r="B155" s="54" t="s">
        <v>242</v>
      </c>
      <c r="C155" s="53" t="s">
        <v>15</v>
      </c>
      <c r="D155" s="55" t="s">
        <v>243</v>
      </c>
      <c r="E155" s="56" t="s">
        <v>17</v>
      </c>
      <c r="F155" s="57">
        <v>28.51</v>
      </c>
      <c r="G155" s="58">
        <v>3.79</v>
      </c>
      <c r="H155" s="58">
        <v>4.55</v>
      </c>
      <c r="I155" s="58">
        <v>129.72</v>
      </c>
    </row>
    <row r="156" spans="1:9" ht="26.1" customHeight="1" x14ac:dyDescent="0.2">
      <c r="A156" s="53"/>
      <c r="B156" s="54" t="s">
        <v>244</v>
      </c>
      <c r="C156" s="53" t="s">
        <v>15</v>
      </c>
      <c r="D156" s="55" t="s">
        <v>245</v>
      </c>
      <c r="E156" s="56" t="s">
        <v>17</v>
      </c>
      <c r="F156" s="57">
        <v>28.51</v>
      </c>
      <c r="G156" s="58">
        <v>11.27</v>
      </c>
      <c r="H156" s="58">
        <v>13.54</v>
      </c>
      <c r="I156" s="58">
        <v>386.02</v>
      </c>
    </row>
    <row r="157" spans="1:9" ht="26.1" customHeight="1" x14ac:dyDescent="0.2">
      <c r="A157" s="53"/>
      <c r="B157" s="54" t="s">
        <v>258</v>
      </c>
      <c r="C157" s="53" t="s">
        <v>26</v>
      </c>
      <c r="D157" s="55" t="s">
        <v>259</v>
      </c>
      <c r="E157" s="56" t="s">
        <v>28</v>
      </c>
      <c r="F157" s="57">
        <v>31.87</v>
      </c>
      <c r="G157" s="58">
        <v>182.3</v>
      </c>
      <c r="H157" s="58">
        <v>219.08</v>
      </c>
      <c r="I157" s="58">
        <v>6982.07</v>
      </c>
    </row>
    <row r="158" spans="1:9" ht="24" customHeight="1" x14ac:dyDescent="0.2">
      <c r="A158" s="48" t="s">
        <v>309</v>
      </c>
      <c r="B158" s="48"/>
      <c r="C158" s="48"/>
      <c r="D158" s="49" t="s">
        <v>308</v>
      </c>
      <c r="E158" s="50"/>
      <c r="F158" s="46"/>
      <c r="G158" s="51"/>
      <c r="H158" s="51"/>
      <c r="I158" s="52">
        <f>SUM(I159:I163)</f>
        <v>6177.6299999999992</v>
      </c>
    </row>
    <row r="159" spans="1:9" ht="39" customHeight="1" x14ac:dyDescent="0.2">
      <c r="A159" s="53"/>
      <c r="B159" s="54" t="s">
        <v>260</v>
      </c>
      <c r="C159" s="53" t="s">
        <v>26</v>
      </c>
      <c r="D159" s="55" t="s">
        <v>261</v>
      </c>
      <c r="E159" s="56" t="s">
        <v>28</v>
      </c>
      <c r="F159" s="57">
        <v>2.64</v>
      </c>
      <c r="G159" s="58">
        <v>517.13</v>
      </c>
      <c r="H159" s="58">
        <v>621.48</v>
      </c>
      <c r="I159" s="58">
        <v>1640.7</v>
      </c>
    </row>
    <row r="160" spans="1:9" ht="26.1" customHeight="1" x14ac:dyDescent="0.2">
      <c r="A160" s="53"/>
      <c r="B160" s="54" t="s">
        <v>262</v>
      </c>
      <c r="C160" s="53" t="s">
        <v>15</v>
      </c>
      <c r="D160" s="55" t="s">
        <v>263</v>
      </c>
      <c r="E160" s="56" t="s">
        <v>17</v>
      </c>
      <c r="F160" s="57">
        <v>0.52</v>
      </c>
      <c r="G160" s="58">
        <v>346.07</v>
      </c>
      <c r="H160" s="58">
        <v>415.9</v>
      </c>
      <c r="I160" s="58">
        <v>216.26</v>
      </c>
    </row>
    <row r="161" spans="1:9" ht="26.1" customHeight="1" x14ac:dyDescent="0.2">
      <c r="A161" s="53"/>
      <c r="B161" s="54" t="s">
        <v>264</v>
      </c>
      <c r="C161" s="53" t="s">
        <v>26</v>
      </c>
      <c r="D161" s="55" t="s">
        <v>265</v>
      </c>
      <c r="E161" s="56" t="s">
        <v>28</v>
      </c>
      <c r="F161" s="57">
        <v>1.17</v>
      </c>
      <c r="G161" s="58">
        <v>870.29</v>
      </c>
      <c r="H161" s="58">
        <v>1045.9100000000001</v>
      </c>
      <c r="I161" s="58">
        <v>1223.71</v>
      </c>
    </row>
    <row r="162" spans="1:9" ht="39" customHeight="1" x14ac:dyDescent="0.2">
      <c r="A162" s="53"/>
      <c r="B162" s="54" t="s">
        <v>266</v>
      </c>
      <c r="C162" s="53" t="s">
        <v>26</v>
      </c>
      <c r="D162" s="55" t="s">
        <v>267</v>
      </c>
      <c r="E162" s="56" t="s">
        <v>28</v>
      </c>
      <c r="F162" s="57">
        <v>3.41</v>
      </c>
      <c r="G162" s="58">
        <v>524.08000000000004</v>
      </c>
      <c r="H162" s="58">
        <v>629.83000000000004</v>
      </c>
      <c r="I162" s="58">
        <v>2147.7199999999998</v>
      </c>
    </row>
    <row r="163" spans="1:9" ht="26.1" customHeight="1" x14ac:dyDescent="0.2">
      <c r="A163" s="53"/>
      <c r="B163" s="54" t="s">
        <v>234</v>
      </c>
      <c r="C163" s="53" t="s">
        <v>26</v>
      </c>
      <c r="D163" s="55" t="s">
        <v>235</v>
      </c>
      <c r="E163" s="56" t="s">
        <v>28</v>
      </c>
      <c r="F163" s="57">
        <v>6.05</v>
      </c>
      <c r="G163" s="58">
        <v>130.56</v>
      </c>
      <c r="H163" s="58">
        <v>156.9</v>
      </c>
      <c r="I163" s="58">
        <v>949.24</v>
      </c>
    </row>
    <row r="164" spans="1:9" ht="24" customHeight="1" x14ac:dyDescent="0.2">
      <c r="A164" s="48" t="s">
        <v>310</v>
      </c>
      <c r="B164" s="48"/>
      <c r="C164" s="48"/>
      <c r="D164" s="49" t="s">
        <v>311</v>
      </c>
      <c r="E164" s="50"/>
      <c r="F164" s="46"/>
      <c r="G164" s="51"/>
      <c r="H164" s="51"/>
      <c r="I164" s="52">
        <f>SUM(I165:I172)</f>
        <v>7428.34</v>
      </c>
    </row>
    <row r="165" spans="1:9" ht="24" customHeight="1" x14ac:dyDescent="0.2">
      <c r="A165" s="53"/>
      <c r="B165" s="54" t="s">
        <v>48</v>
      </c>
      <c r="C165" s="53" t="s">
        <v>26</v>
      </c>
      <c r="D165" s="55" t="s">
        <v>49</v>
      </c>
      <c r="E165" s="56" t="s">
        <v>28</v>
      </c>
      <c r="F165" s="57">
        <v>25.3</v>
      </c>
      <c r="G165" s="58">
        <v>69.45</v>
      </c>
      <c r="H165" s="58">
        <v>83.46</v>
      </c>
      <c r="I165" s="58">
        <v>2111.5300000000002</v>
      </c>
    </row>
    <row r="166" spans="1:9" ht="65.099999999999994" customHeight="1" x14ac:dyDescent="0.2">
      <c r="A166" s="53"/>
      <c r="B166" s="54" t="s">
        <v>36</v>
      </c>
      <c r="C166" s="53" t="s">
        <v>15</v>
      </c>
      <c r="D166" s="55" t="s">
        <v>37</v>
      </c>
      <c r="E166" s="56" t="s">
        <v>17</v>
      </c>
      <c r="F166" s="57">
        <v>6.85</v>
      </c>
      <c r="G166" s="58">
        <v>30.49</v>
      </c>
      <c r="H166" s="58">
        <v>36.64</v>
      </c>
      <c r="I166" s="58">
        <v>250.98</v>
      </c>
    </row>
    <row r="167" spans="1:9" ht="26.1" customHeight="1" x14ac:dyDescent="0.2">
      <c r="A167" s="53"/>
      <c r="B167" s="54" t="s">
        <v>268</v>
      </c>
      <c r="C167" s="53" t="s">
        <v>26</v>
      </c>
      <c r="D167" s="55" t="s">
        <v>269</v>
      </c>
      <c r="E167" s="56" t="s">
        <v>28</v>
      </c>
      <c r="F167" s="57">
        <v>8.42</v>
      </c>
      <c r="G167" s="58">
        <v>247.45</v>
      </c>
      <c r="H167" s="58">
        <v>297.38</v>
      </c>
      <c r="I167" s="58">
        <v>2503.9299999999998</v>
      </c>
    </row>
    <row r="168" spans="1:9" ht="26.1" customHeight="1" x14ac:dyDescent="0.2">
      <c r="A168" s="53"/>
      <c r="B168" s="54" t="s">
        <v>270</v>
      </c>
      <c r="C168" s="53" t="s">
        <v>26</v>
      </c>
      <c r="D168" s="55" t="s">
        <v>271</v>
      </c>
      <c r="E168" s="56" t="s">
        <v>272</v>
      </c>
      <c r="F168" s="57">
        <v>0.89</v>
      </c>
      <c r="G168" s="58">
        <v>613.4</v>
      </c>
      <c r="H168" s="58">
        <v>737.18</v>
      </c>
      <c r="I168" s="58">
        <v>656.09</v>
      </c>
    </row>
    <row r="169" spans="1:9" ht="39" customHeight="1" x14ac:dyDescent="0.2">
      <c r="A169" s="53"/>
      <c r="B169" s="54" t="s">
        <v>273</v>
      </c>
      <c r="C169" s="53" t="s">
        <v>15</v>
      </c>
      <c r="D169" s="55" t="s">
        <v>274</v>
      </c>
      <c r="E169" s="56" t="s">
        <v>17</v>
      </c>
      <c r="F169" s="57">
        <v>31.87</v>
      </c>
      <c r="G169" s="58">
        <v>6.9</v>
      </c>
      <c r="H169" s="58">
        <v>8.2899999999999991</v>
      </c>
      <c r="I169" s="58">
        <v>264.2</v>
      </c>
    </row>
    <row r="170" spans="1:9" ht="51.95" customHeight="1" x14ac:dyDescent="0.2">
      <c r="A170" s="53"/>
      <c r="B170" s="54" t="s">
        <v>275</v>
      </c>
      <c r="C170" s="53" t="s">
        <v>15</v>
      </c>
      <c r="D170" s="55" t="s">
        <v>276</v>
      </c>
      <c r="E170" s="56" t="s">
        <v>17</v>
      </c>
      <c r="F170" s="57">
        <v>31.87</v>
      </c>
      <c r="G170" s="58">
        <v>27.56</v>
      </c>
      <c r="H170" s="58">
        <v>33.119999999999997</v>
      </c>
      <c r="I170" s="58">
        <v>1055.53</v>
      </c>
    </row>
    <row r="171" spans="1:9" ht="26.1" customHeight="1" x14ac:dyDescent="0.2">
      <c r="A171" s="53"/>
      <c r="B171" s="54" t="s">
        <v>277</v>
      </c>
      <c r="C171" s="53" t="s">
        <v>15</v>
      </c>
      <c r="D171" s="55" t="s">
        <v>278</v>
      </c>
      <c r="E171" s="56" t="s">
        <v>17</v>
      </c>
      <c r="F171" s="57">
        <v>31.87</v>
      </c>
      <c r="G171" s="58">
        <v>2.4500000000000002</v>
      </c>
      <c r="H171" s="58">
        <v>2.94</v>
      </c>
      <c r="I171" s="58">
        <v>93.69</v>
      </c>
    </row>
    <row r="172" spans="1:9" ht="26.1" customHeight="1" x14ac:dyDescent="0.2">
      <c r="A172" s="53"/>
      <c r="B172" s="54" t="s">
        <v>279</v>
      </c>
      <c r="C172" s="53" t="s">
        <v>15</v>
      </c>
      <c r="D172" s="55" t="s">
        <v>280</v>
      </c>
      <c r="E172" s="56" t="s">
        <v>17</v>
      </c>
      <c r="F172" s="57">
        <v>31.87</v>
      </c>
      <c r="G172" s="58">
        <v>12.86</v>
      </c>
      <c r="H172" s="58">
        <v>15.45</v>
      </c>
      <c r="I172" s="58">
        <v>492.39</v>
      </c>
    </row>
    <row r="173" spans="1:9" ht="24" customHeight="1" x14ac:dyDescent="0.2">
      <c r="A173" s="48" t="s">
        <v>312</v>
      </c>
      <c r="B173" s="48"/>
      <c r="C173" s="48"/>
      <c r="D173" s="49" t="s">
        <v>313</v>
      </c>
      <c r="E173" s="50"/>
      <c r="F173" s="46"/>
      <c r="G173" s="51"/>
      <c r="H173" s="51"/>
      <c r="I173" s="52">
        <f>SUM(I174:I186)</f>
        <v>5099.1900000000005</v>
      </c>
    </row>
    <row r="174" spans="1:9" ht="26.1" customHeight="1" x14ac:dyDescent="0.2">
      <c r="A174" s="53"/>
      <c r="B174" s="54" t="s">
        <v>114</v>
      </c>
      <c r="C174" s="53" t="s">
        <v>26</v>
      </c>
      <c r="D174" s="55" t="s">
        <v>115</v>
      </c>
      <c r="E174" s="56" t="s">
        <v>116</v>
      </c>
      <c r="F174" s="57">
        <v>1</v>
      </c>
      <c r="G174" s="58">
        <v>1143.68</v>
      </c>
      <c r="H174" s="58">
        <v>1374.47</v>
      </c>
      <c r="I174" s="58">
        <v>1374.47</v>
      </c>
    </row>
    <row r="175" spans="1:9" ht="39" customHeight="1" x14ac:dyDescent="0.2">
      <c r="A175" s="53"/>
      <c r="B175" s="54" t="s">
        <v>117</v>
      </c>
      <c r="C175" s="53" t="s">
        <v>15</v>
      </c>
      <c r="D175" s="55" t="s">
        <v>118</v>
      </c>
      <c r="E175" s="56" t="s">
        <v>54</v>
      </c>
      <c r="F175" s="57">
        <v>1</v>
      </c>
      <c r="G175" s="58">
        <v>54.36</v>
      </c>
      <c r="H175" s="58">
        <v>65.319999999999993</v>
      </c>
      <c r="I175" s="58">
        <v>65.319999999999993</v>
      </c>
    </row>
    <row r="176" spans="1:9" ht="26.1" customHeight="1" x14ac:dyDescent="0.2">
      <c r="A176" s="53"/>
      <c r="B176" s="54" t="s">
        <v>119</v>
      </c>
      <c r="C176" s="53" t="s">
        <v>15</v>
      </c>
      <c r="D176" s="55" t="s">
        <v>120</v>
      </c>
      <c r="E176" s="56" t="s">
        <v>54</v>
      </c>
      <c r="F176" s="57">
        <v>3</v>
      </c>
      <c r="G176" s="58">
        <v>18.72</v>
      </c>
      <c r="H176" s="58">
        <v>22.49</v>
      </c>
      <c r="I176" s="58">
        <v>67.47</v>
      </c>
    </row>
    <row r="177" spans="1:9" ht="26.1" customHeight="1" x14ac:dyDescent="0.2">
      <c r="A177" s="53"/>
      <c r="B177" s="54" t="s">
        <v>121</v>
      </c>
      <c r="C177" s="53" t="s">
        <v>15</v>
      </c>
      <c r="D177" s="55" t="s">
        <v>122</v>
      </c>
      <c r="E177" s="56" t="s">
        <v>54</v>
      </c>
      <c r="F177" s="57">
        <v>5</v>
      </c>
      <c r="G177" s="58">
        <v>120.55</v>
      </c>
      <c r="H177" s="58">
        <v>144.87</v>
      </c>
      <c r="I177" s="58">
        <v>724.35</v>
      </c>
    </row>
    <row r="178" spans="1:9" ht="51.95" customHeight="1" x14ac:dyDescent="0.2">
      <c r="A178" s="53"/>
      <c r="B178" s="54" t="s">
        <v>123</v>
      </c>
      <c r="C178" s="53" t="s">
        <v>15</v>
      </c>
      <c r="D178" s="55" t="s">
        <v>124</v>
      </c>
      <c r="E178" s="56" t="s">
        <v>54</v>
      </c>
      <c r="F178" s="57">
        <v>5</v>
      </c>
      <c r="G178" s="58">
        <v>9.1199999999999992</v>
      </c>
      <c r="H178" s="58">
        <v>10.96</v>
      </c>
      <c r="I178" s="58">
        <v>54.8</v>
      </c>
    </row>
    <row r="179" spans="1:9" ht="26.1" customHeight="1" x14ac:dyDescent="0.2">
      <c r="A179" s="53"/>
      <c r="B179" s="54" t="s">
        <v>125</v>
      </c>
      <c r="C179" s="53" t="s">
        <v>15</v>
      </c>
      <c r="D179" s="55" t="s">
        <v>126</v>
      </c>
      <c r="E179" s="56" t="s">
        <v>59</v>
      </c>
      <c r="F179" s="57">
        <v>80.510000000000005</v>
      </c>
      <c r="G179" s="58">
        <v>16.95</v>
      </c>
      <c r="H179" s="58">
        <v>20.37</v>
      </c>
      <c r="I179" s="58">
        <v>1639.98</v>
      </c>
    </row>
    <row r="180" spans="1:9" ht="39" customHeight="1" x14ac:dyDescent="0.2">
      <c r="A180" s="53"/>
      <c r="B180" s="54" t="s">
        <v>127</v>
      </c>
      <c r="C180" s="53" t="s">
        <v>15</v>
      </c>
      <c r="D180" s="55" t="s">
        <v>128</v>
      </c>
      <c r="E180" s="56" t="s">
        <v>54</v>
      </c>
      <c r="F180" s="57">
        <v>9</v>
      </c>
      <c r="G180" s="58">
        <v>34.21</v>
      </c>
      <c r="H180" s="58">
        <v>41.11</v>
      </c>
      <c r="I180" s="58">
        <v>369.99</v>
      </c>
    </row>
    <row r="181" spans="1:9" ht="39" customHeight="1" x14ac:dyDescent="0.2">
      <c r="A181" s="53"/>
      <c r="B181" s="54" t="s">
        <v>129</v>
      </c>
      <c r="C181" s="53" t="s">
        <v>15</v>
      </c>
      <c r="D181" s="55" t="s">
        <v>130</v>
      </c>
      <c r="E181" s="56" t="s">
        <v>54</v>
      </c>
      <c r="F181" s="57">
        <v>9</v>
      </c>
      <c r="G181" s="58">
        <v>13.64</v>
      </c>
      <c r="H181" s="58">
        <v>16.39</v>
      </c>
      <c r="I181" s="58">
        <v>147.51</v>
      </c>
    </row>
    <row r="182" spans="1:9" ht="39" customHeight="1" x14ac:dyDescent="0.2">
      <c r="A182" s="53"/>
      <c r="B182" s="54" t="s">
        <v>131</v>
      </c>
      <c r="C182" s="53" t="s">
        <v>15</v>
      </c>
      <c r="D182" s="55" t="s">
        <v>132</v>
      </c>
      <c r="E182" s="56" t="s">
        <v>54</v>
      </c>
      <c r="F182" s="57">
        <v>5</v>
      </c>
      <c r="G182" s="58">
        <v>11.73</v>
      </c>
      <c r="H182" s="58">
        <v>14.09</v>
      </c>
      <c r="I182" s="58">
        <v>70.45</v>
      </c>
    </row>
    <row r="183" spans="1:9" ht="26.1" customHeight="1" x14ac:dyDescent="0.2">
      <c r="A183" s="53"/>
      <c r="B183" s="54" t="s">
        <v>133</v>
      </c>
      <c r="C183" s="53" t="s">
        <v>26</v>
      </c>
      <c r="D183" s="55" t="s">
        <v>134</v>
      </c>
      <c r="E183" s="56" t="s">
        <v>54</v>
      </c>
      <c r="F183" s="57">
        <v>1</v>
      </c>
      <c r="G183" s="58">
        <v>69.77</v>
      </c>
      <c r="H183" s="58">
        <v>83.84</v>
      </c>
      <c r="I183" s="58">
        <v>83.84</v>
      </c>
    </row>
    <row r="184" spans="1:9" ht="39" customHeight="1" x14ac:dyDescent="0.2">
      <c r="A184" s="53"/>
      <c r="B184" s="54" t="s">
        <v>135</v>
      </c>
      <c r="C184" s="53" t="s">
        <v>26</v>
      </c>
      <c r="D184" s="55" t="s">
        <v>136</v>
      </c>
      <c r="E184" s="56" t="s">
        <v>54</v>
      </c>
      <c r="F184" s="57">
        <v>1</v>
      </c>
      <c r="G184" s="58">
        <v>55.38</v>
      </c>
      <c r="H184" s="58">
        <v>66.55</v>
      </c>
      <c r="I184" s="58">
        <v>66.55</v>
      </c>
    </row>
    <row r="185" spans="1:9" ht="51.95" customHeight="1" x14ac:dyDescent="0.2">
      <c r="A185" s="53"/>
      <c r="B185" s="54" t="s">
        <v>137</v>
      </c>
      <c r="C185" s="53" t="s">
        <v>15</v>
      </c>
      <c r="D185" s="55" t="s">
        <v>138</v>
      </c>
      <c r="E185" s="56" t="s">
        <v>54</v>
      </c>
      <c r="F185" s="57">
        <v>2</v>
      </c>
      <c r="G185" s="58">
        <v>113.64</v>
      </c>
      <c r="H185" s="58">
        <v>136.57</v>
      </c>
      <c r="I185" s="58">
        <v>273.14</v>
      </c>
    </row>
    <row r="186" spans="1:9" ht="24" customHeight="1" x14ac:dyDescent="0.2">
      <c r="A186" s="53"/>
      <c r="B186" s="54" t="s">
        <v>139</v>
      </c>
      <c r="C186" s="53" t="s">
        <v>26</v>
      </c>
      <c r="D186" s="55" t="s">
        <v>140</v>
      </c>
      <c r="E186" s="56" t="s">
        <v>54</v>
      </c>
      <c r="F186" s="57">
        <v>2</v>
      </c>
      <c r="G186" s="58">
        <v>67.12</v>
      </c>
      <c r="H186" s="58">
        <v>80.66</v>
      </c>
      <c r="I186" s="58">
        <v>161.32</v>
      </c>
    </row>
    <row r="187" spans="1:9" ht="24" customHeight="1" x14ac:dyDescent="0.2">
      <c r="A187" s="48" t="s">
        <v>314</v>
      </c>
      <c r="B187" s="48"/>
      <c r="C187" s="48"/>
      <c r="D187" s="49" t="s">
        <v>315</v>
      </c>
      <c r="E187" s="50"/>
      <c r="F187" s="46"/>
      <c r="G187" s="51"/>
      <c r="H187" s="51"/>
      <c r="I187" s="52">
        <f>SUM(I188:I191)</f>
        <v>9934.4399999999987</v>
      </c>
    </row>
    <row r="188" spans="1:9" ht="65.099999999999994" customHeight="1" x14ac:dyDescent="0.2">
      <c r="A188" s="53"/>
      <c r="B188" s="54" t="s">
        <v>36</v>
      </c>
      <c r="C188" s="53" t="s">
        <v>15</v>
      </c>
      <c r="D188" s="55" t="s">
        <v>37</v>
      </c>
      <c r="E188" s="56" t="s">
        <v>17</v>
      </c>
      <c r="F188" s="57">
        <v>37.06</v>
      </c>
      <c r="G188" s="58">
        <v>30.49</v>
      </c>
      <c r="H188" s="58">
        <v>36.64</v>
      </c>
      <c r="I188" s="58">
        <v>1357.87</v>
      </c>
    </row>
    <row r="189" spans="1:9" ht="39" customHeight="1" x14ac:dyDescent="0.2">
      <c r="A189" s="53"/>
      <c r="B189" s="54" t="s">
        <v>90</v>
      </c>
      <c r="C189" s="53" t="s">
        <v>15</v>
      </c>
      <c r="D189" s="55" t="s">
        <v>91</v>
      </c>
      <c r="E189" s="56" t="s">
        <v>17</v>
      </c>
      <c r="F189" s="57">
        <v>57.85</v>
      </c>
      <c r="G189" s="58">
        <v>83.92</v>
      </c>
      <c r="H189" s="58">
        <v>100.85</v>
      </c>
      <c r="I189" s="58">
        <v>5834.17</v>
      </c>
    </row>
    <row r="190" spans="1:9" ht="39" customHeight="1" x14ac:dyDescent="0.2">
      <c r="A190" s="53"/>
      <c r="B190" s="54" t="s">
        <v>92</v>
      </c>
      <c r="C190" s="53" t="s">
        <v>15</v>
      </c>
      <c r="D190" s="55" t="s">
        <v>93</v>
      </c>
      <c r="E190" s="56" t="s">
        <v>17</v>
      </c>
      <c r="F190" s="57">
        <v>13.86</v>
      </c>
      <c r="G190" s="58">
        <v>47.47</v>
      </c>
      <c r="H190" s="58">
        <v>57.04</v>
      </c>
      <c r="I190" s="58">
        <v>790.57</v>
      </c>
    </row>
    <row r="191" spans="1:9" ht="39" customHeight="1" x14ac:dyDescent="0.2">
      <c r="A191" s="53"/>
      <c r="B191" s="54" t="s">
        <v>94</v>
      </c>
      <c r="C191" s="53" t="s">
        <v>15</v>
      </c>
      <c r="D191" s="55" t="s">
        <v>95</v>
      </c>
      <c r="E191" s="56" t="s">
        <v>17</v>
      </c>
      <c r="F191" s="57">
        <v>43.99</v>
      </c>
      <c r="G191" s="58">
        <v>36.92</v>
      </c>
      <c r="H191" s="58">
        <v>44.37</v>
      </c>
      <c r="I191" s="58">
        <v>1951.83</v>
      </c>
    </row>
    <row r="192" spans="1:9" ht="24" customHeight="1" x14ac:dyDescent="0.2">
      <c r="A192" s="48" t="s">
        <v>316</v>
      </c>
      <c r="B192" s="48"/>
      <c r="C192" s="48"/>
      <c r="D192" s="49" t="s">
        <v>281</v>
      </c>
      <c r="E192" s="50"/>
      <c r="F192" s="46"/>
      <c r="G192" s="51"/>
      <c r="H192" s="51"/>
      <c r="I192" s="52">
        <f>SUM(I193:I194)</f>
        <v>2720.3239999999801</v>
      </c>
    </row>
    <row r="193" spans="1:14" ht="26.1" customHeight="1" x14ac:dyDescent="0.2">
      <c r="A193" s="53"/>
      <c r="B193" s="54" t="s">
        <v>282</v>
      </c>
      <c r="C193" s="53" t="s">
        <v>15</v>
      </c>
      <c r="D193" s="55" t="s">
        <v>283</v>
      </c>
      <c r="E193" s="56" t="s">
        <v>17</v>
      </c>
      <c r="F193" s="57">
        <v>1483.01</v>
      </c>
      <c r="G193" s="58">
        <v>1.51</v>
      </c>
      <c r="H193" s="58">
        <v>1.8104355331386708</v>
      </c>
      <c r="I193" s="58">
        <f>H193*F193</f>
        <v>2684.8939999999802</v>
      </c>
      <c r="K193" s="1"/>
      <c r="L193" s="3"/>
    </row>
    <row r="194" spans="1:14" ht="39" customHeight="1" x14ac:dyDescent="0.2">
      <c r="A194" s="53"/>
      <c r="B194" s="54" t="s">
        <v>284</v>
      </c>
      <c r="C194" s="53" t="s">
        <v>15</v>
      </c>
      <c r="D194" s="55" t="s">
        <v>285</v>
      </c>
      <c r="E194" s="56" t="s">
        <v>286</v>
      </c>
      <c r="F194" s="57">
        <v>20.72</v>
      </c>
      <c r="G194" s="58">
        <v>1.43</v>
      </c>
      <c r="H194" s="58">
        <v>1.71</v>
      </c>
      <c r="I194" s="58">
        <v>35.43</v>
      </c>
    </row>
    <row r="195" spans="1:14" x14ac:dyDescent="0.2">
      <c r="A195" s="13"/>
      <c r="B195" s="13"/>
      <c r="C195" s="13"/>
      <c r="D195" s="9"/>
      <c r="E195" s="13"/>
      <c r="F195" s="17"/>
      <c r="G195" s="17"/>
      <c r="H195" s="17"/>
      <c r="I195" s="17"/>
    </row>
    <row r="196" spans="1:14" x14ac:dyDescent="0.2">
      <c r="A196" s="61"/>
      <c r="B196" s="61"/>
      <c r="C196" s="61"/>
      <c r="D196" s="10"/>
      <c r="E196" s="62" t="s">
        <v>287</v>
      </c>
      <c r="F196" s="63"/>
      <c r="G196" s="59">
        <v>415147.17</v>
      </c>
      <c r="H196" s="60"/>
      <c r="I196" s="60"/>
      <c r="J196" s="1"/>
    </row>
    <row r="197" spans="1:14" x14ac:dyDescent="0.2">
      <c r="A197" s="61"/>
      <c r="B197" s="61"/>
      <c r="C197" s="61"/>
      <c r="D197" s="10"/>
      <c r="E197" s="62" t="s">
        <v>288</v>
      </c>
      <c r="F197" s="63"/>
      <c r="G197" s="59">
        <v>83726.45</v>
      </c>
      <c r="H197" s="60"/>
      <c r="I197" s="60"/>
    </row>
    <row r="198" spans="1:14" x14ac:dyDescent="0.2">
      <c r="A198" s="61"/>
      <c r="B198" s="61"/>
      <c r="C198" s="61"/>
      <c r="D198" s="10"/>
      <c r="E198" s="62" t="s">
        <v>289</v>
      </c>
      <c r="F198" s="63"/>
      <c r="G198" s="59">
        <f>I192+I187+I173+I164+I158+I148+I145+I131+I129+I126+I84+I81+I58+I46+I38+I31+I16+I11+I6</f>
        <v>498873.62</v>
      </c>
      <c r="H198" s="60"/>
      <c r="I198" s="60"/>
      <c r="K198" s="1"/>
      <c r="L198" s="59"/>
      <c r="M198" s="60"/>
      <c r="N198" s="60"/>
    </row>
    <row r="199" spans="1:14" ht="60" customHeight="1" x14ac:dyDescent="0.2">
      <c r="A199" s="14"/>
      <c r="B199" s="14"/>
      <c r="C199" s="14"/>
      <c r="D199" s="11"/>
      <c r="E199" s="14"/>
      <c r="F199" s="18"/>
      <c r="G199" s="18"/>
      <c r="H199" s="18"/>
      <c r="I199" s="18"/>
    </row>
  </sheetData>
  <mergeCells count="16">
    <mergeCell ref="E1:F1"/>
    <mergeCell ref="G1:H1"/>
    <mergeCell ref="I1"/>
    <mergeCell ref="E2:F2"/>
    <mergeCell ref="G2:H2"/>
    <mergeCell ref="L198:N198"/>
    <mergeCell ref="A198:C198"/>
    <mergeCell ref="E198:F198"/>
    <mergeCell ref="G198:I198"/>
    <mergeCell ref="A3:I3"/>
    <mergeCell ref="A196:C196"/>
    <mergeCell ref="E196:F196"/>
    <mergeCell ref="G196:I196"/>
    <mergeCell ref="A197:C197"/>
    <mergeCell ref="E197:F197"/>
    <mergeCell ref="G197:I197"/>
  </mergeCells>
  <printOptions horizontalCentered="1"/>
  <pageMargins left="0.39370078740157483" right="0.39370078740157483" top="1.5748031496062993" bottom="0.98425196850393704" header="0.51181102362204722" footer="0.51181102362204722"/>
  <pageSetup paperSize="9" scale="60" fitToHeight="0" orientation="portrait" r:id="rId1"/>
  <headerFoot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5595-776C-40E0-8C66-11155AB51C4A}">
  <sheetPr>
    <pageSetUpPr fitToPage="1"/>
  </sheetPr>
  <dimension ref="A1:O13"/>
  <sheetViews>
    <sheetView tabSelected="1" topLeftCell="A10" zoomScale="115" zoomScaleNormal="115" workbookViewId="0">
      <selection activeCell="E36" sqref="E36"/>
    </sheetView>
  </sheetViews>
  <sheetFormatPr defaultRowHeight="14.25" x14ac:dyDescent="0.2"/>
  <cols>
    <col min="1" max="1" width="6.25" style="5" customWidth="1"/>
    <col min="2" max="2" width="41.125" style="6" customWidth="1"/>
    <col min="3" max="3" width="8.25" style="6" customWidth="1"/>
    <col min="4" max="4" width="15.875" style="6" customWidth="1"/>
    <col min="5" max="8" width="12.625" style="6" customWidth="1"/>
    <col min="9" max="9" width="12.75" style="6" customWidth="1"/>
    <col min="10" max="31" width="12" style="6" bestFit="1" customWidth="1"/>
    <col min="32" max="16384" width="9" style="6"/>
  </cols>
  <sheetData>
    <row r="1" spans="1:15" ht="15" x14ac:dyDescent="0.2">
      <c r="A1" s="21"/>
      <c r="B1" s="25" t="s">
        <v>0</v>
      </c>
      <c r="C1" s="25"/>
      <c r="D1" s="25" t="s">
        <v>1</v>
      </c>
      <c r="E1" s="76" t="s">
        <v>2</v>
      </c>
      <c r="F1" s="76"/>
      <c r="G1" s="76" t="s">
        <v>3</v>
      </c>
      <c r="H1" s="76"/>
    </row>
    <row r="2" spans="1:15" ht="63.75" x14ac:dyDescent="0.2">
      <c r="A2" s="22"/>
      <c r="B2" s="26" t="s">
        <v>317</v>
      </c>
      <c r="C2" s="26"/>
      <c r="D2" s="26" t="s">
        <v>4</v>
      </c>
      <c r="E2" s="77" t="s">
        <v>5</v>
      </c>
      <c r="F2" s="77"/>
      <c r="G2" s="77" t="s">
        <v>6</v>
      </c>
      <c r="H2" s="77"/>
    </row>
    <row r="3" spans="1:15" ht="28.5" customHeight="1" x14ac:dyDescent="0.2">
      <c r="A3" s="78" t="s">
        <v>318</v>
      </c>
      <c r="B3" s="65"/>
      <c r="C3" s="65"/>
      <c r="D3" s="65"/>
      <c r="E3" s="65"/>
      <c r="F3" s="65"/>
      <c r="G3" s="65"/>
      <c r="H3" s="65"/>
    </row>
    <row r="4" spans="1:15" ht="30" x14ac:dyDescent="0.2">
      <c r="A4" s="36" t="s">
        <v>8</v>
      </c>
      <c r="B4" s="36" t="s">
        <v>11</v>
      </c>
      <c r="C4" s="36" t="s">
        <v>328</v>
      </c>
      <c r="D4" s="36" t="s">
        <v>329</v>
      </c>
      <c r="E4" s="36" t="s">
        <v>319</v>
      </c>
      <c r="F4" s="36" t="s">
        <v>320</v>
      </c>
      <c r="G4" s="36" t="s">
        <v>321</v>
      </c>
      <c r="H4" s="36" t="s">
        <v>322</v>
      </c>
      <c r="I4" s="36" t="s">
        <v>323</v>
      </c>
    </row>
    <row r="5" spans="1:15" ht="26.25" thickBot="1" x14ac:dyDescent="0.25">
      <c r="A5" s="23" t="s">
        <v>327</v>
      </c>
      <c r="B5" s="27" t="s">
        <v>330</v>
      </c>
      <c r="C5" s="38">
        <f>D5/$D$9</f>
        <v>0.82719422205567827</v>
      </c>
      <c r="D5" s="32">
        <f>'Orçamento Sintético'!I5</f>
        <v>412665.37600000005</v>
      </c>
      <c r="E5" s="33" t="s">
        <v>331</v>
      </c>
      <c r="F5" s="33" t="s">
        <v>331</v>
      </c>
      <c r="G5" s="33" t="s">
        <v>331</v>
      </c>
      <c r="H5" s="33" t="s">
        <v>331</v>
      </c>
      <c r="I5" s="33" t="s">
        <v>345</v>
      </c>
      <c r="K5" s="31"/>
      <c r="L5" s="31"/>
      <c r="M5" s="31"/>
      <c r="N5" s="31"/>
      <c r="O5" s="31"/>
    </row>
    <row r="6" spans="1:15" ht="27" thickTop="1" thickBot="1" x14ac:dyDescent="0.25">
      <c r="A6" s="23" t="s">
        <v>301</v>
      </c>
      <c r="B6" s="27" t="s">
        <v>239</v>
      </c>
      <c r="C6" s="38">
        <f t="shared" ref="C6:C8" si="0">D6/$D$9</f>
        <v>4.2923135522780299E-2</v>
      </c>
      <c r="D6" s="32">
        <f>'Orçamento Sintético'!I131</f>
        <v>21413.22</v>
      </c>
      <c r="E6" s="33" t="s">
        <v>325</v>
      </c>
      <c r="F6" s="33" t="s">
        <v>325</v>
      </c>
      <c r="G6" s="33" t="s">
        <v>326</v>
      </c>
      <c r="H6" s="33" t="s">
        <v>326</v>
      </c>
      <c r="I6" s="33" t="s">
        <v>332</v>
      </c>
    </row>
    <row r="7" spans="1:15" ht="27" thickTop="1" thickBot="1" x14ac:dyDescent="0.25">
      <c r="A7" s="23" t="s">
        <v>302</v>
      </c>
      <c r="B7" s="27" t="s">
        <v>304</v>
      </c>
      <c r="C7" s="38">
        <f t="shared" si="0"/>
        <v>0.12442971027411712</v>
      </c>
      <c r="D7" s="32">
        <f>'Orçamento Sintético'!I144</f>
        <v>62074.7</v>
      </c>
      <c r="E7" s="33" t="s">
        <v>333</v>
      </c>
      <c r="F7" s="33" t="s">
        <v>333</v>
      </c>
      <c r="G7" s="33" t="s">
        <v>334</v>
      </c>
      <c r="H7" s="33" t="s">
        <v>333</v>
      </c>
      <c r="I7" s="33" t="s">
        <v>340</v>
      </c>
      <c r="K7" s="29"/>
      <c r="L7" s="29"/>
      <c r="N7" s="29"/>
      <c r="O7" s="30"/>
    </row>
    <row r="8" spans="1:15" ht="27" thickTop="1" thickBot="1" x14ac:dyDescent="0.25">
      <c r="A8" s="23" t="s">
        <v>316</v>
      </c>
      <c r="B8" s="27" t="s">
        <v>281</v>
      </c>
      <c r="C8" s="38">
        <f t="shared" si="0"/>
        <v>5.4529321474243919E-3</v>
      </c>
      <c r="D8" s="32">
        <f>'Orçamento Sintético'!I192</f>
        <v>2720.3239999999801</v>
      </c>
      <c r="E8" s="34" t="s">
        <v>324</v>
      </c>
      <c r="F8" s="34" t="s">
        <v>324</v>
      </c>
      <c r="G8" s="34"/>
      <c r="H8" s="33" t="s">
        <v>335</v>
      </c>
      <c r="I8" s="33" t="s">
        <v>335</v>
      </c>
    </row>
    <row r="9" spans="1:15" ht="15" thickTop="1" x14ac:dyDescent="0.2">
      <c r="A9" s="71" t="s">
        <v>336</v>
      </c>
      <c r="B9" s="71"/>
      <c r="C9" s="74">
        <f>C8+C7+C6+C5</f>
        <v>1</v>
      </c>
      <c r="D9" s="72">
        <f>D8+D7+D6+D5</f>
        <v>498873.62</v>
      </c>
      <c r="E9" s="37">
        <f>E10/$D$9</f>
        <v>0.19890941517412769</v>
      </c>
      <c r="F9" s="37">
        <f>+E11</f>
        <v>0.19890941517412769</v>
      </c>
      <c r="G9" s="37">
        <f>G10/$D$9</f>
        <v>0.18861261896349621</v>
      </c>
      <c r="H9" s="37">
        <f>H10/$D$9</f>
        <v>0.20378205205558875</v>
      </c>
      <c r="I9" s="37">
        <f>I10/$D$9</f>
        <v>0.20978649863265972</v>
      </c>
      <c r="K9" s="28"/>
      <c r="L9" s="28"/>
      <c r="M9" s="28"/>
      <c r="N9" s="28"/>
      <c r="O9" s="28"/>
    </row>
    <row r="10" spans="1:15" x14ac:dyDescent="0.2">
      <c r="A10" s="71" t="s">
        <v>337</v>
      </c>
      <c r="B10" s="71"/>
      <c r="C10" s="75"/>
      <c r="D10" s="73"/>
      <c r="E10" s="35">
        <v>99230.66</v>
      </c>
      <c r="F10" s="35">
        <v>99230.66</v>
      </c>
      <c r="G10" s="35">
        <v>94093.86</v>
      </c>
      <c r="H10" s="35">
        <v>101661.49</v>
      </c>
      <c r="I10" s="35">
        <v>104656.95</v>
      </c>
    </row>
    <row r="11" spans="1:15" x14ac:dyDescent="0.2">
      <c r="A11" s="71" t="s">
        <v>338</v>
      </c>
      <c r="B11" s="71"/>
      <c r="C11" s="75"/>
      <c r="D11" s="73"/>
      <c r="E11" s="37">
        <f>E9</f>
        <v>0.19890941517412769</v>
      </c>
      <c r="F11" s="37">
        <f t="shared" ref="F11:I12" si="1">F9+E11</f>
        <v>0.39781883034825538</v>
      </c>
      <c r="G11" s="37">
        <f t="shared" si="1"/>
        <v>0.58643144931175162</v>
      </c>
      <c r="H11" s="37">
        <f t="shared" si="1"/>
        <v>0.79021350136734037</v>
      </c>
      <c r="I11" s="37">
        <f t="shared" si="1"/>
        <v>1</v>
      </c>
    </row>
    <row r="12" spans="1:15" x14ac:dyDescent="0.2">
      <c r="A12" s="71" t="s">
        <v>339</v>
      </c>
      <c r="B12" s="71"/>
      <c r="C12" s="75"/>
      <c r="D12" s="73"/>
      <c r="E12" s="35">
        <f>E10</f>
        <v>99230.66</v>
      </c>
      <c r="F12" s="35">
        <f t="shared" si="1"/>
        <v>198461.32</v>
      </c>
      <c r="G12" s="35">
        <f t="shared" si="1"/>
        <v>292555.18</v>
      </c>
      <c r="H12" s="35">
        <f t="shared" si="1"/>
        <v>394216.67</v>
      </c>
      <c r="I12" s="35">
        <f t="shared" si="1"/>
        <v>498873.62</v>
      </c>
    </row>
    <row r="13" spans="1:15" x14ac:dyDescent="0.2">
      <c r="A13" s="24"/>
      <c r="B13" s="24"/>
      <c r="C13" s="24"/>
      <c r="D13" s="24"/>
      <c r="E13" s="24"/>
      <c r="F13" s="24"/>
      <c r="G13" s="24"/>
      <c r="H13" s="24"/>
    </row>
  </sheetData>
  <mergeCells count="11">
    <mergeCell ref="E1:F1"/>
    <mergeCell ref="G1:H1"/>
    <mergeCell ref="E2:F2"/>
    <mergeCell ref="G2:H2"/>
    <mergeCell ref="A3:H3"/>
    <mergeCell ref="A10:B10"/>
    <mergeCell ref="A11:B11"/>
    <mergeCell ref="A12:B12"/>
    <mergeCell ref="D9:D12"/>
    <mergeCell ref="C9:C12"/>
    <mergeCell ref="A9:B9"/>
  </mergeCells>
  <printOptions horizontalCentered="1" verticalCentered="1"/>
  <pageMargins left="0.78740157480314965" right="1.54" top="0.81" bottom="1.574803149606299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Orçamento Sintético</vt:lpstr>
      <vt:lpstr>Cronograma</vt:lpstr>
      <vt:lpstr>Cronograma!Area_de_impressao</vt:lpstr>
      <vt:lpstr>'Orçamento Sintético'!Area_de_impressao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 JM</cp:lastModifiedBy>
  <cp:revision>0</cp:revision>
  <cp:lastPrinted>2023-11-28T12:38:10Z</cp:lastPrinted>
  <dcterms:created xsi:type="dcterms:W3CDTF">2023-11-24T12:02:27Z</dcterms:created>
  <dcterms:modified xsi:type="dcterms:W3CDTF">2023-11-30T11:25:36Z</dcterms:modified>
</cp:coreProperties>
</file>