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815" windowHeight="7050"/>
  </bookViews>
  <sheets>
    <sheet name="orcamento" sheetId="1" r:id="rId1"/>
    <sheet name="BDI" sheetId="2" r:id="rId2"/>
    <sheet name="CRONOGRAMA" sheetId="3" r:id="rId3"/>
    <sheet name="ES" sheetId="4" r:id="rId4"/>
  </sheets>
  <definedNames>
    <definedName name="_xlnm.Print_Area" localSheetId="2">CRONOGRAMA!$A$3:$X$41</definedName>
    <definedName name="_xlnm.Print_Area" localSheetId="0">orcamento!$A$1:$P$239</definedName>
    <definedName name="JR_PAGE_ANCHOR_0_1">orcamento!#REF!</definedName>
  </definedNames>
  <calcPr calcId="162913"/>
</workbook>
</file>

<file path=xl/calcChain.xml><?xml version="1.0" encoding="utf-8"?>
<calcChain xmlns="http://schemas.openxmlformats.org/spreadsheetml/2006/main">
  <c r="B37" i="3" l="1"/>
  <c r="B35" i="3"/>
  <c r="B33" i="3"/>
  <c r="B31" i="3"/>
  <c r="B29" i="3"/>
  <c r="B27" i="3"/>
  <c r="B25" i="3"/>
  <c r="B23" i="3"/>
  <c r="B21" i="3"/>
  <c r="B19" i="3"/>
  <c r="B17" i="3"/>
  <c r="B15" i="3"/>
  <c r="B13" i="3"/>
  <c r="B11" i="3"/>
  <c r="B9" i="3"/>
  <c r="P10" i="1" l="1"/>
  <c r="G10" i="1" s="1"/>
  <c r="P11" i="1"/>
  <c r="G11" i="1" s="1"/>
  <c r="H11" i="1" s="1"/>
  <c r="P12" i="1"/>
  <c r="G12" i="1" s="1"/>
  <c r="P13" i="1"/>
  <c r="G13" i="1" s="1"/>
  <c r="P14" i="1"/>
  <c r="G14" i="1" s="1"/>
  <c r="H14" i="1" s="1"/>
  <c r="P15" i="1"/>
  <c r="G15" i="1" s="1"/>
  <c r="P16" i="1"/>
  <c r="G16" i="1" s="1"/>
  <c r="P17" i="1"/>
  <c r="G17" i="1" s="1"/>
  <c r="P18" i="1"/>
  <c r="G18" i="1" s="1"/>
  <c r="P19" i="1"/>
  <c r="G19" i="1" s="1"/>
  <c r="P20" i="1"/>
  <c r="P21" i="1"/>
  <c r="G21" i="1" s="1"/>
  <c r="P22" i="1"/>
  <c r="G22" i="1" s="1"/>
  <c r="H22" i="1" s="1"/>
  <c r="P23" i="1"/>
  <c r="G23" i="1" s="1"/>
  <c r="P24" i="1"/>
  <c r="G24" i="1" s="1"/>
  <c r="P25" i="1"/>
  <c r="G25" i="1" s="1"/>
  <c r="P26" i="1"/>
  <c r="G26" i="1" s="1"/>
  <c r="P27" i="1"/>
  <c r="G27" i="1" s="1"/>
  <c r="P28" i="1"/>
  <c r="G28" i="1" s="1"/>
  <c r="P29" i="1"/>
  <c r="G29" i="1" s="1"/>
  <c r="P30" i="1"/>
  <c r="G30" i="1" s="1"/>
  <c r="P31" i="1"/>
  <c r="P32" i="1"/>
  <c r="P33" i="1"/>
  <c r="G33" i="1" s="1"/>
  <c r="P34" i="1"/>
  <c r="G34" i="1" s="1"/>
  <c r="P35" i="1"/>
  <c r="G35" i="1" s="1"/>
  <c r="P36" i="1"/>
  <c r="G36" i="1" s="1"/>
  <c r="P37" i="1"/>
  <c r="G37" i="1" s="1"/>
  <c r="I37" i="1" s="1"/>
  <c r="J37" i="1" s="1"/>
  <c r="P38" i="1"/>
  <c r="G38" i="1" s="1"/>
  <c r="P39" i="1"/>
  <c r="G39" i="1" s="1"/>
  <c r="P40" i="1"/>
  <c r="P41" i="1"/>
  <c r="G41" i="1" s="1"/>
  <c r="H41" i="1" s="1"/>
  <c r="H40" i="1" s="1"/>
  <c r="P42" i="1"/>
  <c r="P43" i="1"/>
  <c r="G43" i="1" s="1"/>
  <c r="P44" i="1"/>
  <c r="G44" i="1" s="1"/>
  <c r="P45" i="1"/>
  <c r="G45" i="1" s="1"/>
  <c r="P46" i="1"/>
  <c r="G46" i="1" s="1"/>
  <c r="P47" i="1"/>
  <c r="G47" i="1" s="1"/>
  <c r="P48" i="1"/>
  <c r="G48" i="1" s="1"/>
  <c r="P49" i="1"/>
  <c r="P50" i="1"/>
  <c r="G50" i="1" s="1"/>
  <c r="H50" i="1" s="1"/>
  <c r="P51" i="1"/>
  <c r="G51" i="1" s="1"/>
  <c r="P52" i="1"/>
  <c r="P53" i="1"/>
  <c r="G53" i="1" s="1"/>
  <c r="P54" i="1"/>
  <c r="G54" i="1" s="1"/>
  <c r="H54" i="1" s="1"/>
  <c r="P55" i="1"/>
  <c r="G55" i="1" s="1"/>
  <c r="P56" i="1"/>
  <c r="G56" i="1" s="1"/>
  <c r="P57" i="1"/>
  <c r="G57" i="1" s="1"/>
  <c r="P58" i="1"/>
  <c r="G58" i="1" s="1"/>
  <c r="P59" i="1"/>
  <c r="G59" i="1" s="1"/>
  <c r="P60" i="1"/>
  <c r="G60" i="1" s="1"/>
  <c r="P61" i="1"/>
  <c r="G61" i="1" s="1"/>
  <c r="I61" i="1" s="1"/>
  <c r="J61" i="1" s="1"/>
  <c r="P62" i="1"/>
  <c r="G62" i="1" s="1"/>
  <c r="P63" i="1"/>
  <c r="G63" i="1" s="1"/>
  <c r="P64" i="1"/>
  <c r="P65" i="1"/>
  <c r="P66" i="1"/>
  <c r="G66" i="1" s="1"/>
  <c r="P67" i="1"/>
  <c r="G67" i="1" s="1"/>
  <c r="P68" i="1"/>
  <c r="G68" i="1" s="1"/>
  <c r="P69" i="1"/>
  <c r="G69" i="1" s="1"/>
  <c r="H69" i="1" s="1"/>
  <c r="P70" i="1"/>
  <c r="G70" i="1" s="1"/>
  <c r="P71" i="1"/>
  <c r="G71" i="1" s="1"/>
  <c r="P72" i="1"/>
  <c r="G72" i="1" s="1"/>
  <c r="H72" i="1" s="1"/>
  <c r="P73" i="1"/>
  <c r="G73" i="1" s="1"/>
  <c r="P74" i="1"/>
  <c r="G74" i="1" s="1"/>
  <c r="P75" i="1"/>
  <c r="G75" i="1" s="1"/>
  <c r="H75" i="1" s="1"/>
  <c r="P76" i="1"/>
  <c r="G76" i="1" s="1"/>
  <c r="P77" i="1"/>
  <c r="P78" i="1"/>
  <c r="G78" i="1" s="1"/>
  <c r="P79" i="1"/>
  <c r="G79" i="1" s="1"/>
  <c r="P80" i="1"/>
  <c r="G80" i="1" s="1"/>
  <c r="P81" i="1"/>
  <c r="G81" i="1" s="1"/>
  <c r="P82" i="1"/>
  <c r="G82" i="1" s="1"/>
  <c r="P83" i="1"/>
  <c r="G83" i="1" s="1"/>
  <c r="H83" i="1" s="1"/>
  <c r="P84" i="1"/>
  <c r="G84" i="1" s="1"/>
  <c r="P85" i="1"/>
  <c r="G85" i="1" s="1"/>
  <c r="P86" i="1"/>
  <c r="G86" i="1" s="1"/>
  <c r="H86" i="1" s="1"/>
  <c r="P87" i="1"/>
  <c r="P88" i="1"/>
  <c r="G88" i="1" s="1"/>
  <c r="P89" i="1"/>
  <c r="G89" i="1" s="1"/>
  <c r="P90" i="1"/>
  <c r="G90" i="1" s="1"/>
  <c r="H90" i="1" s="1"/>
  <c r="P91" i="1"/>
  <c r="G91" i="1" s="1"/>
  <c r="P92" i="1"/>
  <c r="G92" i="1" s="1"/>
  <c r="P93" i="1"/>
  <c r="G93" i="1" s="1"/>
  <c r="H93" i="1" s="1"/>
  <c r="P94" i="1"/>
  <c r="G94" i="1" s="1"/>
  <c r="P95" i="1"/>
  <c r="P96" i="1"/>
  <c r="G96" i="1" s="1"/>
  <c r="P97" i="1"/>
  <c r="G97" i="1" s="1"/>
  <c r="H97" i="1" s="1"/>
  <c r="P98" i="1"/>
  <c r="G98" i="1" s="1"/>
  <c r="P99" i="1"/>
  <c r="G99" i="1" s="1"/>
  <c r="P100" i="1"/>
  <c r="G100" i="1" s="1"/>
  <c r="P101" i="1"/>
  <c r="G101" i="1" s="1"/>
  <c r="P102" i="1"/>
  <c r="G102" i="1" s="1"/>
  <c r="P103" i="1"/>
  <c r="G103" i="1" s="1"/>
  <c r="P104" i="1"/>
  <c r="G104" i="1" s="1"/>
  <c r="I104" i="1" s="1"/>
  <c r="J104" i="1" s="1"/>
  <c r="P105" i="1"/>
  <c r="G105" i="1" s="1"/>
  <c r="P106" i="1"/>
  <c r="G106" i="1" s="1"/>
  <c r="P107" i="1"/>
  <c r="P108" i="1"/>
  <c r="P109" i="1"/>
  <c r="G109" i="1" s="1"/>
  <c r="H109" i="1" s="1"/>
  <c r="P110" i="1"/>
  <c r="G110" i="1" s="1"/>
  <c r="P111" i="1"/>
  <c r="G111" i="1" s="1"/>
  <c r="P112" i="1"/>
  <c r="G112" i="1" s="1"/>
  <c r="H112" i="1" s="1"/>
  <c r="P113" i="1"/>
  <c r="G113" i="1" s="1"/>
  <c r="P114" i="1"/>
  <c r="G114" i="1" s="1"/>
  <c r="P115" i="1"/>
  <c r="G115" i="1" s="1"/>
  <c r="H115" i="1" s="1"/>
  <c r="P116" i="1"/>
  <c r="G116" i="1" s="1"/>
  <c r="P117" i="1"/>
  <c r="P118" i="1"/>
  <c r="G118" i="1" s="1"/>
  <c r="P119" i="1"/>
  <c r="G119" i="1" s="1"/>
  <c r="P120" i="1"/>
  <c r="G120" i="1" s="1"/>
  <c r="P121" i="1"/>
  <c r="G121" i="1" s="1"/>
  <c r="P122" i="1"/>
  <c r="G122" i="1" s="1"/>
  <c r="P123" i="1"/>
  <c r="G123" i="1" s="1"/>
  <c r="H123" i="1" s="1"/>
  <c r="P124" i="1"/>
  <c r="G124" i="1" s="1"/>
  <c r="P125" i="1"/>
  <c r="G125" i="1" s="1"/>
  <c r="P126" i="1"/>
  <c r="G126" i="1" s="1"/>
  <c r="P127" i="1"/>
  <c r="P128" i="1"/>
  <c r="G128" i="1" s="1"/>
  <c r="P129" i="1"/>
  <c r="G129" i="1" s="1"/>
  <c r="P130" i="1"/>
  <c r="G130" i="1" s="1"/>
  <c r="P131" i="1"/>
  <c r="G131" i="1" s="1"/>
  <c r="P132" i="1"/>
  <c r="G132" i="1" s="1"/>
  <c r="P133" i="1"/>
  <c r="G133" i="1" s="1"/>
  <c r="P134" i="1"/>
  <c r="P135" i="1"/>
  <c r="G135" i="1" s="1"/>
  <c r="I135" i="1" s="1"/>
  <c r="J135" i="1" s="1"/>
  <c r="P136" i="1"/>
  <c r="G136" i="1" s="1"/>
  <c r="P137" i="1"/>
  <c r="G137" i="1" s="1"/>
  <c r="P138" i="1"/>
  <c r="G138" i="1" s="1"/>
  <c r="P139" i="1"/>
  <c r="G139" i="1" s="1"/>
  <c r="P140" i="1"/>
  <c r="G140" i="1" s="1"/>
  <c r="P141" i="1"/>
  <c r="G141" i="1" s="1"/>
  <c r="P142" i="1"/>
  <c r="G142" i="1" s="1"/>
  <c r="P143" i="1"/>
  <c r="G143" i="1" s="1"/>
  <c r="I143" i="1" s="1"/>
  <c r="J143" i="1" s="1"/>
  <c r="P144" i="1"/>
  <c r="G144" i="1" s="1"/>
  <c r="P145" i="1"/>
  <c r="G145" i="1" s="1"/>
  <c r="P146" i="1"/>
  <c r="G146" i="1" s="1"/>
  <c r="P147" i="1"/>
  <c r="G147" i="1" s="1"/>
  <c r="P148" i="1"/>
  <c r="G148" i="1" s="1"/>
  <c r="H148" i="1" s="1"/>
  <c r="P149" i="1"/>
  <c r="G149" i="1" s="1"/>
  <c r="P150" i="1"/>
  <c r="G150" i="1" s="1"/>
  <c r="P151" i="1"/>
  <c r="G151" i="1" s="1"/>
  <c r="I151" i="1" s="1"/>
  <c r="J151" i="1" s="1"/>
  <c r="P152" i="1"/>
  <c r="G152" i="1" s="1"/>
  <c r="P153" i="1"/>
  <c r="G153" i="1" s="1"/>
  <c r="P154" i="1"/>
  <c r="G154" i="1" s="1"/>
  <c r="P155" i="1"/>
  <c r="G155" i="1" s="1"/>
  <c r="P156" i="1"/>
  <c r="G156" i="1" s="1"/>
  <c r="H156" i="1" s="1"/>
  <c r="P157" i="1"/>
  <c r="G157" i="1" s="1"/>
  <c r="P158" i="1"/>
  <c r="G158" i="1" s="1"/>
  <c r="P159" i="1"/>
  <c r="G159" i="1" s="1"/>
  <c r="P160" i="1"/>
  <c r="G160" i="1" s="1"/>
  <c r="P161" i="1"/>
  <c r="G161" i="1" s="1"/>
  <c r="P162" i="1"/>
  <c r="G162" i="1" s="1"/>
  <c r="P163" i="1"/>
  <c r="G163" i="1" s="1"/>
  <c r="P164" i="1"/>
  <c r="G164" i="1" s="1"/>
  <c r="P165" i="1"/>
  <c r="G165" i="1" s="1"/>
  <c r="I165" i="1" s="1"/>
  <c r="J165" i="1" s="1"/>
  <c r="P166" i="1"/>
  <c r="G166" i="1" s="1"/>
  <c r="P167" i="1"/>
  <c r="G167" i="1" s="1"/>
  <c r="P168" i="1"/>
  <c r="P169" i="1"/>
  <c r="G169" i="1" s="1"/>
  <c r="H169" i="1" s="1"/>
  <c r="P170" i="1"/>
  <c r="G170" i="1" s="1"/>
  <c r="P171" i="1"/>
  <c r="G171" i="1" s="1"/>
  <c r="P172" i="1"/>
  <c r="G172" i="1" s="1"/>
  <c r="P173" i="1"/>
  <c r="G173" i="1" s="1"/>
  <c r="P174" i="1"/>
  <c r="G174" i="1" s="1"/>
  <c r="P175" i="1"/>
  <c r="G175" i="1" s="1"/>
  <c r="P176" i="1"/>
  <c r="G176" i="1" s="1"/>
  <c r="I176" i="1" s="1"/>
  <c r="J176" i="1" s="1"/>
  <c r="P177" i="1"/>
  <c r="G177" i="1" s="1"/>
  <c r="P178" i="1"/>
  <c r="G178" i="1" s="1"/>
  <c r="P179" i="1"/>
  <c r="G179" i="1" s="1"/>
  <c r="H179" i="1" s="1"/>
  <c r="P180" i="1"/>
  <c r="G180" i="1" s="1"/>
  <c r="P181" i="1"/>
  <c r="G181" i="1" s="1"/>
  <c r="P182" i="1"/>
  <c r="G182" i="1" s="1"/>
  <c r="H182" i="1" s="1"/>
  <c r="P183" i="1"/>
  <c r="G183" i="1" s="1"/>
  <c r="P184" i="1"/>
  <c r="G184" i="1" s="1"/>
  <c r="P185" i="1"/>
  <c r="G185" i="1" s="1"/>
  <c r="H185" i="1" s="1"/>
  <c r="P186" i="1"/>
  <c r="G186" i="1" s="1"/>
  <c r="P187" i="1"/>
  <c r="G187" i="1" s="1"/>
  <c r="P188" i="1"/>
  <c r="G188" i="1" s="1"/>
  <c r="P189" i="1"/>
  <c r="G189" i="1" s="1"/>
  <c r="P190" i="1"/>
  <c r="G190" i="1" s="1"/>
  <c r="P191" i="1"/>
  <c r="G191" i="1" s="1"/>
  <c r="P192" i="1"/>
  <c r="G192" i="1" s="1"/>
  <c r="I192" i="1" s="1"/>
  <c r="J192" i="1" s="1"/>
  <c r="P193" i="1"/>
  <c r="G193" i="1" s="1"/>
  <c r="P194" i="1"/>
  <c r="G194" i="1" s="1"/>
  <c r="P195" i="1"/>
  <c r="G195" i="1" s="1"/>
  <c r="H195" i="1" s="1"/>
  <c r="P196" i="1"/>
  <c r="G196" i="1" s="1"/>
  <c r="P197" i="1"/>
  <c r="G197" i="1" s="1"/>
  <c r="P198" i="1"/>
  <c r="G198" i="1" s="1"/>
  <c r="H198" i="1" s="1"/>
  <c r="P199" i="1"/>
  <c r="P200" i="1"/>
  <c r="G200" i="1" s="1"/>
  <c r="P201" i="1"/>
  <c r="G201" i="1" s="1"/>
  <c r="P202" i="1"/>
  <c r="G202" i="1" s="1"/>
  <c r="P203" i="1"/>
  <c r="G203" i="1" s="1"/>
  <c r="P204" i="1"/>
  <c r="G204" i="1" s="1"/>
  <c r="P205" i="1"/>
  <c r="G205" i="1" s="1"/>
  <c r="P206" i="1"/>
  <c r="G206" i="1" s="1"/>
  <c r="P207" i="1"/>
  <c r="G207" i="1" s="1"/>
  <c r="P208" i="1"/>
  <c r="G208" i="1" s="1"/>
  <c r="P209" i="1"/>
  <c r="P210" i="1"/>
  <c r="G210" i="1" s="1"/>
  <c r="H210" i="1" s="1"/>
  <c r="H209" i="1" s="1"/>
  <c r="P211" i="1"/>
  <c r="P212" i="1"/>
  <c r="G212" i="1" s="1"/>
  <c r="P213" i="1"/>
  <c r="G213" i="1" s="1"/>
  <c r="P214" i="1"/>
  <c r="G214" i="1" s="1"/>
  <c r="H214" i="1" s="1"/>
  <c r="P215" i="1"/>
  <c r="G215" i="1" s="1"/>
  <c r="P216" i="1"/>
  <c r="G216" i="1" s="1"/>
  <c r="P217" i="1"/>
  <c r="G217" i="1" s="1"/>
  <c r="H217" i="1" s="1"/>
  <c r="P218" i="1"/>
  <c r="G218" i="1" s="1"/>
  <c r="P219" i="1"/>
  <c r="G219" i="1" s="1"/>
  <c r="P220" i="1"/>
  <c r="G220" i="1" s="1"/>
  <c r="P221" i="1"/>
  <c r="G221" i="1" s="1"/>
  <c r="P222" i="1"/>
  <c r="G222" i="1" s="1"/>
  <c r="P223" i="1"/>
  <c r="G223" i="1" s="1"/>
  <c r="P224" i="1"/>
  <c r="G224" i="1" s="1"/>
  <c r="I224" i="1" s="1"/>
  <c r="J224" i="1" s="1"/>
  <c r="P225" i="1"/>
  <c r="G225" i="1" s="1"/>
  <c r="P226" i="1"/>
  <c r="G226" i="1" s="1"/>
  <c r="P227" i="1"/>
  <c r="P228" i="1"/>
  <c r="G228" i="1" s="1"/>
  <c r="H228" i="1" s="1"/>
  <c r="P229" i="1"/>
  <c r="G229" i="1" s="1"/>
  <c r="P230" i="1"/>
  <c r="G230" i="1" s="1"/>
  <c r="P231" i="1"/>
  <c r="G231" i="1" s="1"/>
  <c r="H231" i="1" s="1"/>
  <c r="P232" i="1"/>
  <c r="G232" i="1" s="1"/>
  <c r="P233" i="1"/>
  <c r="G233" i="1" s="1"/>
  <c r="P234" i="1"/>
  <c r="G234" i="1" s="1"/>
  <c r="H234" i="1" s="1"/>
  <c r="P235" i="1"/>
  <c r="G235" i="1" s="1"/>
  <c r="P9" i="1"/>
  <c r="G9" i="1" s="1"/>
  <c r="H140" i="1" l="1"/>
  <c r="I140" i="1"/>
  <c r="H126" i="1"/>
  <c r="I126" i="1"/>
  <c r="K126" i="1" s="1"/>
  <c r="L126" i="1" s="1"/>
  <c r="H25" i="1"/>
  <c r="I25" i="1"/>
  <c r="I41" i="1"/>
  <c r="I22" i="1"/>
  <c r="K22" i="1" s="1"/>
  <c r="L22" i="1" s="1"/>
  <c r="I54" i="1"/>
  <c r="I83" i="1"/>
  <c r="I97" i="1"/>
  <c r="I231" i="1"/>
  <c r="K231" i="1" s="1"/>
  <c r="L231" i="1" s="1"/>
  <c r="H203" i="1"/>
  <c r="I203" i="1"/>
  <c r="H131" i="1"/>
  <c r="I131" i="1"/>
  <c r="J131" i="1" s="1"/>
  <c r="H119" i="1"/>
  <c r="I119" i="1"/>
  <c r="H103" i="1"/>
  <c r="I103" i="1"/>
  <c r="H99" i="1"/>
  <c r="I99" i="1"/>
  <c r="H91" i="1"/>
  <c r="I91" i="1"/>
  <c r="H63" i="1"/>
  <c r="I63" i="1"/>
  <c r="H55" i="1"/>
  <c r="I55" i="1"/>
  <c r="H35" i="1"/>
  <c r="I35" i="1"/>
  <c r="H230" i="1"/>
  <c r="I230" i="1"/>
  <c r="H206" i="1"/>
  <c r="I206" i="1"/>
  <c r="J206" i="1" s="1"/>
  <c r="H194" i="1"/>
  <c r="I194" i="1"/>
  <c r="H186" i="1"/>
  <c r="I186" i="1"/>
  <c r="H178" i="1"/>
  <c r="I178" i="1"/>
  <c r="H170" i="1"/>
  <c r="I170" i="1"/>
  <c r="H122" i="1"/>
  <c r="I122" i="1"/>
  <c r="H110" i="1"/>
  <c r="I110" i="1"/>
  <c r="J110" i="1" s="1"/>
  <c r="H94" i="1"/>
  <c r="I94" i="1"/>
  <c r="H82" i="1"/>
  <c r="I82" i="1"/>
  <c r="H58" i="1"/>
  <c r="I58" i="1"/>
  <c r="H38" i="1"/>
  <c r="I38" i="1"/>
  <c r="H9" i="1"/>
  <c r="I9" i="1"/>
  <c r="J9" i="1" s="1"/>
  <c r="H232" i="1"/>
  <c r="I232" i="1"/>
  <c r="H208" i="1"/>
  <c r="I208" i="1"/>
  <c r="H196" i="1"/>
  <c r="I196" i="1"/>
  <c r="J196" i="1" s="1"/>
  <c r="H188" i="1"/>
  <c r="I188" i="1"/>
  <c r="J188" i="1" s="1"/>
  <c r="H180" i="1"/>
  <c r="I180" i="1"/>
  <c r="J180" i="1" s="1"/>
  <c r="H172" i="1"/>
  <c r="I172" i="1"/>
  <c r="J172" i="1" s="1"/>
  <c r="H124" i="1"/>
  <c r="I124" i="1"/>
  <c r="J124" i="1" s="1"/>
  <c r="H120" i="1"/>
  <c r="H116" i="1"/>
  <c r="I116" i="1"/>
  <c r="H92" i="1"/>
  <c r="I92" i="1"/>
  <c r="J92" i="1" s="1"/>
  <c r="H84" i="1"/>
  <c r="I84" i="1"/>
  <c r="J84" i="1" s="1"/>
  <c r="H56" i="1"/>
  <c r="I56" i="1"/>
  <c r="H36" i="1"/>
  <c r="I36" i="1"/>
  <c r="H12" i="1"/>
  <c r="I12" i="1"/>
  <c r="H17" i="1"/>
  <c r="I17" i="1"/>
  <c r="J17" i="1" s="1"/>
  <c r="H21" i="1"/>
  <c r="I21" i="1"/>
  <c r="H29" i="1"/>
  <c r="I29" i="1"/>
  <c r="H39" i="1"/>
  <c r="I39" i="1"/>
  <c r="H78" i="1"/>
  <c r="I78" i="1"/>
  <c r="H141" i="1"/>
  <c r="I141" i="1"/>
  <c r="J141" i="1" s="1"/>
  <c r="H157" i="1"/>
  <c r="I157" i="1"/>
  <c r="J157" i="1" s="1"/>
  <c r="H190" i="1"/>
  <c r="I190" i="1"/>
  <c r="H207" i="1"/>
  <c r="I207" i="1"/>
  <c r="I69" i="1"/>
  <c r="K97" i="1"/>
  <c r="L97" i="1" s="1"/>
  <c r="J97" i="1"/>
  <c r="I112" i="1"/>
  <c r="I217" i="1"/>
  <c r="H235" i="1"/>
  <c r="I235" i="1"/>
  <c r="H223" i="1"/>
  <c r="I223" i="1"/>
  <c r="H215" i="1"/>
  <c r="I215" i="1"/>
  <c r="H191" i="1"/>
  <c r="I191" i="1"/>
  <c r="H171" i="1"/>
  <c r="I171" i="1"/>
  <c r="H163" i="1"/>
  <c r="I163" i="1"/>
  <c r="H155" i="1"/>
  <c r="I155" i="1"/>
  <c r="J155" i="1" s="1"/>
  <c r="H147" i="1"/>
  <c r="I147" i="1"/>
  <c r="J147" i="1" s="1"/>
  <c r="H139" i="1"/>
  <c r="I139" i="1"/>
  <c r="J139" i="1" s="1"/>
  <c r="H111" i="1"/>
  <c r="I111" i="1"/>
  <c r="H79" i="1"/>
  <c r="I79" i="1"/>
  <c r="H71" i="1"/>
  <c r="I71" i="1"/>
  <c r="H51" i="1"/>
  <c r="I51" i="1"/>
  <c r="H43" i="1"/>
  <c r="I43" i="1"/>
  <c r="H23" i="1"/>
  <c r="I23" i="1"/>
  <c r="H15" i="1"/>
  <c r="I15" i="1"/>
  <c r="H62" i="1"/>
  <c r="I62" i="1"/>
  <c r="H81" i="1"/>
  <c r="I81" i="1"/>
  <c r="H118" i="1"/>
  <c r="I118" i="1"/>
  <c r="H177" i="1"/>
  <c r="I177" i="1"/>
  <c r="H193" i="1"/>
  <c r="I193" i="1"/>
  <c r="H212" i="1"/>
  <c r="I212" i="1"/>
  <c r="J212" i="1" s="1"/>
  <c r="H229" i="1"/>
  <c r="I229" i="1"/>
  <c r="J229" i="1" s="1"/>
  <c r="K25" i="1"/>
  <c r="L25" i="1" s="1"/>
  <c r="J25" i="1"/>
  <c r="I72" i="1"/>
  <c r="I115" i="1"/>
  <c r="I179" i="1"/>
  <c r="H226" i="1"/>
  <c r="I226" i="1"/>
  <c r="H218" i="1"/>
  <c r="I218" i="1"/>
  <c r="H162" i="1"/>
  <c r="I162" i="1"/>
  <c r="H154" i="1"/>
  <c r="I154" i="1"/>
  <c r="H146" i="1"/>
  <c r="I146" i="1"/>
  <c r="H138" i="1"/>
  <c r="I138" i="1"/>
  <c r="H102" i="1"/>
  <c r="I102" i="1"/>
  <c r="H74" i="1"/>
  <c r="I74" i="1"/>
  <c r="J74" i="1" s="1"/>
  <c r="H66" i="1"/>
  <c r="H46" i="1"/>
  <c r="H30" i="1"/>
  <c r="I30" i="1"/>
  <c r="H26" i="1"/>
  <c r="I26" i="1"/>
  <c r="H13" i="1"/>
  <c r="I13" i="1"/>
  <c r="J13" i="1" s="1"/>
  <c r="H45" i="1"/>
  <c r="I45" i="1"/>
  <c r="H73" i="1"/>
  <c r="I73" i="1"/>
  <c r="H100" i="1"/>
  <c r="I100" i="1"/>
  <c r="H128" i="1"/>
  <c r="I128" i="1"/>
  <c r="H137" i="1"/>
  <c r="I137" i="1"/>
  <c r="J137" i="1" s="1"/>
  <c r="H145" i="1"/>
  <c r="I145" i="1"/>
  <c r="J145" i="1" s="1"/>
  <c r="H153" i="1"/>
  <c r="I153" i="1"/>
  <c r="H161" i="1"/>
  <c r="I161" i="1"/>
  <c r="H213" i="1"/>
  <c r="I213" i="1"/>
  <c r="H221" i="1"/>
  <c r="I221" i="1"/>
  <c r="I14" i="1"/>
  <c r="I46" i="1"/>
  <c r="J46" i="1" s="1"/>
  <c r="I75" i="1"/>
  <c r="I90" i="1"/>
  <c r="I120" i="1"/>
  <c r="J120" i="1" s="1"/>
  <c r="I156" i="1"/>
  <c r="I169" i="1"/>
  <c r="I182" i="1"/>
  <c r="I195" i="1"/>
  <c r="I210" i="1"/>
  <c r="H204" i="1"/>
  <c r="I204" i="1"/>
  <c r="H200" i="1"/>
  <c r="I200" i="1"/>
  <c r="H192" i="1"/>
  <c r="K192" i="1"/>
  <c r="L192" i="1" s="1"/>
  <c r="H184" i="1"/>
  <c r="I184" i="1"/>
  <c r="J184" i="1" s="1"/>
  <c r="H176" i="1"/>
  <c r="K176" i="1"/>
  <c r="L176" i="1" s="1"/>
  <c r="H88" i="1"/>
  <c r="I88" i="1"/>
  <c r="J88" i="1" s="1"/>
  <c r="H80" i="1"/>
  <c r="H60" i="1"/>
  <c r="I60" i="1"/>
  <c r="H16" i="1"/>
  <c r="I16" i="1"/>
  <c r="H49" i="1"/>
  <c r="H59" i="1"/>
  <c r="I59" i="1"/>
  <c r="H96" i="1"/>
  <c r="I96" i="1"/>
  <c r="J96" i="1" s="1"/>
  <c r="H104" i="1"/>
  <c r="K104" i="1"/>
  <c r="L104" i="1" s="1"/>
  <c r="H114" i="1"/>
  <c r="I114" i="1"/>
  <c r="J114" i="1" s="1"/>
  <c r="H132" i="1"/>
  <c r="I132" i="1"/>
  <c r="H149" i="1"/>
  <c r="I149" i="1"/>
  <c r="J149" i="1" s="1"/>
  <c r="H165" i="1"/>
  <c r="K165" i="1"/>
  <c r="L165" i="1" s="1"/>
  <c r="H174" i="1"/>
  <c r="I174" i="1"/>
  <c r="H225" i="1"/>
  <c r="I225" i="1"/>
  <c r="K54" i="1"/>
  <c r="L54" i="1" s="1"/>
  <c r="J54" i="1"/>
  <c r="K83" i="1"/>
  <c r="L83" i="1" s="1"/>
  <c r="J83" i="1"/>
  <c r="K140" i="1"/>
  <c r="L140" i="1" s="1"/>
  <c r="J140" i="1"/>
  <c r="H219" i="1"/>
  <c r="I219" i="1"/>
  <c r="H187" i="1"/>
  <c r="I187" i="1"/>
  <c r="H183" i="1"/>
  <c r="I183" i="1"/>
  <c r="H175" i="1"/>
  <c r="I175" i="1"/>
  <c r="H167" i="1"/>
  <c r="I167" i="1"/>
  <c r="H159" i="1"/>
  <c r="H151" i="1"/>
  <c r="K151" i="1"/>
  <c r="L151" i="1" s="1"/>
  <c r="H143" i="1"/>
  <c r="K143" i="1"/>
  <c r="L143" i="1" s="1"/>
  <c r="H135" i="1"/>
  <c r="K135" i="1"/>
  <c r="L135" i="1" s="1"/>
  <c r="H67" i="1"/>
  <c r="I67" i="1"/>
  <c r="H47" i="1"/>
  <c r="I47" i="1"/>
  <c r="H27" i="1"/>
  <c r="I27" i="1"/>
  <c r="H19" i="1"/>
  <c r="I19" i="1"/>
  <c r="H24" i="1"/>
  <c r="I24" i="1"/>
  <c r="J24" i="1" s="1"/>
  <c r="H34" i="1"/>
  <c r="I34" i="1"/>
  <c r="H44" i="1"/>
  <c r="I44" i="1"/>
  <c r="H136" i="1"/>
  <c r="I136" i="1"/>
  <c r="H144" i="1"/>
  <c r="I144" i="1"/>
  <c r="H152" i="1"/>
  <c r="I152" i="1"/>
  <c r="H160" i="1"/>
  <c r="I160" i="1"/>
  <c r="H202" i="1"/>
  <c r="I202" i="1"/>
  <c r="H220" i="1"/>
  <c r="I220" i="1"/>
  <c r="J220" i="1" s="1"/>
  <c r="I11" i="1"/>
  <c r="K41" i="1"/>
  <c r="L41" i="1" s="1"/>
  <c r="L40" i="1" s="1"/>
  <c r="J41" i="1"/>
  <c r="J40" i="1" s="1"/>
  <c r="I86" i="1"/>
  <c r="I234" i="1"/>
  <c r="H222" i="1"/>
  <c r="I222" i="1"/>
  <c r="H166" i="1"/>
  <c r="I166" i="1"/>
  <c r="H158" i="1"/>
  <c r="I158" i="1"/>
  <c r="H150" i="1"/>
  <c r="I150" i="1"/>
  <c r="H142" i="1"/>
  <c r="I142" i="1"/>
  <c r="H130" i="1"/>
  <c r="I130" i="1"/>
  <c r="H106" i="1"/>
  <c r="I106" i="1"/>
  <c r="H98" i="1"/>
  <c r="I98" i="1"/>
  <c r="H70" i="1"/>
  <c r="I70" i="1"/>
  <c r="J70" i="1" s="1"/>
  <c r="H205" i="1"/>
  <c r="I205" i="1"/>
  <c r="H201" i="1"/>
  <c r="I201" i="1"/>
  <c r="H133" i="1"/>
  <c r="I133" i="1"/>
  <c r="H129" i="1"/>
  <c r="I129" i="1"/>
  <c r="H125" i="1"/>
  <c r="I125" i="1"/>
  <c r="H121" i="1"/>
  <c r="I121" i="1"/>
  <c r="H105" i="1"/>
  <c r="I105" i="1"/>
  <c r="H101" i="1"/>
  <c r="I101" i="1"/>
  <c r="H89" i="1"/>
  <c r="I89" i="1"/>
  <c r="H61" i="1"/>
  <c r="K61" i="1"/>
  <c r="L61" i="1" s="1"/>
  <c r="H57" i="1"/>
  <c r="I57" i="1"/>
  <c r="H53" i="1"/>
  <c r="I53" i="1"/>
  <c r="J53" i="1" s="1"/>
  <c r="H37" i="1"/>
  <c r="K37" i="1"/>
  <c r="L37" i="1" s="1"/>
  <c r="H33" i="1"/>
  <c r="I33" i="1"/>
  <c r="J33" i="1" s="1"/>
  <c r="H18" i="1"/>
  <c r="I18" i="1"/>
  <c r="H10" i="1"/>
  <c r="I10" i="1"/>
  <c r="H28" i="1"/>
  <c r="I28" i="1"/>
  <c r="J28" i="1" s="1"/>
  <c r="H48" i="1"/>
  <c r="I48" i="1"/>
  <c r="H68" i="1"/>
  <c r="I68" i="1"/>
  <c r="H76" i="1"/>
  <c r="I76" i="1"/>
  <c r="H85" i="1"/>
  <c r="I85" i="1"/>
  <c r="H113" i="1"/>
  <c r="I113" i="1"/>
  <c r="H164" i="1"/>
  <c r="I164" i="1"/>
  <c r="H173" i="1"/>
  <c r="I173" i="1"/>
  <c r="H181" i="1"/>
  <c r="I181" i="1"/>
  <c r="H189" i="1"/>
  <c r="I189" i="1"/>
  <c r="H197" i="1"/>
  <c r="I197" i="1"/>
  <c r="H216" i="1"/>
  <c r="K216" i="1"/>
  <c r="L216" i="1" s="1"/>
  <c r="I216" i="1"/>
  <c r="J216" i="1" s="1"/>
  <c r="H224" i="1"/>
  <c r="K224" i="1"/>
  <c r="L224" i="1" s="1"/>
  <c r="H233" i="1"/>
  <c r="H227" i="1" s="1"/>
  <c r="I233" i="1"/>
  <c r="J233" i="1" s="1"/>
  <c r="K17" i="1"/>
  <c r="L17" i="1" s="1"/>
  <c r="I50" i="1"/>
  <c r="I66" i="1"/>
  <c r="J66" i="1" s="1"/>
  <c r="I80" i="1"/>
  <c r="J80" i="1" s="1"/>
  <c r="I93" i="1"/>
  <c r="I109" i="1"/>
  <c r="I123" i="1"/>
  <c r="I148" i="1"/>
  <c r="I159" i="1"/>
  <c r="J159" i="1" s="1"/>
  <c r="I185" i="1"/>
  <c r="I198" i="1"/>
  <c r="I214" i="1"/>
  <c r="I228" i="1"/>
  <c r="K184" i="1" l="1"/>
  <c r="L184" i="1" s="1"/>
  <c r="J22" i="1"/>
  <c r="K33" i="1"/>
  <c r="L33" i="1" s="1"/>
  <c r="K96" i="1"/>
  <c r="L96" i="1" s="1"/>
  <c r="H168" i="1"/>
  <c r="K137" i="1"/>
  <c r="L137" i="1" s="1"/>
  <c r="J231" i="1"/>
  <c r="J126" i="1"/>
  <c r="K172" i="1"/>
  <c r="L172" i="1" s="1"/>
  <c r="K74" i="1"/>
  <c r="L74" i="1" s="1"/>
  <c r="H108" i="1"/>
  <c r="K66" i="1"/>
  <c r="L66" i="1" s="1"/>
  <c r="K233" i="1"/>
  <c r="L233" i="1" s="1"/>
  <c r="K155" i="1"/>
  <c r="L155" i="1" s="1"/>
  <c r="K84" i="1"/>
  <c r="L84" i="1" s="1"/>
  <c r="K80" i="1"/>
  <c r="L80" i="1" s="1"/>
  <c r="K9" i="1"/>
  <c r="L9" i="1" s="1"/>
  <c r="K148" i="1"/>
  <c r="L148" i="1" s="1"/>
  <c r="J148" i="1"/>
  <c r="K173" i="1"/>
  <c r="L173" i="1" s="1"/>
  <c r="J173" i="1"/>
  <c r="K76" i="1"/>
  <c r="L76" i="1" s="1"/>
  <c r="J76" i="1"/>
  <c r="K10" i="1"/>
  <c r="L10" i="1" s="1"/>
  <c r="J10" i="1"/>
  <c r="K98" i="1"/>
  <c r="L98" i="1" s="1"/>
  <c r="J98" i="1"/>
  <c r="K150" i="1"/>
  <c r="L150" i="1" s="1"/>
  <c r="J150" i="1"/>
  <c r="K234" i="1"/>
  <c r="L234" i="1" s="1"/>
  <c r="J234" i="1"/>
  <c r="K47" i="1"/>
  <c r="L47" i="1" s="1"/>
  <c r="J47" i="1"/>
  <c r="K183" i="1"/>
  <c r="L183" i="1" s="1"/>
  <c r="J183" i="1"/>
  <c r="K174" i="1"/>
  <c r="L174" i="1" s="1"/>
  <c r="J174" i="1"/>
  <c r="H95" i="1"/>
  <c r="K16" i="1"/>
  <c r="L16" i="1" s="1"/>
  <c r="J16" i="1"/>
  <c r="H87" i="1"/>
  <c r="K200" i="1"/>
  <c r="L200" i="1" s="1"/>
  <c r="J200" i="1"/>
  <c r="K169" i="1"/>
  <c r="L169" i="1" s="1"/>
  <c r="J169" i="1"/>
  <c r="K221" i="1"/>
  <c r="L221" i="1" s="1"/>
  <c r="J221" i="1"/>
  <c r="J161" i="1"/>
  <c r="K161" i="1"/>
  <c r="L161" i="1" s="1"/>
  <c r="K128" i="1"/>
  <c r="L128" i="1" s="1"/>
  <c r="J128" i="1"/>
  <c r="K154" i="1"/>
  <c r="L154" i="1" s="1"/>
  <c r="J154" i="1"/>
  <c r="K179" i="1"/>
  <c r="L179" i="1" s="1"/>
  <c r="J179" i="1"/>
  <c r="K171" i="1"/>
  <c r="L171" i="1" s="1"/>
  <c r="J171" i="1"/>
  <c r="K215" i="1"/>
  <c r="L215" i="1" s="1"/>
  <c r="J215" i="1"/>
  <c r="K235" i="1"/>
  <c r="L235" i="1" s="1"/>
  <c r="J235" i="1"/>
  <c r="K112" i="1"/>
  <c r="L112" i="1" s="1"/>
  <c r="J112" i="1"/>
  <c r="K207" i="1"/>
  <c r="L207" i="1" s="1"/>
  <c r="J207" i="1"/>
  <c r="K39" i="1"/>
  <c r="L39" i="1" s="1"/>
  <c r="J39" i="1"/>
  <c r="K12" i="1"/>
  <c r="L12" i="1" s="1"/>
  <c r="J12" i="1"/>
  <c r="K38" i="1"/>
  <c r="L38" i="1" s="1"/>
  <c r="J38" i="1"/>
  <c r="K82" i="1"/>
  <c r="L82" i="1" s="1"/>
  <c r="J82" i="1"/>
  <c r="K35" i="1"/>
  <c r="L35" i="1" s="1"/>
  <c r="J35" i="1"/>
  <c r="K63" i="1"/>
  <c r="L63" i="1" s="1"/>
  <c r="J63" i="1"/>
  <c r="K99" i="1"/>
  <c r="L99" i="1" s="1"/>
  <c r="J99" i="1"/>
  <c r="K119" i="1"/>
  <c r="L119" i="1" s="1"/>
  <c r="J119" i="1"/>
  <c r="K185" i="1"/>
  <c r="L185" i="1" s="1"/>
  <c r="J185" i="1"/>
  <c r="H32" i="1"/>
  <c r="K53" i="1"/>
  <c r="L53" i="1" s="1"/>
  <c r="K101" i="1"/>
  <c r="L101" i="1" s="1"/>
  <c r="J101" i="1"/>
  <c r="K129" i="1"/>
  <c r="L129" i="1" s="1"/>
  <c r="J129" i="1"/>
  <c r="K144" i="1"/>
  <c r="L144" i="1" s="1"/>
  <c r="J144" i="1"/>
  <c r="H134" i="1"/>
  <c r="K149" i="1"/>
  <c r="L149" i="1" s="1"/>
  <c r="H199" i="1"/>
  <c r="K156" i="1"/>
  <c r="L156" i="1" s="1"/>
  <c r="J156" i="1"/>
  <c r="K212" i="1"/>
  <c r="L212" i="1" s="1"/>
  <c r="H117" i="1"/>
  <c r="K23" i="1"/>
  <c r="L23" i="1" s="1"/>
  <c r="J23" i="1"/>
  <c r="K157" i="1"/>
  <c r="L157" i="1" s="1"/>
  <c r="K208" i="1"/>
  <c r="L208" i="1" s="1"/>
  <c r="J208" i="1"/>
  <c r="K170" i="1"/>
  <c r="L170" i="1" s="1"/>
  <c r="J170" i="1"/>
  <c r="K186" i="1"/>
  <c r="L186" i="1" s="1"/>
  <c r="J186" i="1"/>
  <c r="K228" i="1"/>
  <c r="L228" i="1" s="1"/>
  <c r="J228" i="1"/>
  <c r="K123" i="1"/>
  <c r="L123" i="1" s="1"/>
  <c r="J123" i="1"/>
  <c r="K197" i="1"/>
  <c r="L197" i="1" s="1"/>
  <c r="J197" i="1"/>
  <c r="K181" i="1"/>
  <c r="L181" i="1" s="1"/>
  <c r="J181" i="1"/>
  <c r="K164" i="1"/>
  <c r="L164" i="1" s="1"/>
  <c r="J164" i="1"/>
  <c r="K85" i="1"/>
  <c r="L85" i="1" s="1"/>
  <c r="J85" i="1"/>
  <c r="K68" i="1"/>
  <c r="L68" i="1" s="1"/>
  <c r="J68" i="1"/>
  <c r="K18" i="1"/>
  <c r="L18" i="1" s="1"/>
  <c r="J18" i="1"/>
  <c r="H52" i="1"/>
  <c r="K70" i="1"/>
  <c r="L70" i="1" s="1"/>
  <c r="K106" i="1"/>
  <c r="L106" i="1" s="1"/>
  <c r="J106" i="1"/>
  <c r="K142" i="1"/>
  <c r="L142" i="1" s="1"/>
  <c r="J142" i="1"/>
  <c r="K158" i="1"/>
  <c r="L158" i="1" s="1"/>
  <c r="J158" i="1"/>
  <c r="K222" i="1"/>
  <c r="L222" i="1" s="1"/>
  <c r="J222" i="1"/>
  <c r="K24" i="1"/>
  <c r="L24" i="1" s="1"/>
  <c r="K27" i="1"/>
  <c r="L27" i="1" s="1"/>
  <c r="J27" i="1"/>
  <c r="K67" i="1"/>
  <c r="L67" i="1" s="1"/>
  <c r="J67" i="1"/>
  <c r="K159" i="1"/>
  <c r="L159" i="1" s="1"/>
  <c r="K175" i="1"/>
  <c r="L175" i="1" s="1"/>
  <c r="J175" i="1"/>
  <c r="K187" i="1"/>
  <c r="L187" i="1" s="1"/>
  <c r="J187" i="1"/>
  <c r="K225" i="1"/>
  <c r="L225" i="1" s="1"/>
  <c r="J225" i="1"/>
  <c r="K114" i="1"/>
  <c r="L114" i="1" s="1"/>
  <c r="K60" i="1"/>
  <c r="L60" i="1" s="1"/>
  <c r="J60" i="1"/>
  <c r="K88" i="1"/>
  <c r="L88" i="1" s="1"/>
  <c r="K204" i="1"/>
  <c r="L204" i="1" s="1"/>
  <c r="J204" i="1"/>
  <c r="K195" i="1"/>
  <c r="L195" i="1" s="1"/>
  <c r="J195" i="1"/>
  <c r="K145" i="1"/>
  <c r="L145" i="1" s="1"/>
  <c r="K213" i="1"/>
  <c r="L213" i="1" s="1"/>
  <c r="J213" i="1"/>
  <c r="J153" i="1"/>
  <c r="K153" i="1"/>
  <c r="L153" i="1" s="1"/>
  <c r="J100" i="1"/>
  <c r="K100" i="1"/>
  <c r="L100" i="1" s="1"/>
  <c r="K45" i="1"/>
  <c r="L45" i="1" s="1"/>
  <c r="J45" i="1"/>
  <c r="H65" i="1"/>
  <c r="K102" i="1"/>
  <c r="L102" i="1" s="1"/>
  <c r="J102" i="1"/>
  <c r="K146" i="1"/>
  <c r="L146" i="1" s="1"/>
  <c r="J146" i="1"/>
  <c r="K162" i="1"/>
  <c r="L162" i="1" s="1"/>
  <c r="J162" i="1"/>
  <c r="K226" i="1"/>
  <c r="L226" i="1" s="1"/>
  <c r="J226" i="1"/>
  <c r="K72" i="1"/>
  <c r="L72" i="1" s="1"/>
  <c r="J72" i="1"/>
  <c r="K229" i="1"/>
  <c r="L229" i="1" s="1"/>
  <c r="H211" i="1"/>
  <c r="K139" i="1"/>
  <c r="L139" i="1" s="1"/>
  <c r="K163" i="1"/>
  <c r="L163" i="1" s="1"/>
  <c r="J163" i="1"/>
  <c r="K191" i="1"/>
  <c r="L191" i="1" s="1"/>
  <c r="J191" i="1"/>
  <c r="K223" i="1"/>
  <c r="L223" i="1" s="1"/>
  <c r="J223" i="1"/>
  <c r="K217" i="1"/>
  <c r="L217" i="1" s="1"/>
  <c r="J217" i="1"/>
  <c r="K190" i="1"/>
  <c r="L190" i="1" s="1"/>
  <c r="J190" i="1"/>
  <c r="K78" i="1"/>
  <c r="L78" i="1" s="1"/>
  <c r="J78" i="1"/>
  <c r="K29" i="1"/>
  <c r="L29" i="1" s="1"/>
  <c r="J29" i="1"/>
  <c r="K36" i="1"/>
  <c r="L36" i="1" s="1"/>
  <c r="J36" i="1"/>
  <c r="K92" i="1"/>
  <c r="L92" i="1" s="1"/>
  <c r="K120" i="1"/>
  <c r="L120" i="1" s="1"/>
  <c r="K180" i="1"/>
  <c r="L180" i="1" s="1"/>
  <c r="K58" i="1"/>
  <c r="L58" i="1" s="1"/>
  <c r="J58" i="1"/>
  <c r="K94" i="1"/>
  <c r="L94" i="1" s="1"/>
  <c r="J94" i="1"/>
  <c r="K206" i="1"/>
  <c r="L206" i="1" s="1"/>
  <c r="K28" i="1"/>
  <c r="L28" i="1" s="1"/>
  <c r="K55" i="1"/>
  <c r="L55" i="1" s="1"/>
  <c r="J55" i="1"/>
  <c r="K91" i="1"/>
  <c r="L91" i="1" s="1"/>
  <c r="J91" i="1"/>
  <c r="K103" i="1"/>
  <c r="L103" i="1" s="1"/>
  <c r="J103" i="1"/>
  <c r="K203" i="1"/>
  <c r="L203" i="1" s="1"/>
  <c r="J203" i="1"/>
  <c r="K198" i="1"/>
  <c r="L198" i="1" s="1"/>
  <c r="J198" i="1"/>
  <c r="K93" i="1"/>
  <c r="L93" i="1" s="1"/>
  <c r="J93" i="1"/>
  <c r="K189" i="1"/>
  <c r="L189" i="1" s="1"/>
  <c r="J189" i="1"/>
  <c r="K113" i="1"/>
  <c r="L113" i="1" s="1"/>
  <c r="J113" i="1"/>
  <c r="K48" i="1"/>
  <c r="L48" i="1" s="1"/>
  <c r="J48" i="1"/>
  <c r="K130" i="1"/>
  <c r="L130" i="1" s="1"/>
  <c r="J130" i="1"/>
  <c r="K166" i="1"/>
  <c r="L166" i="1" s="1"/>
  <c r="J166" i="1"/>
  <c r="K11" i="1"/>
  <c r="L11" i="1" s="1"/>
  <c r="J11" i="1"/>
  <c r="K19" i="1"/>
  <c r="L19" i="1" s="1"/>
  <c r="J19" i="1"/>
  <c r="K167" i="1"/>
  <c r="L167" i="1" s="1"/>
  <c r="J167" i="1"/>
  <c r="K219" i="1"/>
  <c r="L219" i="1" s="1"/>
  <c r="J219" i="1"/>
  <c r="K90" i="1"/>
  <c r="L90" i="1" s="1"/>
  <c r="J90" i="1"/>
  <c r="K73" i="1"/>
  <c r="L73" i="1" s="1"/>
  <c r="J73" i="1"/>
  <c r="K138" i="1"/>
  <c r="L138" i="1" s="1"/>
  <c r="J138" i="1"/>
  <c r="K218" i="1"/>
  <c r="L218" i="1" s="1"/>
  <c r="J218" i="1"/>
  <c r="K118" i="1"/>
  <c r="L118" i="1" s="1"/>
  <c r="J118" i="1"/>
  <c r="H42" i="1"/>
  <c r="K21" i="1"/>
  <c r="L21" i="1" s="1"/>
  <c r="J21" i="1"/>
  <c r="K56" i="1"/>
  <c r="L56" i="1" s="1"/>
  <c r="J56" i="1"/>
  <c r="K116" i="1"/>
  <c r="L116" i="1" s="1"/>
  <c r="J116" i="1"/>
  <c r="K230" i="1"/>
  <c r="L230" i="1" s="1"/>
  <c r="J230" i="1"/>
  <c r="K121" i="1"/>
  <c r="L121" i="1" s="1"/>
  <c r="J121" i="1"/>
  <c r="K201" i="1"/>
  <c r="L201" i="1" s="1"/>
  <c r="J201" i="1"/>
  <c r="K86" i="1"/>
  <c r="L86" i="1" s="1"/>
  <c r="J86" i="1"/>
  <c r="K160" i="1"/>
  <c r="L160" i="1" s="1"/>
  <c r="J160" i="1"/>
  <c r="K44" i="1"/>
  <c r="L44" i="1" s="1"/>
  <c r="J44" i="1"/>
  <c r="K59" i="1"/>
  <c r="L59" i="1" s="1"/>
  <c r="J59" i="1"/>
  <c r="K210" i="1"/>
  <c r="L210" i="1" s="1"/>
  <c r="L209" i="1" s="1"/>
  <c r="C33" i="3" s="1"/>
  <c r="J210" i="1"/>
  <c r="J209" i="1" s="1"/>
  <c r="K75" i="1"/>
  <c r="L75" i="1" s="1"/>
  <c r="J75" i="1"/>
  <c r="H127" i="1"/>
  <c r="K13" i="1"/>
  <c r="L13" i="1" s="1"/>
  <c r="K30" i="1"/>
  <c r="L30" i="1" s="1"/>
  <c r="J30" i="1"/>
  <c r="K115" i="1"/>
  <c r="L115" i="1" s="1"/>
  <c r="J115" i="1"/>
  <c r="K177" i="1"/>
  <c r="L177" i="1" s="1"/>
  <c r="J177" i="1"/>
  <c r="K62" i="1"/>
  <c r="L62" i="1" s="1"/>
  <c r="J62" i="1"/>
  <c r="K51" i="1"/>
  <c r="L51" i="1" s="1"/>
  <c r="J51" i="1"/>
  <c r="K79" i="1"/>
  <c r="L79" i="1" s="1"/>
  <c r="J79" i="1"/>
  <c r="K147" i="1"/>
  <c r="L147" i="1" s="1"/>
  <c r="H20" i="1"/>
  <c r="K124" i="1"/>
  <c r="L124" i="1" s="1"/>
  <c r="K110" i="1"/>
  <c r="L110" i="1" s="1"/>
  <c r="K214" i="1"/>
  <c r="L214" i="1" s="1"/>
  <c r="J214" i="1"/>
  <c r="K109" i="1"/>
  <c r="L109" i="1" s="1"/>
  <c r="J109" i="1"/>
  <c r="K50" i="1"/>
  <c r="L50" i="1" s="1"/>
  <c r="L49" i="1" s="1"/>
  <c r="C15" i="3" s="1"/>
  <c r="J50" i="1"/>
  <c r="J49" i="1" s="1"/>
  <c r="J57" i="1"/>
  <c r="K57" i="1"/>
  <c r="L57" i="1" s="1"/>
  <c r="K89" i="1"/>
  <c r="L89" i="1" s="1"/>
  <c r="J89" i="1"/>
  <c r="J87" i="1" s="1"/>
  <c r="K105" i="1"/>
  <c r="L105" i="1" s="1"/>
  <c r="J105" i="1"/>
  <c r="K125" i="1"/>
  <c r="L125" i="1" s="1"/>
  <c r="J125" i="1"/>
  <c r="K133" i="1"/>
  <c r="L133" i="1" s="1"/>
  <c r="J133" i="1"/>
  <c r="K205" i="1"/>
  <c r="L205" i="1" s="1"/>
  <c r="J205" i="1"/>
  <c r="J202" i="1"/>
  <c r="K202" i="1"/>
  <c r="L202" i="1" s="1"/>
  <c r="K152" i="1"/>
  <c r="L152" i="1" s="1"/>
  <c r="J152" i="1"/>
  <c r="K136" i="1"/>
  <c r="L136" i="1" s="1"/>
  <c r="J136" i="1"/>
  <c r="K34" i="1"/>
  <c r="L34" i="1" s="1"/>
  <c r="J34" i="1"/>
  <c r="K132" i="1"/>
  <c r="L132" i="1" s="1"/>
  <c r="J132" i="1"/>
  <c r="K182" i="1"/>
  <c r="L182" i="1" s="1"/>
  <c r="J182" i="1"/>
  <c r="K14" i="1"/>
  <c r="L14" i="1" s="1"/>
  <c r="J14" i="1"/>
  <c r="K26" i="1"/>
  <c r="L26" i="1" s="1"/>
  <c r="J26" i="1"/>
  <c r="K46" i="1"/>
  <c r="L46" i="1" s="1"/>
  <c r="K193" i="1"/>
  <c r="L193" i="1" s="1"/>
  <c r="J193" i="1"/>
  <c r="K81" i="1"/>
  <c r="L81" i="1" s="1"/>
  <c r="J81" i="1"/>
  <c r="K15" i="1"/>
  <c r="L15" i="1" s="1"/>
  <c r="J15" i="1"/>
  <c r="K43" i="1"/>
  <c r="L43" i="1" s="1"/>
  <c r="J43" i="1"/>
  <c r="K71" i="1"/>
  <c r="L71" i="1" s="1"/>
  <c r="J71" i="1"/>
  <c r="K111" i="1"/>
  <c r="L111" i="1" s="1"/>
  <c r="J111" i="1"/>
  <c r="K188" i="1"/>
  <c r="L188" i="1" s="1"/>
  <c r="K69" i="1"/>
  <c r="L69" i="1" s="1"/>
  <c r="J69" i="1"/>
  <c r="K141" i="1"/>
  <c r="L141" i="1" s="1"/>
  <c r="H77" i="1"/>
  <c r="K196" i="1"/>
  <c r="L196" i="1" s="1"/>
  <c r="K232" i="1"/>
  <c r="L232" i="1" s="1"/>
  <c r="J232" i="1"/>
  <c r="H8" i="1"/>
  <c r="K122" i="1"/>
  <c r="L122" i="1" s="1"/>
  <c r="J122" i="1"/>
  <c r="K178" i="1"/>
  <c r="L178" i="1" s="1"/>
  <c r="J178" i="1"/>
  <c r="K194" i="1"/>
  <c r="L194" i="1" s="1"/>
  <c r="J194" i="1"/>
  <c r="K220" i="1"/>
  <c r="L220" i="1" s="1"/>
  <c r="K131" i="1"/>
  <c r="L131" i="1" s="1"/>
  <c r="R34" i="3" l="1"/>
  <c r="S34" i="3"/>
  <c r="X34" i="3" s="1"/>
  <c r="H107" i="1"/>
  <c r="J16" i="3"/>
  <c r="N16" i="3"/>
  <c r="M16" i="3"/>
  <c r="K16" i="3"/>
  <c r="L16" i="3"/>
  <c r="O16" i="3"/>
  <c r="L134" i="1"/>
  <c r="C27" i="3" s="1"/>
  <c r="J95" i="1"/>
  <c r="J32" i="1"/>
  <c r="J65" i="1"/>
  <c r="L95" i="1"/>
  <c r="C23" i="3" s="1"/>
  <c r="L65" i="1"/>
  <c r="L8" i="1"/>
  <c r="C9" i="3" s="1"/>
  <c r="L32" i="1"/>
  <c r="J8" i="1"/>
  <c r="J52" i="1"/>
  <c r="J42" i="1"/>
  <c r="J211" i="1"/>
  <c r="L87" i="1"/>
  <c r="C21" i="3" s="1"/>
  <c r="L52" i="1"/>
  <c r="C17" i="3" s="1"/>
  <c r="L127" i="1"/>
  <c r="L199" i="1"/>
  <c r="C31" i="3" s="1"/>
  <c r="J117" i="1"/>
  <c r="J77" i="1"/>
  <c r="H31" i="1"/>
  <c r="J168" i="1"/>
  <c r="L42" i="1"/>
  <c r="J134" i="1"/>
  <c r="J108" i="1"/>
  <c r="J20" i="1"/>
  <c r="L117" i="1"/>
  <c r="L77" i="1"/>
  <c r="L64" i="1" s="1"/>
  <c r="C19" i="3" s="1"/>
  <c r="H64" i="1"/>
  <c r="J227" i="1"/>
  <c r="L168" i="1"/>
  <c r="C29" i="3" s="1"/>
  <c r="L108" i="1"/>
  <c r="L20" i="1"/>
  <c r="C11" i="3" s="1"/>
  <c r="L227" i="1"/>
  <c r="C37" i="3" s="1"/>
  <c r="L211" i="1"/>
  <c r="C35" i="3" s="1"/>
  <c r="J127" i="1"/>
  <c r="J199" i="1"/>
  <c r="O30" i="3" l="1"/>
  <c r="M30" i="3"/>
  <c r="L30" i="3"/>
  <c r="N30" i="3"/>
  <c r="P30" i="3"/>
  <c r="U24" i="3"/>
  <c r="V24" i="3"/>
  <c r="W24" i="3"/>
  <c r="T24" i="3"/>
  <c r="W38" i="3"/>
  <c r="V38" i="3"/>
  <c r="V32" i="3"/>
  <c r="R32" i="3"/>
  <c r="Q32" i="3"/>
  <c r="S32" i="3"/>
  <c r="W22" i="3"/>
  <c r="Q22" i="3"/>
  <c r="S22" i="3"/>
  <c r="P22" i="3"/>
  <c r="U22" i="3"/>
  <c r="U40" i="3" s="1"/>
  <c r="V22" i="3"/>
  <c r="T22" i="3"/>
  <c r="T40" i="3" s="1"/>
  <c r="R22" i="3"/>
  <c r="N28" i="3"/>
  <c r="O28" i="3"/>
  <c r="L28" i="3"/>
  <c r="V28" i="3"/>
  <c r="M28" i="3"/>
  <c r="I12" i="3"/>
  <c r="K12" i="3"/>
  <c r="H12" i="3"/>
  <c r="H40" i="3" s="1"/>
  <c r="J12" i="3"/>
  <c r="F12" i="3"/>
  <c r="G12" i="3"/>
  <c r="F10" i="3"/>
  <c r="G10" i="3"/>
  <c r="G40" i="3" s="1"/>
  <c r="S36" i="3"/>
  <c r="R36" i="3"/>
  <c r="Q20" i="3"/>
  <c r="Q40" i="3" s="1"/>
  <c r="M20" i="3"/>
  <c r="N20" i="3"/>
  <c r="P20" i="3"/>
  <c r="L20" i="3"/>
  <c r="O20" i="3"/>
  <c r="O18" i="3"/>
  <c r="N18" i="3"/>
  <c r="X18" i="3" s="1"/>
  <c r="X16" i="3"/>
  <c r="L237" i="1"/>
  <c r="J64" i="1"/>
  <c r="L31" i="1"/>
  <c r="C13" i="3" s="1"/>
  <c r="J31" i="1"/>
  <c r="L236" i="1" s="1"/>
  <c r="L107" i="1"/>
  <c r="J107" i="1"/>
  <c r="X20" i="3" l="1"/>
  <c r="N40" i="3"/>
  <c r="X12" i="3"/>
  <c r="X28" i="3"/>
  <c r="R40" i="3"/>
  <c r="X22" i="3"/>
  <c r="X30" i="3"/>
  <c r="L238" i="1"/>
  <c r="C25" i="3"/>
  <c r="F40" i="3"/>
  <c r="X10" i="3"/>
  <c r="S40" i="3"/>
  <c r="X24" i="3"/>
  <c r="M14" i="3"/>
  <c r="M40" i="3" s="1"/>
  <c r="K14" i="3"/>
  <c r="J14" i="3"/>
  <c r="L14" i="3"/>
  <c r="I14" i="3"/>
  <c r="X36" i="3"/>
  <c r="V40" i="3"/>
  <c r="X32" i="3"/>
  <c r="X38" i="3"/>
  <c r="W40" i="3"/>
  <c r="X14" i="3" l="1"/>
  <c r="L26" i="3"/>
  <c r="O26" i="3"/>
  <c r="O40" i="3" s="1"/>
  <c r="K26" i="3"/>
  <c r="K40" i="3" s="1"/>
  <c r="J26" i="3"/>
  <c r="J40" i="3" s="1"/>
  <c r="J39" i="3" s="1"/>
  <c r="P26" i="3"/>
  <c r="P40" i="3" s="1"/>
  <c r="I26" i="3"/>
  <c r="X26" i="3" s="1"/>
  <c r="C39" i="3"/>
  <c r="F41" i="3"/>
  <c r="G41" i="3" s="1"/>
  <c r="H41" i="3" s="1"/>
  <c r="L40" i="3"/>
  <c r="X40" i="3"/>
  <c r="X41" i="3" s="1"/>
  <c r="C41" i="3" l="1"/>
  <c r="D33" i="3"/>
  <c r="D15" i="3"/>
  <c r="D11" i="3"/>
  <c r="D9" i="3"/>
  <c r="D19" i="3"/>
  <c r="D17" i="3"/>
  <c r="D29" i="3"/>
  <c r="D37" i="3"/>
  <c r="D27" i="3"/>
  <c r="D35" i="3"/>
  <c r="D21" i="3"/>
  <c r="D23" i="3"/>
  <c r="D31" i="3"/>
  <c r="Q39" i="3"/>
  <c r="H39" i="3"/>
  <c r="G39" i="3"/>
  <c r="U39" i="3"/>
  <c r="T39" i="3"/>
  <c r="D13" i="3"/>
  <c r="P39" i="3"/>
  <c r="W39" i="3"/>
  <c r="L39" i="3"/>
  <c r="N39" i="3"/>
  <c r="M39" i="3"/>
  <c r="V39" i="3"/>
  <c r="D25" i="3"/>
  <c r="K39" i="3"/>
  <c r="S39" i="3"/>
  <c r="F39" i="3"/>
  <c r="R39" i="3"/>
  <c r="O39" i="3"/>
  <c r="I40" i="3"/>
  <c r="I39" i="3" s="1"/>
  <c r="I41" i="3" l="1"/>
  <c r="J41" i="3" s="1"/>
  <c r="K41" i="3" s="1"/>
  <c r="L41" i="3" s="1"/>
  <c r="M41" i="3" s="1"/>
  <c r="N41" i="3" s="1"/>
  <c r="O41" i="3" s="1"/>
  <c r="P41" i="3" s="1"/>
  <c r="Q41" i="3" s="1"/>
  <c r="R41" i="3" s="1"/>
  <c r="S41" i="3" s="1"/>
  <c r="T41" i="3" s="1"/>
  <c r="U41" i="3" s="1"/>
  <c r="V41" i="3" s="1"/>
  <c r="W41" i="3" s="1"/>
  <c r="D39" i="3"/>
</calcChain>
</file>

<file path=xl/sharedStrings.xml><?xml version="1.0" encoding="utf-8"?>
<sst xmlns="http://schemas.openxmlformats.org/spreadsheetml/2006/main" count="1525" uniqueCount="1022">
  <si>
    <r>
      <rPr>
        <b/>
        <sz val="7"/>
        <rFont val="Arial"/>
      </rPr>
      <t>ITEM</t>
    </r>
  </si>
  <si>
    <r>
      <rPr>
        <b/>
        <sz val="7"/>
        <rFont val="Arial"/>
      </rPr>
      <t>CÓDIGO</t>
    </r>
  </si>
  <si>
    <r>
      <rPr>
        <b/>
        <sz val="7"/>
        <rFont val="Arial"/>
      </rPr>
      <t>DESCRIÇÃO</t>
    </r>
  </si>
  <si>
    <r>
      <rPr>
        <b/>
        <sz val="7"/>
        <rFont val="Arial"/>
      </rPr>
      <t>FONTE</t>
    </r>
  </si>
  <si>
    <r>
      <rPr>
        <b/>
        <sz val="7"/>
        <rFont val="Arial"/>
      </rPr>
      <t>UNID</t>
    </r>
  </si>
  <si>
    <r>
      <rPr>
        <b/>
        <sz val="7"/>
        <rFont val="Arial"/>
      </rPr>
      <t>QUANTIDADE</t>
    </r>
  </si>
  <si>
    <r>
      <rPr>
        <b/>
        <sz val="7"/>
        <rFont val="Arial"/>
      </rPr>
      <t>PREÇO UNITÁRIO R$</t>
    </r>
  </si>
  <si>
    <r>
      <rPr>
        <b/>
        <sz val="7"/>
        <rFont val="Arial"/>
      </rPr>
      <t>PREÇO
TOTAL R$</t>
    </r>
  </si>
  <si>
    <r>
      <rPr>
        <b/>
        <sz val="7"/>
        <rFont val="Arial"/>
      </rPr>
      <t>SEM BDI</t>
    </r>
  </si>
  <si>
    <r>
      <rPr>
        <b/>
        <sz val="7"/>
        <rFont val="Arial"/>
      </rPr>
      <t>BDI</t>
    </r>
  </si>
  <si>
    <r>
      <rPr>
        <b/>
        <sz val="7"/>
        <rFont val="Arial"/>
      </rPr>
      <t>COM BDI</t>
    </r>
  </si>
  <si>
    <r>
      <rPr>
        <b/>
        <sz val="7"/>
        <rFont val="Arial"/>
      </rPr>
      <t>1</t>
    </r>
  </si>
  <si>
    <r>
      <rPr>
        <b/>
        <sz val="7"/>
        <rFont val="Arial"/>
      </rPr>
      <t>DEMOLIÇÕES / RETIRADAS / SERVIÇOS PRELIMINARES</t>
    </r>
  </si>
  <si>
    <r>
      <rPr>
        <sz val="7"/>
        <rFont val="Arial"/>
      </rPr>
      <t>1.1</t>
    </r>
  </si>
  <si>
    <r>
      <rPr>
        <sz val="7"/>
        <rFont val="Arial"/>
      </rPr>
      <t>S04268</t>
    </r>
  </si>
  <si>
    <r>
      <rPr>
        <sz val="7"/>
        <rFont val="Arial"/>
      </rPr>
      <t>Remoção de árvore, porte médio, com utilização de retro-escavadeira</t>
    </r>
  </si>
  <si>
    <r>
      <rPr>
        <sz val="7"/>
        <rFont val="Arial"/>
      </rPr>
      <t>ORSE</t>
    </r>
  </si>
  <si>
    <r>
      <rPr>
        <sz val="7"/>
        <rFont val="Arial"/>
      </rPr>
      <t>un</t>
    </r>
  </si>
  <si>
    <r>
      <rPr>
        <sz val="7"/>
        <rFont val="Arial"/>
      </rPr>
      <t>89,19</t>
    </r>
  </si>
  <si>
    <r>
      <rPr>
        <sz val="7"/>
        <rFont val="Arial"/>
      </rPr>
      <t>1.2</t>
    </r>
  </si>
  <si>
    <r>
      <rPr>
        <sz val="7"/>
        <rFont val="Arial"/>
      </rPr>
      <t>97647</t>
    </r>
  </si>
  <si>
    <r>
      <rPr>
        <sz val="7"/>
        <rFont val="Arial"/>
      </rPr>
      <t>REMOÇÃO DE TELHAS, DE FIBROCIMENTO, METÁLICA E CERÂMICA, DE FORMA MANUAL, SEM REAPROVEITAMENTO. AF_12/2017</t>
    </r>
  </si>
  <si>
    <r>
      <rPr>
        <sz val="7"/>
        <rFont val="Arial"/>
      </rPr>
      <t>SINAPI</t>
    </r>
  </si>
  <si>
    <r>
      <rPr>
        <sz val="7"/>
        <rFont val="Arial"/>
      </rPr>
      <t>M2</t>
    </r>
  </si>
  <si>
    <r>
      <rPr>
        <sz val="7"/>
        <rFont val="Arial"/>
      </rPr>
      <t>2,34</t>
    </r>
  </si>
  <si>
    <r>
      <rPr>
        <sz val="7"/>
        <rFont val="Arial"/>
      </rPr>
      <t>1.3</t>
    </r>
  </si>
  <si>
    <r>
      <rPr>
        <sz val="7"/>
        <rFont val="Arial"/>
      </rPr>
      <t>97650</t>
    </r>
  </si>
  <si>
    <r>
      <rPr>
        <sz val="7"/>
        <rFont val="Arial"/>
      </rPr>
      <t>REMOÇÃO DE TRAMA DE MADEIRA PARA COBERTURA, DE FORMA MANUAL, SEM REAPROVEITAMENTO. AF_12/2017</t>
    </r>
  </si>
  <si>
    <r>
      <rPr>
        <sz val="7"/>
        <rFont val="Arial"/>
      </rPr>
      <t>5,02</t>
    </r>
  </si>
  <si>
    <r>
      <rPr>
        <sz val="7"/>
        <rFont val="Arial"/>
      </rPr>
      <t>1.4</t>
    </r>
  </si>
  <si>
    <r>
      <rPr>
        <sz val="7"/>
        <rFont val="Arial"/>
      </rPr>
      <t>97651</t>
    </r>
  </si>
  <si>
    <r>
      <rPr>
        <sz val="7"/>
        <rFont val="Arial"/>
      </rPr>
      <t>REMOÇÃO DE TESOURAS DE MADEIRA, COM VÃO MENOR QUE 8M, DE FORMA MANUAL, SEM REAPROVEITAMENTO. AF_12/2017</t>
    </r>
  </si>
  <si>
    <r>
      <rPr>
        <sz val="7"/>
        <rFont val="Arial"/>
      </rPr>
      <t>UN</t>
    </r>
  </si>
  <si>
    <r>
      <rPr>
        <sz val="7"/>
        <rFont val="Arial"/>
      </rPr>
      <t>55,69</t>
    </r>
  </si>
  <si>
    <r>
      <rPr>
        <sz val="7"/>
        <rFont val="Arial"/>
      </rPr>
      <t>1.5</t>
    </r>
  </si>
  <si>
    <r>
      <rPr>
        <sz val="7"/>
        <rFont val="Arial"/>
      </rPr>
      <t>97625</t>
    </r>
  </si>
  <si>
    <r>
      <rPr>
        <sz val="7"/>
        <rFont val="Arial"/>
      </rPr>
      <t>DEMOLIÇÃO DE ALVENARIA PARA QUALQUER TIPO DE BLOCO, DE FORMA MECANIZADA, SEM REAPROVEITAMENTO. AF_12/2017</t>
    </r>
  </si>
  <si>
    <r>
      <rPr>
        <sz val="7"/>
        <rFont val="Arial"/>
      </rPr>
      <t>M3</t>
    </r>
  </si>
  <si>
    <r>
      <rPr>
        <sz val="7"/>
        <rFont val="Arial"/>
      </rPr>
      <t>42,08</t>
    </r>
  </si>
  <si>
    <r>
      <rPr>
        <sz val="7"/>
        <rFont val="Arial"/>
      </rPr>
      <t>1.6</t>
    </r>
  </si>
  <si>
    <r>
      <rPr>
        <sz val="7"/>
        <rFont val="Arial"/>
      </rPr>
      <t>97627</t>
    </r>
  </si>
  <si>
    <r>
      <rPr>
        <sz val="7"/>
        <rFont val="Arial"/>
      </rPr>
      <t>DEMOLIÇÃO DE PILARES E VIGAS EM CONCRETO ARMADO, DE FORMA MECANIZADA COM MARTELETE, SEM REAPROVEITAMENTO. AF_12/2017</t>
    </r>
  </si>
  <si>
    <r>
      <rPr>
        <sz val="7"/>
        <rFont val="Arial"/>
      </rPr>
      <t>185,44</t>
    </r>
  </si>
  <si>
    <r>
      <rPr>
        <sz val="7"/>
        <rFont val="Arial"/>
      </rPr>
      <t>1.7</t>
    </r>
  </si>
  <si>
    <r>
      <rPr>
        <sz val="7"/>
        <rFont val="Arial"/>
      </rPr>
      <t>97629</t>
    </r>
  </si>
  <si>
    <r>
      <rPr>
        <sz val="7"/>
        <rFont val="Arial"/>
      </rPr>
      <t>DEMOLIÇÃO DE LAJES, DE FORMA MECANIZADA COM MARTELETE, SEM REAPROVEITAMENTO. AF_12/2017</t>
    </r>
  </si>
  <si>
    <r>
      <rPr>
        <sz val="7"/>
        <rFont val="Arial"/>
      </rPr>
      <t>78,90</t>
    </r>
  </si>
  <si>
    <r>
      <rPr>
        <sz val="7"/>
        <rFont val="Arial"/>
      </rPr>
      <t>1.8</t>
    </r>
  </si>
  <si>
    <r>
      <rPr>
        <sz val="7"/>
        <rFont val="Arial"/>
      </rPr>
      <t>S00020</t>
    </r>
  </si>
  <si>
    <r>
      <rPr>
        <sz val="7"/>
        <rFont val="Arial"/>
      </rPr>
      <t>Demolição de pavimentação em paralelepípedo ou pré-moldados de concreto c/ reaproveitamento</t>
    </r>
  </si>
  <si>
    <r>
      <rPr>
        <sz val="7"/>
        <rFont val="Arial"/>
      </rPr>
      <t>m2</t>
    </r>
  </si>
  <si>
    <r>
      <rPr>
        <sz val="7"/>
        <rFont val="Arial"/>
      </rPr>
      <t>8,45</t>
    </r>
  </si>
  <si>
    <r>
      <rPr>
        <sz val="7"/>
        <rFont val="Arial"/>
      </rPr>
      <t>1.9</t>
    </r>
  </si>
  <si>
    <r>
      <rPr>
        <sz val="7"/>
        <rFont val="Arial"/>
      </rPr>
      <t>CPU</t>
    </r>
  </si>
  <si>
    <r>
      <rPr>
        <sz val="7"/>
        <rFont val="Arial"/>
      </rPr>
      <t>DEMOLIÇÃO DE CONCRETO SIMPLES COM MARTELETE</t>
    </r>
  </si>
  <si>
    <r>
      <rPr>
        <sz val="7"/>
        <rFont val="Arial"/>
      </rPr>
      <t>PRÓPRIA</t>
    </r>
  </si>
  <si>
    <r>
      <rPr>
        <sz val="7"/>
        <rFont val="Arial"/>
      </rPr>
      <t>64,11</t>
    </r>
  </si>
  <si>
    <r>
      <rPr>
        <sz val="7"/>
        <rFont val="Arial"/>
      </rPr>
      <t>1.10</t>
    </r>
  </si>
  <si>
    <r>
      <rPr>
        <sz val="7"/>
        <rFont val="Arial"/>
      </rPr>
      <t>C1630</t>
    </r>
  </si>
  <si>
    <r>
      <rPr>
        <sz val="7"/>
        <rFont val="Arial"/>
      </rPr>
      <t>LOCAÇÃO DA OBRA - EXECUÇÃO DE GABARITO</t>
    </r>
  </si>
  <si>
    <r>
      <rPr>
        <sz val="7"/>
        <rFont val="Arial"/>
      </rPr>
      <t>SEINFRA</t>
    </r>
  </si>
  <si>
    <r>
      <rPr>
        <sz val="7"/>
        <rFont val="Arial"/>
      </rPr>
      <t>6,09</t>
    </r>
  </si>
  <si>
    <r>
      <rPr>
        <sz val="7"/>
        <rFont val="Arial"/>
      </rPr>
      <t>1.11</t>
    </r>
  </si>
  <si>
    <r>
      <rPr>
        <sz val="7"/>
        <rFont val="Arial"/>
      </rPr>
      <t>S00051</t>
    </r>
  </si>
  <si>
    <r>
      <rPr>
        <sz val="7"/>
        <rFont val="Arial"/>
      </rPr>
      <t>Placa de obra em chapa aço galvanizado, instalada</t>
    </r>
  </si>
  <si>
    <r>
      <rPr>
        <sz val="7"/>
        <rFont val="Arial"/>
      </rPr>
      <t>344,82</t>
    </r>
  </si>
  <si>
    <r>
      <rPr>
        <b/>
        <sz val="7"/>
        <rFont val="Arial"/>
      </rPr>
      <t>2</t>
    </r>
  </si>
  <si>
    <r>
      <rPr>
        <b/>
        <sz val="7"/>
        <rFont val="Arial"/>
      </rPr>
      <t>INFRAESTRUTURA</t>
    </r>
  </si>
  <si>
    <r>
      <rPr>
        <sz val="7"/>
        <rFont val="Arial"/>
      </rPr>
      <t>2.1</t>
    </r>
  </si>
  <si>
    <r>
      <rPr>
        <sz val="7"/>
        <rFont val="Arial"/>
      </rPr>
      <t>94319</t>
    </r>
  </si>
  <si>
    <r>
      <rPr>
        <sz val="7"/>
        <rFont val="Arial"/>
      </rPr>
      <t>ATERRO MANUAL DE VALAS COM SOLO ARGILO-ARENOSO E COMPACTAÇÃO MECANIZADA. AF_05/2016</t>
    </r>
  </si>
  <si>
    <r>
      <rPr>
        <sz val="7"/>
        <rFont val="Arial"/>
      </rPr>
      <t>32,74</t>
    </r>
  </si>
  <si>
    <r>
      <rPr>
        <sz val="7"/>
        <rFont val="Arial"/>
      </rPr>
      <t>2.2</t>
    </r>
  </si>
  <si>
    <r>
      <rPr>
        <sz val="7"/>
        <rFont val="Arial"/>
      </rPr>
      <t>96523</t>
    </r>
  </si>
  <si>
    <r>
      <rPr>
        <sz val="7"/>
        <rFont val="Arial"/>
      </rPr>
      <t>ESCAVAÇÃO MANUAL PARA BLOCO DE COROAMENTO OU SAPATA (INCLUINDO ESCAVAÇÃO PARA COLOCAÇÃO DE FÔRMAS). AF_06/2017</t>
    </r>
  </si>
  <si>
    <r>
      <rPr>
        <sz val="7"/>
        <rFont val="Arial"/>
      </rPr>
      <t>63,46</t>
    </r>
  </si>
  <si>
    <r>
      <rPr>
        <sz val="7"/>
        <rFont val="Arial"/>
      </rPr>
      <t>2.3</t>
    </r>
  </si>
  <si>
    <r>
      <rPr>
        <sz val="7"/>
        <rFont val="Arial"/>
      </rPr>
      <t>93382</t>
    </r>
  </si>
  <si>
    <r>
      <rPr>
        <sz val="7"/>
        <rFont val="Arial"/>
      </rPr>
      <t>REATERRO MANUAL DE VALAS COM COMPACTAÇÃO MECANIZADA. AF_04/2016</t>
    </r>
  </si>
  <si>
    <r>
      <rPr>
        <sz val="7"/>
        <rFont val="Arial"/>
      </rPr>
      <t>20,68</t>
    </r>
  </si>
  <si>
    <r>
      <rPr>
        <sz val="7"/>
        <rFont val="Arial"/>
      </rPr>
      <t>2.4</t>
    </r>
  </si>
  <si>
    <r>
      <rPr>
        <sz val="7"/>
        <rFont val="Arial"/>
      </rPr>
      <t>95241</t>
    </r>
  </si>
  <si>
    <r>
      <rPr>
        <sz val="7"/>
        <rFont val="Arial"/>
      </rPr>
      <t>LASTRO DE CONCRETO MAGRO, APLICADO EM PISOS, LAJES SOBRE SOLO OU RADIERS, ESPESSURA DE 5 CM. AF_07/2016</t>
    </r>
  </si>
  <si>
    <r>
      <rPr>
        <sz val="7"/>
        <rFont val="Arial"/>
      </rPr>
      <t>21,85</t>
    </r>
  </si>
  <si>
    <r>
      <rPr>
        <sz val="7"/>
        <rFont val="Arial"/>
      </rPr>
      <t>2.5</t>
    </r>
  </si>
  <si>
    <r>
      <rPr>
        <sz val="7"/>
        <rFont val="Arial"/>
      </rPr>
      <t>C4592</t>
    </r>
  </si>
  <si>
    <r>
      <rPr>
        <sz val="7"/>
        <rFont val="Arial"/>
      </rPr>
      <t>ALVENARIA DE EMBASAMENTO EM TIJOLO CERÂMICO FURADO C/ ARGAMASSA CIMENTO E AREIA 1:4</t>
    </r>
  </si>
  <si>
    <r>
      <rPr>
        <sz val="7"/>
        <rFont val="Arial"/>
      </rPr>
      <t>612,00</t>
    </r>
  </si>
  <si>
    <r>
      <rPr>
        <sz val="7"/>
        <rFont val="Arial"/>
      </rPr>
      <t>2.6</t>
    </r>
  </si>
  <si>
    <r>
      <rPr>
        <sz val="7"/>
        <rFont val="Arial"/>
      </rPr>
      <t>S00088</t>
    </r>
  </si>
  <si>
    <r>
      <rPr>
        <sz val="7"/>
        <rFont val="Arial"/>
      </rPr>
      <t>Forma plana para fundações, em compensado resinado 12mm, 07 usos</t>
    </r>
  </si>
  <si>
    <r>
      <rPr>
        <sz val="7"/>
        <rFont val="Arial"/>
      </rPr>
      <t>66,55</t>
    </r>
  </si>
  <si>
    <r>
      <rPr>
        <sz val="7"/>
        <rFont val="Arial"/>
      </rPr>
      <t>2.7</t>
    </r>
  </si>
  <si>
    <r>
      <rPr>
        <sz val="7"/>
        <rFont val="Arial"/>
      </rPr>
      <t>96546</t>
    </r>
  </si>
  <si>
    <r>
      <rPr>
        <sz val="7"/>
        <rFont val="Arial"/>
      </rPr>
      <t>ARMAÇÃO DE BLOCO, VIGA BALDRAME OU SAPATA UTILIZANDO AÇO CA-50 DE 10 MM - MONTAGEM. AF_06/2017</t>
    </r>
  </si>
  <si>
    <r>
      <rPr>
        <sz val="7"/>
        <rFont val="Arial"/>
      </rPr>
      <t>KG</t>
    </r>
  </si>
  <si>
    <r>
      <rPr>
        <sz val="7"/>
        <rFont val="Arial"/>
      </rPr>
      <t>16,13</t>
    </r>
  </si>
  <si>
    <r>
      <rPr>
        <sz val="7"/>
        <rFont val="Arial"/>
      </rPr>
      <t>2.8</t>
    </r>
  </si>
  <si>
    <r>
      <rPr>
        <sz val="7"/>
        <rFont val="Arial"/>
      </rPr>
      <t>94965</t>
    </r>
  </si>
  <si>
    <r>
      <rPr>
        <sz val="7"/>
        <rFont val="Arial"/>
      </rPr>
      <t>CONCRETO FCK = 25MPA, TRAÇO 1:2,3:2,7 (EM MASSA SECA DE CIMENTO/ AREIA MÉDIA/ BRITA 1) - PREPARO MECÂNICO COM BETONEIRA 400 L. AF_05/2021</t>
    </r>
  </si>
  <si>
    <r>
      <rPr>
        <sz val="7"/>
        <rFont val="Arial"/>
      </rPr>
      <t>358,06</t>
    </r>
  </si>
  <si>
    <r>
      <rPr>
        <sz val="7"/>
        <rFont val="Arial"/>
      </rPr>
      <t>2.9</t>
    </r>
  </si>
  <si>
    <r>
      <rPr>
        <sz val="7"/>
        <rFont val="Arial"/>
      </rPr>
      <t>92873</t>
    </r>
  </si>
  <si>
    <r>
      <rPr>
        <sz val="7"/>
        <rFont val="Arial"/>
      </rPr>
      <t>LANÇAMENTO COM USO DE BALDES, ADENSAMENTO E ACABAMENTO DE CONCRETO EM ESTRUTURAS. AF_12/2015</t>
    </r>
  </si>
  <si>
    <r>
      <rPr>
        <sz val="7"/>
        <rFont val="Arial"/>
      </rPr>
      <t>143,16</t>
    </r>
  </si>
  <si>
    <r>
      <rPr>
        <sz val="7"/>
        <rFont val="Arial"/>
      </rPr>
      <t>2.10</t>
    </r>
  </si>
  <si>
    <r>
      <rPr>
        <sz val="7"/>
        <rFont val="Arial"/>
      </rPr>
      <t>S04953</t>
    </r>
  </si>
  <si>
    <r>
      <rPr>
        <sz val="7"/>
        <rFont val="Arial"/>
      </rPr>
      <t>Impermeabilização de alicerce e viga baldrame com 2 demãos de tinta asfáltica tipo Neutrol da Vedacit ou similar, exceto argamassa impermeabilização</t>
    </r>
  </si>
  <si>
    <r>
      <rPr>
        <sz val="7"/>
        <rFont val="Arial"/>
      </rPr>
      <t>21,73</t>
    </r>
  </si>
  <si>
    <r>
      <rPr>
        <b/>
        <sz val="7"/>
        <rFont val="Arial"/>
      </rPr>
      <t>3</t>
    </r>
  </si>
  <si>
    <r>
      <rPr>
        <b/>
        <sz val="7"/>
        <rFont val="Arial"/>
      </rPr>
      <t>SUPERESTRUTURA</t>
    </r>
  </si>
  <si>
    <r>
      <rPr>
        <b/>
        <sz val="7"/>
        <rFont val="Arial"/>
      </rPr>
      <t>3.1</t>
    </r>
  </si>
  <si>
    <r>
      <rPr>
        <b/>
        <sz val="7"/>
        <rFont val="Arial"/>
      </rPr>
      <t>CONCRETO ARMADO (PILARES / VIGAS)</t>
    </r>
  </si>
  <si>
    <r>
      <rPr>
        <sz val="7"/>
        <rFont val="Arial"/>
      </rPr>
      <t>3.1.1</t>
    </r>
  </si>
  <si>
    <r>
      <rPr>
        <sz val="7"/>
        <rFont val="Arial"/>
      </rPr>
      <t>92775</t>
    </r>
  </si>
  <si>
    <r>
      <rPr>
        <sz val="7"/>
        <rFont val="Arial"/>
      </rPr>
      <t>ARMAÇÃO DE PILAR OU VIGA DE UMA ESTRUTURA CONVENCIONAL DE CONCRETO ARMADO EM UMA EDIFICAÇÃO TÉRREA OU SOBRADO UTILIZANDO AÇO CA-60 DE 5,0 MM - MONTAGEM. AF_12/2015</t>
    </r>
  </si>
  <si>
    <r>
      <rPr>
        <sz val="7"/>
        <rFont val="Arial"/>
      </rPr>
      <t>18,84</t>
    </r>
  </si>
  <si>
    <r>
      <rPr>
        <sz val="7"/>
        <rFont val="Arial"/>
      </rPr>
      <t>3.1.2</t>
    </r>
  </si>
  <si>
    <r>
      <rPr>
        <sz val="7"/>
        <rFont val="Arial"/>
      </rPr>
      <t>92776</t>
    </r>
  </si>
  <si>
    <r>
      <rPr>
        <sz val="7"/>
        <rFont val="Arial"/>
      </rPr>
      <t>ARMAÇÃO DE PILAR OU VIGA DE UMA ESTRUTURA CONVENCIONAL DE CONCRETO ARMADO EM UMA EDIFICAÇÃO TÉRREA OU SOBRADO UTILIZANDO AÇO CA-50 DE 6,3 MM - MONTAGEM. AF_12/2015</t>
    </r>
  </si>
  <si>
    <r>
      <rPr>
        <sz val="7"/>
        <rFont val="Arial"/>
      </rPr>
      <t>18,47</t>
    </r>
  </si>
  <si>
    <r>
      <rPr>
        <sz val="7"/>
        <rFont val="Arial"/>
      </rPr>
      <t>3.1.3</t>
    </r>
  </si>
  <si>
    <r>
      <rPr>
        <sz val="7"/>
        <rFont val="Arial"/>
      </rPr>
      <t>92778</t>
    </r>
  </si>
  <si>
    <r>
      <rPr>
        <sz val="7"/>
        <rFont val="Arial"/>
      </rPr>
      <t>ARMAÇÃO DE PILAR OU VIGA DE UMA ESTRUTURA CONVENCIONAL DE CONCRETO ARMADO EM UMA EDIFICAÇÃO TÉRREA OU SOBRADO UTILIZANDO AÇO CA-50 DE 10,0 MM - MONTAGEM. AF_12/2015</t>
    </r>
  </si>
  <si>
    <r>
      <rPr>
        <sz val="7"/>
        <rFont val="Arial"/>
      </rPr>
      <t>16,09</t>
    </r>
  </si>
  <si>
    <r>
      <rPr>
        <sz val="7"/>
        <rFont val="Arial"/>
      </rPr>
      <t>3.1.4</t>
    </r>
  </si>
  <si>
    <r>
      <rPr>
        <sz val="7"/>
        <rFont val="Arial"/>
      </rPr>
      <t>92779</t>
    </r>
  </si>
  <si>
    <r>
      <rPr>
        <sz val="7"/>
        <rFont val="Arial"/>
      </rPr>
      <t>ARMAÇÃO DE PILAR OU VIGA DE UMA ESTRUTURA CONVENCIONAL DE CONCRETO ARMADO EM UMA EDIFICAÇÃO TÉRREA OU SOBRADO UTILIZANDO AÇO CA-50 DE 12,5 MM - MONTAGEM. AF_12/2015</t>
    </r>
  </si>
  <si>
    <r>
      <rPr>
        <sz val="7"/>
        <rFont val="Arial"/>
      </rPr>
      <t>13,68</t>
    </r>
  </si>
  <si>
    <r>
      <rPr>
        <sz val="7"/>
        <rFont val="Arial"/>
      </rPr>
      <t>3.1.5</t>
    </r>
  </si>
  <si>
    <r>
      <rPr>
        <sz val="7"/>
        <rFont val="Arial"/>
      </rPr>
      <t>S03739</t>
    </r>
  </si>
  <si>
    <r>
      <rPr>
        <sz val="7"/>
        <rFont val="Arial"/>
      </rPr>
      <t>Forma plana para estruturas, em compensado plastificado de 12mm, 12 usos, inclusive escoramento - Revisada 07.2015</t>
    </r>
  </si>
  <si>
    <r>
      <rPr>
        <sz val="7"/>
        <rFont val="Arial"/>
      </rPr>
      <t>39,21</t>
    </r>
  </si>
  <si>
    <r>
      <rPr>
        <sz val="7"/>
        <rFont val="Arial"/>
      </rPr>
      <t>3.1.6</t>
    </r>
  </si>
  <si>
    <r>
      <rPr>
        <sz val="7"/>
        <rFont val="Arial"/>
      </rPr>
      <t>3.1.7</t>
    </r>
  </si>
  <si>
    <r>
      <rPr>
        <b/>
        <sz val="7"/>
        <rFont val="Arial"/>
      </rPr>
      <t>3.2</t>
    </r>
  </si>
  <si>
    <r>
      <rPr>
        <b/>
        <sz val="7"/>
        <rFont val="Arial"/>
      </rPr>
      <t>LAJE</t>
    </r>
  </si>
  <si>
    <r>
      <rPr>
        <sz val="7"/>
        <rFont val="Arial"/>
      </rPr>
      <t>3.2.1</t>
    </r>
  </si>
  <si>
    <r>
      <rPr>
        <sz val="7"/>
        <rFont val="Arial"/>
      </rPr>
      <t>101963</t>
    </r>
  </si>
  <si>
    <r>
      <rPr>
        <sz val="7"/>
        <rFont val="Arial"/>
      </rPr>
      <t>LAJE PRÉ-MOLDADA UNIDIRECIONAL, BIAPOIADA, PARA PISO, ENCHIMENTO EM CERÂMICA, VIGOTA CONVENCIONAL, ALTURA TOTAL DA LAJE (ENCHIMENTO+CAPA) = (8+4). AF_11/2020</t>
    </r>
  </si>
  <si>
    <r>
      <rPr>
        <sz val="7"/>
        <rFont val="Arial"/>
      </rPr>
      <t>153,07</t>
    </r>
  </si>
  <si>
    <r>
      <rPr>
        <b/>
        <sz val="7"/>
        <rFont val="Arial"/>
      </rPr>
      <t>3.3</t>
    </r>
  </si>
  <si>
    <r>
      <rPr>
        <b/>
        <sz val="7"/>
        <rFont val="Arial"/>
      </rPr>
      <t>VERGAS E CONTRA VERGAS</t>
    </r>
  </si>
  <si>
    <r>
      <rPr>
        <sz val="7"/>
        <rFont val="Arial"/>
      </rPr>
      <t>3.3.1</t>
    </r>
  </si>
  <si>
    <r>
      <rPr>
        <sz val="7"/>
        <rFont val="Arial"/>
      </rPr>
      <t>93184</t>
    </r>
  </si>
  <si>
    <r>
      <rPr>
        <sz val="7"/>
        <rFont val="Arial"/>
      </rPr>
      <t>VERGA PRÉ-MOLDADA PARA PORTAS COM ATÉ 1,5 M DE VÃO. AF_03/2016</t>
    </r>
  </si>
  <si>
    <r>
      <rPr>
        <sz val="7"/>
        <rFont val="Arial"/>
      </rPr>
      <t>M</t>
    </r>
  </si>
  <si>
    <r>
      <rPr>
        <sz val="7"/>
        <rFont val="Arial"/>
      </rPr>
      <t>30,08</t>
    </r>
  </si>
  <si>
    <r>
      <rPr>
        <sz val="7"/>
        <rFont val="Arial"/>
      </rPr>
      <t>3.3.2</t>
    </r>
  </si>
  <si>
    <r>
      <rPr>
        <sz val="7"/>
        <rFont val="Arial"/>
      </rPr>
      <t>93185</t>
    </r>
  </si>
  <si>
    <r>
      <rPr>
        <sz val="7"/>
        <rFont val="Arial"/>
      </rPr>
      <t>VERGA PRÉ-MOLDADA PARA PORTAS COM MAIS DE 1,5 M DE VÃO. AF_03/2016</t>
    </r>
  </si>
  <si>
    <r>
      <rPr>
        <sz val="7"/>
        <rFont val="Arial"/>
      </rPr>
      <t>53,15</t>
    </r>
  </si>
  <si>
    <r>
      <rPr>
        <sz val="7"/>
        <rFont val="Arial"/>
      </rPr>
      <t>3.3.3</t>
    </r>
  </si>
  <si>
    <r>
      <rPr>
        <sz val="7"/>
        <rFont val="Arial"/>
      </rPr>
      <t>93182</t>
    </r>
  </si>
  <si>
    <r>
      <rPr>
        <sz val="7"/>
        <rFont val="Arial"/>
      </rPr>
      <t>VERGA PRÉ-MOLDADA PARA JANELAS COM ATÉ 1,5 M DE VÃO. AF_03/2016</t>
    </r>
  </si>
  <si>
    <r>
      <rPr>
        <sz val="7"/>
        <rFont val="Arial"/>
      </rPr>
      <t>41,28</t>
    </r>
  </si>
  <si>
    <r>
      <rPr>
        <sz val="7"/>
        <rFont val="Arial"/>
      </rPr>
      <t>3.3.4</t>
    </r>
  </si>
  <si>
    <r>
      <rPr>
        <sz val="7"/>
        <rFont val="Arial"/>
      </rPr>
      <t>93183</t>
    </r>
  </si>
  <si>
    <r>
      <rPr>
        <sz val="7"/>
        <rFont val="Arial"/>
      </rPr>
      <t>VERGA PRÉ-MOLDADA PARA JANELAS COM MAIS DE 1,5 M DE VÃO. AF_03/2016</t>
    </r>
  </si>
  <si>
    <r>
      <rPr>
        <sz val="7"/>
        <rFont val="Arial"/>
      </rPr>
      <t>53,85</t>
    </r>
  </si>
  <si>
    <r>
      <rPr>
        <sz val="7"/>
        <rFont val="Arial"/>
      </rPr>
      <t>3.3.5</t>
    </r>
  </si>
  <si>
    <r>
      <rPr>
        <sz val="7"/>
        <rFont val="Arial"/>
      </rPr>
      <t>93194</t>
    </r>
  </si>
  <si>
    <r>
      <rPr>
        <sz val="7"/>
        <rFont val="Arial"/>
      </rPr>
      <t>CONTRAVERGA PRÉ-MOLDADA PARA VÃOS DE ATÉ 1,5 M DE COMPRIMENTO. AF_03/2016</t>
    </r>
  </si>
  <si>
    <r>
      <rPr>
        <sz val="7"/>
        <rFont val="Arial"/>
      </rPr>
      <t>40,46</t>
    </r>
  </si>
  <si>
    <r>
      <rPr>
        <sz val="7"/>
        <rFont val="Arial"/>
      </rPr>
      <t>3.3.6</t>
    </r>
  </si>
  <si>
    <r>
      <rPr>
        <sz val="7"/>
        <rFont val="Arial"/>
      </rPr>
      <t>93195</t>
    </r>
  </si>
  <si>
    <r>
      <rPr>
        <sz val="7"/>
        <rFont val="Arial"/>
      </rPr>
      <t>CONTRAVERGA PRÉ-MOLDADA PARA VÃOS DE MAIS DE 1,5 M DE COMPRIMENTO. AF_03/2016</t>
    </r>
  </si>
  <si>
    <r>
      <rPr>
        <sz val="7"/>
        <rFont val="Arial"/>
      </rPr>
      <t>48,82</t>
    </r>
  </si>
  <si>
    <r>
      <rPr>
        <b/>
        <sz val="7"/>
        <rFont val="Arial"/>
      </rPr>
      <t>4</t>
    </r>
  </si>
  <si>
    <r>
      <rPr>
        <b/>
        <sz val="7"/>
        <rFont val="Arial"/>
      </rPr>
      <t>PAREDES E FECHAMENTOS</t>
    </r>
  </si>
  <si>
    <r>
      <rPr>
        <sz val="7"/>
        <rFont val="Arial"/>
      </rPr>
      <t>4.1</t>
    </r>
  </si>
  <si>
    <r>
      <rPr>
        <sz val="7"/>
        <rFont val="Arial"/>
      </rPr>
      <t>87503</t>
    </r>
  </si>
  <si>
    <r>
      <rPr>
        <sz val="7"/>
        <rFont val="Arial"/>
      </rPr>
      <t>ALVENARIA DE VEDAÇÃO DE BLOCOS CERÂMICOS FURADOS NA HORIZONTAL DE 9X19X19CM (ESPESSURA 9CM) DE PAREDES COM ÁREA LÍQUIDA MAIOR OU IGUAL A 6M² SEM VÃOS E ARGAMASSA DE ASSENTAMENTO COM PREPARO EM BETONEIRA. AF_06/2014</t>
    </r>
  </si>
  <si>
    <r>
      <rPr>
        <sz val="7"/>
        <rFont val="Arial"/>
      </rPr>
      <t>56,65</t>
    </r>
  </si>
  <si>
    <r>
      <rPr>
        <sz val="7"/>
        <rFont val="Arial"/>
      </rPr>
      <t>4.2</t>
    </r>
  </si>
  <si>
    <r>
      <rPr>
        <sz val="7"/>
        <rFont val="Arial"/>
      </rPr>
      <t>ALVENARIA DE VEDAÇÃO DE BLOCOS CERÂMICOS FURADOS 9x19x19 CM (ESPESSURA 19CM) E ARGAMASSA DE ASSENTAMENTO COM PREPARO EM BETONEIRA</t>
    </r>
  </si>
  <si>
    <r>
      <rPr>
        <sz val="7"/>
        <rFont val="Arial"/>
      </rPr>
      <t>72,46</t>
    </r>
  </si>
  <si>
    <r>
      <rPr>
        <b/>
        <sz val="7"/>
        <rFont val="Arial"/>
      </rPr>
      <t>5</t>
    </r>
  </si>
  <si>
    <r>
      <rPr>
        <b/>
        <sz val="7"/>
        <rFont val="Arial"/>
      </rPr>
      <t>COBERTURA</t>
    </r>
  </si>
  <si>
    <r>
      <rPr>
        <sz val="7"/>
        <rFont val="Arial"/>
      </rPr>
      <t>5.1</t>
    </r>
  </si>
  <si>
    <r>
      <rPr>
        <sz val="7"/>
        <rFont val="Arial"/>
      </rPr>
      <t>ESTRUTURA METÁLICA P/ COBERTURA C/ VIGAS - TRELIÇADAS E TERÇAS</t>
    </r>
  </si>
  <si>
    <r>
      <rPr>
        <sz val="7"/>
        <rFont val="Arial"/>
      </rPr>
      <t>115,85</t>
    </r>
  </si>
  <si>
    <r>
      <rPr>
        <sz val="7"/>
        <rFont val="Arial"/>
      </rPr>
      <t>5.2</t>
    </r>
  </si>
  <si>
    <r>
      <rPr>
        <sz val="7"/>
        <rFont val="Arial"/>
      </rPr>
      <t>C2450</t>
    </r>
  </si>
  <si>
    <r>
      <rPr>
        <sz val="7"/>
        <rFont val="Arial"/>
      </rPr>
      <t>TELHA TERMOACÚSTICA TRAPEZOIDAL INCLINAÇÃO 17.6%</t>
    </r>
  </si>
  <si>
    <r>
      <rPr>
        <sz val="7"/>
        <rFont val="Arial"/>
      </rPr>
      <t>129,90</t>
    </r>
  </si>
  <si>
    <r>
      <rPr>
        <sz val="7"/>
        <rFont val="Arial"/>
      </rPr>
      <t>5.3</t>
    </r>
  </si>
  <si>
    <r>
      <rPr>
        <sz val="7"/>
        <rFont val="Arial"/>
      </rPr>
      <t>C4827</t>
    </r>
  </si>
  <si>
    <r>
      <rPr>
        <sz val="7"/>
        <rFont val="Arial"/>
      </rPr>
      <t>TELHA DE ALUMÍNIO ONDULADA, ESP.=0,7MM</t>
    </r>
  </si>
  <si>
    <r>
      <rPr>
        <sz val="7"/>
        <rFont val="Arial"/>
      </rPr>
      <t>61,09</t>
    </r>
  </si>
  <si>
    <r>
      <rPr>
        <sz val="7"/>
        <rFont val="Arial"/>
      </rPr>
      <t>5.4</t>
    </r>
  </si>
  <si>
    <r>
      <rPr>
        <sz val="7"/>
        <rFont val="Arial"/>
      </rPr>
      <t>94201</t>
    </r>
  </si>
  <si>
    <r>
      <rPr>
        <sz val="7"/>
        <rFont val="Arial"/>
      </rPr>
      <t>TELHAMENTO COM TELHA CERÂMICA CAPA-CANAL, TIPO COLONIAL, COM ATÉ 2 ÁGUAS, INCLUSO TRANSPORTE VERTICAL. AF_07/2019</t>
    </r>
  </si>
  <si>
    <r>
      <rPr>
        <sz val="7"/>
        <rFont val="Arial"/>
      </rPr>
      <t>29,17</t>
    </r>
  </si>
  <si>
    <r>
      <rPr>
        <sz val="7"/>
        <rFont val="Arial"/>
      </rPr>
      <t>5.5</t>
    </r>
  </si>
  <si>
    <r>
      <rPr>
        <sz val="7"/>
        <rFont val="Arial"/>
      </rPr>
      <t>S00254</t>
    </r>
  </si>
  <si>
    <r>
      <rPr>
        <sz val="7"/>
        <rFont val="Arial"/>
      </rPr>
      <t>Cumeeira em alumínio - 30cm de cada lado, e= 0,8mm</t>
    </r>
  </si>
  <si>
    <r>
      <rPr>
        <sz val="7"/>
        <rFont val="Arial"/>
      </rPr>
      <t>m</t>
    </r>
  </si>
  <si>
    <r>
      <rPr>
        <sz val="7"/>
        <rFont val="Arial"/>
      </rPr>
      <t>88,59</t>
    </r>
  </si>
  <si>
    <r>
      <rPr>
        <sz val="7"/>
        <rFont val="Arial"/>
      </rPr>
      <t>5.6</t>
    </r>
  </si>
  <si>
    <r>
      <rPr>
        <sz val="7"/>
        <rFont val="Arial"/>
      </rPr>
      <t>C1002</t>
    </r>
  </si>
  <si>
    <r>
      <rPr>
        <sz val="7"/>
        <rFont val="Arial"/>
      </rPr>
      <t>CUMEEIRA TERMOACÚSTICA</t>
    </r>
  </si>
  <si>
    <r>
      <rPr>
        <sz val="7"/>
        <rFont val="Arial"/>
      </rPr>
      <t>61,36</t>
    </r>
  </si>
  <si>
    <r>
      <rPr>
        <sz val="7"/>
        <rFont val="Arial"/>
      </rPr>
      <t>5.7</t>
    </r>
  </si>
  <si>
    <r>
      <rPr>
        <sz val="7"/>
        <rFont val="Arial"/>
      </rPr>
      <t>S00304</t>
    </r>
  </si>
  <si>
    <r>
      <rPr>
        <sz val="7"/>
        <rFont val="Arial"/>
      </rPr>
      <t>Rufo de concreto armado fck=20mpa l=30cm e h=5cm</t>
    </r>
  </si>
  <si>
    <r>
      <rPr>
        <sz val="7"/>
        <rFont val="Arial"/>
      </rPr>
      <t>35,96</t>
    </r>
  </si>
  <si>
    <r>
      <rPr>
        <sz val="7"/>
        <rFont val="Arial"/>
      </rPr>
      <t>5.8</t>
    </r>
  </si>
  <si>
    <r>
      <rPr>
        <sz val="7"/>
        <rFont val="Arial"/>
      </rPr>
      <t>100327</t>
    </r>
  </si>
  <si>
    <r>
      <rPr>
        <sz val="7"/>
        <rFont val="Arial"/>
      </rPr>
      <t>RUFO EXTERNO/INTERNO EM CHAPA DE AÇO GALVANIZADO NÚMERO 26, CORTE DE 33 CM, INCLUSO IÇAMENTO. AF_07/2019</t>
    </r>
  </si>
  <si>
    <r>
      <rPr>
        <sz val="7"/>
        <rFont val="Arial"/>
      </rPr>
      <t>56,18</t>
    </r>
  </si>
  <si>
    <r>
      <rPr>
        <sz val="7"/>
        <rFont val="Arial"/>
      </rPr>
      <t>5.9</t>
    </r>
  </si>
  <si>
    <r>
      <rPr>
        <sz val="7"/>
        <rFont val="Arial"/>
      </rPr>
      <t>94229</t>
    </r>
  </si>
  <si>
    <r>
      <rPr>
        <sz val="7"/>
        <rFont val="Arial"/>
      </rPr>
      <t>CALHA EM CHAPA DE AÇO GALVANIZADO NÚMERO 24, DESENVOLVIMENTO DE 100 CM, INCLUSO TRANSPORTE VERTICAL. AF_07/2019</t>
    </r>
  </si>
  <si>
    <r>
      <rPr>
        <sz val="7"/>
        <rFont val="Arial"/>
      </rPr>
      <t>162,62</t>
    </r>
  </si>
  <si>
    <r>
      <rPr>
        <sz val="7"/>
        <rFont val="Arial"/>
      </rPr>
      <t>5.10</t>
    </r>
  </si>
  <si>
    <r>
      <rPr>
        <sz val="7"/>
        <rFont val="Arial"/>
      </rPr>
      <t>96114</t>
    </r>
  </si>
  <si>
    <r>
      <rPr>
        <sz val="7"/>
        <rFont val="Arial"/>
      </rPr>
      <t>FORRO EM DRYWALL, PARA AMBIENTES COMERCIAIS, INCLUSIVE ESTRUTURA DE FIXAÇÃO. AF_05/2017_P</t>
    </r>
  </si>
  <si>
    <r>
      <rPr>
        <sz val="7"/>
        <rFont val="Arial"/>
      </rPr>
      <t>71,08</t>
    </r>
  </si>
  <si>
    <r>
      <rPr>
        <sz val="7"/>
        <rFont val="Arial"/>
      </rPr>
      <t>5.11</t>
    </r>
  </si>
  <si>
    <r>
      <rPr>
        <sz val="7"/>
        <rFont val="Arial"/>
      </rPr>
      <t>98547</t>
    </r>
  </si>
  <si>
    <r>
      <rPr>
        <sz val="7"/>
        <rFont val="Arial"/>
      </rPr>
      <t>IMPERMEABILIZAÇÃO DE SUPERFÍCIE COM MANTA ASFÁLTICA, DUAS CAMADAS, INCLUSIVE APLICAÇÃO DE PRIMER ASFÁLTICO, E=3MM E E=4MM. AF_06/2018</t>
    </r>
  </si>
  <si>
    <r>
      <rPr>
        <sz val="7"/>
        <rFont val="Arial"/>
      </rPr>
      <t>138,60</t>
    </r>
  </si>
  <si>
    <r>
      <rPr>
        <b/>
        <sz val="7"/>
        <rFont val="Arial"/>
      </rPr>
      <t>6</t>
    </r>
  </si>
  <si>
    <r>
      <rPr>
        <b/>
        <sz val="7"/>
        <rFont val="Arial"/>
      </rPr>
      <t>PAVIMENTAÇÃO</t>
    </r>
  </si>
  <si>
    <r>
      <rPr>
        <b/>
        <sz val="7"/>
        <rFont val="Arial"/>
      </rPr>
      <t>6.1</t>
    </r>
  </si>
  <si>
    <r>
      <rPr>
        <b/>
        <sz val="7"/>
        <rFont val="Arial"/>
      </rPr>
      <t>ÁREA EXTERNA</t>
    </r>
  </si>
  <si>
    <r>
      <rPr>
        <sz val="7"/>
        <rFont val="Arial"/>
      </rPr>
      <t>6.1.1</t>
    </r>
  </si>
  <si>
    <r>
      <rPr>
        <sz val="7"/>
        <rFont val="Arial"/>
      </rPr>
      <t>93680</t>
    </r>
  </si>
  <si>
    <r>
      <rPr>
        <sz val="7"/>
        <rFont val="Arial"/>
      </rPr>
      <t>EXECUÇÃO DE PÁTIO/ESTACIONAMENTO EM PISO INTERTRAVADO, COM BLOCO RETANGULAR COLORIDO DE 20 X 10 CM, ESPESSURA 6 CM. AF_12/2015</t>
    </r>
  </si>
  <si>
    <r>
      <rPr>
        <sz val="7"/>
        <rFont val="Arial"/>
      </rPr>
      <t>45,48</t>
    </r>
  </si>
  <si>
    <r>
      <rPr>
        <sz val="7"/>
        <rFont val="Arial"/>
      </rPr>
      <t>6.1.2</t>
    </r>
  </si>
  <si>
    <r>
      <rPr>
        <sz val="7"/>
        <rFont val="Arial"/>
      </rPr>
      <t>92397</t>
    </r>
  </si>
  <si>
    <r>
      <rPr>
        <sz val="7"/>
        <rFont val="Arial"/>
      </rPr>
      <t>EXECUÇÃO DE PÁTIO/ESTACIONAMENTO EM PISO INTERTRAVADO, COM BLOCO RETANGULAR COR NATURAL DE 20 X 10 CM, ESPESSURA 6 CM. AF_12/2015</t>
    </r>
  </si>
  <si>
    <r>
      <rPr>
        <sz val="7"/>
        <rFont val="Arial"/>
      </rPr>
      <t>40,71</t>
    </r>
  </si>
  <si>
    <r>
      <rPr>
        <sz val="7"/>
        <rFont val="Arial"/>
      </rPr>
      <t>6.1.3</t>
    </r>
  </si>
  <si>
    <r>
      <rPr>
        <sz val="7"/>
        <rFont val="Arial"/>
      </rPr>
      <t>92394</t>
    </r>
  </si>
  <si>
    <r>
      <rPr>
        <sz val="7"/>
        <rFont val="Arial"/>
      </rPr>
      <t>EXECUÇÃO DE PAVIMENTO EM PISO INTERTRAVADO, COM BLOCO SEXTAVADO DE 25 X 25 CM, ESPESSURA 8 CM. AF_12/2015</t>
    </r>
  </si>
  <si>
    <r>
      <rPr>
        <sz val="7"/>
        <rFont val="Arial"/>
      </rPr>
      <t>50,40</t>
    </r>
  </si>
  <si>
    <r>
      <rPr>
        <sz val="7"/>
        <rFont val="Arial"/>
      </rPr>
      <t>6.1.4</t>
    </r>
  </si>
  <si>
    <r>
      <rPr>
        <sz val="7"/>
        <rFont val="Arial"/>
      </rPr>
      <t>S04905</t>
    </r>
  </si>
  <si>
    <r>
      <rPr>
        <sz val="7"/>
        <rFont val="Arial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</si>
  <si>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7"/>
        <rFont val="Arial"/>
      </rPr>
      <t>142,54</t>
    </r>
  </si>
  <si>
    <r>
      <rPr>
        <sz val="7"/>
        <rFont val="Arial"/>
      </rPr>
      <t>6.1.5</t>
    </r>
  </si>
  <si>
    <r>
      <rPr>
        <sz val="7"/>
        <rFont val="Arial"/>
      </rPr>
      <t>98504</t>
    </r>
  </si>
  <si>
    <r>
      <rPr>
        <sz val="7"/>
        <rFont val="Arial"/>
      </rPr>
      <t>PLANTIO DE GRAMA EM PLACAS. AF_05/2018</t>
    </r>
  </si>
  <si>
    <r>
      <rPr>
        <sz val="7"/>
        <rFont val="Arial"/>
      </rPr>
      <t>12,48</t>
    </r>
  </si>
  <si>
    <r>
      <rPr>
        <sz val="7"/>
        <rFont val="Arial"/>
      </rPr>
      <t>6.1.6</t>
    </r>
  </si>
  <si>
    <r>
      <rPr>
        <sz val="7"/>
        <rFont val="Arial"/>
      </rPr>
      <t>S09418</t>
    </r>
  </si>
  <si>
    <r>
      <rPr>
        <sz val="7"/>
        <rFont val="Arial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</si>
  <si>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7"/>
        <rFont val="Arial"/>
      </rPr>
      <t>82,34</t>
    </r>
  </si>
  <si>
    <r>
      <rPr>
        <sz val="7"/>
        <rFont val="Arial"/>
      </rPr>
      <t>6.1.7</t>
    </r>
  </si>
  <si>
    <r>
      <rPr>
        <sz val="7"/>
        <rFont val="Arial"/>
      </rPr>
      <t>S12436</t>
    </r>
  </si>
  <si>
    <r>
      <rPr>
        <sz val="7"/>
        <rFont val="Arial"/>
      </rPr>
      <t>Rampa padrão para acesso de deficientes a passeio público, em concreto simples Fck=25MPa, desempolada, pintada em novacor, 02 demãos e piso tátil de alerta/direcional.</t>
    </r>
  </si>
  <si>
    <r>
      <rPr>
        <sz val="7"/>
        <rFont val="Arial"/>
      </rPr>
      <t>373,66</t>
    </r>
  </si>
  <si>
    <r>
      <rPr>
        <sz val="7"/>
        <rFont val="Arial"/>
      </rPr>
      <t>6.1.8</t>
    </r>
  </si>
  <si>
    <r>
      <rPr>
        <sz val="7"/>
        <rFont val="Arial"/>
      </rPr>
      <t>94273</t>
    </r>
  </si>
  <si>
    <r>
      <rPr>
        <sz val="7"/>
        <rFont val="Arial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</si>
  <si>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7"/>
        <rFont val="Arial"/>
      </rPr>
      <t>47,10</t>
    </r>
  </si>
  <si>
    <r>
      <rPr>
        <sz val="7"/>
        <rFont val="Arial"/>
      </rPr>
      <t>6.1.9</t>
    </r>
  </si>
  <si>
    <r>
      <rPr>
        <sz val="7"/>
        <rFont val="Arial"/>
      </rPr>
      <t>94990</t>
    </r>
  </si>
  <si>
    <r>
      <rPr>
        <sz val="7"/>
        <rFont val="Arial"/>
      </rPr>
      <t>EXECUÇÃO DE PASSEIO (CALÇADA) OU PISO DE CONCRETO COM CONCRETO MOLDADO IN LOCO, FEITO EM OBRA, ACABAMENTO CONVENCIONAL, NÃO ARMADO. AF_07/2016</t>
    </r>
  </si>
  <si>
    <r>
      <rPr>
        <sz val="7"/>
        <rFont val="Arial"/>
      </rPr>
      <t>577,64</t>
    </r>
  </si>
  <si>
    <r>
      <rPr>
        <sz val="7"/>
        <rFont val="Arial"/>
      </rPr>
      <t>6.1.10</t>
    </r>
  </si>
  <si>
    <r>
      <rPr>
        <sz val="7"/>
        <rFont val="Arial"/>
      </rPr>
      <t>6.1.11</t>
    </r>
  </si>
  <si>
    <r>
      <rPr>
        <sz val="7"/>
        <rFont val="Arial"/>
      </rPr>
      <t>S03637</t>
    </r>
  </si>
  <si>
    <r>
      <rPr>
        <sz val="7"/>
        <rFont val="Arial"/>
      </rPr>
      <t>Fornecimento e instalação de tela aço soldada nervurada CA-60, Q-92, malha 15x15cm, ferro 4.2mm (1.48 kg/m2), painel 2,45x6,0m, Telcon ou similar</t>
    </r>
  </si>
  <si>
    <r>
      <rPr>
        <sz val="7"/>
        <rFont val="Arial"/>
      </rPr>
      <t>35,47</t>
    </r>
  </si>
  <si>
    <r>
      <rPr>
        <b/>
        <sz val="7"/>
        <rFont val="Arial"/>
      </rPr>
      <t>6.2</t>
    </r>
  </si>
  <si>
    <r>
      <rPr>
        <b/>
        <sz val="7"/>
        <rFont val="Arial"/>
      </rPr>
      <t>ÁREA INTERNA</t>
    </r>
  </si>
  <si>
    <r>
      <rPr>
        <sz val="7"/>
        <rFont val="Arial"/>
      </rPr>
      <t>6.2.1</t>
    </r>
  </si>
  <si>
    <r>
      <rPr>
        <sz val="7"/>
        <rFont val="Arial"/>
      </rPr>
      <t>97087</t>
    </r>
  </si>
  <si>
    <r>
      <rPr>
        <sz val="7"/>
        <rFont val="Arial"/>
      </rPr>
      <t>CAMADA SEPARADORA PARA EXECUÇÃO DE RADIER, PISO DE CONCRETO OU LAJE SOBRE SOLO, EM LONA PLÁSTICA. AF_09/2021</t>
    </r>
  </si>
  <si>
    <r>
      <rPr>
        <sz val="7"/>
        <rFont val="Arial"/>
      </rPr>
      <t>2,28</t>
    </r>
  </si>
  <si>
    <r>
      <rPr>
        <sz val="7"/>
        <rFont val="Arial"/>
      </rPr>
      <t>6.2.2</t>
    </r>
  </si>
  <si>
    <r>
      <rPr>
        <sz val="7"/>
        <rFont val="Arial"/>
      </rPr>
      <t>6.2.3</t>
    </r>
  </si>
  <si>
    <r>
      <rPr>
        <sz val="7"/>
        <rFont val="Arial"/>
      </rPr>
      <t>6.2.4</t>
    </r>
  </si>
  <si>
    <r>
      <rPr>
        <sz val="7"/>
        <rFont val="Arial"/>
      </rPr>
      <t>87630</t>
    </r>
  </si>
  <si>
    <r>
      <rPr>
        <sz val="7"/>
        <rFont val="Arial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</si>
  <si>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7"/>
        <rFont val="Arial"/>
      </rPr>
      <t>26,87</t>
    </r>
  </si>
  <si>
    <r>
      <rPr>
        <sz val="7"/>
        <rFont val="Arial"/>
      </rPr>
      <t>6.2.5</t>
    </r>
  </si>
  <si>
    <r>
      <rPr>
        <sz val="7"/>
        <rFont val="Arial"/>
      </rPr>
      <t>REVESTIMENTO CERÂMICA PARA PISO COM PLACAS TIPO ESMALTADA EXTRA DE DIMENSÕES 60X60CM, NA COR BRANCA PEI 5</t>
    </r>
  </si>
  <si>
    <r>
      <rPr>
        <sz val="7"/>
        <rFont val="Arial"/>
      </rPr>
      <t>61,66</t>
    </r>
  </si>
  <si>
    <r>
      <rPr>
        <sz val="7"/>
        <rFont val="Arial"/>
      </rPr>
      <t>6.2.6</t>
    </r>
  </si>
  <si>
    <r>
      <rPr>
        <sz val="7"/>
        <rFont val="Arial"/>
      </rPr>
      <t>88650</t>
    </r>
  </si>
  <si>
    <r>
      <rPr>
        <sz val="7"/>
        <rFont val="Arial"/>
      </rPr>
      <t>RODAPÉ CERÂMICO DE 7CM DE ALTURA COM PLACAS TIPO ESMALTADA EXTRA DE DIMENSÕES 60X60CM. AF_06/2014</t>
    </r>
  </si>
  <si>
    <r>
      <rPr>
        <sz val="7"/>
        <rFont val="Arial"/>
      </rPr>
      <t>16,35</t>
    </r>
  </si>
  <si>
    <r>
      <rPr>
        <sz val="7"/>
        <rFont val="Arial"/>
      </rPr>
      <t>6.2.7</t>
    </r>
  </si>
  <si>
    <r>
      <rPr>
        <sz val="7"/>
        <rFont val="Arial"/>
      </rPr>
      <t>98689</t>
    </r>
  </si>
  <si>
    <r>
      <rPr>
        <sz val="7"/>
        <rFont val="Arial"/>
      </rPr>
      <t>SOLEIRA EM GRANITO, LARGURA 15 CM, ESPESSURA 2,0 CM. AF_09/2020</t>
    </r>
  </si>
  <si>
    <r>
      <rPr>
        <sz val="7"/>
        <rFont val="Arial"/>
      </rPr>
      <t>74,29</t>
    </r>
  </si>
  <si>
    <r>
      <rPr>
        <sz val="7"/>
        <rFont val="Arial"/>
      </rPr>
      <t>6.2.8</t>
    </r>
  </si>
  <si>
    <r>
      <rPr>
        <sz val="7"/>
        <rFont val="Arial"/>
      </rPr>
      <t>101092</t>
    </r>
  </si>
  <si>
    <r>
      <rPr>
        <sz val="7"/>
        <rFont val="Arial"/>
      </rPr>
      <t>PISO EM GRANITO APLICADO EM CALÇADAS OU PISOS EXTERNOS. AF_05/2020</t>
    </r>
  </si>
  <si>
    <r>
      <rPr>
        <sz val="7"/>
        <rFont val="Arial"/>
      </rPr>
      <t>294,34</t>
    </r>
  </si>
  <si>
    <r>
      <rPr>
        <sz val="7"/>
        <rFont val="Arial"/>
      </rPr>
      <t>6.2.9</t>
    </r>
  </si>
  <si>
    <r>
      <rPr>
        <sz val="7"/>
        <rFont val="Arial"/>
      </rPr>
      <t>101744</t>
    </r>
  </si>
  <si>
    <r>
      <rPr>
        <sz val="7"/>
        <rFont val="Arial"/>
      </rPr>
      <t>PISO TÊXTIL (CARPETE) EM MANTA (ROLO) E = 6 A 7 MM. AF_09/2020</t>
    </r>
  </si>
  <si>
    <r>
      <rPr>
        <sz val="7"/>
        <rFont val="Arial"/>
      </rPr>
      <t>125,00</t>
    </r>
  </si>
  <si>
    <r>
      <rPr>
        <b/>
        <sz val="7"/>
        <rFont val="Arial"/>
      </rPr>
      <t>7</t>
    </r>
  </si>
  <si>
    <r>
      <rPr>
        <b/>
        <sz val="7"/>
        <rFont val="Arial"/>
      </rPr>
      <t>REVESTIMENTOS</t>
    </r>
  </si>
  <si>
    <r>
      <rPr>
        <sz val="7"/>
        <rFont val="Arial"/>
      </rPr>
      <t>7.1</t>
    </r>
  </si>
  <si>
    <r>
      <rPr>
        <sz val="7"/>
        <rFont val="Arial"/>
      </rPr>
      <t>87879</t>
    </r>
  </si>
  <si>
    <r>
      <rPr>
        <sz val="7"/>
        <rFont val="Arial"/>
      </rPr>
      <t>CHAPISCO APLICADO EM ALVENARIAS E ESTRUTURAS DE CONCRETO INTERNAS, COM COLHER DE PEDREIRO. ARGAMASSA TRAÇO 1:3 COM PREPARO EM BETONEIRA 400L. AF_06/2014</t>
    </r>
  </si>
  <si>
    <r>
      <rPr>
        <sz val="7"/>
        <rFont val="Arial"/>
      </rPr>
      <t>2,88</t>
    </r>
  </si>
  <si>
    <r>
      <rPr>
        <sz val="7"/>
        <rFont val="Arial"/>
      </rPr>
      <t>7.2</t>
    </r>
  </si>
  <si>
    <r>
      <rPr>
        <sz val="7"/>
        <rFont val="Arial"/>
      </rPr>
      <t>87529</t>
    </r>
  </si>
  <si>
    <r>
      <rPr>
        <sz val="7"/>
        <rFont val="Arial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</si>
  <si>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7"/>
        <rFont val="Arial"/>
      </rPr>
      <t>24,17</t>
    </r>
  </si>
  <si>
    <r>
      <rPr>
        <sz val="7"/>
        <rFont val="Arial"/>
      </rPr>
      <t>7.3</t>
    </r>
  </si>
  <si>
    <r>
      <rPr>
        <sz val="7"/>
        <rFont val="Arial"/>
      </rPr>
      <t>87805</t>
    </r>
  </si>
  <si>
    <r>
      <rPr>
        <sz val="7"/>
        <rFont val="Arial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</si>
  <si>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7"/>
        <rFont val="Arial"/>
      </rPr>
      <t>44,14</t>
    </r>
  </si>
  <si>
    <r>
      <rPr>
        <sz val="7"/>
        <rFont val="Arial"/>
      </rPr>
      <t>7.4</t>
    </r>
  </si>
  <si>
    <r>
      <rPr>
        <sz val="7"/>
        <rFont val="Arial"/>
      </rPr>
      <t>87531</t>
    </r>
  </si>
  <si>
    <r>
      <rPr>
        <sz val="7"/>
        <rFont val="Arial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</si>
  <si>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7"/>
        <rFont val="Arial"/>
      </rPr>
      <t>23,29</t>
    </r>
  </si>
  <si>
    <r>
      <rPr>
        <sz val="7"/>
        <rFont val="Arial"/>
      </rPr>
      <t>7.5</t>
    </r>
  </si>
  <si>
    <r>
      <rPr>
        <sz val="7"/>
        <rFont val="Arial"/>
      </rPr>
      <t>87273</t>
    </r>
  </si>
  <si>
    <r>
      <rPr>
        <sz val="7"/>
        <rFont val="Arial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</si>
  <si>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7"/>
        <rFont val="Arial"/>
      </rPr>
      <t>66,06</t>
    </r>
  </si>
  <si>
    <r>
      <rPr>
        <sz val="7"/>
        <rFont val="Arial"/>
      </rPr>
      <t>7.6</t>
    </r>
  </si>
  <si>
    <r>
      <rPr>
        <sz val="7"/>
        <rFont val="Arial"/>
      </rPr>
      <t>S09775</t>
    </r>
  </si>
  <si>
    <r>
      <rPr>
        <sz val="7"/>
        <rFont val="Arial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</si>
  <si>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7"/>
        <rFont val="Arial"/>
      </rPr>
      <t>73,39</t>
    </r>
  </si>
  <si>
    <r>
      <rPr>
        <sz val="7"/>
        <rFont val="Arial"/>
      </rPr>
      <t>7.7</t>
    </r>
  </si>
  <si>
    <r>
      <rPr>
        <sz val="7"/>
        <rFont val="Arial"/>
      </rPr>
      <t>00010710</t>
    </r>
  </si>
  <si>
    <r>
      <rPr>
        <sz val="7"/>
        <rFont val="Arial"/>
      </rPr>
      <t>CARPETE DE NYLON EM MANTA PARA TRAFEGO COMERCIAL PESADO, E = 6 A 7 MM (INSTALADO)</t>
    </r>
  </si>
  <si>
    <r>
      <rPr>
        <b/>
        <sz val="7"/>
        <rFont val="Arial"/>
      </rPr>
      <t>8</t>
    </r>
  </si>
  <si>
    <r>
      <rPr>
        <b/>
        <sz val="7"/>
        <rFont val="Arial"/>
      </rPr>
      <t>PINTURA</t>
    </r>
  </si>
  <si>
    <r>
      <rPr>
        <sz val="7"/>
        <rFont val="Arial"/>
      </rPr>
      <t>8.1</t>
    </r>
  </si>
  <si>
    <r>
      <rPr>
        <sz val="7"/>
        <rFont val="Arial"/>
      </rPr>
      <t>88485</t>
    </r>
  </si>
  <si>
    <r>
      <rPr>
        <sz val="7"/>
        <rFont val="Arial"/>
      </rPr>
      <t>APLICAÇÃO DE FUNDO SELADOR ACRÍLICO EM PAREDES, UMA DEMÃO. AF_06/2014</t>
    </r>
  </si>
  <si>
    <r>
      <rPr>
        <sz val="7"/>
        <rFont val="Arial"/>
      </rPr>
      <t>2,10</t>
    </r>
  </si>
  <si>
    <r>
      <rPr>
        <sz val="7"/>
        <rFont val="Arial"/>
      </rPr>
      <t>8.2</t>
    </r>
  </si>
  <si>
    <r>
      <rPr>
        <sz val="7"/>
        <rFont val="Arial"/>
      </rPr>
      <t>88484</t>
    </r>
  </si>
  <si>
    <r>
      <rPr>
        <sz val="7"/>
        <rFont val="Arial"/>
      </rPr>
      <t>APLICAÇÃO DE FUNDO SELADOR ACRÍLICO EM TETO, UMA DEMÃO. AF_06/2014</t>
    </r>
  </si>
  <si>
    <r>
      <rPr>
        <sz val="7"/>
        <rFont val="Arial"/>
      </rPr>
      <t>2,39</t>
    </r>
  </si>
  <si>
    <r>
      <rPr>
        <sz val="7"/>
        <rFont val="Arial"/>
      </rPr>
      <t>8.3</t>
    </r>
  </si>
  <si>
    <r>
      <rPr>
        <sz val="7"/>
        <rFont val="Arial"/>
      </rPr>
      <t>S08624</t>
    </r>
  </si>
  <si>
    <r>
      <rPr>
        <sz val="7"/>
        <rFont val="Arial"/>
      </rPr>
      <t>Emassamento de superfície, com aplicação de 02 demãos de massa acrílica, lixamento e retoques - Rev 01</t>
    </r>
  </si>
  <si>
    <r>
      <rPr>
        <sz val="7"/>
        <rFont val="Arial"/>
      </rPr>
      <t>14,77</t>
    </r>
  </si>
  <si>
    <r>
      <rPr>
        <sz val="7"/>
        <rFont val="Arial"/>
      </rPr>
      <t>8.4</t>
    </r>
  </si>
  <si>
    <r>
      <rPr>
        <sz val="7"/>
        <rFont val="Arial"/>
      </rPr>
      <t>88497</t>
    </r>
  </si>
  <si>
    <r>
      <rPr>
        <sz val="7"/>
        <rFont val="Arial"/>
      </rPr>
      <t>APLICAÇÃO E LIXAMENTO DE MASSA LÁTEX EM PAREDES, DUAS DEMÃOS. AF_06/2014</t>
    </r>
  </si>
  <si>
    <r>
      <rPr>
        <sz val="7"/>
        <rFont val="Arial"/>
      </rPr>
      <t>10,53</t>
    </r>
  </si>
  <si>
    <r>
      <rPr>
        <sz val="7"/>
        <rFont val="Arial"/>
      </rPr>
      <t>8.5</t>
    </r>
  </si>
  <si>
    <r>
      <rPr>
        <sz val="7"/>
        <rFont val="Arial"/>
      </rPr>
      <t>88494</t>
    </r>
  </si>
  <si>
    <r>
      <rPr>
        <sz val="7"/>
        <rFont val="Arial"/>
      </rPr>
      <t>APLICAÇÃO E LIXAMENTO DE MASSA LÁTEX EM TETO, UMA DEMÃO. AF_06/2014</t>
    </r>
  </si>
  <si>
    <r>
      <rPr>
        <sz val="7"/>
        <rFont val="Arial"/>
      </rPr>
      <t>14,04</t>
    </r>
  </si>
  <si>
    <r>
      <rPr>
        <sz val="7"/>
        <rFont val="Arial"/>
      </rPr>
      <t>8.6</t>
    </r>
  </si>
  <si>
    <r>
      <rPr>
        <sz val="7"/>
        <rFont val="Arial"/>
      </rPr>
      <t>88488</t>
    </r>
  </si>
  <si>
    <r>
      <rPr>
        <sz val="7"/>
        <rFont val="Arial"/>
      </rPr>
      <t>APLICAÇÃO MANUAL DE PINTURA COM TINTA LÁTEX ACRÍLICA EM TETO, DUAS DEMÃOS. AF_06/2014</t>
    </r>
  </si>
  <si>
    <r>
      <rPr>
        <sz val="7"/>
        <rFont val="Arial"/>
      </rPr>
      <t>12,43</t>
    </r>
  </si>
  <si>
    <r>
      <rPr>
        <sz val="7"/>
        <rFont val="Arial"/>
      </rPr>
      <t>8.7</t>
    </r>
  </si>
  <si>
    <r>
      <rPr>
        <sz val="7"/>
        <rFont val="Arial"/>
      </rPr>
      <t>88489</t>
    </r>
  </si>
  <si>
    <r>
      <rPr>
        <sz val="7"/>
        <rFont val="Arial"/>
      </rPr>
      <t>APLICAÇÃO MANUAL DE PINTURA COM TINTA LÁTEX ACRÍLICA EM PAREDES, DUAS DEMÃOS. AF_06/2014</t>
    </r>
  </si>
  <si>
    <r>
      <rPr>
        <sz val="7"/>
        <rFont val="Arial"/>
      </rPr>
      <t>11,09</t>
    </r>
  </si>
  <si>
    <r>
      <rPr>
        <sz val="7"/>
        <rFont val="Arial"/>
      </rPr>
      <t>8.8</t>
    </r>
  </si>
  <si>
    <r>
      <rPr>
        <sz val="7"/>
        <rFont val="Arial"/>
      </rPr>
      <t>100725</t>
    </r>
  </si>
  <si>
    <r>
      <rPr>
        <sz val="7"/>
        <rFont val="Arial"/>
      </rPr>
      <t>PINTURA COM TINTA ALQUÍDICA DE FUNDO E ACABAMENTO (ESMALTE SINTÉTICO GRAFITE) PULVERIZADA SOBRE SUPERFÍCIES METÁLICAS (EXCETO PERFIL) EXECUTADO EM OBRA (POR DEMÃO). AF_01/2020_P</t>
    </r>
  </si>
  <si>
    <r>
      <rPr>
        <sz val="7"/>
        <rFont val="Arial"/>
      </rPr>
      <t>16,54</t>
    </r>
  </si>
  <si>
    <r>
      <rPr>
        <sz val="7"/>
        <rFont val="Arial"/>
      </rPr>
      <t>8.9</t>
    </r>
  </si>
  <si>
    <r>
      <rPr>
        <sz val="7"/>
        <rFont val="Arial"/>
      </rPr>
      <t>102197</t>
    </r>
  </si>
  <si>
    <r>
      <rPr>
        <sz val="7"/>
        <rFont val="Arial"/>
      </rPr>
      <t>PINTURA FUNDO NIVELADOR ALQUÍDICO BRANCO EM MADEIRA. AF_01/2021</t>
    </r>
  </si>
  <si>
    <r>
      <rPr>
        <sz val="7"/>
        <rFont val="Arial"/>
      </rPr>
      <t>14,45</t>
    </r>
  </si>
  <si>
    <r>
      <rPr>
        <sz val="7"/>
        <rFont val="Arial"/>
      </rPr>
      <t>8.10</t>
    </r>
  </si>
  <si>
    <r>
      <rPr>
        <sz val="7"/>
        <rFont val="Arial"/>
      </rPr>
      <t>102220</t>
    </r>
  </si>
  <si>
    <r>
      <rPr>
        <sz val="7"/>
        <rFont val="Arial"/>
      </rPr>
      <t>PINTURA TINTA DE ACABAMENTO (PIGMENTADA) ESMALTE SINTÉTICO BRILHANTE EM MADEIRA, 2 DEMÃOS. AF_01/2021</t>
    </r>
  </si>
  <si>
    <r>
      <rPr>
        <sz val="7"/>
        <rFont val="Arial"/>
      </rPr>
      <t>10,44</t>
    </r>
  </si>
  <si>
    <r>
      <rPr>
        <sz val="7"/>
        <rFont val="Arial"/>
      </rPr>
      <t>8.11</t>
    </r>
  </si>
  <si>
    <r>
      <rPr>
        <sz val="7"/>
        <rFont val="Arial"/>
      </rPr>
      <t>102491</t>
    </r>
  </si>
  <si>
    <r>
      <rPr>
        <sz val="7"/>
        <rFont val="Arial"/>
      </rPr>
      <t>PINTURA DE PISO COM TINTA ACRÍLICA, APLICAÇÃO MANUAL, 2 DEMÃOS, INCLUSO FUNDO PREPARADOR. AF_05/2021</t>
    </r>
  </si>
  <si>
    <r>
      <rPr>
        <sz val="7"/>
        <rFont val="Arial"/>
      </rPr>
      <t>13,72</t>
    </r>
  </si>
  <si>
    <r>
      <rPr>
        <b/>
        <sz val="7"/>
        <rFont val="Arial"/>
      </rPr>
      <t>9</t>
    </r>
  </si>
  <si>
    <r>
      <rPr>
        <b/>
        <sz val="7"/>
        <rFont val="Arial"/>
      </rPr>
      <t>INSTALAÇÕES HIDROSSANITÁRIAS</t>
    </r>
  </si>
  <si>
    <r>
      <rPr>
        <b/>
        <sz val="7"/>
        <rFont val="Arial"/>
      </rPr>
      <t>9.1</t>
    </r>
  </si>
  <si>
    <r>
      <rPr>
        <b/>
        <sz val="7"/>
        <rFont val="Arial"/>
      </rPr>
      <t>INSTALAÇÕES HIDRÁULICAS</t>
    </r>
  </si>
  <si>
    <r>
      <rPr>
        <sz val="7"/>
        <rFont val="Arial"/>
      </rPr>
      <t>9.1.1</t>
    </r>
  </si>
  <si>
    <r>
      <rPr>
        <sz val="7"/>
        <rFont val="Arial"/>
      </rPr>
      <t>89957</t>
    </r>
  </si>
  <si>
    <r>
      <rPr>
        <sz val="7"/>
        <rFont val="Arial"/>
      </rPr>
      <t>PONTO DE CONSUMO TERMINAL DE ÁGUA FRIA (SUBRAMAL) COM TUBULAÇÃO DE PVC, DN 25 MM, INSTALADO EM RAMAL DE ÁGUA, INCLUSOS RASGO E CHUMBAMENTO EM ALVENARIA. AF_12/2014</t>
    </r>
  </si>
  <si>
    <r>
      <rPr>
        <sz val="7"/>
        <rFont val="Arial"/>
      </rPr>
      <t>101,02</t>
    </r>
  </si>
  <si>
    <r>
      <rPr>
        <sz val="7"/>
        <rFont val="Arial"/>
      </rPr>
      <t>9.1.2</t>
    </r>
  </si>
  <si>
    <r>
      <rPr>
        <sz val="7"/>
        <rFont val="Arial"/>
      </rPr>
      <t>89987</t>
    </r>
  </si>
  <si>
    <r>
      <rPr>
        <sz val="7"/>
        <rFont val="Arial"/>
      </rPr>
      <t>REGISTRO DE GAVETA BRUTO, LATÃO, ROSCÁVEL, 3/4", COM ACABAMENTO E CANOPLA CROMADOS - FORNECIMENTO E INSTALAÇÃO. AF_08/2021</t>
    </r>
  </si>
  <si>
    <r>
      <rPr>
        <sz val="7"/>
        <rFont val="Arial"/>
      </rPr>
      <t>90,78</t>
    </r>
  </si>
  <si>
    <r>
      <rPr>
        <sz val="7"/>
        <rFont val="Arial"/>
      </rPr>
      <t>9.1.3</t>
    </r>
  </si>
  <si>
    <r>
      <rPr>
        <sz val="7"/>
        <rFont val="Arial"/>
      </rPr>
      <t>89403</t>
    </r>
  </si>
  <si>
    <r>
      <rPr>
        <sz val="7"/>
        <rFont val="Arial"/>
      </rPr>
      <t>TUBO, PVC, SOLDÁVEL, DN 32MM, INSTALADO EM RAMAL DE DISTRIBUIÇÃO DE ÁGUA - FORNECIMENTO E INSTALAÇÃO. AF_12/2014</t>
    </r>
  </si>
  <si>
    <r>
      <rPr>
        <sz val="7"/>
        <rFont val="Arial"/>
      </rPr>
      <t>14,90</t>
    </r>
  </si>
  <si>
    <r>
      <rPr>
        <sz val="7"/>
        <rFont val="Arial"/>
      </rPr>
      <t>9.1.4</t>
    </r>
  </si>
  <si>
    <r>
      <rPr>
        <sz val="7"/>
        <rFont val="Arial"/>
      </rPr>
      <t>89481</t>
    </r>
  </si>
  <si>
    <r>
      <rPr>
        <sz val="7"/>
        <rFont val="Arial"/>
      </rPr>
      <t>JOELHO 90 GRAUS, PVC, SOLDÁVEL, DN 25MM, INSTALADO EM PRUMADA DE ÁGUA - FORNECIMENTO E INSTALAÇÃO. AF_12/2014</t>
    </r>
  </si>
  <si>
    <r>
      <rPr>
        <sz val="7"/>
        <rFont val="Arial"/>
      </rPr>
      <t>3,42</t>
    </r>
  </si>
  <si>
    <r>
      <rPr>
        <sz val="7"/>
        <rFont val="Arial"/>
      </rPr>
      <t>9.1.5</t>
    </r>
  </si>
  <si>
    <r>
      <rPr>
        <sz val="7"/>
        <rFont val="Arial"/>
      </rPr>
      <t>89492</t>
    </r>
  </si>
  <si>
    <r>
      <rPr>
        <sz val="7"/>
        <rFont val="Arial"/>
      </rPr>
      <t>JOELHO 90 GRAUS, PVC, SOLDÁVEL, DN 32MM, INSTALADO EM PRUMADA DE ÁGUA - FORNECIMENTO E INSTALAÇÃO. AF_12/2014</t>
    </r>
  </si>
  <si>
    <r>
      <rPr>
        <sz val="7"/>
        <rFont val="Arial"/>
      </rPr>
      <t>5,85</t>
    </r>
  </si>
  <si>
    <r>
      <rPr>
        <sz val="7"/>
        <rFont val="Arial"/>
      </rPr>
      <t>9.1.6</t>
    </r>
  </si>
  <si>
    <r>
      <rPr>
        <sz val="7"/>
        <rFont val="Arial"/>
      </rPr>
      <t>89620</t>
    </r>
  </si>
  <si>
    <r>
      <rPr>
        <sz val="7"/>
        <rFont val="Arial"/>
      </rPr>
      <t>TE, PVC, SOLDÁVEL, DN 32MM, INSTALADO EM PRUMADA DE ÁGUA - FORNECIMENTO E INSTALAÇÃO. AF_12/2014</t>
    </r>
  </si>
  <si>
    <r>
      <rPr>
        <sz val="7"/>
        <rFont val="Arial"/>
      </rPr>
      <t>9,52</t>
    </r>
  </si>
  <si>
    <r>
      <rPr>
        <sz val="7"/>
        <rFont val="Arial"/>
      </rPr>
      <t>9.1.7</t>
    </r>
  </si>
  <si>
    <r>
      <rPr>
        <sz val="7"/>
        <rFont val="Arial"/>
      </rPr>
      <t>89440</t>
    </r>
  </si>
  <si>
    <r>
      <rPr>
        <sz val="7"/>
        <rFont val="Arial"/>
      </rPr>
      <t>TE, PVC, SOLDÁVEL, DN 25MM, INSTALADO EM RAMAL DE DISTRIBUIÇÃO DE ÁGUA - FORNECIMENTO E INSTALAÇÃO. AF_12/2014</t>
    </r>
  </si>
  <si>
    <r>
      <rPr>
        <sz val="7"/>
        <rFont val="Arial"/>
      </rPr>
      <t>6,29</t>
    </r>
  </si>
  <si>
    <r>
      <rPr>
        <sz val="7"/>
        <rFont val="Arial"/>
      </rPr>
      <t>9.1.8</t>
    </r>
  </si>
  <si>
    <r>
      <rPr>
        <sz val="7"/>
        <rFont val="Arial"/>
      </rPr>
      <t>89383</t>
    </r>
  </si>
  <si>
    <r>
      <rPr>
        <sz val="7"/>
        <rFont val="Arial"/>
      </rPr>
      <t>ADAPTADOR CURTO COM BOLSA E ROSCA PARA REGISTRO, PVC, SOLDÁVEL, DN 25MM X 3/4?, INSTALADO EM RAMAL OU SUB-RAMAL DE ÁGUA - FORNECIMENTO E INSTALAÇÃO. AF_12/2014</t>
    </r>
  </si>
  <si>
    <r>
      <rPr>
        <sz val="7"/>
        <rFont val="Arial"/>
      </rPr>
      <t>4,87</t>
    </r>
  </si>
  <si>
    <r>
      <rPr>
        <b/>
        <sz val="7"/>
        <rFont val="Arial"/>
      </rPr>
      <t>9.2</t>
    </r>
  </si>
  <si>
    <r>
      <rPr>
        <b/>
        <sz val="7"/>
        <rFont val="Arial"/>
      </rPr>
      <t>INSTALAÇÕES SANITÁRIAS</t>
    </r>
  </si>
  <si>
    <r>
      <rPr>
        <sz val="7"/>
        <rFont val="Arial"/>
      </rPr>
      <t>9.2.1</t>
    </r>
  </si>
  <si>
    <r>
      <rPr>
        <sz val="7"/>
        <rFont val="Arial"/>
      </rPr>
      <t>S01683</t>
    </r>
  </si>
  <si>
    <r>
      <rPr>
        <sz val="7"/>
        <rFont val="Arial"/>
      </rPr>
      <t>Ponto de esgoto com tubo de pvc rígido soldável de Ø 100 mm (vaso sanitário)</t>
    </r>
  </si>
  <si>
    <r>
      <rPr>
        <sz val="7"/>
        <rFont val="Arial"/>
      </rPr>
      <t>pt</t>
    </r>
  </si>
  <si>
    <r>
      <rPr>
        <sz val="7"/>
        <rFont val="Arial"/>
      </rPr>
      <t>119,93</t>
    </r>
  </si>
  <si>
    <r>
      <rPr>
        <sz val="7"/>
        <rFont val="Arial"/>
      </rPr>
      <t>9.2.2</t>
    </r>
  </si>
  <si>
    <r>
      <rPr>
        <sz val="7"/>
        <rFont val="Arial"/>
      </rPr>
      <t>S01678</t>
    </r>
  </si>
  <si>
    <r>
      <rPr>
        <sz val="7"/>
        <rFont val="Arial"/>
      </rPr>
      <t>Ponto de esgoto com tubo de pvc rígido soldável de Ø 50 mm (pias de cozinha, máquinas de lavar, etc...)</t>
    </r>
  </si>
  <si>
    <r>
      <rPr>
        <sz val="7"/>
        <rFont val="Arial"/>
      </rPr>
      <t>117,32</t>
    </r>
  </si>
  <si>
    <r>
      <rPr>
        <sz val="7"/>
        <rFont val="Arial"/>
      </rPr>
      <t>9.2.3</t>
    </r>
  </si>
  <si>
    <r>
      <rPr>
        <sz val="7"/>
        <rFont val="Arial"/>
      </rPr>
      <t>S01679</t>
    </r>
  </si>
  <si>
    <r>
      <rPr>
        <sz val="7"/>
        <rFont val="Arial"/>
      </rPr>
      <t>Ponto de esgoto com tubo de pvc rígido soldável de Ø 40 mm (lavatórios, mictórios, ralos sifonados, etc...)</t>
    </r>
  </si>
  <si>
    <r>
      <rPr>
        <sz val="7"/>
        <rFont val="Arial"/>
      </rPr>
      <t>73,34</t>
    </r>
  </si>
  <si>
    <r>
      <rPr>
        <sz val="7"/>
        <rFont val="Arial"/>
      </rPr>
      <t>9.2.4</t>
    </r>
  </si>
  <si>
    <r>
      <rPr>
        <sz val="7"/>
        <rFont val="Arial"/>
      </rPr>
      <t>98110</t>
    </r>
  </si>
  <si>
    <r>
      <rPr>
        <sz val="7"/>
        <rFont val="Arial"/>
      </rPr>
      <t>CAIXA DE GORDURA PEQUENA (CAPACIDADE: 19 L), CIRCULAR, EM PVC, DIÂMETRO INTERNO= 0,3 M. AF_12/2020</t>
    </r>
  </si>
  <si>
    <r>
      <rPr>
        <sz val="7"/>
        <rFont val="Arial"/>
      </rPr>
      <t>262,44</t>
    </r>
  </si>
  <si>
    <r>
      <rPr>
        <sz val="7"/>
        <rFont val="Arial"/>
      </rPr>
      <t>9.2.5</t>
    </r>
  </si>
  <si>
    <r>
      <rPr>
        <sz val="7"/>
        <rFont val="Arial"/>
      </rPr>
      <t>97906</t>
    </r>
  </si>
  <si>
    <r>
      <rPr>
        <sz val="7"/>
        <rFont val="Arial"/>
      </rPr>
      <t>CAIXA ENTERRADA HIDRÁULICA RETANGULAR, EM ALVENARIA COM BLOCOS DE CONCRETO, DIMENSÕES INTERNAS: 0,6X0,6X0,6 M PARA REDE DE ESGOTO. AF_12/2020</t>
    </r>
  </si>
  <si>
    <r>
      <rPr>
        <sz val="7"/>
        <rFont val="Arial"/>
      </rPr>
      <t>334,04</t>
    </r>
  </si>
  <si>
    <r>
      <rPr>
        <sz val="7"/>
        <rFont val="Arial"/>
      </rPr>
      <t>9.2.6</t>
    </r>
  </si>
  <si>
    <r>
      <rPr>
        <sz val="7"/>
        <rFont val="Arial"/>
      </rPr>
      <t>89707</t>
    </r>
  </si>
  <si>
    <r>
      <rPr>
        <sz val="7"/>
        <rFont val="Arial"/>
      </rPr>
      <t>CAIXA SIFONADA, PVC, DN 100 X 100 X 50 MM, JUNTA ELÁSTICA, FORNECIDA E INSTALADA EM RAMAL DE DESCARGA OU EM RAMAL DE ESGOTO SANITÁRIO. AF_12/2014</t>
    </r>
  </si>
  <si>
    <r>
      <rPr>
        <sz val="7"/>
        <rFont val="Arial"/>
      </rPr>
      <t>27,17</t>
    </r>
  </si>
  <si>
    <r>
      <rPr>
        <sz val="7"/>
        <rFont val="Arial"/>
      </rPr>
      <t>9.2.7</t>
    </r>
  </si>
  <si>
    <r>
      <rPr>
        <sz val="7"/>
        <rFont val="Arial"/>
      </rPr>
      <t>89798</t>
    </r>
  </si>
  <si>
    <r>
      <rPr>
        <sz val="7"/>
        <rFont val="Arial"/>
      </rPr>
      <t>TUBO PVC, SERIE NORMAL, ESGOTO PREDIAL, DN 50 MM, FORNECIDO E INSTALADO EM PRUMADA DE ESGOTO SANITÁRIO OU VENTILAÇÃO. AF_12/2014</t>
    </r>
  </si>
  <si>
    <r>
      <rPr>
        <sz val="7"/>
        <rFont val="Arial"/>
      </rPr>
      <t>12,55</t>
    </r>
  </si>
  <si>
    <r>
      <rPr>
        <sz val="7"/>
        <rFont val="Arial"/>
      </rPr>
      <t>9.2.8</t>
    </r>
  </si>
  <si>
    <r>
      <rPr>
        <sz val="7"/>
        <rFont val="Arial"/>
      </rPr>
      <t>S01594</t>
    </r>
  </si>
  <si>
    <r>
      <rPr>
        <sz val="7"/>
        <rFont val="Arial"/>
      </rPr>
      <t>Terminal de ventilação em pvc rígido soldável, para esgoto primário, diâm = 50mm</t>
    </r>
  </si>
  <si>
    <r>
      <rPr>
        <sz val="7"/>
        <rFont val="Arial"/>
      </rPr>
      <t>9,36</t>
    </r>
  </si>
  <si>
    <r>
      <rPr>
        <sz val="7"/>
        <rFont val="Arial"/>
      </rPr>
      <t>9.2.9</t>
    </r>
  </si>
  <si>
    <r>
      <rPr>
        <sz val="7"/>
        <rFont val="Arial"/>
      </rPr>
      <t>89800</t>
    </r>
  </si>
  <si>
    <r>
      <rPr>
        <sz val="7"/>
        <rFont val="Arial"/>
      </rPr>
      <t>TUBO PVC, SERIE NORMAL, ESGOTO PREDIAL, DN 100 MM, FORNECIDO E INSTALADO EM PRUMADA DE ESGOTO SANITÁRIO OU VENTILAÇÃO. AF_12/2014</t>
    </r>
  </si>
  <si>
    <r>
      <rPr>
        <sz val="7"/>
        <rFont val="Arial"/>
      </rPr>
      <t>23,72</t>
    </r>
  </si>
  <si>
    <r>
      <rPr>
        <b/>
        <sz val="7"/>
        <rFont val="Arial"/>
      </rPr>
      <t>9.3</t>
    </r>
  </si>
  <si>
    <r>
      <rPr>
        <b/>
        <sz val="7"/>
        <rFont val="Arial"/>
      </rPr>
      <t xml:space="preserve">INSTALAÇÕES ÁGUAS PLUVIAL </t>
    </r>
  </si>
  <si>
    <r>
      <rPr>
        <sz val="7"/>
        <rFont val="Arial"/>
      </rPr>
      <t>9.3.1</t>
    </r>
  </si>
  <si>
    <r>
      <rPr>
        <sz val="7"/>
        <rFont val="Arial"/>
      </rPr>
      <t>89576</t>
    </r>
  </si>
  <si>
    <r>
      <rPr>
        <sz val="7"/>
        <rFont val="Arial"/>
      </rPr>
      <t>TUBO PVC, SÉRIE R, ÁGUA PLUVIAL, DN 75 MM, FORNECIDO E INSTALADO EM CONDUTORES VERTICAIS DE ÁGUAS PLUVIAIS. AF_12/2014</t>
    </r>
  </si>
  <si>
    <r>
      <rPr>
        <sz val="7"/>
        <rFont val="Arial"/>
      </rPr>
      <t>26,70</t>
    </r>
  </si>
  <si>
    <r>
      <rPr>
        <sz val="7"/>
        <rFont val="Arial"/>
      </rPr>
      <t>9.3.2</t>
    </r>
  </si>
  <si>
    <r>
      <rPr>
        <sz val="7"/>
        <rFont val="Arial"/>
      </rPr>
      <t>89581</t>
    </r>
  </si>
  <si>
    <r>
      <rPr>
        <sz val="7"/>
        <rFont val="Arial"/>
      </rPr>
      <t>JOELHO 90 GRAUS, PVC, SERIE R, ÁGUA PLUVIAL, DN 75 MM, JUNTA ELÁSTICA, FORNECIDO E INSTALADO EM CONDUTORES VERTICAIS DE ÁGUAS PLUVIAIS. AF_12/2014</t>
    </r>
  </si>
  <si>
    <r>
      <rPr>
        <sz val="7"/>
        <rFont val="Arial"/>
      </rPr>
      <t>27,34</t>
    </r>
  </si>
  <si>
    <r>
      <rPr>
        <sz val="7"/>
        <rFont val="Arial"/>
      </rPr>
      <t>9.3.3</t>
    </r>
  </si>
  <si>
    <r>
      <rPr>
        <sz val="7"/>
        <rFont val="Arial"/>
      </rPr>
      <t>89669</t>
    </r>
  </si>
  <si>
    <r>
      <rPr>
        <sz val="7"/>
        <rFont val="Arial"/>
      </rPr>
      <t>LUVA SIMPLES, PVC, SERIE R, ÁGUA PLUVIAL, DN 100 MM, JUNTA ELÁSTICA, FORNECIDO E INSTALADO EM CONDUTORES VERTICAIS DE ÁGUAS PLUVIAIS. AF_12/2014</t>
    </r>
  </si>
  <si>
    <r>
      <rPr>
        <sz val="7"/>
        <rFont val="Arial"/>
      </rPr>
      <t>22,15</t>
    </r>
  </si>
  <si>
    <r>
      <rPr>
        <sz val="7"/>
        <rFont val="Arial"/>
      </rPr>
      <t>9.3.4</t>
    </r>
  </si>
  <si>
    <r>
      <rPr>
        <sz val="7"/>
        <rFont val="Arial"/>
      </rPr>
      <t>89687</t>
    </r>
  </si>
  <si>
    <r>
      <rPr>
        <sz val="7"/>
        <rFont val="Arial"/>
      </rPr>
      <t>TÊ, PVC, SERIE R, ÁGUA PLUVIAL, DN 75 X 75 MM, JUNTA ELÁSTICA, FORNECIDO E INSTALADO EM CONDUTORES VERTICAIS DE ÁGUAS PLUVIAIS. AF_12/2014</t>
    </r>
  </si>
  <si>
    <r>
      <rPr>
        <sz val="7"/>
        <rFont val="Arial"/>
      </rPr>
      <t>42,88</t>
    </r>
  </si>
  <si>
    <r>
      <rPr>
        <sz val="7"/>
        <rFont val="Arial"/>
      </rPr>
      <t>9.3.5</t>
    </r>
  </si>
  <si>
    <r>
      <rPr>
        <sz val="7"/>
        <rFont val="Arial"/>
      </rPr>
      <t>9.3.6</t>
    </r>
  </si>
  <si>
    <r>
      <rPr>
        <sz val="7"/>
        <rFont val="Arial"/>
      </rPr>
      <t>99255</t>
    </r>
  </si>
  <si>
    <r>
      <rPr>
        <sz val="7"/>
        <rFont val="Arial"/>
      </rPr>
      <t>CAIXA ENTERRADA HIDRÁULICA RETANGULAR EM ALVENARIA COM TIJOLOS CERÂMICOS MACIÇOS, DIMENSÕES INTERNAS: 0,8X0,8X0,6 M PARA REDE DE DRENAGEM. AF_12/2020</t>
    </r>
  </si>
  <si>
    <r>
      <rPr>
        <sz val="7"/>
        <rFont val="Arial"/>
      </rPr>
      <t>614,06</t>
    </r>
  </si>
  <si>
    <r>
      <rPr>
        <b/>
        <sz val="7"/>
        <rFont val="Arial"/>
      </rPr>
      <t>10</t>
    </r>
  </si>
  <si>
    <r>
      <rPr>
        <b/>
        <sz val="7"/>
        <rFont val="Arial"/>
      </rPr>
      <t>INSTALAÇÕES ELÉTRICAS</t>
    </r>
  </si>
  <si>
    <r>
      <rPr>
        <sz val="7"/>
        <rFont val="Arial"/>
      </rPr>
      <t>10.1</t>
    </r>
  </si>
  <si>
    <r>
      <rPr>
        <sz val="7"/>
        <rFont val="Arial"/>
      </rPr>
      <t>91844</t>
    </r>
  </si>
  <si>
    <r>
      <rPr>
        <sz val="7"/>
        <rFont val="Arial"/>
      </rPr>
      <t>ELETRODUTO FLEXÍVEL CORRUGADO, PVC, DN 25 MM (3/4"), PARA CIRCUITOS TERMINAIS, INSTALADO EM LAJE - FORNECIMENTO E INSTALAÇÃO. AF_12/2015</t>
    </r>
  </si>
  <si>
    <r>
      <rPr>
        <sz val="7"/>
        <rFont val="Arial"/>
      </rPr>
      <t>4,32</t>
    </r>
  </si>
  <si>
    <r>
      <rPr>
        <sz val="7"/>
        <rFont val="Arial"/>
      </rPr>
      <t>10.2</t>
    </r>
  </si>
  <si>
    <r>
      <rPr>
        <sz val="7"/>
        <rFont val="Arial"/>
      </rPr>
      <t>91846</t>
    </r>
  </si>
  <si>
    <r>
      <rPr>
        <sz val="7"/>
        <rFont val="Arial"/>
      </rPr>
      <t>ELETRODUTO FLEXÍVEL CORRUGADO, PVC, DN 32 MM (1"), PARA CIRCUITOS TERMINAIS, INSTALADO EM LAJE - FORNECIMENTO E INSTALAÇÃO. AF_12/2015</t>
    </r>
  </si>
  <si>
    <r>
      <rPr>
        <sz val="7"/>
        <rFont val="Arial"/>
      </rPr>
      <t>6,06</t>
    </r>
  </si>
  <si>
    <r>
      <rPr>
        <sz val="7"/>
        <rFont val="Arial"/>
      </rPr>
      <t>10.3</t>
    </r>
  </si>
  <si>
    <r>
      <rPr>
        <sz val="7"/>
        <rFont val="Arial"/>
      </rPr>
      <t>97667</t>
    </r>
  </si>
  <si>
    <r>
      <rPr>
        <sz val="7"/>
        <rFont val="Arial"/>
      </rPr>
      <t>ELETRODUTO FLEXÍVEL CORRUGADO, PEAD, DN 50 (1 ½?) - FORNECIMENTO E INSTALAÇÃO. AF_04/2016</t>
    </r>
  </si>
  <si>
    <r>
      <rPr>
        <sz val="7"/>
        <rFont val="Arial"/>
      </rPr>
      <t>7,13</t>
    </r>
  </si>
  <si>
    <r>
      <rPr>
        <sz val="7"/>
        <rFont val="Arial"/>
      </rPr>
      <t>10.4</t>
    </r>
  </si>
  <si>
    <r>
      <rPr>
        <sz val="7"/>
        <rFont val="Arial"/>
      </rPr>
      <t>93008</t>
    </r>
  </si>
  <si>
    <r>
      <rPr>
        <sz val="7"/>
        <rFont val="Arial"/>
      </rPr>
      <t>ELETRODUTO RÍGIDO ROSCÁVEL, PVC, DN 50 MM (1 1/2") - FORNECIMENTO E INSTALAÇÃO. AF_12/2015</t>
    </r>
  </si>
  <si>
    <r>
      <rPr>
        <sz val="7"/>
        <rFont val="Arial"/>
      </rPr>
      <t>10,32</t>
    </r>
  </si>
  <si>
    <r>
      <rPr>
        <sz val="7"/>
        <rFont val="Arial"/>
      </rPr>
      <t>10.5</t>
    </r>
  </si>
  <si>
    <r>
      <rPr>
        <sz val="7"/>
        <rFont val="Arial"/>
      </rPr>
      <t>93013</t>
    </r>
  </si>
  <si>
    <r>
      <rPr>
        <sz val="7"/>
        <rFont val="Arial"/>
      </rPr>
      <t>LUVA PARA ELETRODUTO, PVC, ROSCÁVEL, DN 50 MM (1 1/2") - FORNECIMENTO E INSTALAÇÃO. AF_12/2015</t>
    </r>
  </si>
  <si>
    <r>
      <rPr>
        <sz val="7"/>
        <rFont val="Arial"/>
      </rPr>
      <t>9,53</t>
    </r>
  </si>
  <si>
    <r>
      <rPr>
        <sz val="7"/>
        <rFont val="Arial"/>
      </rPr>
      <t>10.6</t>
    </r>
  </si>
  <si>
    <r>
      <rPr>
        <sz val="7"/>
        <rFont val="Arial"/>
      </rPr>
      <t>91940</t>
    </r>
  </si>
  <si>
    <r>
      <rPr>
        <sz val="7"/>
        <rFont val="Arial"/>
      </rPr>
      <t>CAIXA RETANGULAR 4" X 2" MÉDIA (1,30 M DO PISO), PVC, INSTALADA EM PAREDE - FORNECIMENTO E INSTALAÇÃO. AF_12/2015</t>
    </r>
  </si>
  <si>
    <r>
      <rPr>
        <sz val="7"/>
        <rFont val="Arial"/>
      </rPr>
      <t>9,83</t>
    </r>
  </si>
  <si>
    <r>
      <rPr>
        <sz val="7"/>
        <rFont val="Arial"/>
      </rPr>
      <t>10.7</t>
    </r>
  </si>
  <si>
    <r>
      <rPr>
        <sz val="7"/>
        <rFont val="Arial"/>
      </rPr>
      <t>91943</t>
    </r>
  </si>
  <si>
    <r>
      <rPr>
        <sz val="7"/>
        <rFont val="Arial"/>
      </rPr>
      <t>CAIXA RETANGULAR 4" X 4" MÉDIA (1,30 M DO PISO), PVC, INSTALADA EM PAREDE - FORNECIMENTO E INSTALAÇÃO. AF_12/2015</t>
    </r>
  </si>
  <si>
    <r>
      <rPr>
        <sz val="7"/>
        <rFont val="Arial"/>
      </rPr>
      <t>12,77</t>
    </r>
  </si>
  <si>
    <r>
      <rPr>
        <sz val="7"/>
        <rFont val="Arial"/>
      </rPr>
      <t>10.8</t>
    </r>
  </si>
  <si>
    <r>
      <rPr>
        <sz val="7"/>
        <rFont val="Arial"/>
      </rPr>
      <t>91936</t>
    </r>
  </si>
  <si>
    <r>
      <rPr>
        <sz val="7"/>
        <rFont val="Arial"/>
      </rPr>
      <t>CAIXA OCTOGONAL 4" X 4", PVC, INSTALADA EM LAJE - FORNECIMENTO E INSTALAÇÃO. AF_12/2015</t>
    </r>
  </si>
  <si>
    <r>
      <rPr>
        <sz val="7"/>
        <rFont val="Arial"/>
      </rPr>
      <t>8,83</t>
    </r>
  </si>
  <si>
    <r>
      <rPr>
        <sz val="7"/>
        <rFont val="Arial"/>
      </rPr>
      <t>10.9</t>
    </r>
  </si>
  <si>
    <r>
      <rPr>
        <sz val="7"/>
        <rFont val="Arial"/>
      </rPr>
      <t>S08896</t>
    </r>
  </si>
  <si>
    <r>
      <rPr>
        <sz val="7"/>
        <rFont val="Arial"/>
      </rPr>
      <t>Caixa de passagem pvc 15x15x8cm p/eletrica, tipo Aquatic ou similar</t>
    </r>
  </si>
  <si>
    <r>
      <rPr>
        <sz val="7"/>
        <rFont val="Arial"/>
      </rPr>
      <t>36,61</t>
    </r>
  </si>
  <si>
    <r>
      <rPr>
        <sz val="7"/>
        <rFont val="Arial"/>
      </rPr>
      <t>10.10</t>
    </r>
  </si>
  <si>
    <r>
      <rPr>
        <sz val="7"/>
        <rFont val="Arial"/>
      </rPr>
      <t>91924</t>
    </r>
  </si>
  <si>
    <r>
      <rPr>
        <sz val="7"/>
        <rFont val="Arial"/>
      </rPr>
      <t>CABO DE COBRE FLEXÍVEL ISOLADO, 1,5 MM², ANTI-CHAMA 450/750 V, PARA CIRCUITOS TERMINAIS - FORNECIMENTO E INSTALAÇÃO. AF_12/2015</t>
    </r>
  </si>
  <si>
    <r>
      <rPr>
        <sz val="7"/>
        <rFont val="Arial"/>
      </rPr>
      <t>2,45</t>
    </r>
  </si>
  <si>
    <r>
      <rPr>
        <sz val="7"/>
        <rFont val="Arial"/>
      </rPr>
      <t>10.11</t>
    </r>
  </si>
  <si>
    <r>
      <rPr>
        <sz val="7"/>
        <rFont val="Arial"/>
      </rPr>
      <t>91926</t>
    </r>
  </si>
  <si>
    <r>
      <rPr>
        <sz val="7"/>
        <rFont val="Arial"/>
      </rPr>
      <t>CABO DE COBRE FLEXÍVEL ISOLADO, 2,5 MM², ANTI-CHAMA 450/750 V, PARA CIRCUITOS TERMINAIS - FORNECIMENTO E INSTALAÇÃO. AF_12/2015</t>
    </r>
  </si>
  <si>
    <r>
      <rPr>
        <sz val="7"/>
        <rFont val="Arial"/>
      </rPr>
      <t>3,66</t>
    </r>
  </si>
  <si>
    <r>
      <rPr>
        <sz val="7"/>
        <rFont val="Arial"/>
      </rPr>
      <t>10.12</t>
    </r>
  </si>
  <si>
    <r>
      <rPr>
        <sz val="7"/>
        <rFont val="Arial"/>
      </rPr>
      <t>91928</t>
    </r>
  </si>
  <si>
    <r>
      <rPr>
        <sz val="7"/>
        <rFont val="Arial"/>
      </rPr>
      <t>CABO DE COBRE FLEXÍVEL ISOLADO, 4 MM², ANTI-CHAMA 450/750 V, PARA CIRCUITOS TERMINAIS - FORNECIMENTO E INSTALAÇÃO. AF_12/2015</t>
    </r>
  </si>
  <si>
    <r>
      <rPr>
        <sz val="7"/>
        <rFont val="Arial"/>
      </rPr>
      <t>6,11</t>
    </r>
  </si>
  <si>
    <r>
      <rPr>
        <sz val="7"/>
        <rFont val="Arial"/>
      </rPr>
      <t>10.13</t>
    </r>
  </si>
  <si>
    <r>
      <rPr>
        <sz val="7"/>
        <rFont val="Arial"/>
      </rPr>
      <t>S09205</t>
    </r>
  </si>
  <si>
    <r>
      <rPr>
        <sz val="7"/>
        <rFont val="Arial"/>
      </rPr>
      <t>Cabo de cobre isolado em EPR flexível unipolar 10mm² - 0,6Kv/1Kv/90°</t>
    </r>
  </si>
  <si>
    <r>
      <rPr>
        <sz val="7"/>
        <rFont val="Arial"/>
      </rPr>
      <t>17,00</t>
    </r>
  </si>
  <si>
    <r>
      <rPr>
        <sz val="7"/>
        <rFont val="Arial"/>
      </rPr>
      <t>10.14</t>
    </r>
  </si>
  <si>
    <r>
      <rPr>
        <sz val="7"/>
        <rFont val="Arial"/>
      </rPr>
      <t>91953</t>
    </r>
  </si>
  <si>
    <r>
      <rPr>
        <sz val="7"/>
        <rFont val="Arial"/>
      </rPr>
      <t>INTERRUPTOR SIMPLES (1 MÓDULO), 10A/250V, INCLUINDO SUPORTE E PLACA - FORNECIMENTO E INSTALAÇÃO. AF_12/2015</t>
    </r>
  </si>
  <si>
    <r>
      <rPr>
        <sz val="7"/>
        <rFont val="Arial"/>
      </rPr>
      <t>18,95</t>
    </r>
  </si>
  <si>
    <r>
      <rPr>
        <sz val="7"/>
        <rFont val="Arial"/>
      </rPr>
      <t>10.15</t>
    </r>
  </si>
  <si>
    <r>
      <rPr>
        <sz val="7"/>
        <rFont val="Arial"/>
      </rPr>
      <t>91959</t>
    </r>
  </si>
  <si>
    <r>
      <rPr>
        <sz val="7"/>
        <rFont val="Arial"/>
      </rPr>
      <t>INTERRUPTOR SIMPLES (2 MÓDULOS), 10A/250V, INCLUINDO SUPORTE E PLACA - FORNECIMENTO E INSTALAÇÃO. AF_12/2015</t>
    </r>
  </si>
  <si>
    <r>
      <rPr>
        <sz val="7"/>
        <rFont val="Arial"/>
      </rPr>
      <t>30,04</t>
    </r>
  </si>
  <si>
    <r>
      <rPr>
        <sz val="7"/>
        <rFont val="Arial"/>
      </rPr>
      <t>10.16</t>
    </r>
  </si>
  <si>
    <r>
      <rPr>
        <sz val="7"/>
        <rFont val="Arial"/>
      </rPr>
      <t>91967</t>
    </r>
  </si>
  <si>
    <r>
      <rPr>
        <sz val="7"/>
        <rFont val="Arial"/>
      </rPr>
      <t>INTERRUPTOR SIMPLES (3 MÓDULOS), 10A/250V, INCLUINDO SUPORTE E PLACA - FORNECIMENTO E INSTALAÇÃO. AF_12/2015</t>
    </r>
  </si>
  <si>
    <r>
      <rPr>
        <sz val="7"/>
        <rFont val="Arial"/>
      </rPr>
      <t>41,12</t>
    </r>
  </si>
  <si>
    <r>
      <rPr>
        <sz val="7"/>
        <rFont val="Arial"/>
      </rPr>
      <t>10.17</t>
    </r>
  </si>
  <si>
    <r>
      <rPr>
        <sz val="7"/>
        <rFont val="Arial"/>
      </rPr>
      <t>91961</t>
    </r>
  </si>
  <si>
    <r>
      <rPr>
        <sz val="7"/>
        <rFont val="Arial"/>
      </rPr>
      <t>INTERRUPTOR PARALELO (2 MÓDULOS), 10A/250V, INCLUINDO SUPORTE E PLACA - FORNECIMENTO E INSTALAÇÃO. AF_12/2015</t>
    </r>
  </si>
  <si>
    <r>
      <rPr>
        <sz val="7"/>
        <rFont val="Arial"/>
      </rPr>
      <t>38,77</t>
    </r>
  </si>
  <si>
    <r>
      <rPr>
        <sz val="7"/>
        <rFont val="Arial"/>
      </rPr>
      <t>10.18</t>
    </r>
  </si>
  <si>
    <r>
      <rPr>
        <sz val="7"/>
        <rFont val="Arial"/>
      </rPr>
      <t>92000</t>
    </r>
  </si>
  <si>
    <r>
      <rPr>
        <sz val="7"/>
        <rFont val="Arial"/>
      </rPr>
      <t>TOMADA BAIXA DE EMBUTIR (1 MÓDULO), 2P+T 10 A, INCLUINDO SUPORTE E PLACA - FORNECIMENTO E INSTALAÇÃO. AF_12/2015</t>
    </r>
  </si>
  <si>
    <r>
      <rPr>
        <sz val="7"/>
        <rFont val="Arial"/>
      </rPr>
      <t>20,08</t>
    </r>
  </si>
  <si>
    <r>
      <rPr>
        <sz val="7"/>
        <rFont val="Arial"/>
      </rPr>
      <t>10.19</t>
    </r>
  </si>
  <si>
    <r>
      <rPr>
        <sz val="7"/>
        <rFont val="Arial"/>
      </rPr>
      <t>91993</t>
    </r>
  </si>
  <si>
    <r>
      <rPr>
        <sz val="7"/>
        <rFont val="Arial"/>
      </rPr>
      <t>TOMADA ALTA DE EMBUTIR (1 MÓDULO), 2P+T 20 A, INCLUINDO SUPORTE E PLACA - FORNECIMENTO E INSTALAÇÃO. AF_12/2015</t>
    </r>
  </si>
  <si>
    <r>
      <rPr>
        <sz val="7"/>
        <rFont val="Arial"/>
      </rPr>
      <t>30,14</t>
    </r>
  </si>
  <si>
    <r>
      <rPr>
        <sz val="7"/>
        <rFont val="Arial"/>
      </rPr>
      <t>10.20</t>
    </r>
  </si>
  <si>
    <r>
      <rPr>
        <sz val="7"/>
        <rFont val="Arial"/>
      </rPr>
      <t>LUMINÁRIA PLAFON DE TETO TIPO EMBUTIR RETÂNGULAR BRANCA COM LUZ QUENTE 24W</t>
    </r>
  </si>
  <si>
    <r>
      <rPr>
        <sz val="7"/>
        <rFont val="Arial"/>
      </rPr>
      <t>127,03</t>
    </r>
  </si>
  <si>
    <r>
      <rPr>
        <sz val="7"/>
        <rFont val="Arial"/>
      </rPr>
      <t>10.21</t>
    </r>
  </si>
  <si>
    <r>
      <rPr>
        <sz val="7"/>
        <rFont val="Arial"/>
      </rPr>
      <t>LUMINÁRIA DE PISO DE EMBUTIR COM LÂMPADA DE 5W, COM TEMPERATURA DE COR FRIA ÂMBA</t>
    </r>
  </si>
  <si>
    <r>
      <rPr>
        <sz val="7"/>
        <rFont val="Arial"/>
      </rPr>
      <t>77,09</t>
    </r>
  </si>
  <si>
    <r>
      <rPr>
        <sz val="7"/>
        <rFont val="Arial"/>
      </rPr>
      <t>10.22</t>
    </r>
  </si>
  <si>
    <r>
      <rPr>
        <sz val="7"/>
        <rFont val="Arial"/>
      </rPr>
      <t>S09465</t>
    </r>
  </si>
  <si>
    <r>
      <rPr>
        <sz val="7"/>
        <rFont val="Arial"/>
      </rPr>
      <t>Luminária tipo plafon (sobrepor), quadrada, 24x24cm, em aluminio pintado na cor branca, c/difusor em vidro, Aladin ou similar</t>
    </r>
  </si>
  <si>
    <r>
      <rPr>
        <sz val="7"/>
        <rFont val="Arial"/>
      </rPr>
      <t>103,03</t>
    </r>
  </si>
  <si>
    <r>
      <rPr>
        <sz val="7"/>
        <rFont val="Arial"/>
      </rPr>
      <t>10.23</t>
    </r>
  </si>
  <si>
    <r>
      <rPr>
        <sz val="7"/>
        <rFont val="Arial"/>
      </rPr>
      <t>S07294</t>
    </r>
  </si>
  <si>
    <r>
      <rPr>
        <sz val="7"/>
        <rFont val="Arial"/>
      </rPr>
      <t>Luminária tipo balizador para ambiente aberto, corpo em alumínio fundido pintado, difusor em vidro frisado temperado, ref. EX02-S, da Lumicenter ou simiular (tipo tartaruga)</t>
    </r>
  </si>
  <si>
    <r>
      <rPr>
        <sz val="7"/>
        <rFont val="Arial"/>
      </rPr>
      <t>115,63</t>
    </r>
  </si>
  <si>
    <r>
      <rPr>
        <sz val="7"/>
        <rFont val="Arial"/>
      </rPr>
      <t>10.24</t>
    </r>
  </si>
  <si>
    <r>
      <rPr>
        <sz val="7"/>
        <rFont val="Arial"/>
      </rPr>
      <t>C1678</t>
    </r>
  </si>
  <si>
    <r>
      <rPr>
        <sz val="7"/>
        <rFont val="Arial"/>
      </rPr>
      <t>LUMINÁRIA TIPO SPOT SIMPLES C/ LÂMPADA INCANDESCENTE</t>
    </r>
  </si>
  <si>
    <r>
      <rPr>
        <sz val="7"/>
        <rFont val="Arial"/>
      </rPr>
      <t>45,32</t>
    </r>
  </si>
  <si>
    <r>
      <rPr>
        <sz val="7"/>
        <rFont val="Arial"/>
      </rPr>
      <t>10.25</t>
    </r>
  </si>
  <si>
    <r>
      <rPr>
        <sz val="7"/>
        <rFont val="Arial"/>
      </rPr>
      <t>POSTE DE ILUMINAÇÃO TIPO GLOBO/BOLA COM TRÊS PÉTALAS</t>
    </r>
  </si>
  <si>
    <r>
      <rPr>
        <sz val="7"/>
        <rFont val="Arial"/>
      </rPr>
      <t>650,09</t>
    </r>
  </si>
  <si>
    <r>
      <rPr>
        <sz val="7"/>
        <rFont val="Arial"/>
      </rPr>
      <t>10.26</t>
    </r>
  </si>
  <si>
    <r>
      <rPr>
        <sz val="7"/>
        <rFont val="Arial"/>
      </rPr>
      <t>COTAÇÃO</t>
    </r>
  </si>
  <si>
    <r>
      <rPr>
        <sz val="7"/>
        <rFont val="Arial"/>
      </rPr>
      <t>CALHA LUMINOSA EM LED</t>
    </r>
  </si>
  <si>
    <r>
      <rPr>
        <sz val="7"/>
        <rFont val="Arial"/>
      </rPr>
      <t>84,51</t>
    </r>
  </si>
  <si>
    <r>
      <rPr>
        <sz val="7"/>
        <rFont val="Arial"/>
      </rPr>
      <t>10.27</t>
    </r>
  </si>
  <si>
    <r>
      <rPr>
        <sz val="7"/>
        <rFont val="Arial"/>
      </rPr>
      <t>93653</t>
    </r>
  </si>
  <si>
    <r>
      <rPr>
        <sz val="7"/>
        <rFont val="Arial"/>
      </rPr>
      <t>DISJUNTOR MONOPOLAR TIPO DIN, CORRENTE NOMINAL DE 10A - FORNECIMENTO E INSTALAÇÃO. AF_10/2020</t>
    </r>
  </si>
  <si>
    <r>
      <rPr>
        <sz val="7"/>
        <rFont val="Arial"/>
      </rPr>
      <t>8,58</t>
    </r>
  </si>
  <si>
    <r>
      <rPr>
        <sz val="7"/>
        <rFont val="Arial"/>
      </rPr>
      <t>10.28</t>
    </r>
  </si>
  <si>
    <r>
      <rPr>
        <sz val="7"/>
        <rFont val="Arial"/>
      </rPr>
      <t>93654</t>
    </r>
  </si>
  <si>
    <r>
      <rPr>
        <sz val="7"/>
        <rFont val="Arial"/>
      </rPr>
      <t>DISJUNTOR MONOPOLAR TIPO DIN, CORRENTE NOMINAL DE 16A - FORNECIMENTO E INSTALAÇÃO. AF_10/2020</t>
    </r>
  </si>
  <si>
    <r>
      <rPr>
        <sz val="7"/>
        <rFont val="Arial"/>
      </rPr>
      <t>8,97</t>
    </r>
  </si>
  <si>
    <r>
      <rPr>
        <sz val="7"/>
        <rFont val="Arial"/>
      </rPr>
      <t>10.29</t>
    </r>
  </si>
  <si>
    <r>
      <rPr>
        <sz val="7"/>
        <rFont val="Arial"/>
      </rPr>
      <t>93655</t>
    </r>
  </si>
  <si>
    <r>
      <rPr>
        <sz val="7"/>
        <rFont val="Arial"/>
      </rPr>
      <t>DISJUNTOR MONOPOLAR TIPO DIN, CORRENTE NOMINAL DE 20A - FORNECIMENTO E INSTALAÇÃO. AF_10/2020</t>
    </r>
  </si>
  <si>
    <r>
      <rPr>
        <sz val="7"/>
        <rFont val="Arial"/>
      </rPr>
      <t>9,73</t>
    </r>
  </si>
  <si>
    <r>
      <rPr>
        <sz val="7"/>
        <rFont val="Arial"/>
      </rPr>
      <t>10.30</t>
    </r>
  </si>
  <si>
    <r>
      <rPr>
        <sz val="7"/>
        <rFont val="Arial"/>
      </rPr>
      <t>93657</t>
    </r>
  </si>
  <si>
    <r>
      <rPr>
        <sz val="7"/>
        <rFont val="Arial"/>
      </rPr>
      <t>DISJUNTOR MONOPOLAR TIPO DIN, CORRENTE NOMINAL DE 32A - FORNECIMENTO E INSTALAÇÃO. AF_10/2020</t>
    </r>
  </si>
  <si>
    <r>
      <rPr>
        <sz val="7"/>
        <rFont val="Arial"/>
      </rPr>
      <t>10,64</t>
    </r>
  </si>
  <si>
    <r>
      <rPr>
        <sz val="7"/>
        <rFont val="Arial"/>
      </rPr>
      <t>10.31</t>
    </r>
  </si>
  <si>
    <r>
      <rPr>
        <sz val="7"/>
        <rFont val="Arial"/>
      </rPr>
      <t>C2068</t>
    </r>
  </si>
  <si>
    <r>
      <rPr>
        <sz val="7"/>
        <rFont val="Arial"/>
      </rPr>
      <t>QUADRO DE DISTRIBUIÇÃO DE LUZ EMBUTIR ATÉ 24 DIVISÕES 332X332X95mm, C/BARRAMENTO</t>
    </r>
  </si>
  <si>
    <r>
      <rPr>
        <sz val="7"/>
        <rFont val="Arial"/>
      </rPr>
      <t>310,47</t>
    </r>
  </si>
  <si>
    <r>
      <rPr>
        <sz val="7"/>
        <rFont val="Arial"/>
      </rPr>
      <t>10.32</t>
    </r>
  </si>
  <si>
    <r>
      <rPr>
        <sz val="7"/>
        <rFont val="Arial"/>
      </rPr>
      <t>S00693</t>
    </r>
  </si>
  <si>
    <r>
      <rPr>
        <sz val="7"/>
        <rFont val="Arial"/>
      </rPr>
      <t>Ponto seco de tomada p/ lógica, com eletroduto pvc rígido embutido, Ø 3/4"</t>
    </r>
  </si>
  <si>
    <r>
      <rPr>
        <sz val="7"/>
        <rFont val="Arial"/>
      </rPr>
      <t>149,23</t>
    </r>
  </si>
  <si>
    <r>
      <rPr>
        <sz val="7"/>
        <rFont val="Arial"/>
      </rPr>
      <t>10.33</t>
    </r>
  </si>
  <si>
    <r>
      <rPr>
        <sz val="7"/>
        <rFont val="Arial"/>
      </rPr>
      <t>S00648</t>
    </r>
  </si>
  <si>
    <r>
      <rPr>
        <sz val="7"/>
        <rFont val="Arial"/>
      </rPr>
      <t>Ponto de som (sem fiação) com eletroduto condulete pvc 3/4" (aparente) - Rev. 01</t>
    </r>
  </si>
  <si>
    <r>
      <rPr>
        <sz val="7"/>
        <rFont val="Arial"/>
      </rPr>
      <t>141,25</t>
    </r>
  </si>
  <si>
    <r>
      <rPr>
        <b/>
        <sz val="7"/>
        <rFont val="Arial"/>
      </rPr>
      <t>11</t>
    </r>
  </si>
  <si>
    <r>
      <rPr>
        <b/>
        <sz val="7"/>
        <rFont val="Arial"/>
      </rPr>
      <t>COMBATE A INCÊNDIO</t>
    </r>
  </si>
  <si>
    <r>
      <rPr>
        <sz val="7"/>
        <rFont val="Arial"/>
      </rPr>
      <t>11.1</t>
    </r>
  </si>
  <si>
    <r>
      <rPr>
        <sz val="7"/>
        <rFont val="Arial"/>
      </rPr>
      <t>102619</t>
    </r>
  </si>
  <si>
    <r>
      <rPr>
        <sz val="7"/>
        <rFont val="Arial"/>
      </rPr>
      <t>CAIXA D´ÁGUA EM POLIÉSTER REFORÇADO COM FIBRA DE VIDRO, 10000 LITROS - FORNECIMENTO E INSTALAÇÃO. AF_06/2021</t>
    </r>
  </si>
  <si>
    <r>
      <rPr>
        <sz val="7"/>
        <rFont val="Arial"/>
      </rPr>
      <t>5.421,88</t>
    </r>
  </si>
  <si>
    <r>
      <rPr>
        <sz val="7"/>
        <rFont val="Arial"/>
      </rPr>
      <t>11.2</t>
    </r>
  </si>
  <si>
    <r>
      <rPr>
        <sz val="7"/>
        <rFont val="Arial"/>
      </rPr>
      <t>S01511</t>
    </r>
  </si>
  <si>
    <r>
      <rPr>
        <sz val="7"/>
        <rFont val="Arial"/>
      </rPr>
      <t>Extintor de pó químico ABC, capacidade 6 kg, alcance médio do jato 5m , tempo de descarga 12s, NBR9443, 9444, 10721</t>
    </r>
  </si>
  <si>
    <r>
      <rPr>
        <sz val="7"/>
        <rFont val="Arial"/>
      </rPr>
      <t>178,40</t>
    </r>
  </si>
  <si>
    <r>
      <rPr>
        <sz val="7"/>
        <rFont val="Arial"/>
      </rPr>
      <t>11.3</t>
    </r>
  </si>
  <si>
    <r>
      <rPr>
        <sz val="7"/>
        <rFont val="Arial"/>
      </rPr>
      <t>101911</t>
    </r>
  </si>
  <si>
    <r>
      <rPr>
        <sz val="7"/>
        <rFont val="Arial"/>
      </rPr>
      <t>EXTINTOR DE INCÊNDIO PORTÁTIL COM CARGA DE PQS DE 12 KG, CLASSE BC - FORNECIMENTO E INSTALAÇÃO. AF_10/2020_P</t>
    </r>
  </si>
  <si>
    <r>
      <rPr>
        <sz val="7"/>
        <rFont val="Arial"/>
      </rPr>
      <t>346,68</t>
    </r>
  </si>
  <si>
    <r>
      <rPr>
        <sz val="7"/>
        <rFont val="Arial"/>
      </rPr>
      <t>11.4</t>
    </r>
  </si>
  <si>
    <r>
      <rPr>
        <sz val="7"/>
        <rFont val="Arial"/>
      </rPr>
      <t>101905</t>
    </r>
  </si>
  <si>
    <r>
      <rPr>
        <sz val="7"/>
        <rFont val="Arial"/>
      </rPr>
      <t>EXTINTOR DE INCÊNDIO PORTÁTIL COM CARGA DE ÁGUA PRESSURIZADA DE 10 L, CLASSE A - FORNECIMENTO E INSTALAÇÃO. AF_10/2020_P</t>
    </r>
  </si>
  <si>
    <r>
      <rPr>
        <sz val="7"/>
        <rFont val="Arial"/>
      </rPr>
      <t>224,38</t>
    </r>
  </si>
  <si>
    <r>
      <rPr>
        <sz val="7"/>
        <rFont val="Arial"/>
      </rPr>
      <t>11.5</t>
    </r>
  </si>
  <si>
    <r>
      <rPr>
        <sz val="7"/>
        <rFont val="Arial"/>
      </rPr>
      <t>00037558</t>
    </r>
  </si>
  <si>
    <r>
      <rPr>
        <sz val="7"/>
        <rFont val="Arial"/>
      </rPr>
      <t>PLACA DE SINALIZACAO DE SEGURANCA CONTRA INCENDIO, FOTOLUMINESCENTE, RETANGULAR, *20 X 40* CM, EM PVC *2* MM ANTI-CHAMAS (SIMBOLOS, CORES E PICTOGRAMAS CONFORME NBR 16820)</t>
    </r>
  </si>
  <si>
    <r>
      <rPr>
        <sz val="7"/>
        <rFont val="Arial"/>
      </rPr>
      <t>27,96</t>
    </r>
  </si>
  <si>
    <r>
      <rPr>
        <sz val="7"/>
        <rFont val="Arial"/>
      </rPr>
      <t>11.6</t>
    </r>
  </si>
  <si>
    <r>
      <rPr>
        <sz val="7"/>
        <rFont val="Arial"/>
      </rPr>
      <t>00037556</t>
    </r>
  </si>
  <si>
    <r>
      <rPr>
        <sz val="7"/>
        <rFont val="Arial"/>
      </rPr>
      <t>PLACA DE SINALIZACAO DE SEGURANCA CONTRA INCENDIO, FOTOLUMINESCENTE, QUADRADA, *20 X 20* CM, EM PVC *2* MM ANTI-CHAMAS (SIMBOLOS, CORES E PICTOGRAMAS CONFORME NBR 16820)</t>
    </r>
  </si>
  <si>
    <r>
      <rPr>
        <sz val="7"/>
        <rFont val="Arial"/>
      </rPr>
      <t>17,35</t>
    </r>
  </si>
  <si>
    <r>
      <rPr>
        <sz val="7"/>
        <rFont val="Arial"/>
      </rPr>
      <t>11.7</t>
    </r>
  </si>
  <si>
    <r>
      <rPr>
        <sz val="7"/>
        <rFont val="Arial"/>
      </rPr>
      <t>S11867</t>
    </r>
  </si>
  <si>
    <r>
      <rPr>
        <sz val="7"/>
        <rFont val="Arial"/>
      </rPr>
      <t>Luminária de emergência, de sobrepor, tipo bloco autônomo, com autonomia de 1h, modelo LLE-LLEDDF, da KBR ou si</t>
    </r>
  </si>
  <si>
    <r>
      <rPr>
        <sz val="7"/>
        <rFont val="Arial"/>
      </rPr>
      <t>145,30</t>
    </r>
  </si>
  <si>
    <r>
      <rPr>
        <sz val="7"/>
        <rFont val="Arial"/>
      </rPr>
      <t>11.8</t>
    </r>
  </si>
  <si>
    <r>
      <rPr>
        <sz val="7"/>
        <rFont val="Arial"/>
      </rPr>
      <t>97599</t>
    </r>
  </si>
  <si>
    <r>
      <rPr>
        <sz val="7"/>
        <rFont val="Arial"/>
      </rPr>
      <t>LUMINÁRIA DE EMERGÊNCIA, COM 30 LÂMPADAS LED DE 2 W, SEM REATOR - FORNECIMENTO E INSTALAÇÃO. AF_02/2020</t>
    </r>
  </si>
  <si>
    <r>
      <rPr>
        <sz val="7"/>
        <rFont val="Arial"/>
      </rPr>
      <t>25,54</t>
    </r>
  </si>
  <si>
    <r>
      <rPr>
        <sz val="7"/>
        <rFont val="Arial"/>
      </rPr>
      <t>11.9</t>
    </r>
  </si>
  <si>
    <r>
      <rPr>
        <sz val="7"/>
        <rFont val="Arial"/>
      </rPr>
      <t>101913</t>
    </r>
  </si>
  <si>
    <r>
      <rPr>
        <sz val="7"/>
        <rFont val="Arial"/>
      </rPr>
      <t>CAIXA DE INCÊNDIO 45X75X17CM - FORNECIMENTO E INSTALAÇÃO. AF_10/2020</t>
    </r>
  </si>
  <si>
    <r>
      <rPr>
        <sz val="7"/>
        <rFont val="Arial"/>
      </rPr>
      <t>579,27</t>
    </r>
  </si>
  <si>
    <r>
      <rPr>
        <sz val="7"/>
        <rFont val="Arial"/>
      </rPr>
      <t>11.10</t>
    </r>
  </si>
  <si>
    <r>
      <rPr>
        <sz val="7"/>
        <rFont val="Arial"/>
      </rPr>
      <t>00037527</t>
    </r>
  </si>
  <si>
    <r>
      <rPr>
        <sz val="7"/>
        <rFont val="Arial"/>
      </rPr>
      <t>MANGUEIRA DE INCENDIO, TIPO 2, DE 1 1/2", COMPRIMENTO = 15 M, TECIDO EM FIO DE POLIESTER E TUBO INTERNO EM BORRACHA SINTETICA, COM UNIOES ENGATE RAPIDO</t>
    </r>
  </si>
  <si>
    <r>
      <rPr>
        <sz val="7"/>
        <rFont val="Arial"/>
      </rPr>
      <t>444,05</t>
    </r>
  </si>
  <si>
    <r>
      <rPr>
        <sz val="7"/>
        <rFont val="Arial"/>
      </rPr>
      <t>11.11</t>
    </r>
  </si>
  <si>
    <r>
      <rPr>
        <sz val="7"/>
        <rFont val="Arial"/>
      </rPr>
      <t>00037554</t>
    </r>
  </si>
  <si>
    <r>
      <rPr>
        <sz val="7"/>
        <rFont val="Arial"/>
      </rPr>
      <t>ESGUICHO JATO REGULAVEL, TIPO ELKHART, ENGATE RAPIDO 1 1/2", PARA COMBATE A INCENDIO</t>
    </r>
  </si>
  <si>
    <r>
      <rPr>
        <sz val="7"/>
        <rFont val="Arial"/>
      </rPr>
      <t>234,87</t>
    </r>
  </si>
  <si>
    <r>
      <rPr>
        <sz val="7"/>
        <rFont val="Arial"/>
      </rPr>
      <t>11.12</t>
    </r>
  </si>
  <si>
    <r>
      <rPr>
        <sz val="7"/>
        <rFont val="Arial"/>
      </rPr>
      <t>00020971</t>
    </r>
  </si>
  <si>
    <r>
      <rPr>
        <sz val="7"/>
        <rFont val="Arial"/>
      </rPr>
      <t>CHAVE DUPLA PARA CONEXOES TIPO STORZ, ENGATE RAPIDO 1 1/2" X 2 1/2", EM LATAO, PARA INSTALACAO PREDIAL COMBATE A INCENDIO</t>
    </r>
  </si>
  <si>
    <r>
      <rPr>
        <sz val="7"/>
        <rFont val="Arial"/>
      </rPr>
      <t>19,04</t>
    </r>
  </si>
  <si>
    <r>
      <rPr>
        <sz val="7"/>
        <rFont val="Arial"/>
      </rPr>
      <t>11.13</t>
    </r>
  </si>
  <si>
    <r>
      <rPr>
        <sz val="7"/>
        <rFont val="Arial"/>
      </rPr>
      <t>00010904</t>
    </r>
  </si>
  <si>
    <r>
      <rPr>
        <sz val="7"/>
        <rFont val="Arial"/>
      </rPr>
      <t>REGISTRO OU VALVULA GLOBO ANGULAR EM LATAO, PARA HIDRANTES EM INSTALACAO PREDIAL DE INCENDIO, 45 GRAUS, DIAMETRO DE 2 1/2", COM VOLANTE, CLASSE DE PRESSAO DE ATE 200 PSI</t>
    </r>
  </si>
  <si>
    <r>
      <rPr>
        <sz val="7"/>
        <rFont val="Arial"/>
      </rPr>
      <t>200,00</t>
    </r>
  </si>
  <si>
    <r>
      <rPr>
        <sz val="7"/>
        <rFont val="Arial"/>
      </rPr>
      <t>11.14</t>
    </r>
  </si>
  <si>
    <r>
      <rPr>
        <sz val="7"/>
        <rFont val="Arial"/>
      </rPr>
      <t>S01510</t>
    </r>
  </si>
  <si>
    <r>
      <rPr>
        <sz val="7"/>
        <rFont val="Arial"/>
      </rPr>
      <t>Fornecimento e instalação de adaptador storz para engate rápido 2 1/2" x 2 1/2" com tampão e corrente (incêndio)</t>
    </r>
  </si>
  <si>
    <r>
      <rPr>
        <sz val="7"/>
        <rFont val="Arial"/>
      </rPr>
      <t>189,42</t>
    </r>
  </si>
  <si>
    <r>
      <rPr>
        <sz val="7"/>
        <rFont val="Arial"/>
      </rPr>
      <t>11.15</t>
    </r>
  </si>
  <si>
    <r>
      <rPr>
        <sz val="7"/>
        <rFont val="Arial"/>
      </rPr>
      <t>00010900</t>
    </r>
  </si>
  <si>
    <r>
      <rPr>
        <sz val="7"/>
        <rFont val="Arial"/>
      </rPr>
      <t>ADAPTADOR, EM LATAO, ENGATE RAPIDO1 1/2" X ROSCA INTERNA 5 FIOS 2 1/2", PARA INSTALACAO PREDIAL DE COMBATE A INCENDIO</t>
    </r>
  </si>
  <si>
    <r>
      <rPr>
        <sz val="7"/>
        <rFont val="Arial"/>
      </rPr>
      <t>68,57</t>
    </r>
  </si>
  <si>
    <r>
      <rPr>
        <sz val="7"/>
        <rFont val="Arial"/>
      </rPr>
      <t>11.16</t>
    </r>
  </si>
  <si>
    <r>
      <rPr>
        <sz val="7"/>
        <rFont val="Arial"/>
      </rPr>
      <t>00010905</t>
    </r>
  </si>
  <si>
    <r>
      <rPr>
        <sz val="7"/>
        <rFont val="Arial"/>
      </rPr>
      <t>TAMPAO COM CORRENTE, EM LATAO, ENGATE RAPIDO 2 1/2", PARA INSTALACAO PREDIAL DE COMBATE A INCENDIO</t>
    </r>
  </si>
  <si>
    <r>
      <rPr>
        <sz val="7"/>
        <rFont val="Arial"/>
      </rPr>
      <t>104,76</t>
    </r>
  </si>
  <si>
    <r>
      <rPr>
        <sz val="7"/>
        <rFont val="Arial"/>
      </rPr>
      <t>11.17</t>
    </r>
  </si>
  <si>
    <r>
      <rPr>
        <sz val="7"/>
        <rFont val="Arial"/>
      </rPr>
      <t>S04081</t>
    </r>
  </si>
  <si>
    <r>
      <rPr>
        <sz val="7"/>
        <rFont val="Arial"/>
      </rPr>
      <t>Conjunto moto-bomba centrífuga, trifasica, motor 7.5 cv, Schneider BC-21 ou similar</t>
    </r>
  </si>
  <si>
    <r>
      <rPr>
        <sz val="7"/>
        <rFont val="Arial"/>
      </rPr>
      <t>5.610,64</t>
    </r>
  </si>
  <si>
    <r>
      <rPr>
        <sz val="7"/>
        <rFont val="Arial"/>
      </rPr>
      <t>11.18</t>
    </r>
  </si>
  <si>
    <r>
      <rPr>
        <sz val="7"/>
        <rFont val="Arial"/>
      </rPr>
      <t>S09812</t>
    </r>
  </si>
  <si>
    <r>
      <rPr>
        <sz val="7"/>
        <rFont val="Arial"/>
      </rPr>
      <t>Painel elétrico p/ bomba, com chave de partida direta (manual/automática), 15 cv, trifásico</t>
    </r>
  </si>
  <si>
    <r>
      <rPr>
        <sz val="7"/>
        <rFont val="Arial"/>
      </rPr>
      <t>1.927,25</t>
    </r>
  </si>
  <si>
    <r>
      <rPr>
        <sz val="7"/>
        <rFont val="Arial"/>
      </rPr>
      <t>11.19</t>
    </r>
  </si>
  <si>
    <r>
      <rPr>
        <sz val="7"/>
        <rFont val="Arial"/>
      </rPr>
      <t>101917</t>
    </r>
  </si>
  <si>
    <r>
      <rPr>
        <sz val="7"/>
        <rFont val="Arial"/>
      </rPr>
      <t>MANÔMETRO 0 A 200 PSI (0 A 14 KGF/CM2), D = 50MM - FORNECIMENTO E INSTALAÇÃO. AF_10/2020</t>
    </r>
  </si>
  <si>
    <r>
      <rPr>
        <sz val="7"/>
        <rFont val="Arial"/>
      </rPr>
      <t>113,73</t>
    </r>
  </si>
  <si>
    <r>
      <rPr>
        <sz val="7"/>
        <rFont val="Arial"/>
      </rPr>
      <t>11.20</t>
    </r>
  </si>
  <si>
    <r>
      <rPr>
        <sz val="7"/>
        <rFont val="Arial"/>
      </rPr>
      <t>TANQUE DE PRESSÃO - 560x167mm 9 LITROS</t>
    </r>
  </si>
  <si>
    <r>
      <rPr>
        <sz val="7"/>
        <rFont val="Arial"/>
      </rPr>
      <t>194,41</t>
    </r>
  </si>
  <si>
    <r>
      <rPr>
        <sz val="7"/>
        <rFont val="Arial"/>
      </rPr>
      <t>11.21</t>
    </r>
  </si>
  <si>
    <r>
      <rPr>
        <sz val="7"/>
        <rFont val="Arial"/>
      </rPr>
      <t>S09670</t>
    </r>
  </si>
  <si>
    <r>
      <rPr>
        <sz val="7"/>
        <rFont val="Arial"/>
      </rPr>
      <t>Fornecimento e instalação de pressostato 0 a 10 kgf/cm2</t>
    </r>
  </si>
  <si>
    <r>
      <rPr>
        <sz val="7"/>
        <rFont val="Arial"/>
      </rPr>
      <t>169,11</t>
    </r>
  </si>
  <si>
    <r>
      <rPr>
        <sz val="7"/>
        <rFont val="Arial"/>
      </rPr>
      <t>11.22</t>
    </r>
  </si>
  <si>
    <r>
      <rPr>
        <sz val="7"/>
        <rFont val="Arial"/>
      </rPr>
      <t>94499</t>
    </r>
  </si>
  <si>
    <r>
      <rPr>
        <sz val="7"/>
        <rFont val="Arial"/>
      </rPr>
      <t>REGISTRO DE GAVETA BRUTO, LATÃO, ROSCÁVEL, 2 1/2" - FORNECIMENTO E INSTALAÇÃO. AF_08/2021</t>
    </r>
  </si>
  <si>
    <r>
      <rPr>
        <sz val="7"/>
        <rFont val="Arial"/>
      </rPr>
      <t>284,17</t>
    </r>
  </si>
  <si>
    <r>
      <rPr>
        <sz val="7"/>
        <rFont val="Arial"/>
      </rPr>
      <t>11.23</t>
    </r>
  </si>
  <si>
    <r>
      <rPr>
        <sz val="7"/>
        <rFont val="Arial"/>
      </rPr>
      <t>00012657</t>
    </r>
  </si>
  <si>
    <r>
      <rPr>
        <sz val="7"/>
        <rFont val="Arial"/>
      </rPr>
      <t>VALVULA DE RETENCAO VERTICAL, DE BRONZE (PN-16), 2 1/2", 200 PSI, EXTREMIDADES COM ROSCA</t>
    </r>
  </si>
  <si>
    <r>
      <rPr>
        <sz val="7"/>
        <rFont val="Arial"/>
      </rPr>
      <t>265,27</t>
    </r>
  </si>
  <si>
    <r>
      <rPr>
        <sz val="7"/>
        <rFont val="Arial"/>
      </rPr>
      <t>11.24</t>
    </r>
  </si>
  <si>
    <r>
      <rPr>
        <sz val="7"/>
        <rFont val="Arial"/>
      </rPr>
      <t>00010405</t>
    </r>
  </si>
  <si>
    <r>
      <rPr>
        <sz val="7"/>
        <rFont val="Arial"/>
      </rPr>
      <t>VALVULA DE RETENCAO HORIZONTAL, DE BRONZE (PN-25), 2 1/2", 400 PSI, TAMPA DE PORCA DE UNIAO, EXTREMIDADES COM ROSCA</t>
    </r>
  </si>
  <si>
    <r>
      <rPr>
        <sz val="7"/>
        <rFont val="Arial"/>
      </rPr>
      <t>427,57</t>
    </r>
  </si>
  <si>
    <r>
      <rPr>
        <sz val="7"/>
        <rFont val="Arial"/>
      </rPr>
      <t>11.25</t>
    </r>
  </si>
  <si>
    <r>
      <rPr>
        <sz val="7"/>
        <rFont val="Arial"/>
      </rPr>
      <t>S00986</t>
    </r>
  </si>
  <si>
    <r>
      <rPr>
        <sz val="7"/>
        <rFont val="Arial"/>
      </rPr>
      <t>Fornecimento e assentamento de união de ferro galvanizado assento bronze de 2 1/2"</t>
    </r>
  </si>
  <si>
    <r>
      <rPr>
        <sz val="7"/>
        <rFont val="Arial"/>
      </rPr>
      <t>262,95</t>
    </r>
  </si>
  <si>
    <r>
      <rPr>
        <sz val="7"/>
        <rFont val="Arial"/>
      </rPr>
      <t>11.26</t>
    </r>
  </si>
  <si>
    <r>
      <rPr>
        <sz val="7"/>
        <rFont val="Arial"/>
      </rPr>
      <t>00003453</t>
    </r>
  </si>
  <si>
    <r>
      <rPr>
        <sz val="7"/>
        <rFont val="Arial"/>
      </rPr>
      <t>COTOVELO 90 GRAUS DE FERRO GALVANIZADO, COM ROSCA BSP MACHO/FEMEA, DE 2 1/2"</t>
    </r>
  </si>
  <si>
    <r>
      <rPr>
        <sz val="7"/>
        <rFont val="Arial"/>
      </rPr>
      <t>114,45</t>
    </r>
  </si>
  <si>
    <r>
      <rPr>
        <sz val="7"/>
        <rFont val="Arial"/>
      </rPr>
      <t>11.27</t>
    </r>
  </si>
  <si>
    <r>
      <rPr>
        <sz val="7"/>
        <rFont val="Arial"/>
      </rPr>
      <t>92346</t>
    </r>
  </si>
  <si>
    <r>
      <rPr>
        <sz val="7"/>
        <rFont val="Arial"/>
      </rPr>
      <t>NIPLE, EM FERRO GALVANIZADO, DN 65 (2 1/2"), CONEXÃO ROSQUEADA, INSTALADO EM PRUMADAS - FORNECIMENTO E INSTALAÇÃO. AF_10/2020</t>
    </r>
  </si>
  <si>
    <r>
      <rPr>
        <sz val="7"/>
        <rFont val="Arial"/>
      </rPr>
      <t>73,70</t>
    </r>
  </si>
  <si>
    <r>
      <rPr>
        <sz val="7"/>
        <rFont val="Arial"/>
      </rPr>
      <t>11.28</t>
    </r>
  </si>
  <si>
    <r>
      <rPr>
        <sz val="7"/>
        <rFont val="Arial"/>
      </rPr>
      <t>92357</t>
    </r>
  </si>
  <si>
    <r>
      <rPr>
        <sz val="7"/>
        <rFont val="Arial"/>
      </rPr>
      <t>TÊ, EM FERRO GALVANIZADO, DN 65 (2 1/2"), CONEXÃO ROSQUEADA, INSTALADO EM PRUMADAS - FORNECIMENTO E INSTALAÇÃO. AF_10/2020</t>
    </r>
  </si>
  <si>
    <r>
      <rPr>
        <sz val="7"/>
        <rFont val="Arial"/>
      </rPr>
      <t>164,87</t>
    </r>
  </si>
  <si>
    <r>
      <rPr>
        <sz val="7"/>
        <rFont val="Arial"/>
      </rPr>
      <t>11.29</t>
    </r>
  </si>
  <si>
    <r>
      <rPr>
        <sz val="7"/>
        <rFont val="Arial"/>
      </rPr>
      <t>92367</t>
    </r>
  </si>
  <si>
    <r>
      <rPr>
        <sz val="7"/>
        <rFont val="Arial"/>
      </rPr>
      <t>TUBO DE AÇO GALVANIZADO COM COSTURA, CLASSE MÉDIA, DN 65 (2 1/2"), CONEXÃO ROSQUEADA, INSTALADO EM REDE DE ALIMENTAÇÃO PARA HIDRANTE - FORNECIMENTO E INSTALAÇÃO. AF_10/2020</t>
    </r>
  </si>
  <si>
    <r>
      <rPr>
        <sz val="7"/>
        <rFont val="Arial"/>
      </rPr>
      <t>138,78</t>
    </r>
  </si>
  <si>
    <r>
      <rPr>
        <sz val="7"/>
        <rFont val="Arial"/>
      </rPr>
      <t>11.30</t>
    </r>
  </si>
  <si>
    <r>
      <rPr>
        <sz val="7"/>
        <rFont val="Arial"/>
      </rPr>
      <t>S10332</t>
    </r>
  </si>
  <si>
    <r>
      <rPr>
        <sz val="7"/>
        <rFont val="Arial"/>
      </rPr>
      <t>Tampa de ferro fundido 60X40cm</t>
    </r>
  </si>
  <si>
    <r>
      <rPr>
        <sz val="7"/>
        <rFont val="Arial"/>
      </rPr>
      <t>453,47</t>
    </r>
  </si>
  <si>
    <r>
      <rPr>
        <b/>
        <sz val="7"/>
        <rFont val="Arial"/>
      </rPr>
      <t>12</t>
    </r>
  </si>
  <si>
    <r>
      <rPr>
        <b/>
        <sz val="7"/>
        <rFont val="Arial"/>
      </rPr>
      <t>ESQUADRIAS / VIDROS</t>
    </r>
  </si>
  <si>
    <r>
      <rPr>
        <sz val="7"/>
        <rFont val="Arial"/>
      </rPr>
      <t>12.1</t>
    </r>
  </si>
  <si>
    <r>
      <rPr>
        <sz val="7"/>
        <rFont val="Arial"/>
      </rPr>
      <t>S08091</t>
    </r>
  </si>
  <si>
    <r>
      <rPr>
        <sz val="7"/>
        <rFont val="Arial"/>
      </rPr>
      <t>Bandeira fixa em madeira para vidro</t>
    </r>
  </si>
  <si>
    <r>
      <rPr>
        <sz val="7"/>
        <rFont val="Arial"/>
      </rPr>
      <t>464,65</t>
    </r>
  </si>
  <si>
    <r>
      <rPr>
        <sz val="7"/>
        <rFont val="Arial"/>
      </rPr>
      <t>12.2</t>
    </r>
  </si>
  <si>
    <r>
      <rPr>
        <sz val="7"/>
        <rFont val="Arial"/>
      </rPr>
      <t>102158</t>
    </r>
  </si>
  <si>
    <r>
      <rPr>
        <sz val="7"/>
        <rFont val="Arial"/>
      </rPr>
      <t>INSTALAÇÃO DE VIDRO LISO INCOLOR, E = 8 MM, EM ESQUADRIA DE MADEIRA, FIXADO COM BAGUETE. AF_01/2021</t>
    </r>
  </si>
  <si>
    <r>
      <rPr>
        <sz val="7"/>
        <rFont val="Arial"/>
      </rPr>
      <t>379,77</t>
    </r>
  </si>
  <si>
    <r>
      <rPr>
        <sz val="7"/>
        <rFont val="Arial"/>
      </rPr>
      <t>12.3</t>
    </r>
  </si>
  <si>
    <r>
      <rPr>
        <sz val="7"/>
        <rFont val="Arial"/>
      </rPr>
      <t>91316</t>
    </r>
  </si>
  <si>
    <r>
      <rPr>
        <sz val="7"/>
        <rFont val="Arial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</si>
  <si>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7"/>
        <rFont val="Arial"/>
      </rPr>
      <t>828,70</t>
    </r>
  </si>
  <si>
    <r>
      <rPr>
        <sz val="7"/>
        <rFont val="Arial"/>
      </rPr>
      <t>12.4</t>
    </r>
  </si>
  <si>
    <r>
      <rPr>
        <sz val="7"/>
        <rFont val="Arial"/>
      </rPr>
      <t>91317</t>
    </r>
  </si>
  <si>
    <r>
      <rPr>
        <sz val="7"/>
        <rFont val="Arial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</si>
  <si>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7"/>
        <rFont val="Arial"/>
      </rPr>
      <t>881,33</t>
    </r>
  </si>
  <si>
    <r>
      <rPr>
        <sz val="7"/>
        <rFont val="Arial"/>
      </rPr>
      <t>12.5</t>
    </r>
  </si>
  <si>
    <r>
      <rPr>
        <sz val="7"/>
        <rFont val="Arial"/>
      </rPr>
      <t>S01770</t>
    </r>
  </si>
  <si>
    <r>
      <rPr>
        <sz val="7"/>
        <rFont val="Arial"/>
      </rPr>
      <t>Batente em madeira de lei l = 0,14 m (caixão), incluindo 02 jogos de alizar</t>
    </r>
  </si>
  <si>
    <r>
      <rPr>
        <sz val="7"/>
        <rFont val="Arial"/>
      </rPr>
      <t>64,80</t>
    </r>
  </si>
  <si>
    <r>
      <rPr>
        <sz val="7"/>
        <rFont val="Arial"/>
      </rPr>
      <t>12.6</t>
    </r>
  </si>
  <si>
    <r>
      <rPr>
        <sz val="7"/>
        <rFont val="Arial"/>
      </rPr>
      <t>PORTA ACÚSTICA EM MADEIRA 0,80 x 2,50, ESPESSURA 60mm</t>
    </r>
  </si>
  <si>
    <r>
      <rPr>
        <sz val="7"/>
        <rFont val="Arial"/>
      </rPr>
      <t>3.417,89</t>
    </r>
  </si>
  <si>
    <r>
      <rPr>
        <sz val="7"/>
        <rFont val="Arial"/>
      </rPr>
      <t>12.7</t>
    </r>
  </si>
  <si>
    <r>
      <rPr>
        <sz val="7"/>
        <rFont val="Arial"/>
      </rPr>
      <t>94807</t>
    </r>
  </si>
  <si>
    <r>
      <rPr>
        <sz val="7"/>
        <rFont val="Arial"/>
      </rPr>
      <t>PORTA EM AÇO DE ABRIR TIPO VENEZIANA SEM GUARNIÇÃO, 87X210CM, FIXAÇÃO COM PARAFUSOS - FORNECIMENTO E INSTALAÇÃO. AF_12/2019</t>
    </r>
  </si>
  <si>
    <r>
      <rPr>
        <sz val="7"/>
        <rFont val="Arial"/>
      </rPr>
      <t>623,13</t>
    </r>
  </si>
  <si>
    <r>
      <rPr>
        <sz val="7"/>
        <rFont val="Arial"/>
      </rPr>
      <t>12.8</t>
    </r>
  </si>
  <si>
    <r>
      <rPr>
        <sz val="7"/>
        <rFont val="Arial"/>
      </rPr>
      <t>S11940</t>
    </r>
  </si>
  <si>
    <r>
      <rPr>
        <sz val="7"/>
        <rFont val="Arial"/>
      </rPr>
      <t>Janela em alumínio, cor N/P/B, tipo moldura-vidro, max-ar, exclusive vidro</t>
    </r>
  </si>
  <si>
    <r>
      <rPr>
        <sz val="7"/>
        <rFont val="Arial"/>
      </rPr>
      <t>297,97</t>
    </r>
  </si>
  <si>
    <r>
      <rPr>
        <sz val="7"/>
        <rFont val="Arial"/>
      </rPr>
      <t>12.9</t>
    </r>
  </si>
  <si>
    <r>
      <rPr>
        <sz val="7"/>
        <rFont val="Arial"/>
      </rPr>
      <t>INSTALAÇÃO DE VIDRO TEMPERADO REFLETIVO E=8mm</t>
    </r>
  </si>
  <si>
    <r>
      <rPr>
        <sz val="7"/>
        <rFont val="Arial"/>
      </rPr>
      <t>506,80</t>
    </r>
  </si>
  <si>
    <r>
      <rPr>
        <b/>
        <sz val="7"/>
        <rFont val="Arial"/>
      </rPr>
      <t>13</t>
    </r>
  </si>
  <si>
    <r>
      <rPr>
        <b/>
        <sz val="7"/>
        <rFont val="Arial"/>
      </rPr>
      <t>FACHADA</t>
    </r>
  </si>
  <si>
    <r>
      <rPr>
        <sz val="7"/>
        <rFont val="Arial"/>
      </rPr>
      <t>13.1</t>
    </r>
  </si>
  <si>
    <r>
      <rPr>
        <sz val="7"/>
        <rFont val="Arial"/>
      </rPr>
      <t>S11347</t>
    </r>
  </si>
  <si>
    <r>
      <rPr>
        <sz val="7"/>
        <rFont val="Arial"/>
      </rPr>
      <t>Fornecimento e instalação de fachada em pele de vidro, em vidro laminado 3+3 refletivo</t>
    </r>
  </si>
  <si>
    <r>
      <rPr>
        <sz val="7"/>
        <rFont val="Arial"/>
      </rPr>
      <t>1.250,00</t>
    </r>
  </si>
  <si>
    <r>
      <rPr>
        <b/>
        <sz val="7"/>
        <rFont val="Arial"/>
      </rPr>
      <t>14</t>
    </r>
  </si>
  <si>
    <r>
      <rPr>
        <b/>
        <sz val="7"/>
        <rFont val="Arial"/>
      </rPr>
      <t>LOUÇAS E METAIS</t>
    </r>
  </si>
  <si>
    <r>
      <rPr>
        <sz val="7"/>
        <rFont val="Arial"/>
      </rPr>
      <t>14.1</t>
    </r>
  </si>
  <si>
    <r>
      <rPr>
        <sz val="7"/>
        <rFont val="Arial"/>
      </rPr>
      <t>S01996</t>
    </r>
  </si>
  <si>
    <r>
      <rPr>
        <sz val="7"/>
        <rFont val="Arial"/>
      </rPr>
      <t>Tampo de balcão em granito preto, e=2cm</t>
    </r>
  </si>
  <si>
    <r>
      <rPr>
        <sz val="7"/>
        <rFont val="Arial"/>
      </rPr>
      <t>467,43</t>
    </r>
  </si>
  <si>
    <r>
      <rPr>
        <sz val="7"/>
        <rFont val="Arial"/>
      </rPr>
      <t>14.2</t>
    </r>
  </si>
  <si>
    <r>
      <rPr>
        <sz val="7"/>
        <rFont val="Arial"/>
      </rPr>
      <t>00038605</t>
    </r>
  </si>
  <si>
    <r>
      <rPr>
        <sz val="7"/>
        <rFont val="Arial"/>
      </rPr>
      <t>ABERTURA PARA ENCAIXE DE CUBA OU LAVATORIO EM BANCADA DE MARMORE/ GRANITO OU OUTRO TIPO DE PEDRA NATURAL</t>
    </r>
  </si>
  <si>
    <r>
      <rPr>
        <sz val="7"/>
        <rFont val="Arial"/>
      </rPr>
      <t>99,51</t>
    </r>
  </si>
  <si>
    <r>
      <rPr>
        <sz val="7"/>
        <rFont val="Arial"/>
      </rPr>
      <t>14.3</t>
    </r>
  </si>
  <si>
    <r>
      <rPr>
        <sz val="7"/>
        <rFont val="Arial"/>
      </rPr>
      <t>86936</t>
    </r>
  </si>
  <si>
    <r>
      <rPr>
        <sz val="7"/>
        <rFont val="Arial"/>
      </rPr>
      <t>CUBA DE EMBUTIR DE AÇO INOXIDÁVEL MÉDIA, INCLUSO VÁLVULA TIPO AMERICANA E SIFÃO TIPO GARRAFA EM METAL CROMADO - FORNECIMENTO E INSTALAÇÃO. AF_01/2020</t>
    </r>
  </si>
  <si>
    <r>
      <rPr>
        <sz val="7"/>
        <rFont val="Arial"/>
      </rPr>
      <t>350,89</t>
    </r>
  </si>
  <si>
    <r>
      <rPr>
        <sz val="7"/>
        <rFont val="Arial"/>
      </rPr>
      <t>14.4</t>
    </r>
  </si>
  <si>
    <r>
      <rPr>
        <sz val="7"/>
        <rFont val="Arial"/>
      </rPr>
      <t>S02008</t>
    </r>
  </si>
  <si>
    <r>
      <rPr>
        <sz val="7"/>
        <rFont val="Arial"/>
      </rPr>
      <t>Cuba de sobrepor (deca linha carrara ref l34), com sifão cromado (deca ref c1680), engate cromado (deca), torneira de metal (deca ref1190) , válvula cromada (deca ref1600) ou similares</t>
    </r>
  </si>
  <si>
    <r>
      <rPr>
        <sz val="7"/>
        <rFont val="Arial"/>
      </rPr>
      <t>612,55</t>
    </r>
  </si>
  <si>
    <r>
      <rPr>
        <sz val="7"/>
        <rFont val="Arial"/>
      </rPr>
      <t>14.5</t>
    </r>
  </si>
  <si>
    <r>
      <rPr>
        <sz val="7"/>
        <rFont val="Arial"/>
      </rPr>
      <t>86909</t>
    </r>
  </si>
  <si>
    <r>
      <rPr>
        <sz val="7"/>
        <rFont val="Arial"/>
      </rPr>
      <t>TORNEIRA CROMADA TUBO MÓVEL, DE MESA, 1/2? OU 3/4?, PARA PIA DE COZINHA, PADRÃO ALTO - FORNECIMENTO E INSTALAÇÃO. AF_01/2020</t>
    </r>
  </si>
  <si>
    <r>
      <rPr>
        <sz val="7"/>
        <rFont val="Arial"/>
      </rPr>
      <t>116,56</t>
    </r>
  </si>
  <si>
    <r>
      <rPr>
        <sz val="7"/>
        <rFont val="Arial"/>
      </rPr>
      <t>14.6</t>
    </r>
  </si>
  <si>
    <r>
      <rPr>
        <sz val="7"/>
        <rFont val="Arial"/>
      </rPr>
      <t>86886</t>
    </r>
  </si>
  <si>
    <r>
      <rPr>
        <sz val="7"/>
        <rFont val="Arial"/>
      </rPr>
      <t>ENGATE FLEXÍVEL EM INOX, 1/2 X 30CM - FORNECIMENTO E INSTALAÇÃO. AF_01/2020</t>
    </r>
  </si>
  <si>
    <r>
      <rPr>
        <sz val="7"/>
        <rFont val="Arial"/>
      </rPr>
      <t>33,02</t>
    </r>
  </si>
  <si>
    <r>
      <rPr>
        <sz val="7"/>
        <rFont val="Arial"/>
      </rPr>
      <t>14.7</t>
    </r>
  </si>
  <si>
    <r>
      <rPr>
        <sz val="7"/>
        <rFont val="Arial"/>
      </rPr>
      <t>86916</t>
    </r>
  </si>
  <si>
    <r>
      <rPr>
        <sz val="7"/>
        <rFont val="Arial"/>
      </rPr>
      <t>TORNEIRA PLÁSTICA 3/4? PARA TANQUE - FORNECIMENTO E INSTALAÇÃO. AF_01/2020</t>
    </r>
  </si>
  <si>
    <r>
      <rPr>
        <sz val="7"/>
        <rFont val="Arial"/>
      </rPr>
      <t>23,94</t>
    </r>
  </si>
  <si>
    <r>
      <rPr>
        <sz val="7"/>
        <rFont val="Arial"/>
      </rPr>
      <t>14.8</t>
    </r>
  </si>
  <si>
    <r>
      <rPr>
        <sz val="7"/>
        <rFont val="Arial"/>
      </rPr>
      <t>86931</t>
    </r>
  </si>
  <si>
    <r>
      <rPr>
        <sz val="7"/>
        <rFont val="Arial"/>
      </rPr>
      <t>VASO SANITÁRIO SIFONADO COM CAIXA ACOPLADA LOUÇA BRANCA, INCLUSO ENGATE FLEXÍVEL EM PLÁSTICO BRANCO, 1/2 X 40CM - FORNECIMENTO E INSTALAÇÃO. AF_01/2020</t>
    </r>
  </si>
  <si>
    <r>
      <rPr>
        <sz val="7"/>
        <rFont val="Arial"/>
      </rPr>
      <t>397,56</t>
    </r>
  </si>
  <si>
    <r>
      <rPr>
        <sz val="7"/>
        <rFont val="Arial"/>
      </rPr>
      <t>14.9</t>
    </r>
  </si>
  <si>
    <r>
      <rPr>
        <sz val="7"/>
        <rFont val="Arial"/>
      </rPr>
      <t>I13241</t>
    </r>
  </si>
  <si>
    <r>
      <rPr>
        <sz val="7"/>
        <rFont val="Arial"/>
      </rPr>
      <t>Assento Sanitário Elevado com Tampa 7,5 Cm, indicado para Pós-cirúrgicos, Deficientes físicos e Idosos, da Mebuki ou similar</t>
    </r>
  </si>
  <si>
    <r>
      <rPr>
        <sz val="7"/>
        <rFont val="Arial"/>
      </rPr>
      <t>152,79</t>
    </r>
  </si>
  <si>
    <r>
      <rPr>
        <sz val="7"/>
        <rFont val="Arial"/>
      </rPr>
      <t>14.10</t>
    </r>
  </si>
  <si>
    <r>
      <rPr>
        <sz val="7"/>
        <rFont val="Arial"/>
      </rPr>
      <t>100868</t>
    </r>
  </si>
  <si>
    <r>
      <rPr>
        <sz val="7"/>
        <rFont val="Arial"/>
      </rPr>
      <t>BARRA DE APOIO RETA, EM ACO INOX POLIDO, COMPRIMENTO 80 CM, FIXADA NA PAREDE - FORNECIMENTO E INSTALAÇÃO. AF_01/2020</t>
    </r>
  </si>
  <si>
    <r>
      <rPr>
        <sz val="7"/>
        <rFont val="Arial"/>
      </rPr>
      <t>239,03</t>
    </r>
  </si>
  <si>
    <r>
      <rPr>
        <sz val="7"/>
        <rFont val="Arial"/>
      </rPr>
      <t>14.11</t>
    </r>
  </si>
  <si>
    <r>
      <rPr>
        <sz val="7"/>
        <rFont val="Arial"/>
      </rPr>
      <t>100874</t>
    </r>
  </si>
  <si>
    <r>
      <rPr>
        <sz val="7"/>
        <rFont val="Arial"/>
      </rPr>
      <t>PUXADOR PARA PCD, FIXADO NA PORTA - FORNECIMENTO E INSTALAÇÃO. AF_01/2020</t>
    </r>
  </si>
  <si>
    <r>
      <rPr>
        <sz val="7"/>
        <rFont val="Arial"/>
      </rPr>
      <t>212,21</t>
    </r>
  </si>
  <si>
    <r>
      <rPr>
        <sz val="7"/>
        <rFont val="Arial"/>
      </rPr>
      <t>14.12</t>
    </r>
  </si>
  <si>
    <r>
      <rPr>
        <sz val="7"/>
        <rFont val="Arial"/>
      </rPr>
      <t>00037401</t>
    </r>
  </si>
  <si>
    <r>
      <rPr>
        <sz val="7"/>
        <rFont val="Arial"/>
      </rPr>
      <t>TOALHEIRO PLASTICO TIPO DISPENSER PARA PAPEL TOALHA INTERFOLHADO</t>
    </r>
  </si>
  <si>
    <r>
      <rPr>
        <sz val="7"/>
        <rFont val="Arial"/>
      </rPr>
      <t>90,58</t>
    </r>
  </si>
  <si>
    <r>
      <rPr>
        <sz val="7"/>
        <rFont val="Arial"/>
      </rPr>
      <t>14.13</t>
    </r>
  </si>
  <si>
    <r>
      <rPr>
        <sz val="7"/>
        <rFont val="Arial"/>
      </rPr>
      <t>95547</t>
    </r>
  </si>
  <si>
    <r>
      <rPr>
        <sz val="7"/>
        <rFont val="Arial"/>
      </rPr>
      <t>SABONETEIRA PLASTICA TIPO DISPENSER PARA SABONETE LIQUIDO COM RESERVATORIO 800 A 1500 ML, INCLUSO FIXAÇÃO. AF_01/2020</t>
    </r>
  </si>
  <si>
    <r>
      <rPr>
        <sz val="7"/>
        <rFont val="Arial"/>
      </rPr>
      <t>93,79</t>
    </r>
  </si>
  <si>
    <r>
      <rPr>
        <sz val="7"/>
        <rFont val="Arial"/>
      </rPr>
      <t>14.14</t>
    </r>
  </si>
  <si>
    <r>
      <rPr>
        <sz val="7"/>
        <rFont val="Arial"/>
      </rPr>
      <t>95544</t>
    </r>
  </si>
  <si>
    <r>
      <rPr>
        <sz val="7"/>
        <rFont val="Arial"/>
      </rPr>
      <t>PAPELEIRA DE PAREDE EM METAL CROMADO SEM TAMPA, INCLUSO FIXAÇÃO. AF_01/2020</t>
    </r>
  </si>
  <si>
    <r>
      <rPr>
        <sz val="7"/>
        <rFont val="Arial"/>
      </rPr>
      <t>25,46</t>
    </r>
  </si>
  <si>
    <r>
      <rPr>
        <sz val="7"/>
        <rFont val="Arial"/>
      </rPr>
      <t>14.15</t>
    </r>
  </si>
  <si>
    <r>
      <rPr>
        <sz val="7"/>
        <rFont val="Arial"/>
      </rPr>
      <t>00039621</t>
    </r>
  </si>
  <si>
    <r>
      <rPr>
        <sz val="7"/>
        <rFont val="Arial"/>
      </rPr>
      <t>BARRA ANTIPANICO DUPLA, CEGA EM LADO OPOSTO, COR CINZA</t>
    </r>
  </si>
  <si>
    <r>
      <rPr>
        <sz val="7"/>
        <rFont val="Arial"/>
      </rPr>
      <t>PAR</t>
    </r>
  </si>
  <si>
    <r>
      <rPr>
        <sz val="7"/>
        <rFont val="Arial"/>
      </rPr>
      <t>903,32</t>
    </r>
  </si>
  <si>
    <r>
      <rPr>
        <b/>
        <sz val="7"/>
        <rFont val="Arial"/>
      </rPr>
      <t>15</t>
    </r>
  </si>
  <si>
    <r>
      <rPr>
        <b/>
        <sz val="7"/>
        <rFont val="Arial"/>
      </rPr>
      <t>SERVIÇOS FINAIS</t>
    </r>
  </si>
  <si>
    <r>
      <rPr>
        <sz val="7"/>
        <rFont val="Arial"/>
      </rPr>
      <t>15.1</t>
    </r>
  </si>
  <si>
    <r>
      <rPr>
        <sz val="7"/>
        <rFont val="Arial"/>
      </rPr>
      <t>S08814</t>
    </r>
  </si>
  <si>
    <r>
      <rPr>
        <sz val="7"/>
        <rFont val="Arial"/>
      </rPr>
      <t>Fornecimento e plantio de palmeira mini imperial, média</t>
    </r>
  </si>
  <si>
    <r>
      <rPr>
        <sz val="7"/>
        <rFont val="Arial"/>
      </rPr>
      <t>88,00</t>
    </r>
  </si>
  <si>
    <r>
      <rPr>
        <sz val="7"/>
        <rFont val="Arial"/>
      </rPr>
      <t>15.2</t>
    </r>
  </si>
  <si>
    <r>
      <rPr>
        <sz val="7"/>
        <rFont val="Arial"/>
      </rPr>
      <t>S07774</t>
    </r>
  </si>
  <si>
    <r>
      <rPr>
        <sz val="7"/>
        <rFont val="Arial"/>
      </rPr>
      <t>Planta - Moreia (Dietes bicolor), fornecimento e plantio</t>
    </r>
  </si>
  <si>
    <r>
      <rPr>
        <sz val="7"/>
        <rFont val="Arial"/>
      </rPr>
      <t>35,03</t>
    </r>
  </si>
  <si>
    <r>
      <rPr>
        <sz val="7"/>
        <rFont val="Arial"/>
      </rPr>
      <t>15.3</t>
    </r>
  </si>
  <si>
    <r>
      <rPr>
        <sz val="7"/>
        <rFont val="Arial"/>
      </rPr>
      <t>CERCA EM MADEIRA MACIÇA DE LEI, ALTURA LIVRE DE 2M, CRAVADOS MIN 0,50m</t>
    </r>
  </si>
  <si>
    <r>
      <rPr>
        <sz val="7"/>
        <rFont val="Arial"/>
      </rPr>
      <t>455,86</t>
    </r>
  </si>
  <si>
    <r>
      <rPr>
        <sz val="7"/>
        <rFont val="Arial"/>
      </rPr>
      <t>15.4</t>
    </r>
  </si>
  <si>
    <r>
      <rPr>
        <sz val="7"/>
        <rFont val="Arial"/>
      </rPr>
      <t>S11489</t>
    </r>
  </si>
  <si>
    <r>
      <rPr>
        <sz val="7"/>
        <rFont val="Arial"/>
      </rPr>
      <t>Fornecimento e instalação de brise metálico de alumínio, ref. B57, branco nieve 7000, da Hunter Douglas ou similar</t>
    </r>
  </si>
  <si>
    <r>
      <rPr>
        <sz val="7"/>
        <rFont val="Arial"/>
      </rPr>
      <t>450,00</t>
    </r>
  </si>
  <si>
    <r>
      <rPr>
        <sz val="7"/>
        <rFont val="Arial"/>
      </rPr>
      <t>15.5</t>
    </r>
  </si>
  <si>
    <r>
      <rPr>
        <sz val="7"/>
        <rFont val="Arial"/>
      </rPr>
      <t>S11099</t>
    </r>
  </si>
  <si>
    <r>
      <rPr>
        <sz val="7"/>
        <rFont val="Arial"/>
      </rPr>
      <t>PLACA EM ACM</t>
    </r>
  </si>
  <si>
    <r>
      <rPr>
        <sz val="7"/>
        <rFont val="Arial"/>
      </rPr>
      <t>236,20</t>
    </r>
  </si>
  <si>
    <r>
      <rPr>
        <sz val="7"/>
        <rFont val="Arial"/>
      </rPr>
      <t>15.6</t>
    </r>
  </si>
  <si>
    <r>
      <rPr>
        <sz val="7"/>
        <rFont val="Arial"/>
      </rPr>
      <t>S13077</t>
    </r>
  </si>
  <si>
    <r>
      <rPr>
        <sz val="7"/>
        <rFont val="Arial"/>
      </rPr>
      <t>Mangueira 2F LED BR 13MM 127V G-Light ou similar</t>
    </r>
  </si>
  <si>
    <r>
      <rPr>
        <sz val="7"/>
        <rFont val="Arial"/>
      </rPr>
      <t>21,04</t>
    </r>
  </si>
  <si>
    <r>
      <rPr>
        <sz val="7"/>
        <rFont val="Arial"/>
      </rPr>
      <t>15.7</t>
    </r>
  </si>
  <si>
    <r>
      <rPr>
        <sz val="7"/>
        <rFont val="Arial"/>
      </rPr>
      <t>S10724</t>
    </r>
  </si>
  <si>
    <r>
      <rPr>
        <sz val="7"/>
        <rFont val="Arial"/>
      </rPr>
      <t>Fornecimento e instalação de fonte de alimentação 12V / 10A (ou similar)</t>
    </r>
  </si>
  <si>
    <r>
      <rPr>
        <sz val="7"/>
        <rFont val="Arial"/>
      </rPr>
      <t>74,42</t>
    </r>
  </si>
  <si>
    <r>
      <rPr>
        <sz val="7"/>
        <rFont val="Arial"/>
      </rPr>
      <t>15.8</t>
    </r>
  </si>
  <si>
    <r>
      <rPr>
        <sz val="7"/>
        <rFont val="Arial"/>
      </rPr>
      <t>S02450</t>
    </r>
  </si>
  <si>
    <r>
      <rPr>
        <sz val="7"/>
        <rFont val="Arial"/>
      </rPr>
      <t>Limpeza geral</t>
    </r>
  </si>
  <si>
    <r>
      <rPr>
        <sz val="7"/>
        <rFont val="Arial"/>
      </rPr>
      <t>2,02</t>
    </r>
  </si>
  <si>
    <r>
      <rPr>
        <b/>
        <sz val="6"/>
        <rFont val="Arial"/>
      </rPr>
      <t>VALOR BDI TOTAL:</t>
    </r>
  </si>
  <si>
    <r>
      <rPr>
        <b/>
        <sz val="6"/>
        <rFont val="Arial"/>
      </rPr>
      <t>VALOR ORÇAMENTO:</t>
    </r>
  </si>
  <si>
    <r>
      <rPr>
        <b/>
        <sz val="6"/>
        <rFont val="Arial"/>
      </rPr>
      <t>VALOR TOTAL:</t>
    </r>
  </si>
  <si>
    <t>BDI</t>
  </si>
  <si>
    <t>O valor do orçamento é de R$ 1.188.434,56 (Hum milhão, cento e oitenta e oito mil, quatrocentos e trinta e quatro reais e cinquênta e seis centavos)</t>
  </si>
  <si>
    <t>PREFEITURA MUNICIPAL DE SOUSA</t>
  </si>
  <si>
    <t>ITEM</t>
  </si>
  <si>
    <t>DISCRIMINAÇÃO</t>
  </si>
  <si>
    <t>VALOR C/ BDI</t>
  </si>
  <si>
    <t>%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</si>
  <si>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</si>
  <si>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</si>
  <si>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</si>
  <si>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</si>
  <si>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</si>
  <si>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</si>
  <si>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</si>
  <si>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</si>
  <si>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9º MÊS</t>
  </si>
  <si>
    <t>TOTAL</t>
  </si>
  <si>
    <r>
      <rPr>
        <sz val="8"/>
        <rFont val="Arial MT"/>
        <family val="2"/>
      </rPr>
      <t>1.0</t>
    </r>
  </si>
  <si>
    <r>
      <rPr>
        <sz val="8"/>
        <rFont val="Arial MT"/>
        <family val="2"/>
      </rPr>
      <t>%</t>
    </r>
  </si>
  <si>
    <r>
      <rPr>
        <sz val="8"/>
        <rFont val="Arial MT"/>
        <family val="2"/>
      </rPr>
      <t>R$</t>
    </r>
  </si>
  <si>
    <r>
      <rPr>
        <sz val="8"/>
        <rFont val="Arial MT"/>
        <family val="2"/>
      </rPr>
      <t>2.0</t>
    </r>
  </si>
  <si>
    <r>
      <rPr>
        <sz val="8"/>
        <rFont val="Arial MT"/>
        <family val="2"/>
      </rPr>
      <t>3.0</t>
    </r>
  </si>
  <si>
    <r>
      <rPr>
        <sz val="8"/>
        <rFont val="Arial MT"/>
        <family val="2"/>
      </rPr>
      <t>4.0</t>
    </r>
  </si>
  <si>
    <r>
      <rPr>
        <sz val="8"/>
        <rFont val="Arial MT"/>
        <family val="2"/>
      </rPr>
      <t>5.0</t>
    </r>
  </si>
  <si>
    <r>
      <rPr>
        <sz val="8"/>
        <rFont val="Arial MT"/>
        <family val="2"/>
      </rPr>
      <t>6.0</t>
    </r>
  </si>
  <si>
    <r>
      <rPr>
        <sz val="8"/>
        <rFont val="Arial MT"/>
        <family val="2"/>
      </rPr>
      <t>7.0</t>
    </r>
  </si>
  <si>
    <r>
      <rPr>
        <sz val="8"/>
        <rFont val="Arial MT"/>
        <family val="2"/>
      </rPr>
      <t>8.0</t>
    </r>
  </si>
  <si>
    <r>
      <rPr>
        <sz val="8"/>
        <rFont val="Arial MT"/>
        <family val="2"/>
      </rPr>
      <t>9.0</t>
    </r>
  </si>
  <si>
    <r>
      <rPr>
        <sz val="8"/>
        <rFont val="Arial MT"/>
        <family val="2"/>
      </rPr>
      <t>10.0</t>
    </r>
  </si>
  <si>
    <r>
      <rPr>
        <sz val="8"/>
        <rFont val="Arial MT"/>
        <family val="2"/>
      </rPr>
      <t>11.0</t>
    </r>
  </si>
  <si>
    <r>
      <rPr>
        <sz val="8"/>
        <rFont val="Arial MT"/>
        <family val="2"/>
      </rPr>
      <t>12.0</t>
    </r>
  </si>
  <si>
    <r>
      <rPr>
        <sz val="8"/>
        <rFont val="Arial MT"/>
        <family val="2"/>
      </rPr>
      <t>13.0</t>
    </r>
  </si>
  <si>
    <r>
      <rPr>
        <sz val="8"/>
        <rFont val="Arial MT"/>
        <family val="2"/>
      </rPr>
      <t>14.0</t>
    </r>
  </si>
  <si>
    <t>TOTAL GERAL</t>
  </si>
  <si>
    <t>TOTAL COM BDI</t>
  </si>
  <si>
    <r>
      <rPr>
        <b/>
        <sz val="9"/>
        <rFont val="Arial"/>
        <family val="2"/>
      </rPr>
      <t>CÁLCULO DE BDI</t>
    </r>
  </si>
  <si>
    <t>Construção de Edifícios</t>
  </si>
  <si>
    <r>
      <rPr>
        <b/>
        <sz val="8"/>
        <rFont val="Arial"/>
        <family val="2"/>
      </rPr>
      <t>Rodovias e Ferrovias - Infra Urbana,
praças, calçadas, etc.</t>
    </r>
  </si>
  <si>
    <r>
      <rPr>
        <b/>
        <sz val="8"/>
        <rFont val="Arial"/>
        <family val="2"/>
      </rPr>
      <t>Abastecimento de Água, Coleta de
Esgoto</t>
    </r>
  </si>
  <si>
    <r>
      <rPr>
        <b/>
        <sz val="8"/>
        <rFont val="Arial"/>
        <family val="2"/>
      </rPr>
      <t>Fornecimento de materiais e
equipamentos</t>
    </r>
  </si>
  <si>
    <r>
      <rPr>
        <b/>
        <sz val="8"/>
        <rFont val="Arial"/>
        <family val="2"/>
      </rPr>
      <t>Construção e Manutenção de
Estações e Redes de Distribuição de</t>
    </r>
  </si>
  <si>
    <t>Portuárias, Marítimas e Fluviais</t>
  </si>
  <si>
    <r>
      <rPr>
        <b/>
        <sz val="6.5"/>
        <rFont val="Arial"/>
        <family val="2"/>
      </rPr>
      <t>Item componente do BDI</t>
    </r>
  </si>
  <si>
    <r>
      <rPr>
        <b/>
        <sz val="6.5"/>
        <rFont val="Arial"/>
        <family val="2"/>
      </rPr>
      <t>% Informado</t>
    </r>
  </si>
  <si>
    <r>
      <rPr>
        <b/>
        <sz val="6.5"/>
        <rFont val="Arial"/>
        <family val="2"/>
      </rPr>
      <t>1ºQ</t>
    </r>
  </si>
  <si>
    <r>
      <rPr>
        <b/>
        <sz val="6.5"/>
        <rFont val="Arial"/>
        <family val="2"/>
      </rPr>
      <t>Médio</t>
    </r>
  </si>
  <si>
    <r>
      <rPr>
        <b/>
        <sz val="6.5"/>
        <rFont val="Arial"/>
        <family val="2"/>
      </rPr>
      <t>3º Q</t>
    </r>
  </si>
  <si>
    <r>
      <rPr>
        <sz val="6.5"/>
        <rFont val="Microsoft Sans Serif"/>
        <family val="2"/>
      </rPr>
      <t>Administração Central ( AC )</t>
    </r>
  </si>
  <si>
    <r>
      <rPr>
        <sz val="6.5"/>
        <rFont val="Microsoft Sans Serif"/>
        <family val="2"/>
      </rPr>
      <t>7.85</t>
    </r>
  </si>
  <si>
    <r>
      <rPr>
        <sz val="6.5"/>
        <rFont val="Microsoft Sans Serif"/>
        <family val="2"/>
      </rPr>
      <t>Seguro (S) e Garantia (G)</t>
    </r>
  </si>
  <si>
    <r>
      <rPr>
        <sz val="6.5"/>
        <rFont val="Microsoft Sans Serif"/>
        <family val="2"/>
      </rPr>
      <t>Risco (R)</t>
    </r>
  </si>
  <si>
    <r>
      <rPr>
        <sz val="6.5"/>
        <rFont val="Microsoft Sans Serif"/>
        <family val="2"/>
      </rPr>
      <t>Despesas Financeiras (DF)</t>
    </r>
  </si>
  <si>
    <r>
      <rPr>
        <sz val="6.5"/>
        <rFont val="Microsoft Sans Serif"/>
        <family val="2"/>
      </rPr>
      <t>Lucro (L)</t>
    </r>
  </si>
  <si>
    <r>
      <rPr>
        <sz val="6.5"/>
        <rFont val="Microsoft Sans Serif"/>
        <family val="2"/>
      </rPr>
      <t>Impostos (I) - PIS, COFINS, ISSQN</t>
    </r>
  </si>
  <si>
    <r>
      <rPr>
        <sz val="6.5"/>
        <rFont val="Microsoft Sans Serif"/>
        <family val="2"/>
      </rPr>
      <t>Conforme Legislação Específica</t>
    </r>
  </si>
  <si>
    <r>
      <rPr>
        <b/>
        <sz val="6.5"/>
        <rFont val="Arial"/>
        <family val="2"/>
      </rPr>
      <t>VALORES DE BDI POR TIPO DE OBRA</t>
    </r>
  </si>
  <si>
    <r>
      <rPr>
        <b/>
        <sz val="6.5"/>
        <rFont val="Arial"/>
        <family val="2"/>
      </rPr>
      <t xml:space="preserve">Observações
</t>
    </r>
    <r>
      <rPr>
        <sz val="6.5"/>
        <rFont val="Microsoft Sans Serif"/>
        <family val="2"/>
      </rPr>
      <t xml:space="preserve">1) Preencher apenas a coluna % Informado (Coluna B)
</t>
    </r>
    <r>
      <rPr>
        <sz val="6.5"/>
        <rFont val="Microsoft Sans Serif"/>
        <family val="2"/>
      </rPr>
      <t xml:space="preserve">2) Os Tributos normalmente aplicáveis são: PIS (O,65%), COFINS (3,00%), ISS (variável até 5,00% conforme o município), FAZER NEGÓCIO (1,5%) e CPRB
</t>
    </r>
    <r>
      <rPr>
        <sz val="6.5"/>
        <rFont val="Microsoft Sans Serif"/>
        <family val="2"/>
      </rPr>
      <t xml:space="preserve">3) O cálculo do BDI se baseia na fórmula abaixo utilizada pelo Acórdão 2622/13
</t>
    </r>
    <r>
      <rPr>
        <sz val="6.5"/>
        <rFont val="Microsoft Sans Serif"/>
        <family val="2"/>
      </rPr>
      <t>do TCU, conforme CE GEPAD 354/2013 de 17/10/2013.</t>
    </r>
  </si>
  <si>
    <r>
      <rPr>
        <b/>
        <sz val="6.5"/>
        <rFont val="Arial"/>
        <family val="2"/>
      </rPr>
      <t>Tipo de Obra</t>
    </r>
  </si>
  <si>
    <r>
      <rPr>
        <sz val="6.5"/>
        <rFont val="Microsoft Sans Serif"/>
        <family val="2"/>
      </rPr>
      <t>Construção de Edifícios</t>
    </r>
  </si>
  <si>
    <r>
      <rPr>
        <sz val="6.5"/>
        <rFont val="Microsoft Sans Serif"/>
        <family val="2"/>
      </rPr>
      <t>Construção de Rodovias e Ferrovias - Infra Urbana, praças, etc.</t>
    </r>
  </si>
  <si>
    <r>
      <rPr>
        <sz val="6.5"/>
        <rFont val="Microsoft Sans Serif"/>
        <family val="2"/>
      </rPr>
      <t>Rede de Abastecimento de Água, Coleta de Esgotos</t>
    </r>
  </si>
  <si>
    <r>
      <rPr>
        <sz val="6.5"/>
        <rFont val="Microsoft Sans Serif"/>
        <family val="2"/>
      </rPr>
      <t>Estações e Redes de Distribuição de Energia Elétrica</t>
    </r>
  </si>
  <si>
    <r>
      <rPr>
        <sz val="6.5"/>
        <rFont val="Microsoft Sans Serif"/>
        <family val="2"/>
      </rPr>
      <t>Obras Portuárias, Marítimas e Fluviais</t>
    </r>
  </si>
  <si>
    <r>
      <rPr>
        <sz val="6.5"/>
        <rFont val="Microsoft Sans Serif"/>
        <family val="2"/>
      </rPr>
      <t>Fornecimento de Materiais e Equipamentos</t>
    </r>
  </si>
  <si>
    <t>BDI =  27,35 %</t>
  </si>
  <si>
    <r>
      <rPr>
        <b/>
        <sz val="9"/>
        <rFont val="Arial"/>
        <family val="2"/>
      </rPr>
      <t>Fórmula Utilizada:</t>
    </r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</si>
  <si>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BDI = {[</t>
    </r>
    <r>
      <rPr>
        <u/>
        <sz val="9"/>
        <rFont val="Calibri"/>
        <family val="2"/>
      </rPr>
      <t>(1 + AC + G + R) x (1 + DF) x (1 + L)</t>
    </r>
    <r>
      <rPr>
        <sz val="9"/>
        <rFont val="Calibri"/>
        <family val="2"/>
      </rPr>
      <t>] - 1} x100                                                                                                                                                                                                                                                                                                                                                                                                                                                                                                                                                                                                                                                                                                                    (1 - I)</t>
    </r>
    <r>
      <rPr>
        <i/>
        <vertAlign val="superscript"/>
        <sz val="9"/>
        <rFont val="Times New Roman"/>
        <family val="1"/>
      </rPr>
      <t xml:space="preserve">                     </t>
    </r>
    <r>
      <rPr>
        <vertAlign val="superscript"/>
        <sz val="9"/>
        <rFont val="Cambria"/>
        <family val="1"/>
      </rPr>
      <t xml:space="preserve">                                                                 </t>
    </r>
  </si>
  <si>
    <t>Observações sobre os % informados no cálculo do BDI, neste caso:</t>
  </si>
  <si>
    <t>OBRAS DE CONSTRUÇÃO DE EDIFÍCIOS - ESCOLAS, CASAS E ETC.</t>
  </si>
  <si>
    <t>OS VALORES % INFORMADO ENQUADRAM-SE NOS LIMITES DO ACÓRDÃO 2622/2013-TCU-PLENÁRIO</t>
  </si>
  <si>
    <t>OS VALORES % INFORMADO DE AC,DF E L ESTÃO NOS VALORES MÁXIMOS DOS LIMITES DO ACÓRDÃO 2622/2013-TCU-PLENÁRIO</t>
  </si>
  <si>
    <t>OS VALORES % INFORMADO DE S+G E R FORAM CONSIDERADOS ZERADOS OU SEJA, ABAIXO DO MÍNIMO DOS LIMITES DO ACÓRDÃO 2622/2013-TCU-PLENÁRIO</t>
  </si>
  <si>
    <r>
      <rPr>
        <b/>
        <sz val="7.5"/>
        <rFont val="Tahoma"/>
        <family val="2"/>
      </rPr>
      <t>CÓDIGO</t>
    </r>
  </si>
  <si>
    <r>
      <rPr>
        <b/>
        <sz val="7.5"/>
        <rFont val="Tahoma"/>
        <family val="2"/>
      </rPr>
      <t>DESCRIÇÃO</t>
    </r>
  </si>
  <si>
    <r>
      <rPr>
        <b/>
        <sz val="7.5"/>
        <rFont val="Tahoma"/>
        <family val="2"/>
      </rPr>
      <t>COM DESONERAÇÃO</t>
    </r>
  </si>
  <si>
    <t>HORISTA %</t>
  </si>
  <si>
    <t>MENSALISTA %</t>
  </si>
  <si>
    <r>
      <rPr>
        <b/>
        <sz val="7.5"/>
        <rFont val="Tahoma"/>
        <family val="2"/>
      </rPr>
      <t>GRUPO A</t>
    </r>
  </si>
  <si>
    <t>A1</t>
  </si>
  <si>
    <t>INSS</t>
  </si>
  <si>
    <t>-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</si>
  <si>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</si>
  <si>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</si>
  <si>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</si>
  <si>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</si>
  <si>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</si>
  <si>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</si>
  <si>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</si>
  <si>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</si>
  <si>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</si>
  <si>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</si>
  <si>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</si>
  <si>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</si>
  <si>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</si>
  <si>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</si>
  <si>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</si>
  <si>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</si>
  <si>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</si>
  <si>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</si>
  <si>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</si>
  <si>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</si>
  <si>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</si>
  <si>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</si>
  <si>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</si>
  <si>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</si>
  <si>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</si>
  <si>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</si>
  <si>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</si>
  <si>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</si>
  <si>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</si>
  <si>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</si>
  <si>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</si>
  <si>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</si>
  <si>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</si>
  <si>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</si>
  <si>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</si>
  <si>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</si>
  <si>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</si>
  <si>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</si>
  <si>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</si>
  <si>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</si>
  <si>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Total de Encargos Sociais que recebem incidências de A</t>
  </si>
  <si>
    <t>GRUPO C</t>
  </si>
  <si>
    <t>C1</t>
  </si>
  <si>
    <t>Aviso Prévio Indenizado</t>
  </si>
  <si>
    <t>C2</t>
  </si>
  <si>
    <t>Aviso Prévio Trabalhado</t>
  </si>
  <si>
    <t>C3</t>
  </si>
  <si>
    <t>Férias Indenizadas+1/3</t>
  </si>
  <si>
    <t>C4</t>
  </si>
  <si>
    <t>Depósito Rescisão Sem Justa Causa</t>
  </si>
  <si>
    <t>C5</t>
  </si>
  <si>
    <t>Indenização Adicional</t>
  </si>
  <si>
    <t>C</t>
  </si>
  <si>
    <t>Total de Encargos Sociais que não recebem incidências de A</t>
  </si>
  <si>
    <t>GRUPO D</t>
  </si>
  <si>
    <t>D1</t>
  </si>
  <si>
    <t>Reincidência de Grupo A sobre Grupo B</t>
  </si>
  <si>
    <t>D2</t>
  </si>
  <si>
    <r>
      <rPr>
        <sz val="8"/>
        <rFont val="Tahoma"/>
        <family val="2"/>
      </rPr>
      <t>Reincidência de Grupo A sobre Aviso Prévio Trabalhado e Reincidência do
FGTS sobre Aviso Prévio Indenizado</t>
    </r>
  </si>
  <si>
    <t>D</t>
  </si>
  <si>
    <t>Total de Reincidências de um grupo sobre o outro</t>
  </si>
  <si>
    <t>*GRUPO E</t>
  </si>
  <si>
    <t>TOTAL(A+B+C+D)</t>
  </si>
  <si>
    <t>COMPOSIÇÃO DE B.D.I.</t>
  </si>
  <si>
    <t>REFORMA E AMPLIAÇÃO DA SECRETARIA DE EDUÇÃO</t>
  </si>
  <si>
    <t xml:space="preserve">OBRA:  </t>
  </si>
  <si>
    <t xml:space="preserve">CLIENTE:  </t>
  </si>
  <si>
    <t>CRONOGRAMA FÍSICO FINANCEIRO</t>
  </si>
  <si>
    <t>1º QUINZENA</t>
  </si>
  <si>
    <t>2º QUINZENA</t>
  </si>
  <si>
    <t>15.0</t>
  </si>
  <si>
    <t>ENCARGOS SOCIAIS</t>
  </si>
  <si>
    <t>PLANILHA DE QUANTITATIVOS</t>
  </si>
  <si>
    <t>OBRA:</t>
  </si>
  <si>
    <t>REFORMA E AMPLIAÇÃO DA SECRETARIA DE EDUCAÇÃO</t>
  </si>
  <si>
    <t>CLIENTE: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</si>
</sst>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b/>
      <sz val="7"/>
      <name val="Arial"/>
    </font>
    <font>
      <sz val="7"/>
      <name val="Arial"/>
    </font>
    <font>
      <b/>
      <sz val="6"/>
      <name val="Arial"/>
    </font>
    <font>
      <b/>
      <sz val="11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Arial"/>
      <family val="2"/>
    </font>
    <font>
      <sz val="8"/>
      <name val="Arial MT"/>
    </font>
    <font>
      <sz val="8"/>
      <name val="Arial MT"/>
      <family val="2"/>
    </font>
    <font>
      <sz val="8"/>
      <color rgb="FF000000"/>
      <name val="Arial MT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sz val="6.5"/>
      <name val="Microsoft Sans Serif"/>
      <family val="2"/>
    </font>
    <font>
      <sz val="6.5"/>
      <color rgb="FF000000"/>
      <name val="Microsoft Sans Serif"/>
      <family val="2"/>
    </font>
    <font>
      <b/>
      <sz val="12"/>
      <color theme="1"/>
      <name val="Calibri"/>
      <family val="2"/>
      <scheme val="minor"/>
    </font>
    <font>
      <sz val="9"/>
      <name val="Calibri"/>
      <family val="2"/>
    </font>
    <font>
      <u/>
      <sz val="9"/>
      <name val="Calibri"/>
      <family val="2"/>
    </font>
    <font>
      <i/>
      <vertAlign val="superscript"/>
      <sz val="9"/>
      <name val="Times New Roman"/>
      <family val="1"/>
    </font>
    <font>
      <vertAlign val="superscript"/>
      <sz val="9"/>
      <name val="Cambria"/>
      <family val="1"/>
    </font>
    <font>
      <b/>
      <sz val="10"/>
      <name val="Arial"/>
      <family val="2"/>
    </font>
    <font>
      <b/>
      <sz val="7.5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8"/>
      <color rgb="FF000000"/>
      <name val="Tahoma"/>
      <family val="2"/>
    </font>
    <font>
      <b/>
      <sz val="8"/>
      <name val="Tahoma"/>
      <family val="2"/>
    </font>
    <font>
      <b/>
      <sz val="8"/>
      <color rgb="FF000000"/>
      <name val="Tahoma"/>
      <family val="2"/>
    </font>
    <font>
      <b/>
      <sz val="12"/>
      <name val="Arial"/>
      <family val="2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theme="2" tint="-9.9978637043366805E-2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4" fontId="1" fillId="7" borderId="2" xfId="0" applyNumberFormat="1" applyFont="1" applyFill="1" applyBorder="1" applyAlignment="1" applyProtection="1">
      <alignment horizontal="right" vertical="center" wrapText="1"/>
    </xf>
    <xf numFmtId="0" fontId="2" fillId="8" borderId="2" xfId="0" applyNumberFormat="1" applyFont="1" applyFill="1" applyBorder="1" applyAlignment="1" applyProtection="1">
      <alignment horizontal="left" vertical="center" wrapText="1"/>
    </xf>
    <xf numFmtId="0" fontId="2" fillId="9" borderId="2" xfId="0" applyNumberFormat="1" applyFont="1" applyFill="1" applyBorder="1" applyAlignment="1" applyProtection="1">
      <alignment horizontal="center" vertical="center" wrapText="1"/>
    </xf>
    <xf numFmtId="4" fontId="2" fillId="10" borderId="2" xfId="0" applyNumberFormat="1" applyFont="1" applyFill="1" applyBorder="1" applyAlignment="1" applyProtection="1">
      <alignment horizontal="right" vertical="center" wrapText="1"/>
    </xf>
    <xf numFmtId="0" fontId="2" fillId="11" borderId="2" xfId="0" applyNumberFormat="1" applyFont="1" applyFill="1" applyBorder="1" applyAlignment="1" applyProtection="1">
      <alignment horizontal="right" vertical="center" wrapText="1"/>
    </xf>
    <xf numFmtId="0" fontId="0" fillId="12" borderId="0" xfId="0" applyNumberFormat="1" applyFont="1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left" vertical="center"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10" fontId="0" fillId="2" borderId="1" xfId="0" applyNumberFormat="1" applyFont="1" applyFill="1" applyBorder="1" applyAlignment="1" applyProtection="1">
      <alignment vertical="top" wrapText="1"/>
      <protection locked="0"/>
    </xf>
    <xf numFmtId="4" fontId="2" fillId="11" borderId="2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4" fontId="2" fillId="10" borderId="3" xfId="0" applyNumberFormat="1" applyFont="1" applyFill="1" applyBorder="1" applyAlignment="1" applyProtection="1">
      <alignment horizontal="right" vertical="center" wrapText="1"/>
    </xf>
    <xf numFmtId="0" fontId="0" fillId="12" borderId="1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vertical="center" wrapText="1"/>
      <protection locked="0"/>
    </xf>
    <xf numFmtId="0" fontId="1" fillId="5" borderId="4" xfId="0" applyNumberFormat="1" applyFont="1" applyFill="1" applyBorder="1" applyAlignment="1" applyProtection="1">
      <alignment horizontal="left" vertical="center" wrapText="1"/>
    </xf>
    <xf numFmtId="4" fontId="1" fillId="7" borderId="1" xfId="0" applyNumberFormat="1" applyFont="1" applyFill="1" applyBorder="1" applyAlignment="1" applyProtection="1">
      <alignment horizontal="right" vertical="center" wrapText="1"/>
    </xf>
    <xf numFmtId="4" fontId="8" fillId="0" borderId="0" xfId="0" applyNumberFormat="1" applyFont="1"/>
    <xf numFmtId="10" fontId="0" fillId="0" borderId="0" xfId="0" applyNumberFormat="1"/>
    <xf numFmtId="4" fontId="1" fillId="7" borderId="6" xfId="0" applyNumberFormat="1" applyFont="1" applyFill="1" applyBorder="1" applyAlignment="1" applyProtection="1">
      <alignment horizontal="right" vertical="center" wrapText="1"/>
    </xf>
    <xf numFmtId="4" fontId="2" fillId="10" borderId="10" xfId="0" applyNumberFormat="1" applyFont="1" applyFill="1" applyBorder="1" applyAlignment="1" applyProtection="1">
      <alignment horizontal="right" vertical="center" wrapText="1"/>
    </xf>
    <xf numFmtId="4" fontId="2" fillId="11" borderId="10" xfId="0" applyNumberFormat="1" applyFont="1" applyFill="1" applyBorder="1" applyAlignment="1" applyProtection="1">
      <alignment horizontal="right" vertical="center" wrapText="1"/>
    </xf>
    <xf numFmtId="4" fontId="2" fillId="10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4" fontId="1" fillId="7" borderId="8" xfId="0" applyNumberFormat="1" applyFont="1" applyFill="1" applyBorder="1" applyAlignment="1" applyProtection="1">
      <alignment horizontal="right" vertical="center" wrapText="1"/>
    </xf>
    <xf numFmtId="0" fontId="2" fillId="8" borderId="10" xfId="0" applyNumberFormat="1" applyFont="1" applyFill="1" applyBorder="1" applyAlignment="1" applyProtection="1">
      <alignment horizontal="left" vertical="center" wrapText="1"/>
    </xf>
    <xf numFmtId="0" fontId="2" fillId="9" borderId="10" xfId="0" applyNumberFormat="1" applyFont="1" applyFill="1" applyBorder="1" applyAlignment="1" applyProtection="1">
      <alignment horizontal="center" vertical="center" wrapText="1"/>
    </xf>
    <xf numFmtId="0" fontId="2" fillId="11" borderId="10" xfId="0" applyNumberFormat="1" applyFont="1" applyFill="1" applyBorder="1" applyAlignment="1" applyProtection="1">
      <alignment horizontal="right" vertical="center" wrapText="1"/>
    </xf>
    <xf numFmtId="0" fontId="0" fillId="12" borderId="12" xfId="0" applyNumberFormat="1" applyFont="1" applyFill="1" applyBorder="1" applyAlignment="1" applyProtection="1">
      <alignment wrapText="1"/>
      <protection locked="0"/>
    </xf>
    <xf numFmtId="0" fontId="0" fillId="12" borderId="13" xfId="0" applyNumberFormat="1" applyFont="1" applyFill="1" applyBorder="1" applyAlignment="1" applyProtection="1">
      <alignment wrapText="1"/>
      <protection locked="0"/>
    </xf>
    <xf numFmtId="0" fontId="0" fillId="12" borderId="14" xfId="0" applyNumberFormat="1" applyFont="1" applyFill="1" applyBorder="1" applyAlignment="1" applyProtection="1">
      <alignment wrapText="1"/>
      <protection locked="0"/>
    </xf>
    <xf numFmtId="0" fontId="0" fillId="12" borderId="15" xfId="0" applyNumberFormat="1" applyFont="1" applyFill="1" applyBorder="1" applyAlignment="1" applyProtection="1">
      <alignment wrapText="1"/>
      <protection locked="0"/>
    </xf>
    <xf numFmtId="0" fontId="0" fillId="12" borderId="16" xfId="0" applyNumberFormat="1" applyFont="1" applyFill="1" applyBorder="1" applyAlignment="1" applyProtection="1">
      <alignment wrapText="1"/>
      <protection locked="0"/>
    </xf>
    <xf numFmtId="0" fontId="0" fillId="12" borderId="17" xfId="0" applyNumberFormat="1" applyFont="1" applyFill="1" applyBorder="1" applyAlignment="1" applyProtection="1">
      <alignment wrapText="1"/>
      <protection locked="0"/>
    </xf>
    <xf numFmtId="0" fontId="0" fillId="12" borderId="18" xfId="0" applyNumberFormat="1" applyFont="1" applyFill="1" applyBorder="1" applyAlignment="1" applyProtection="1">
      <alignment wrapText="1"/>
      <protection locked="0"/>
    </xf>
    <xf numFmtId="0" fontId="0" fillId="12" borderId="19" xfId="0" applyNumberFormat="1" applyFont="1" applyFill="1" applyBorder="1" applyAlignment="1" applyProtection="1">
      <alignment wrapText="1"/>
      <protection locked="0"/>
    </xf>
    <xf numFmtId="0" fontId="0" fillId="14" borderId="15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0" borderId="16" xfId="0" applyBorder="1"/>
    <xf numFmtId="0" fontId="9" fillId="1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5" fillId="0" borderId="0" xfId="0" applyFont="1"/>
    <xf numFmtId="0" fontId="0" fillId="14" borderId="1" xfId="0" applyFill="1" applyBorder="1" applyAlignment="1">
      <alignment horizontal="left" vertical="top"/>
    </xf>
    <xf numFmtId="0" fontId="9" fillId="14" borderId="1" xfId="0" applyFont="1" applyFill="1" applyBorder="1" applyAlignment="1">
      <alignment horizontal="left" vertical="top"/>
    </xf>
    <xf numFmtId="0" fontId="15" fillId="14" borderId="1" xfId="0" applyFont="1" applyFill="1" applyBorder="1" applyAlignment="1">
      <alignment horizontal="left" vertical="top"/>
    </xf>
    <xf numFmtId="0" fontId="0" fillId="14" borderId="15" xfId="0" applyFill="1" applyBorder="1" applyAlignment="1">
      <alignment horizontal="left" vertical="top"/>
    </xf>
    <xf numFmtId="0" fontId="0" fillId="14" borderId="16" xfId="0" applyFill="1" applyBorder="1" applyAlignment="1">
      <alignment horizontal="left" vertical="top"/>
    </xf>
    <xf numFmtId="0" fontId="0" fillId="14" borderId="17" xfId="0" applyFill="1" applyBorder="1" applyAlignment="1">
      <alignment horizontal="left" vertical="top"/>
    </xf>
    <xf numFmtId="0" fontId="0" fillId="14" borderId="18" xfId="0" applyFill="1" applyBorder="1" applyAlignment="1">
      <alignment horizontal="left" vertical="top"/>
    </xf>
    <xf numFmtId="0" fontId="0" fillId="14" borderId="19" xfId="0" applyFill="1" applyBorder="1" applyAlignment="1">
      <alignment horizontal="left" vertical="top"/>
    </xf>
    <xf numFmtId="0" fontId="20" fillId="18" borderId="31" xfId="0" applyFont="1" applyFill="1" applyBorder="1" applyAlignment="1">
      <alignment horizontal="left" vertical="top" wrapText="1"/>
    </xf>
    <xf numFmtId="0" fontId="21" fillId="19" borderId="32" xfId="0" applyFont="1" applyFill="1" applyBorder="1" applyAlignment="1">
      <alignment horizontal="left" vertical="top" wrapText="1"/>
    </xf>
    <xf numFmtId="2" fontId="22" fillId="15" borderId="33" xfId="0" applyNumberFormat="1" applyFont="1" applyFill="1" applyBorder="1" applyAlignment="1">
      <alignment horizontal="center" vertical="top" shrinkToFit="1"/>
    </xf>
    <xf numFmtId="2" fontId="22" fillId="20" borderId="33" xfId="0" applyNumberFormat="1" applyFont="1" applyFill="1" applyBorder="1" applyAlignment="1">
      <alignment horizontal="center" vertical="top" shrinkToFit="1"/>
    </xf>
    <xf numFmtId="2" fontId="22" fillId="20" borderId="33" xfId="0" applyNumberFormat="1" applyFont="1" applyFill="1" applyBorder="1" applyAlignment="1">
      <alignment horizontal="right" vertical="top" indent="1" shrinkToFit="1"/>
    </xf>
    <xf numFmtId="2" fontId="22" fillId="20" borderId="3" xfId="0" applyNumberFormat="1" applyFont="1" applyFill="1" applyBorder="1" applyAlignment="1">
      <alignment vertical="top" shrinkToFit="1"/>
    </xf>
    <xf numFmtId="2" fontId="22" fillId="20" borderId="33" xfId="0" applyNumberFormat="1" applyFont="1" applyFill="1" applyBorder="1" applyAlignment="1">
      <alignment horizontal="left" vertical="top" indent="1" shrinkToFit="1"/>
    </xf>
    <xf numFmtId="0" fontId="21" fillId="20" borderId="34" xfId="0" applyFont="1" applyFill="1" applyBorder="1" applyAlignment="1">
      <alignment horizontal="center" vertical="top" wrapText="1"/>
    </xf>
    <xf numFmtId="2" fontId="22" fillId="20" borderId="34" xfId="0" applyNumberFormat="1" applyFont="1" applyFill="1" applyBorder="1" applyAlignment="1">
      <alignment horizontal="center" vertical="top" shrinkToFit="1"/>
    </xf>
    <xf numFmtId="0" fontId="21" fillId="19" borderId="35" xfId="0" applyFont="1" applyFill="1" applyBorder="1" applyAlignment="1">
      <alignment horizontal="left" vertical="top" wrapText="1"/>
    </xf>
    <xf numFmtId="2" fontId="22" fillId="15" borderId="23" xfId="0" applyNumberFormat="1" applyFont="1" applyFill="1" applyBorder="1" applyAlignment="1">
      <alignment horizontal="center" vertical="top" shrinkToFit="1"/>
    </xf>
    <xf numFmtId="2" fontId="22" fillId="20" borderId="23" xfId="0" applyNumberFormat="1" applyFont="1" applyFill="1" applyBorder="1" applyAlignment="1">
      <alignment horizontal="center" vertical="top" shrinkToFit="1"/>
    </xf>
    <xf numFmtId="2" fontId="22" fillId="20" borderId="23" xfId="0" applyNumberFormat="1" applyFont="1" applyFill="1" applyBorder="1" applyAlignment="1">
      <alignment horizontal="right" vertical="top" indent="1" shrinkToFit="1"/>
    </xf>
    <xf numFmtId="2" fontId="22" fillId="20" borderId="24" xfId="0" applyNumberFormat="1" applyFont="1" applyFill="1" applyBorder="1" applyAlignment="1">
      <alignment vertical="top" shrinkToFit="1"/>
    </xf>
    <xf numFmtId="2" fontId="22" fillId="20" borderId="23" xfId="0" applyNumberFormat="1" applyFont="1" applyFill="1" applyBorder="1" applyAlignment="1">
      <alignment horizontal="left" vertical="top" indent="1" shrinkToFit="1"/>
    </xf>
    <xf numFmtId="2" fontId="22" fillId="20" borderId="36" xfId="0" applyNumberFormat="1" applyFont="1" applyFill="1" applyBorder="1" applyAlignment="1">
      <alignment horizontal="center" vertical="top" shrinkToFit="1"/>
    </xf>
    <xf numFmtId="0" fontId="21" fillId="19" borderId="37" xfId="0" applyFont="1" applyFill="1" applyBorder="1" applyAlignment="1">
      <alignment horizontal="left" vertical="top" wrapText="1"/>
    </xf>
    <xf numFmtId="2" fontId="22" fillId="15" borderId="2" xfId="0" applyNumberFormat="1" applyFont="1" applyFill="1" applyBorder="1" applyAlignment="1">
      <alignment horizontal="center" vertical="top" shrinkToFit="1"/>
    </xf>
    <xf numFmtId="0" fontId="20" fillId="14" borderId="39" xfId="0" applyFont="1" applyFill="1" applyBorder="1" applyAlignment="1">
      <alignment vertical="top" wrapText="1"/>
    </xf>
    <xf numFmtId="0" fontId="20" fillId="14" borderId="7" xfId="0" applyFont="1" applyFill="1" applyBorder="1" applyAlignment="1">
      <alignment vertical="top" wrapText="1"/>
    </xf>
    <xf numFmtId="0" fontId="0" fillId="14" borderId="13" xfId="0" applyFill="1" applyBorder="1" applyAlignment="1">
      <alignment horizontal="left" vertical="top"/>
    </xf>
    <xf numFmtId="0" fontId="20" fillId="14" borderId="27" xfId="0" applyFont="1" applyFill="1" applyBorder="1" applyAlignment="1">
      <alignment horizontal="center" vertical="top" wrapText="1"/>
    </xf>
    <xf numFmtId="0" fontId="20" fillId="14" borderId="40" xfId="0" applyFont="1" applyFill="1" applyBorder="1" applyAlignment="1">
      <alignment horizontal="left" vertical="top" wrapText="1" indent="1"/>
    </xf>
    <xf numFmtId="0" fontId="0" fillId="14" borderId="14" xfId="0" applyFill="1" applyBorder="1" applyAlignment="1">
      <alignment horizontal="left" vertical="top"/>
    </xf>
    <xf numFmtId="2" fontId="22" fillId="20" borderId="6" xfId="0" applyNumberFormat="1" applyFont="1" applyFill="1" applyBorder="1" applyAlignment="1">
      <alignment horizontal="right" vertical="top" shrinkToFit="1"/>
    </xf>
    <xf numFmtId="2" fontId="22" fillId="20" borderId="2" xfId="0" applyNumberFormat="1" applyFont="1" applyFill="1" applyBorder="1" applyAlignment="1">
      <alignment horizontal="right" vertical="top" shrinkToFit="1"/>
    </xf>
    <xf numFmtId="0" fontId="0" fillId="15" borderId="15" xfId="0" applyFill="1" applyBorder="1" applyAlignment="1">
      <alignment vertical="top" wrapText="1"/>
    </xf>
    <xf numFmtId="0" fontId="0" fillId="15" borderId="1" xfId="0" applyFill="1" applyBorder="1" applyAlignment="1">
      <alignment vertical="top" wrapText="1"/>
    </xf>
    <xf numFmtId="0" fontId="0" fillId="15" borderId="17" xfId="0" applyFill="1" applyBorder="1" applyAlignment="1">
      <alignment vertical="top" wrapText="1"/>
    </xf>
    <xf numFmtId="0" fontId="0" fillId="15" borderId="18" xfId="0" applyFill="1" applyBorder="1" applyAlignment="1">
      <alignment vertical="top" wrapText="1"/>
    </xf>
    <xf numFmtId="2" fontId="22" fillId="20" borderId="41" xfId="0" applyNumberFormat="1" applyFont="1" applyFill="1" applyBorder="1" applyAlignment="1">
      <alignment horizontal="right" vertical="top" shrinkToFit="1"/>
    </xf>
    <xf numFmtId="2" fontId="22" fillId="20" borderId="42" xfId="0" applyNumberFormat="1" applyFont="1" applyFill="1" applyBorder="1" applyAlignment="1">
      <alignment horizontal="right" vertical="top" shrinkToFit="1"/>
    </xf>
    <xf numFmtId="0" fontId="0" fillId="14" borderId="12" xfId="0" applyFill="1" applyBorder="1" applyAlignment="1">
      <alignment horizontal="left" vertical="top"/>
    </xf>
    <xf numFmtId="0" fontId="0" fillId="14" borderId="15" xfId="0" applyFill="1" applyBorder="1" applyAlignment="1">
      <alignment vertical="center"/>
    </xf>
    <xf numFmtId="0" fontId="0" fillId="14" borderId="2" xfId="0" applyFill="1" applyBorder="1" applyAlignment="1">
      <alignment horizontal="left" vertical="center" wrapText="1"/>
    </xf>
    <xf numFmtId="0" fontId="29" fillId="14" borderId="2" xfId="0" applyFont="1" applyFill="1" applyBorder="1" applyAlignment="1">
      <alignment horizontal="center" vertical="center" wrapText="1"/>
    </xf>
    <xf numFmtId="0" fontId="31" fillId="14" borderId="2" xfId="0" applyFont="1" applyFill="1" applyBorder="1" applyAlignment="1">
      <alignment horizontal="center" vertical="center" wrapText="1"/>
    </xf>
    <xf numFmtId="0" fontId="31" fillId="14" borderId="2" xfId="0" applyFont="1" applyFill="1" applyBorder="1" applyAlignment="1">
      <alignment horizontal="left" vertical="center" wrapText="1"/>
    </xf>
    <xf numFmtId="2" fontId="32" fillId="14" borderId="2" xfId="0" applyNumberFormat="1" applyFont="1" applyFill="1" applyBorder="1" applyAlignment="1">
      <alignment horizontal="center" vertical="center" shrinkToFit="1"/>
    </xf>
    <xf numFmtId="0" fontId="33" fillId="14" borderId="2" xfId="0" applyFont="1" applyFill="1" applyBorder="1" applyAlignment="1">
      <alignment horizontal="center" vertical="center" wrapText="1"/>
    </xf>
    <xf numFmtId="0" fontId="33" fillId="14" borderId="2" xfId="0" applyFont="1" applyFill="1" applyBorder="1" applyAlignment="1">
      <alignment horizontal="left" vertical="center" wrapText="1"/>
    </xf>
    <xf numFmtId="2" fontId="34" fillId="14" borderId="2" xfId="0" applyNumberFormat="1" applyFont="1" applyFill="1" applyBorder="1" applyAlignment="1">
      <alignment horizontal="center" vertical="center" shrinkToFit="1"/>
    </xf>
    <xf numFmtId="0" fontId="9" fillId="14" borderId="2" xfId="0" applyFont="1" applyFill="1" applyBorder="1" applyAlignment="1">
      <alignment horizontal="left"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9" fillId="14" borderId="10" xfId="0" applyFont="1" applyFill="1" applyBorder="1" applyAlignment="1">
      <alignment horizontal="left" vertical="center" wrapText="1"/>
    </xf>
    <xf numFmtId="0" fontId="33" fillId="14" borderId="10" xfId="0" applyFont="1" applyFill="1" applyBorder="1" applyAlignment="1">
      <alignment horizontal="center" vertical="center" wrapText="1"/>
    </xf>
    <xf numFmtId="0" fontId="9" fillId="14" borderId="10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20" fillId="18" borderId="2" xfId="0" applyFont="1" applyFill="1" applyBorder="1" applyAlignment="1">
      <alignment horizontal="center" vertical="top" wrapText="1"/>
    </xf>
    <xf numFmtId="0" fontId="20" fillId="18" borderId="2" xfId="0" applyFont="1" applyFill="1" applyBorder="1" applyAlignment="1">
      <alignment horizontal="right" vertical="top" wrapText="1" indent="1"/>
    </xf>
    <xf numFmtId="0" fontId="20" fillId="18" borderId="4" xfId="0" applyFont="1" applyFill="1" applyBorder="1" applyAlignment="1">
      <alignment vertical="top" wrapText="1"/>
    </xf>
    <xf numFmtId="0" fontId="20" fillId="18" borderId="2" xfId="0" applyFont="1" applyFill="1" applyBorder="1" applyAlignment="1">
      <alignment horizontal="left" vertical="top" wrapText="1" indent="1"/>
    </xf>
    <xf numFmtId="0" fontId="20" fillId="18" borderId="47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35" fillId="0" borderId="15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vertical="center" wrapText="1"/>
    </xf>
    <xf numFmtId="0" fontId="9" fillId="14" borderId="9" xfId="0" applyFont="1" applyFill="1" applyBorder="1" applyAlignment="1">
      <alignment horizontal="left" vertical="top"/>
    </xf>
    <xf numFmtId="4" fontId="14" fillId="14" borderId="9" xfId="0" applyNumberFormat="1" applyFont="1" applyFill="1" applyBorder="1" applyAlignment="1">
      <alignment horizontal="center" vertical="center" shrinkToFit="1"/>
    </xf>
    <xf numFmtId="4" fontId="17" fillId="17" borderId="9" xfId="0" applyNumberFormat="1" applyFont="1" applyFill="1" applyBorder="1" applyAlignment="1">
      <alignment horizontal="left" vertical="top" indent="2" shrinkToFit="1"/>
    </xf>
    <xf numFmtId="0" fontId="0" fillId="0" borderId="1" xfId="0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4" borderId="9" xfId="0" applyFill="1" applyBorder="1" applyAlignment="1">
      <alignment vertical="center"/>
    </xf>
    <xf numFmtId="0" fontId="0" fillId="14" borderId="9" xfId="0" applyFill="1" applyBorder="1" applyAlignment="1">
      <alignment horizontal="left" vertical="top"/>
    </xf>
    <xf numFmtId="0" fontId="11" fillId="14" borderId="9" xfId="0" applyFont="1" applyFill="1" applyBorder="1" applyAlignment="1">
      <alignment horizontal="center" vertical="center" wrapText="1"/>
    </xf>
    <xf numFmtId="0" fontId="9" fillId="14" borderId="9" xfId="0" applyFont="1" applyFill="1" applyBorder="1" applyAlignment="1">
      <alignment horizontal="center" vertical="center" wrapText="1"/>
    </xf>
    <xf numFmtId="0" fontId="12" fillId="14" borderId="9" xfId="0" applyFont="1" applyFill="1" applyBorder="1" applyAlignment="1">
      <alignment horizontal="left" vertical="top" wrapText="1" indent="1"/>
    </xf>
    <xf numFmtId="9" fontId="14" fillId="16" borderId="9" xfId="0" applyNumberFormat="1" applyFont="1" applyFill="1" applyBorder="1" applyAlignment="1">
      <alignment horizontal="center" vertical="center" shrinkToFit="1"/>
    </xf>
    <xf numFmtId="0" fontId="9" fillId="14" borderId="9" xfId="0" applyFont="1" applyFill="1" applyBorder="1" applyAlignment="1">
      <alignment horizontal="left" wrapText="1"/>
    </xf>
    <xf numFmtId="0" fontId="15" fillId="14" borderId="9" xfId="0" applyFont="1" applyFill="1" applyBorder="1" applyAlignment="1">
      <alignment wrapText="1"/>
    </xf>
    <xf numFmtId="0" fontId="9" fillId="14" borderId="9" xfId="0" applyFont="1" applyFill="1" applyBorder="1" applyAlignment="1">
      <alignment wrapText="1"/>
    </xf>
    <xf numFmtId="0" fontId="15" fillId="14" borderId="9" xfId="0" applyFont="1" applyFill="1" applyBorder="1" applyAlignment="1">
      <alignment horizontal="left" wrapText="1"/>
    </xf>
    <xf numFmtId="4" fontId="15" fillId="14" borderId="9" xfId="0" applyNumberFormat="1" applyFont="1" applyFill="1" applyBorder="1" applyAlignment="1">
      <alignment horizontal="center" vertical="center" wrapText="1"/>
    </xf>
    <xf numFmtId="9" fontId="14" fillId="16" borderId="9" xfId="0" applyNumberFormat="1" applyFont="1" applyFill="1" applyBorder="1" applyAlignment="1">
      <alignment horizontal="center" vertical="top" shrinkToFit="1"/>
    </xf>
    <xf numFmtId="9" fontId="14" fillId="0" borderId="9" xfId="0" applyNumberFormat="1" applyFont="1" applyFill="1" applyBorder="1" applyAlignment="1">
      <alignment horizontal="center" vertical="center" shrinkToFit="1"/>
    </xf>
    <xf numFmtId="9" fontId="14" fillId="0" borderId="9" xfId="0" applyNumberFormat="1" applyFont="1" applyFill="1" applyBorder="1" applyAlignment="1">
      <alignment horizontal="center" vertical="top" shrinkToFit="1"/>
    </xf>
    <xf numFmtId="4" fontId="14" fillId="0" borderId="9" xfId="0" applyNumberFormat="1" applyFont="1" applyFill="1" applyBorder="1" applyAlignment="1">
      <alignment horizontal="center" vertical="center" shrinkToFit="1"/>
    </xf>
    <xf numFmtId="0" fontId="15" fillId="0" borderId="9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9" fontId="16" fillId="0" borderId="9" xfId="0" applyNumberFormat="1" applyFont="1" applyFill="1" applyBorder="1" applyAlignment="1">
      <alignment horizontal="center" vertical="center" shrinkToFit="1"/>
    </xf>
    <xf numFmtId="10" fontId="14" fillId="14" borderId="9" xfId="0" applyNumberFormat="1" applyFont="1" applyFill="1" applyBorder="1" applyAlignment="1">
      <alignment horizontal="center" vertical="center" shrinkToFit="1"/>
    </xf>
    <xf numFmtId="10" fontId="16" fillId="14" borderId="9" xfId="0" applyNumberFormat="1" applyFont="1" applyFill="1" applyBorder="1" applyAlignment="1">
      <alignment horizontal="left" vertical="top" indent="2" shrinkToFit="1"/>
    </xf>
    <xf numFmtId="4" fontId="18" fillId="17" borderId="9" xfId="0" applyNumberFormat="1" applyFont="1" applyFill="1" applyBorder="1" applyAlignment="1">
      <alignment horizontal="right" vertical="center" wrapText="1"/>
    </xf>
    <xf numFmtId="4" fontId="17" fillId="17" borderId="9" xfId="0" applyNumberFormat="1" applyFont="1" applyFill="1" applyBorder="1" applyAlignment="1">
      <alignment horizontal="center" vertical="center" shrinkToFit="1"/>
    </xf>
    <xf numFmtId="4" fontId="11" fillId="17" borderId="9" xfId="0" applyNumberFormat="1" applyFont="1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0" fillId="21" borderId="2" xfId="0" applyFont="1" applyFill="1" applyBorder="1" applyAlignment="1">
      <alignment horizontal="center" vertical="center" wrapText="1"/>
    </xf>
    <xf numFmtId="2" fontId="34" fillId="21" borderId="45" xfId="0" applyNumberFormat="1" applyFont="1" applyFill="1" applyBorder="1" applyAlignment="1">
      <alignment horizontal="center" vertical="center" shrinkToFit="1"/>
    </xf>
    <xf numFmtId="2" fontId="34" fillId="21" borderId="46" xfId="0" applyNumberFormat="1" applyFont="1" applyFill="1" applyBorder="1" applyAlignment="1">
      <alignment horizontal="center" vertical="center" shrinkToFit="1"/>
    </xf>
    <xf numFmtId="0" fontId="3" fillId="13" borderId="11" xfId="0" applyNumberFormat="1" applyFont="1" applyFill="1" applyBorder="1" applyAlignment="1" applyProtection="1">
      <alignment horizontal="left" vertical="center" wrapText="1"/>
    </xf>
    <xf numFmtId="0" fontId="3" fillId="13" borderId="9" xfId="0" applyNumberFormat="1" applyFont="1" applyFill="1" applyBorder="1" applyAlignment="1" applyProtection="1">
      <alignment horizontal="left" vertical="center" wrapText="1"/>
    </xf>
    <xf numFmtId="0" fontId="1" fillId="5" borderId="4" xfId="0" applyNumberFormat="1" applyFont="1" applyFill="1" applyBorder="1" applyAlignment="1" applyProtection="1">
      <alignment horizontal="left" vertical="center" wrapText="1"/>
    </xf>
    <xf numFmtId="0" fontId="1" fillId="5" borderId="5" xfId="0" applyNumberFormat="1" applyFont="1" applyFill="1" applyBorder="1" applyAlignment="1" applyProtection="1">
      <alignment horizontal="left" vertical="center" wrapText="1"/>
    </xf>
    <xf numFmtId="0" fontId="1" fillId="5" borderId="6" xfId="0" applyNumberFormat="1" applyFont="1" applyFill="1" applyBorder="1" applyAlignment="1" applyProtection="1">
      <alignment horizontal="left" vertical="center" wrapText="1"/>
    </xf>
    <xf numFmtId="0" fontId="10" fillId="0" borderId="9" xfId="0" applyFont="1" applyBorder="1" applyAlignment="1">
      <alignment horizontal="left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15" borderId="21" xfId="0" applyFont="1" applyFill="1" applyBorder="1" applyAlignment="1">
      <alignment horizontal="center" vertical="top" wrapText="1"/>
    </xf>
    <xf numFmtId="0" fontId="28" fillId="15" borderId="22" xfId="0" applyFont="1" applyFill="1" applyBorder="1" applyAlignment="1">
      <alignment horizontal="center" vertical="top" wrapText="1"/>
    </xf>
    <xf numFmtId="0" fontId="28" fillId="15" borderId="20" xfId="0" applyFont="1" applyFill="1" applyBorder="1" applyAlignment="1">
      <alignment horizontal="center" vertical="top" wrapText="1"/>
    </xf>
    <xf numFmtId="0" fontId="7" fillId="14" borderId="15" xfId="0" applyFont="1" applyFill="1" applyBorder="1" applyAlignment="1">
      <alignment horizontal="left" vertical="top"/>
    </xf>
    <xf numFmtId="0" fontId="7" fillId="14" borderId="1" xfId="0" applyFont="1" applyFill="1" applyBorder="1" applyAlignment="1">
      <alignment horizontal="left" vertical="top"/>
    </xf>
    <xf numFmtId="0" fontId="0" fillId="14" borderId="15" xfId="0" applyFill="1" applyBorder="1" applyAlignment="1">
      <alignment horizontal="left" vertical="top"/>
    </xf>
    <xf numFmtId="0" fontId="0" fillId="14" borderId="1" xfId="0" applyFill="1" applyBorder="1" applyAlignment="1">
      <alignment horizontal="left" vertical="top"/>
    </xf>
    <xf numFmtId="0" fontId="0" fillId="14" borderId="16" xfId="0" applyFill="1" applyBorder="1" applyAlignment="1">
      <alignment horizontal="left" vertical="top"/>
    </xf>
    <xf numFmtId="0" fontId="0" fillId="14" borderId="17" xfId="0" applyFill="1" applyBorder="1" applyAlignment="1">
      <alignment horizontal="left" vertical="top"/>
    </xf>
    <xf numFmtId="0" fontId="0" fillId="14" borderId="18" xfId="0" applyFill="1" applyBorder="1" applyAlignment="1">
      <alignment horizontal="left" vertical="top"/>
    </xf>
    <xf numFmtId="0" fontId="0" fillId="14" borderId="19" xfId="0" applyFill="1" applyBorder="1" applyAlignment="1">
      <alignment horizontal="left" vertical="top"/>
    </xf>
    <xf numFmtId="0" fontId="0" fillId="0" borderId="9" xfId="0" applyBorder="1" applyAlignment="1">
      <alignment horizontal="left" vertical="center"/>
    </xf>
    <xf numFmtId="0" fontId="21" fillId="14" borderId="9" xfId="0" applyFont="1" applyFill="1" applyBorder="1" applyAlignment="1">
      <alignment horizontal="left" vertical="top" wrapText="1"/>
    </xf>
    <xf numFmtId="0" fontId="23" fillId="14" borderId="21" xfId="0" applyFont="1" applyFill="1" applyBorder="1" applyAlignment="1">
      <alignment horizontal="center" vertical="top" wrapText="1"/>
    </xf>
    <xf numFmtId="0" fontId="23" fillId="14" borderId="22" xfId="0" applyFont="1" applyFill="1" applyBorder="1" applyAlignment="1">
      <alignment horizontal="center" vertical="top" wrapText="1"/>
    </xf>
    <xf numFmtId="0" fontId="23" fillId="14" borderId="20" xfId="0" applyFont="1" applyFill="1" applyBorder="1" applyAlignment="1">
      <alignment horizontal="center" vertical="top" wrapText="1"/>
    </xf>
    <xf numFmtId="0" fontId="19" fillId="14" borderId="21" xfId="0" applyFont="1" applyFill="1" applyBorder="1" applyAlignment="1">
      <alignment horizontal="center" vertical="top" wrapText="1"/>
    </xf>
    <xf numFmtId="0" fontId="19" fillId="14" borderId="22" xfId="0" applyFont="1" applyFill="1" applyBorder="1" applyAlignment="1">
      <alignment horizontal="center" vertical="top" wrapText="1"/>
    </xf>
    <xf numFmtId="0" fontId="19" fillId="14" borderId="20" xfId="0" applyFont="1" applyFill="1" applyBorder="1" applyAlignment="1">
      <alignment horizontal="center" vertical="top" wrapText="1"/>
    </xf>
    <xf numFmtId="0" fontId="24" fillId="14" borderId="12" xfId="0" applyFont="1" applyFill="1" applyBorder="1" applyAlignment="1">
      <alignment horizontal="center" vertical="center" wrapText="1"/>
    </xf>
    <xf numFmtId="0" fontId="24" fillId="14" borderId="13" xfId="0" applyFont="1" applyFill="1" applyBorder="1" applyAlignment="1">
      <alignment horizontal="center" vertical="center" wrapText="1"/>
    </xf>
    <xf numFmtId="0" fontId="24" fillId="14" borderId="14" xfId="0" applyFont="1" applyFill="1" applyBorder="1" applyAlignment="1">
      <alignment horizontal="center" vertical="center" wrapText="1"/>
    </xf>
    <xf numFmtId="0" fontId="24" fillId="14" borderId="15" xfId="0" applyFont="1" applyFill="1" applyBorder="1" applyAlignment="1">
      <alignment horizontal="center" vertical="center" wrapText="1"/>
    </xf>
    <xf numFmtId="0" fontId="24" fillId="14" borderId="1" xfId="0" applyFont="1" applyFill="1" applyBorder="1" applyAlignment="1">
      <alignment horizontal="center" vertical="center" wrapText="1"/>
    </xf>
    <xf numFmtId="0" fontId="24" fillId="14" borderId="16" xfId="0" applyFont="1" applyFill="1" applyBorder="1" applyAlignment="1">
      <alignment horizontal="center" vertical="center" wrapText="1"/>
    </xf>
    <xf numFmtId="0" fontId="24" fillId="14" borderId="17" xfId="0" applyFont="1" applyFill="1" applyBorder="1" applyAlignment="1">
      <alignment horizontal="center" vertical="center" wrapText="1"/>
    </xf>
    <xf numFmtId="0" fontId="24" fillId="14" borderId="18" xfId="0" applyFont="1" applyFill="1" applyBorder="1" applyAlignment="1">
      <alignment horizontal="center" vertical="center" wrapText="1"/>
    </xf>
    <xf numFmtId="0" fontId="24" fillId="14" borderId="19" xfId="0" applyFont="1" applyFill="1" applyBorder="1" applyAlignment="1">
      <alignment horizontal="center" vertical="center" wrapText="1"/>
    </xf>
    <xf numFmtId="0" fontId="11" fillId="14" borderId="28" xfId="0" applyFont="1" applyFill="1" applyBorder="1" applyAlignment="1">
      <alignment horizontal="center" vertical="center" wrapText="1"/>
    </xf>
    <xf numFmtId="0" fontId="11" fillId="14" borderId="29" xfId="0" applyFont="1" applyFill="1" applyBorder="1" applyAlignment="1">
      <alignment horizontal="center" vertical="center" wrapText="1"/>
    </xf>
    <xf numFmtId="0" fontId="11" fillId="14" borderId="30" xfId="0" applyFont="1" applyFill="1" applyBorder="1" applyAlignment="1">
      <alignment horizontal="center" vertical="center" wrapText="1"/>
    </xf>
    <xf numFmtId="0" fontId="21" fillId="20" borderId="4" xfId="0" applyFont="1" applyFill="1" applyBorder="1" applyAlignment="1">
      <alignment horizontal="center" vertical="top" wrapText="1"/>
    </xf>
    <xf numFmtId="0" fontId="21" fillId="20" borderId="5" xfId="0" applyFont="1" applyFill="1" applyBorder="1" applyAlignment="1">
      <alignment horizontal="center" vertical="top" wrapText="1"/>
    </xf>
    <xf numFmtId="0" fontId="21" fillId="20" borderId="7" xfId="0" applyFont="1" applyFill="1" applyBorder="1" applyAlignment="1">
      <alignment horizontal="center" vertical="top" wrapText="1"/>
    </xf>
    <xf numFmtId="0" fontId="21" fillId="20" borderId="38" xfId="0" applyFont="1" applyFill="1" applyBorder="1" applyAlignment="1">
      <alignment horizontal="center" vertical="top" wrapText="1"/>
    </xf>
    <xf numFmtId="0" fontId="20" fillId="14" borderId="11" xfId="0" applyFont="1" applyFill="1" applyBorder="1" applyAlignment="1">
      <alignment horizontal="center" vertical="center" wrapText="1"/>
    </xf>
    <xf numFmtId="0" fontId="0" fillId="15" borderId="12" xfId="0" applyFill="1" applyBorder="1" applyAlignment="1">
      <alignment horizontal="left" vertical="top" wrapText="1"/>
    </xf>
    <xf numFmtId="0" fontId="0" fillId="15" borderId="13" xfId="0" applyFill="1" applyBorder="1" applyAlignment="1">
      <alignment horizontal="left" vertical="top" wrapText="1"/>
    </xf>
    <xf numFmtId="0" fontId="0" fillId="15" borderId="15" xfId="0" applyFill="1" applyBorder="1" applyAlignment="1">
      <alignment horizontal="left" vertical="top" wrapText="1"/>
    </xf>
    <xf numFmtId="0" fontId="0" fillId="15" borderId="1" xfId="0" applyFill="1" applyBorder="1" applyAlignment="1">
      <alignment horizontal="left" vertical="top" wrapText="1"/>
    </xf>
    <xf numFmtId="0" fontId="20" fillId="14" borderId="9" xfId="0" applyFont="1" applyFill="1" applyBorder="1" applyAlignment="1">
      <alignment horizontal="center" vertical="top" wrapText="1"/>
    </xf>
    <xf numFmtId="0" fontId="19" fillId="14" borderId="26" xfId="0" applyFont="1" applyFill="1" applyBorder="1" applyAlignment="1">
      <alignment horizontal="center" vertical="center" wrapText="1"/>
    </xf>
    <xf numFmtId="0" fontId="19" fillId="14" borderId="27" xfId="0" applyFont="1" applyFill="1" applyBorder="1" applyAlignment="1">
      <alignment horizontal="center" vertical="center" wrapText="1"/>
    </xf>
    <xf numFmtId="0" fontId="9" fillId="14" borderId="28" xfId="0" applyFont="1" applyFill="1" applyBorder="1" applyAlignment="1">
      <alignment horizontal="center" vertical="center" wrapText="1"/>
    </xf>
    <xf numFmtId="0" fontId="9" fillId="14" borderId="29" xfId="0" applyFont="1" applyFill="1" applyBorder="1" applyAlignment="1">
      <alignment horizontal="center" vertical="center" wrapText="1"/>
    </xf>
    <xf numFmtId="0" fontId="9" fillId="14" borderId="27" xfId="0" applyFont="1" applyFill="1" applyBorder="1" applyAlignment="1">
      <alignment horizontal="center" vertical="center" wrapText="1"/>
    </xf>
    <xf numFmtId="0" fontId="35" fillId="21" borderId="21" xfId="0" applyFont="1" applyFill="1" applyBorder="1" applyAlignment="1">
      <alignment horizontal="center" vertical="center" wrapText="1"/>
    </xf>
    <xf numFmtId="0" fontId="35" fillId="21" borderId="22" xfId="0" applyFont="1" applyFill="1" applyBorder="1" applyAlignment="1">
      <alignment horizontal="center" vertical="center" wrapText="1"/>
    </xf>
    <xf numFmtId="0" fontId="35" fillId="21" borderId="20" xfId="0" applyFont="1" applyFill="1" applyBorder="1" applyAlignment="1">
      <alignment horizontal="center" vertical="center" wrapText="1"/>
    </xf>
    <xf numFmtId="0" fontId="0" fillId="14" borderId="21" xfId="0" applyFill="1" applyBorder="1" applyAlignment="1">
      <alignment horizontal="center" vertical="center"/>
    </xf>
    <xf numFmtId="0" fontId="0" fillId="14" borderId="22" xfId="0" applyFill="1" applyBorder="1" applyAlignment="1">
      <alignment horizontal="center" vertical="center"/>
    </xf>
    <xf numFmtId="0" fontId="0" fillId="14" borderId="20" xfId="0" applyFill="1" applyBorder="1" applyAlignment="1">
      <alignment horizontal="center" vertical="center"/>
    </xf>
    <xf numFmtId="0" fontId="0" fillId="14" borderId="21" xfId="0" applyFill="1" applyBorder="1" applyAlignment="1">
      <alignment horizontal="center" vertical="top"/>
    </xf>
    <xf numFmtId="0" fontId="0" fillId="14" borderId="22" xfId="0" applyFill="1" applyBorder="1" applyAlignment="1">
      <alignment horizontal="center" vertical="top"/>
    </xf>
    <xf numFmtId="0" fontId="0" fillId="14" borderId="20" xfId="0" applyFill="1" applyBorder="1" applyAlignment="1">
      <alignment horizontal="center" vertical="top"/>
    </xf>
    <xf numFmtId="0" fontId="9" fillId="17" borderId="9" xfId="0" applyFont="1" applyFill="1" applyBorder="1" applyAlignment="1">
      <alignment horizontal="center" wrapText="1"/>
    </xf>
    <xf numFmtId="0" fontId="0" fillId="14" borderId="9" xfId="0" applyFill="1" applyBorder="1" applyAlignment="1">
      <alignment horizontal="center" vertical="top"/>
    </xf>
    <xf numFmtId="0" fontId="12" fillId="14" borderId="9" xfId="0" applyFont="1" applyFill="1" applyBorder="1" applyAlignment="1">
      <alignment horizontal="left" vertical="center" wrapText="1"/>
    </xf>
    <xf numFmtId="4" fontId="14" fillId="14" borderId="9" xfId="0" applyNumberFormat="1" applyFont="1" applyFill="1" applyBorder="1" applyAlignment="1">
      <alignment horizontal="left" vertical="center" indent="3" shrinkToFit="1"/>
    </xf>
    <xf numFmtId="10" fontId="14" fillId="14" borderId="9" xfId="0" applyNumberFormat="1" applyFont="1" applyFill="1" applyBorder="1" applyAlignment="1">
      <alignment horizontal="left" vertical="center" indent="2" shrinkToFit="1"/>
    </xf>
    <xf numFmtId="0" fontId="11" fillId="14" borderId="9" xfId="0" applyFont="1" applyFill="1" applyBorder="1" applyAlignment="1">
      <alignment horizontal="center" vertical="center" wrapText="1"/>
    </xf>
    <xf numFmtId="4" fontId="17" fillId="14" borderId="9" xfId="0" applyNumberFormat="1" applyFont="1" applyFill="1" applyBorder="1" applyAlignment="1">
      <alignment horizontal="left" vertical="center" indent="2" shrinkToFit="1"/>
    </xf>
    <xf numFmtId="10" fontId="17" fillId="14" borderId="9" xfId="0" applyNumberFormat="1" applyFont="1" applyFill="1" applyBorder="1" applyAlignment="1">
      <alignment horizontal="left" vertical="center" indent="2" shrinkToFit="1"/>
    </xf>
    <xf numFmtId="0" fontId="11" fillId="17" borderId="9" xfId="0" applyFont="1" applyFill="1" applyBorder="1" applyAlignment="1">
      <alignment horizontal="center" vertical="center" wrapText="1"/>
    </xf>
    <xf numFmtId="0" fontId="35" fillId="21" borderId="9" xfId="0" applyFont="1" applyFill="1" applyBorder="1" applyAlignment="1">
      <alignment horizontal="center" vertical="center" wrapText="1"/>
    </xf>
    <xf numFmtId="0" fontId="33" fillId="21" borderId="21" xfId="0" applyFont="1" applyFill="1" applyBorder="1" applyAlignment="1">
      <alignment horizontal="center" vertical="center" wrapText="1"/>
    </xf>
    <xf numFmtId="0" fontId="33" fillId="21" borderId="44" xfId="0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left" vertical="top"/>
    </xf>
    <xf numFmtId="0" fontId="0" fillId="14" borderId="9" xfId="0" applyFill="1" applyBorder="1" applyAlignment="1">
      <alignment horizontal="left" vertical="center"/>
    </xf>
    <xf numFmtId="0" fontId="29" fillId="21" borderId="43" xfId="0" applyFont="1" applyFill="1" applyBorder="1" applyAlignment="1">
      <alignment horizontal="center" vertical="center" wrapText="1"/>
    </xf>
    <xf numFmtId="0" fontId="29" fillId="21" borderId="23" xfId="0" applyFont="1" applyFill="1" applyBorder="1" applyAlignment="1">
      <alignment horizontal="center" vertical="center" wrapText="1"/>
    </xf>
    <xf numFmtId="0" fontId="29" fillId="21" borderId="33" xfId="0" applyFont="1" applyFill="1" applyBorder="1" applyAlignment="1">
      <alignment horizontal="center" vertical="center" wrapText="1"/>
    </xf>
    <xf numFmtId="0" fontId="29" fillId="21" borderId="24" xfId="0" applyFont="1" applyFill="1" applyBorder="1" applyAlignment="1">
      <alignment horizontal="center" vertical="center" wrapText="1"/>
    </xf>
    <xf numFmtId="0" fontId="29" fillId="21" borderId="25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48" xfId="0" applyBorder="1"/>
    <xf numFmtId="0" fontId="0" fillId="0" borderId="9" xfId="0" applyBorder="1" applyAlignment="1">
      <alignment horizontal="left"/>
    </xf>
    <xf numFmtId="0" fontId="1" fillId="5" borderId="49" xfId="0" applyNumberFormat="1" applyFont="1" applyFill="1" applyBorder="1" applyAlignment="1" applyProtection="1">
      <alignment horizontal="left" vertical="center" wrapText="1"/>
    </xf>
    <xf numFmtId="0" fontId="1" fillId="5" borderId="7" xfId="0" applyNumberFormat="1" applyFont="1" applyFill="1" applyBorder="1" applyAlignment="1" applyProtection="1">
      <alignment horizontal="left" vertical="center" wrapText="1"/>
    </xf>
    <xf numFmtId="0" fontId="1" fillId="5" borderId="8" xfId="0" applyNumberFormat="1" applyFont="1" applyFill="1" applyBorder="1" applyAlignment="1" applyProtection="1">
      <alignment horizontal="left" vertical="center" wrapText="1"/>
    </xf>
    <xf numFmtId="0" fontId="2" fillId="9" borderId="23" xfId="0" applyNumberFormat="1" applyFont="1" applyFill="1" applyBorder="1" applyAlignment="1" applyProtection="1">
      <alignment horizontal="center" vertical="center" wrapText="1"/>
    </xf>
    <xf numFmtId="0" fontId="2" fillId="8" borderId="23" xfId="0" applyNumberFormat="1" applyFont="1" applyFill="1" applyBorder="1" applyAlignment="1" applyProtection="1">
      <alignment horizontal="left" vertical="center" wrapText="1"/>
    </xf>
    <xf numFmtId="4" fontId="2" fillId="10" borderId="23" xfId="0" applyNumberFormat="1" applyFont="1" applyFill="1" applyBorder="1" applyAlignment="1" applyProtection="1">
      <alignment horizontal="right" vertical="center" wrapText="1"/>
    </xf>
    <xf numFmtId="0" fontId="2" fillId="11" borderId="23" xfId="0" applyNumberFormat="1" applyFont="1" applyFill="1" applyBorder="1" applyAlignment="1" applyProtection="1">
      <alignment horizontal="right" vertical="center" wrapText="1"/>
    </xf>
    <xf numFmtId="0" fontId="1" fillId="5" borderId="9" xfId="0" applyNumberFormat="1" applyFont="1" applyFill="1" applyBorder="1" applyAlignment="1" applyProtection="1">
      <alignment horizontal="left" vertical="center" wrapText="1"/>
    </xf>
    <xf numFmtId="0" fontId="0" fillId="0" borderId="50" xfId="0" applyBorder="1"/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242"/>
  <sheetViews>
    <sheetView showGridLines="0" tabSelected="1" zoomScaleNormal="100" zoomScaleSheetLayoutView="130" workbookViewId="0">
      <selection activeCell="E241" sqref="E241"/>
    </sheetView>
  </sheetViews>
  <sheetFormatPr defaultRowHeight="15"/>
  <cols>
    <col min="1" max="1" width="7.42578125" customWidth="1"/>
    <col min="2" max="2" width="10.85546875" customWidth="1"/>
    <col min="3" max="3" width="49.5703125" customWidth="1"/>
    <col min="4" max="4" width="10" customWidth="1"/>
    <col min="5" max="5" width="7.42578125" customWidth="1"/>
    <col min="6" max="7" width="10" customWidth="1"/>
    <col min="8" max="10" width="10" hidden="1" customWidth="1"/>
    <col min="11" max="11" width="10" customWidth="1"/>
    <col min="12" max="12" width="9.85546875" customWidth="1"/>
    <col min="13" max="14" width="9.140625" hidden="1" customWidth="1"/>
    <col min="15" max="15" width="10" hidden="1" customWidth="1"/>
    <col min="16" max="16" width="9.140625" hidden="1" customWidth="1"/>
  </cols>
  <sheetData>
    <row r="1" spans="1:18" ht="8.25" customHeight="1"/>
    <row r="2" spans="1:18" ht="24.95" customHeight="1">
      <c r="A2" s="243" t="s">
        <v>1018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5"/>
    </row>
    <row r="3" spans="1:18" ht="15" customHeight="1">
      <c r="A3" s="242"/>
      <c r="B3" s="232" t="s">
        <v>1019</v>
      </c>
      <c r="C3" s="233" t="s">
        <v>1020</v>
      </c>
      <c r="D3" s="233"/>
      <c r="E3" s="233"/>
      <c r="F3" s="233"/>
      <c r="G3" s="233"/>
      <c r="H3" s="233"/>
      <c r="I3" s="233"/>
      <c r="J3" s="233"/>
      <c r="K3" s="233"/>
      <c r="L3" s="233"/>
    </row>
    <row r="4" spans="1:18" ht="15" customHeight="1">
      <c r="A4" s="232"/>
      <c r="B4" s="231" t="s">
        <v>1021</v>
      </c>
      <c r="C4" s="233" t="s">
        <v>867</v>
      </c>
      <c r="D4" s="233"/>
      <c r="E4" s="233"/>
      <c r="F4" s="233"/>
      <c r="G4" s="233"/>
      <c r="H4" s="233"/>
      <c r="I4" s="233"/>
      <c r="J4" s="233"/>
      <c r="K4" s="233"/>
      <c r="L4" s="233"/>
    </row>
    <row r="5" spans="1:18" ht="18" hidden="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 t="s">
        <v>865</v>
      </c>
      <c r="L5" s="13">
        <v>0.27350000000000002</v>
      </c>
    </row>
    <row r="6" spans="1:18" ht="12" customHeight="1">
      <c r="A6" s="155" t="s">
        <v>0</v>
      </c>
      <c r="B6" s="155" t="s">
        <v>1</v>
      </c>
      <c r="C6" s="155" t="s">
        <v>2</v>
      </c>
      <c r="D6" s="155" t="s">
        <v>3</v>
      </c>
      <c r="E6" s="155" t="s">
        <v>4</v>
      </c>
      <c r="F6" s="155" t="s">
        <v>5</v>
      </c>
      <c r="G6" s="155" t="s">
        <v>6</v>
      </c>
      <c r="H6" s="155"/>
      <c r="I6" s="156"/>
      <c r="J6" s="156"/>
      <c r="K6" s="156"/>
      <c r="L6" s="155" t="s">
        <v>7</v>
      </c>
      <c r="M6" s="22">
        <v>0.97499999999999998</v>
      </c>
    </row>
    <row r="7" spans="1:18" ht="9.9499999999999993" customHeight="1">
      <c r="A7" s="156"/>
      <c r="B7" s="156"/>
      <c r="C7" s="156"/>
      <c r="D7" s="156"/>
      <c r="E7" s="156"/>
      <c r="F7" s="156"/>
      <c r="G7" s="1" t="s">
        <v>8</v>
      </c>
      <c r="H7" s="11"/>
      <c r="I7" s="1" t="s">
        <v>9</v>
      </c>
      <c r="J7" s="11"/>
      <c r="K7" s="1" t="s">
        <v>10</v>
      </c>
      <c r="L7" s="156"/>
      <c r="O7" s="9" t="s">
        <v>8</v>
      </c>
    </row>
    <row r="8" spans="1:18" ht="20.100000000000001" customHeight="1">
      <c r="A8" s="2" t="s">
        <v>11</v>
      </c>
      <c r="B8" s="151" t="s">
        <v>12</v>
      </c>
      <c r="C8" s="152"/>
      <c r="D8" s="152"/>
      <c r="E8" s="152"/>
      <c r="F8" s="153"/>
      <c r="G8" s="18"/>
      <c r="H8" s="3">
        <f>SUM(H9:H19)</f>
        <v>15366.330000000002</v>
      </c>
      <c r="I8" s="18"/>
      <c r="J8" s="3">
        <f>SUM(J9:J19)</f>
        <v>4197.24</v>
      </c>
      <c r="K8" s="18"/>
      <c r="L8" s="3">
        <f>SUM(L9:L19)</f>
        <v>19563.57</v>
      </c>
    </row>
    <row r="9" spans="1:18">
      <c r="A9" s="4" t="s">
        <v>13</v>
      </c>
      <c r="B9" s="5" t="s">
        <v>14</v>
      </c>
      <c r="C9" s="4" t="s">
        <v>15</v>
      </c>
      <c r="D9" s="5" t="s">
        <v>16</v>
      </c>
      <c r="E9" s="5" t="s">
        <v>17</v>
      </c>
      <c r="F9" s="6">
        <v>4</v>
      </c>
      <c r="G9" s="7">
        <f>P9</f>
        <v>86.96</v>
      </c>
      <c r="H9" s="6">
        <f>ROUND(F9*G9,2)</f>
        <v>347.84</v>
      </c>
      <c r="I9" s="6">
        <f>ROUND(G9*$L$5,2)</f>
        <v>23.78</v>
      </c>
      <c r="J9" s="6">
        <f>ROUND(F9*I9,2)</f>
        <v>95.12</v>
      </c>
      <c r="K9" s="14">
        <f>G9+I9</f>
        <v>110.74</v>
      </c>
      <c r="L9" s="6">
        <f>ROUND(F9*K9,2)</f>
        <v>442.96</v>
      </c>
      <c r="M9" s="16"/>
      <c r="O9" s="7" t="s">
        <v>18</v>
      </c>
      <c r="P9">
        <f>ROUND(O9*$M$6,2)</f>
        <v>86.96</v>
      </c>
      <c r="R9" s="26"/>
    </row>
    <row r="10" spans="1:18" ht="18">
      <c r="A10" s="4" t="s">
        <v>19</v>
      </c>
      <c r="B10" s="5" t="s">
        <v>20</v>
      </c>
      <c r="C10" s="4" t="s">
        <v>21</v>
      </c>
      <c r="D10" s="5" t="s">
        <v>22</v>
      </c>
      <c r="E10" s="5" t="s">
        <v>23</v>
      </c>
      <c r="F10" s="6">
        <v>88.390000000000995</v>
      </c>
      <c r="G10" s="7">
        <f t="shared" ref="G10:G30" si="0">P10</f>
        <v>2.2799999999999998</v>
      </c>
      <c r="H10" s="6">
        <f t="shared" ref="H10:H30" si="1">ROUND(F10*G10,2)</f>
        <v>201.53</v>
      </c>
      <c r="I10" s="6">
        <f t="shared" ref="I10:I19" si="2">ROUND(G10*$L$5,2)</f>
        <v>0.62</v>
      </c>
      <c r="J10" s="6">
        <f t="shared" ref="J10:J19" si="3">ROUND(F10*I10,2)</f>
        <v>54.8</v>
      </c>
      <c r="K10" s="14">
        <f t="shared" ref="K10:K19" si="4">G10+I10</f>
        <v>2.9</v>
      </c>
      <c r="L10" s="6">
        <f t="shared" ref="L10:L19" si="5">ROUND(F10*K10,2)</f>
        <v>256.33</v>
      </c>
      <c r="M10" s="15"/>
      <c r="O10" s="7" t="s">
        <v>24</v>
      </c>
      <c r="P10">
        <f t="shared" ref="P10:P73" si="6">ROUND(O10*$M$6,2)</f>
        <v>2.2799999999999998</v>
      </c>
    </row>
    <row r="11" spans="1:18" ht="18">
      <c r="A11" s="4" t="s">
        <v>25</v>
      </c>
      <c r="B11" s="5" t="s">
        <v>26</v>
      </c>
      <c r="C11" s="4" t="s">
        <v>27</v>
      </c>
      <c r="D11" s="5" t="s">
        <v>22</v>
      </c>
      <c r="E11" s="5" t="s">
        <v>23</v>
      </c>
      <c r="F11" s="6">
        <v>88.390000000000995</v>
      </c>
      <c r="G11" s="7">
        <f t="shared" si="0"/>
        <v>4.8899999999999997</v>
      </c>
      <c r="H11" s="6">
        <f t="shared" si="1"/>
        <v>432.23</v>
      </c>
      <c r="I11" s="6">
        <f t="shared" si="2"/>
        <v>1.34</v>
      </c>
      <c r="J11" s="6">
        <f t="shared" si="3"/>
        <v>118.44</v>
      </c>
      <c r="K11" s="14">
        <f t="shared" si="4"/>
        <v>6.2299999999999995</v>
      </c>
      <c r="L11" s="6">
        <f t="shared" si="5"/>
        <v>550.66999999999996</v>
      </c>
      <c r="O11" s="7" t="s">
        <v>28</v>
      </c>
      <c r="P11">
        <f t="shared" si="6"/>
        <v>4.8899999999999997</v>
      </c>
    </row>
    <row r="12" spans="1:18" ht="18">
      <c r="A12" s="4" t="s">
        <v>29</v>
      </c>
      <c r="B12" s="5" t="s">
        <v>30</v>
      </c>
      <c r="C12" s="4" t="s">
        <v>31</v>
      </c>
      <c r="D12" s="5" t="s">
        <v>22</v>
      </c>
      <c r="E12" s="5" t="s">
        <v>32</v>
      </c>
      <c r="F12" s="6">
        <v>4</v>
      </c>
      <c r="G12" s="7">
        <f t="shared" si="0"/>
        <v>54.3</v>
      </c>
      <c r="H12" s="6">
        <f t="shared" si="1"/>
        <v>217.2</v>
      </c>
      <c r="I12" s="6">
        <f t="shared" si="2"/>
        <v>14.85</v>
      </c>
      <c r="J12" s="6">
        <f t="shared" si="3"/>
        <v>59.4</v>
      </c>
      <c r="K12" s="14">
        <f t="shared" si="4"/>
        <v>69.149999999999991</v>
      </c>
      <c r="L12" s="6">
        <f t="shared" si="5"/>
        <v>276.60000000000002</v>
      </c>
      <c r="O12" s="7" t="s">
        <v>33</v>
      </c>
      <c r="P12">
        <f t="shared" si="6"/>
        <v>54.3</v>
      </c>
    </row>
    <row r="13" spans="1:18" ht="18">
      <c r="A13" s="4" t="s">
        <v>34</v>
      </c>
      <c r="B13" s="5" t="s">
        <v>35</v>
      </c>
      <c r="C13" s="4" t="s">
        <v>36</v>
      </c>
      <c r="D13" s="5" t="s">
        <v>22</v>
      </c>
      <c r="E13" s="5" t="s">
        <v>37</v>
      </c>
      <c r="F13" s="6">
        <v>16.18</v>
      </c>
      <c r="G13" s="7">
        <f t="shared" si="0"/>
        <v>41.03</v>
      </c>
      <c r="H13" s="6">
        <f t="shared" si="1"/>
        <v>663.87</v>
      </c>
      <c r="I13" s="6">
        <f t="shared" si="2"/>
        <v>11.22</v>
      </c>
      <c r="J13" s="6">
        <f t="shared" si="3"/>
        <v>181.54</v>
      </c>
      <c r="K13" s="14">
        <f t="shared" si="4"/>
        <v>52.25</v>
      </c>
      <c r="L13" s="6">
        <f t="shared" si="5"/>
        <v>845.41</v>
      </c>
      <c r="O13" s="7" t="s">
        <v>38</v>
      </c>
      <c r="P13">
        <f t="shared" si="6"/>
        <v>41.03</v>
      </c>
    </row>
    <row r="14" spans="1:18" ht="27">
      <c r="A14" s="4" t="s">
        <v>39</v>
      </c>
      <c r="B14" s="5" t="s">
        <v>40</v>
      </c>
      <c r="C14" s="4" t="s">
        <v>41</v>
      </c>
      <c r="D14" s="5" t="s">
        <v>22</v>
      </c>
      <c r="E14" s="5" t="s">
        <v>37</v>
      </c>
      <c r="F14" s="6">
        <v>6.89</v>
      </c>
      <c r="G14" s="7">
        <f t="shared" si="0"/>
        <v>180.8</v>
      </c>
      <c r="H14" s="6">
        <f t="shared" si="1"/>
        <v>1245.71</v>
      </c>
      <c r="I14" s="6">
        <f t="shared" si="2"/>
        <v>49.45</v>
      </c>
      <c r="J14" s="6">
        <f t="shared" si="3"/>
        <v>340.71</v>
      </c>
      <c r="K14" s="14">
        <f t="shared" si="4"/>
        <v>230.25</v>
      </c>
      <c r="L14" s="6">
        <f t="shared" si="5"/>
        <v>1586.42</v>
      </c>
      <c r="O14" s="7" t="s">
        <v>42</v>
      </c>
      <c r="P14">
        <f t="shared" si="6"/>
        <v>180.8</v>
      </c>
    </row>
    <row r="15" spans="1:18" ht="18">
      <c r="A15" s="4" t="s">
        <v>43</v>
      </c>
      <c r="B15" s="5" t="s">
        <v>44</v>
      </c>
      <c r="C15" s="4" t="s">
        <v>45</v>
      </c>
      <c r="D15" s="5" t="s">
        <v>22</v>
      </c>
      <c r="E15" s="5" t="s">
        <v>37</v>
      </c>
      <c r="F15" s="6">
        <v>2.1000000000010002</v>
      </c>
      <c r="G15" s="7">
        <f t="shared" si="0"/>
        <v>76.930000000000007</v>
      </c>
      <c r="H15" s="6">
        <f t="shared" si="1"/>
        <v>161.55000000000001</v>
      </c>
      <c r="I15" s="6">
        <f t="shared" si="2"/>
        <v>21.04</v>
      </c>
      <c r="J15" s="6">
        <f t="shared" si="3"/>
        <v>44.18</v>
      </c>
      <c r="K15" s="14">
        <f t="shared" si="4"/>
        <v>97.97</v>
      </c>
      <c r="L15" s="6">
        <f t="shared" si="5"/>
        <v>205.74</v>
      </c>
      <c r="O15" s="7" t="s">
        <v>46</v>
      </c>
      <c r="P15">
        <f t="shared" si="6"/>
        <v>76.930000000000007</v>
      </c>
    </row>
    <row r="16" spans="1:18" ht="18">
      <c r="A16" s="4" t="s">
        <v>47</v>
      </c>
      <c r="B16" s="5" t="s">
        <v>48</v>
      </c>
      <c r="C16" s="4" t="s">
        <v>49</v>
      </c>
      <c r="D16" s="5" t="s">
        <v>16</v>
      </c>
      <c r="E16" s="5" t="s">
        <v>50</v>
      </c>
      <c r="F16" s="6">
        <v>697.9</v>
      </c>
      <c r="G16" s="7">
        <f t="shared" si="0"/>
        <v>8.24</v>
      </c>
      <c r="H16" s="6">
        <f t="shared" si="1"/>
        <v>5750.7</v>
      </c>
      <c r="I16" s="6">
        <f t="shared" si="2"/>
        <v>2.25</v>
      </c>
      <c r="J16" s="6">
        <f t="shared" si="3"/>
        <v>1570.28</v>
      </c>
      <c r="K16" s="14">
        <f t="shared" si="4"/>
        <v>10.49</v>
      </c>
      <c r="L16" s="6">
        <f t="shared" si="5"/>
        <v>7320.97</v>
      </c>
      <c r="O16" s="7" t="s">
        <v>51</v>
      </c>
      <c r="P16">
        <f t="shared" si="6"/>
        <v>8.24</v>
      </c>
    </row>
    <row r="17" spans="1:16">
      <c r="A17" s="4" t="s">
        <v>52</v>
      </c>
      <c r="B17" s="5" t="s">
        <v>53</v>
      </c>
      <c r="C17" s="4" t="s">
        <v>54</v>
      </c>
      <c r="D17" s="5" t="s">
        <v>55</v>
      </c>
      <c r="E17" s="5" t="s">
        <v>37</v>
      </c>
      <c r="F17" s="6">
        <v>10.990000000001</v>
      </c>
      <c r="G17" s="7">
        <f t="shared" si="0"/>
        <v>62.51</v>
      </c>
      <c r="H17" s="6">
        <f t="shared" si="1"/>
        <v>686.98</v>
      </c>
      <c r="I17" s="6">
        <f t="shared" si="2"/>
        <v>17.100000000000001</v>
      </c>
      <c r="J17" s="6">
        <f t="shared" si="3"/>
        <v>187.93</v>
      </c>
      <c r="K17" s="14">
        <f t="shared" si="4"/>
        <v>79.61</v>
      </c>
      <c r="L17" s="6">
        <f t="shared" si="5"/>
        <v>874.91</v>
      </c>
      <c r="O17" s="7" t="s">
        <v>56</v>
      </c>
      <c r="P17">
        <f t="shared" si="6"/>
        <v>62.51</v>
      </c>
    </row>
    <row r="18" spans="1:16">
      <c r="A18" s="4" t="s">
        <v>57</v>
      </c>
      <c r="B18" s="5" t="s">
        <v>58</v>
      </c>
      <c r="C18" s="4" t="s">
        <v>59</v>
      </c>
      <c r="D18" s="5" t="s">
        <v>60</v>
      </c>
      <c r="E18" s="5" t="s">
        <v>23</v>
      </c>
      <c r="F18" s="6">
        <v>613.04999999999995</v>
      </c>
      <c r="G18" s="7">
        <f t="shared" si="0"/>
        <v>5.94</v>
      </c>
      <c r="H18" s="6">
        <f t="shared" si="1"/>
        <v>3641.52</v>
      </c>
      <c r="I18" s="6">
        <f t="shared" si="2"/>
        <v>1.62</v>
      </c>
      <c r="J18" s="6">
        <f t="shared" si="3"/>
        <v>993.14</v>
      </c>
      <c r="K18" s="14">
        <f t="shared" si="4"/>
        <v>7.5600000000000005</v>
      </c>
      <c r="L18" s="6">
        <f t="shared" si="5"/>
        <v>4634.66</v>
      </c>
      <c r="O18" s="7" t="s">
        <v>61</v>
      </c>
      <c r="P18">
        <f t="shared" si="6"/>
        <v>5.94</v>
      </c>
    </row>
    <row r="19" spans="1:16">
      <c r="A19" s="4" t="s">
        <v>62</v>
      </c>
      <c r="B19" s="5" t="s">
        <v>63</v>
      </c>
      <c r="C19" s="4" t="s">
        <v>64</v>
      </c>
      <c r="D19" s="5" t="s">
        <v>16</v>
      </c>
      <c r="E19" s="5" t="s">
        <v>50</v>
      </c>
      <c r="F19" s="6">
        <v>6</v>
      </c>
      <c r="G19" s="7">
        <f t="shared" si="0"/>
        <v>336.2</v>
      </c>
      <c r="H19" s="6">
        <f t="shared" si="1"/>
        <v>2017.2</v>
      </c>
      <c r="I19" s="6">
        <f t="shared" si="2"/>
        <v>91.95</v>
      </c>
      <c r="J19" s="6">
        <f t="shared" si="3"/>
        <v>551.70000000000005</v>
      </c>
      <c r="K19" s="14">
        <f t="shared" si="4"/>
        <v>428.15</v>
      </c>
      <c r="L19" s="6">
        <f t="shared" si="5"/>
        <v>2568.9</v>
      </c>
      <c r="O19" s="7" t="s">
        <v>65</v>
      </c>
      <c r="P19">
        <f t="shared" si="6"/>
        <v>336.2</v>
      </c>
    </row>
    <row r="20" spans="1:16" ht="20.100000000000001" customHeight="1">
      <c r="A20" s="2" t="s">
        <v>66</v>
      </c>
      <c r="B20" s="151" t="s">
        <v>67</v>
      </c>
      <c r="C20" s="152"/>
      <c r="D20" s="152"/>
      <c r="E20" s="152"/>
      <c r="F20" s="153"/>
      <c r="G20" s="18"/>
      <c r="H20" s="3">
        <f>SUM(H21:H30)</f>
        <v>42626.689999999988</v>
      </c>
      <c r="I20" s="18"/>
      <c r="J20" s="3">
        <f>SUM(J21:J30)</f>
        <v>11658.829999999998</v>
      </c>
      <c r="K20" s="18"/>
      <c r="L20" s="3">
        <f>SUM(L21:L30)</f>
        <v>54285.5</v>
      </c>
      <c r="P20">
        <f t="shared" si="6"/>
        <v>0</v>
      </c>
    </row>
    <row r="21" spans="1:16" ht="18">
      <c r="A21" s="4" t="s">
        <v>68</v>
      </c>
      <c r="B21" s="5" t="s">
        <v>69</v>
      </c>
      <c r="C21" s="4" t="s">
        <v>70</v>
      </c>
      <c r="D21" s="5" t="s">
        <v>22</v>
      </c>
      <c r="E21" s="5" t="s">
        <v>37</v>
      </c>
      <c r="F21" s="6">
        <v>120.33</v>
      </c>
      <c r="G21" s="7">
        <f t="shared" si="0"/>
        <v>31.92</v>
      </c>
      <c r="H21" s="6">
        <f t="shared" si="1"/>
        <v>3840.93</v>
      </c>
      <c r="I21" s="6">
        <f t="shared" ref="I21:I30" si="7">ROUND(G21*$L$5,2)</f>
        <v>8.73</v>
      </c>
      <c r="J21" s="6">
        <f t="shared" ref="J21:J30" si="8">ROUND(F21*I21,2)</f>
        <v>1050.48</v>
      </c>
      <c r="K21" s="14">
        <f t="shared" ref="K21:K30" si="9">G21+I21</f>
        <v>40.650000000000006</v>
      </c>
      <c r="L21" s="6">
        <f t="shared" ref="L21:L30" si="10">ROUND(F21*K21,2)</f>
        <v>4891.41</v>
      </c>
      <c r="O21" s="7" t="s">
        <v>71</v>
      </c>
      <c r="P21">
        <f t="shared" si="6"/>
        <v>31.92</v>
      </c>
    </row>
    <row r="22" spans="1:16" ht="27">
      <c r="A22" s="4" t="s">
        <v>72</v>
      </c>
      <c r="B22" s="5" t="s">
        <v>73</v>
      </c>
      <c r="C22" s="4" t="s">
        <v>74</v>
      </c>
      <c r="D22" s="5" t="s">
        <v>22</v>
      </c>
      <c r="E22" s="5" t="s">
        <v>37</v>
      </c>
      <c r="F22" s="6">
        <v>70.22</v>
      </c>
      <c r="G22" s="7">
        <f t="shared" si="0"/>
        <v>61.87</v>
      </c>
      <c r="H22" s="6">
        <f t="shared" si="1"/>
        <v>4344.51</v>
      </c>
      <c r="I22" s="6">
        <f t="shared" si="7"/>
        <v>16.920000000000002</v>
      </c>
      <c r="J22" s="6">
        <f t="shared" si="8"/>
        <v>1188.1199999999999</v>
      </c>
      <c r="K22" s="14">
        <f t="shared" si="9"/>
        <v>78.789999999999992</v>
      </c>
      <c r="L22" s="6">
        <f t="shared" si="10"/>
        <v>5532.63</v>
      </c>
      <c r="O22" s="7" t="s">
        <v>75</v>
      </c>
      <c r="P22">
        <f t="shared" si="6"/>
        <v>61.87</v>
      </c>
    </row>
    <row r="23" spans="1:16" ht="18">
      <c r="A23" s="4" t="s">
        <v>76</v>
      </c>
      <c r="B23" s="5" t="s">
        <v>77</v>
      </c>
      <c r="C23" s="4" t="s">
        <v>78</v>
      </c>
      <c r="D23" s="5" t="s">
        <v>22</v>
      </c>
      <c r="E23" s="5" t="s">
        <v>37</v>
      </c>
      <c r="F23" s="6">
        <v>52.030000000001003</v>
      </c>
      <c r="G23" s="7">
        <f t="shared" si="0"/>
        <v>20.16</v>
      </c>
      <c r="H23" s="6">
        <f t="shared" si="1"/>
        <v>1048.92</v>
      </c>
      <c r="I23" s="6">
        <f t="shared" si="7"/>
        <v>5.51</v>
      </c>
      <c r="J23" s="6">
        <f t="shared" si="8"/>
        <v>286.69</v>
      </c>
      <c r="K23" s="14">
        <f t="shared" si="9"/>
        <v>25.67</v>
      </c>
      <c r="L23" s="6">
        <f t="shared" si="10"/>
        <v>1335.61</v>
      </c>
      <c r="O23" s="7" t="s">
        <v>79</v>
      </c>
      <c r="P23">
        <f t="shared" si="6"/>
        <v>20.16</v>
      </c>
    </row>
    <row r="24" spans="1:16" ht="18">
      <c r="A24" s="4" t="s">
        <v>80</v>
      </c>
      <c r="B24" s="5" t="s">
        <v>81</v>
      </c>
      <c r="C24" s="4" t="s">
        <v>82</v>
      </c>
      <c r="D24" s="5" t="s">
        <v>22</v>
      </c>
      <c r="E24" s="5" t="s">
        <v>23</v>
      </c>
      <c r="F24" s="6">
        <v>46.810000000000997</v>
      </c>
      <c r="G24" s="7">
        <f t="shared" si="0"/>
        <v>21.3</v>
      </c>
      <c r="H24" s="6">
        <f t="shared" si="1"/>
        <v>997.05</v>
      </c>
      <c r="I24" s="6">
        <f t="shared" si="7"/>
        <v>5.83</v>
      </c>
      <c r="J24" s="6">
        <f t="shared" si="8"/>
        <v>272.89999999999998</v>
      </c>
      <c r="K24" s="14">
        <f t="shared" si="9"/>
        <v>27.130000000000003</v>
      </c>
      <c r="L24" s="6">
        <f t="shared" si="10"/>
        <v>1269.96</v>
      </c>
      <c r="O24" s="7" t="s">
        <v>83</v>
      </c>
      <c r="P24">
        <f t="shared" si="6"/>
        <v>21.3</v>
      </c>
    </row>
    <row r="25" spans="1:16" ht="18">
      <c r="A25" s="4" t="s">
        <v>84</v>
      </c>
      <c r="B25" s="5" t="s">
        <v>85</v>
      </c>
      <c r="C25" s="4" t="s">
        <v>86</v>
      </c>
      <c r="D25" s="5" t="s">
        <v>60</v>
      </c>
      <c r="E25" s="5" t="s">
        <v>37</v>
      </c>
      <c r="F25" s="6">
        <v>9.6</v>
      </c>
      <c r="G25" s="7">
        <f t="shared" si="0"/>
        <v>596.70000000000005</v>
      </c>
      <c r="H25" s="6">
        <f t="shared" si="1"/>
        <v>5728.32</v>
      </c>
      <c r="I25" s="6">
        <f t="shared" si="7"/>
        <v>163.19999999999999</v>
      </c>
      <c r="J25" s="6">
        <f t="shared" si="8"/>
        <v>1566.72</v>
      </c>
      <c r="K25" s="14">
        <f t="shared" si="9"/>
        <v>759.90000000000009</v>
      </c>
      <c r="L25" s="6">
        <f t="shared" si="10"/>
        <v>7295.04</v>
      </c>
      <c r="O25" s="7" t="s">
        <v>87</v>
      </c>
      <c r="P25">
        <f t="shared" si="6"/>
        <v>596.70000000000005</v>
      </c>
    </row>
    <row r="26" spans="1:16">
      <c r="A26" s="4" t="s">
        <v>88</v>
      </c>
      <c r="B26" s="5" t="s">
        <v>89</v>
      </c>
      <c r="C26" s="4" t="s">
        <v>90</v>
      </c>
      <c r="D26" s="5" t="s">
        <v>16</v>
      </c>
      <c r="E26" s="5" t="s">
        <v>50</v>
      </c>
      <c r="F26" s="6">
        <v>64.099999999999994</v>
      </c>
      <c r="G26" s="7">
        <f t="shared" si="0"/>
        <v>64.89</v>
      </c>
      <c r="H26" s="6">
        <f t="shared" si="1"/>
        <v>4159.45</v>
      </c>
      <c r="I26" s="6">
        <f t="shared" si="7"/>
        <v>17.75</v>
      </c>
      <c r="J26" s="6">
        <f t="shared" si="8"/>
        <v>1137.78</v>
      </c>
      <c r="K26" s="14">
        <f t="shared" si="9"/>
        <v>82.64</v>
      </c>
      <c r="L26" s="6">
        <f t="shared" si="10"/>
        <v>5297.22</v>
      </c>
      <c r="O26" s="7" t="s">
        <v>91</v>
      </c>
      <c r="P26">
        <f t="shared" si="6"/>
        <v>64.89</v>
      </c>
    </row>
    <row r="27" spans="1:16" ht="18">
      <c r="A27" s="4" t="s">
        <v>92</v>
      </c>
      <c r="B27" s="5" t="s">
        <v>93</v>
      </c>
      <c r="C27" s="4" t="s">
        <v>94</v>
      </c>
      <c r="D27" s="5" t="s">
        <v>22</v>
      </c>
      <c r="E27" s="5" t="s">
        <v>95</v>
      </c>
      <c r="F27" s="6">
        <v>597.64</v>
      </c>
      <c r="G27" s="7">
        <f t="shared" si="0"/>
        <v>15.73</v>
      </c>
      <c r="H27" s="6">
        <f t="shared" si="1"/>
        <v>9400.8799999999992</v>
      </c>
      <c r="I27" s="6">
        <f t="shared" si="7"/>
        <v>4.3</v>
      </c>
      <c r="J27" s="6">
        <f t="shared" si="8"/>
        <v>2569.85</v>
      </c>
      <c r="K27" s="14">
        <f t="shared" si="9"/>
        <v>20.03</v>
      </c>
      <c r="L27" s="6">
        <f t="shared" si="10"/>
        <v>11970.73</v>
      </c>
      <c r="O27" s="7" t="s">
        <v>96</v>
      </c>
      <c r="P27">
        <f t="shared" si="6"/>
        <v>15.73</v>
      </c>
    </row>
    <row r="28" spans="1:16" ht="27">
      <c r="A28" s="4" t="s">
        <v>97</v>
      </c>
      <c r="B28" s="5" t="s">
        <v>98</v>
      </c>
      <c r="C28" s="4" t="s">
        <v>99</v>
      </c>
      <c r="D28" s="5" t="s">
        <v>22</v>
      </c>
      <c r="E28" s="5" t="s">
        <v>37</v>
      </c>
      <c r="F28" s="6">
        <v>11.7</v>
      </c>
      <c r="G28" s="7">
        <f t="shared" si="0"/>
        <v>349.11</v>
      </c>
      <c r="H28" s="6">
        <f t="shared" si="1"/>
        <v>4084.59</v>
      </c>
      <c r="I28" s="6">
        <f t="shared" si="7"/>
        <v>95.48</v>
      </c>
      <c r="J28" s="6">
        <f t="shared" si="8"/>
        <v>1117.1199999999999</v>
      </c>
      <c r="K28" s="14">
        <f t="shared" si="9"/>
        <v>444.59000000000003</v>
      </c>
      <c r="L28" s="6">
        <f t="shared" si="10"/>
        <v>5201.7</v>
      </c>
      <c r="O28" s="7" t="s">
        <v>100</v>
      </c>
      <c r="P28">
        <f t="shared" si="6"/>
        <v>349.11</v>
      </c>
    </row>
    <row r="29" spans="1:16" ht="18">
      <c r="A29" s="4" t="s">
        <v>101</v>
      </c>
      <c r="B29" s="5" t="s">
        <v>102</v>
      </c>
      <c r="C29" s="4" t="s">
        <v>103</v>
      </c>
      <c r="D29" s="5" t="s">
        <v>22</v>
      </c>
      <c r="E29" s="5" t="s">
        <v>37</v>
      </c>
      <c r="F29" s="6">
        <v>11.7</v>
      </c>
      <c r="G29" s="7">
        <f t="shared" si="0"/>
        <v>139.58000000000001</v>
      </c>
      <c r="H29" s="6">
        <f t="shared" si="1"/>
        <v>1633.09</v>
      </c>
      <c r="I29" s="6">
        <f t="shared" si="7"/>
        <v>38.18</v>
      </c>
      <c r="J29" s="6">
        <f t="shared" si="8"/>
        <v>446.71</v>
      </c>
      <c r="K29" s="14">
        <f t="shared" si="9"/>
        <v>177.76000000000002</v>
      </c>
      <c r="L29" s="6">
        <f t="shared" si="10"/>
        <v>2079.79</v>
      </c>
      <c r="O29" s="7" t="s">
        <v>104</v>
      </c>
      <c r="P29">
        <f t="shared" si="6"/>
        <v>139.58000000000001</v>
      </c>
    </row>
    <row r="30" spans="1:16" ht="27">
      <c r="A30" s="4" t="s">
        <v>105</v>
      </c>
      <c r="B30" s="5" t="s">
        <v>106</v>
      </c>
      <c r="C30" s="4" t="s">
        <v>107</v>
      </c>
      <c r="D30" s="5" t="s">
        <v>16</v>
      </c>
      <c r="E30" s="5" t="s">
        <v>50</v>
      </c>
      <c r="F30" s="6">
        <v>348.7</v>
      </c>
      <c r="G30" s="7">
        <f t="shared" si="0"/>
        <v>21.19</v>
      </c>
      <c r="H30" s="6">
        <f t="shared" si="1"/>
        <v>7388.95</v>
      </c>
      <c r="I30" s="6">
        <f t="shared" si="7"/>
        <v>5.8</v>
      </c>
      <c r="J30" s="6">
        <f t="shared" si="8"/>
        <v>2022.46</v>
      </c>
      <c r="K30" s="14">
        <f t="shared" si="9"/>
        <v>26.990000000000002</v>
      </c>
      <c r="L30" s="6">
        <f t="shared" si="10"/>
        <v>9411.41</v>
      </c>
      <c r="O30" s="7" t="s">
        <v>108</v>
      </c>
      <c r="P30">
        <f t="shared" si="6"/>
        <v>21.19</v>
      </c>
    </row>
    <row r="31" spans="1:16" ht="20.100000000000001" customHeight="1">
      <c r="A31" s="2" t="s">
        <v>109</v>
      </c>
      <c r="B31" s="234" t="s">
        <v>110</v>
      </c>
      <c r="C31" s="235"/>
      <c r="D31" s="235"/>
      <c r="E31" s="235"/>
      <c r="F31" s="235"/>
      <c r="G31" s="236"/>
      <c r="H31" s="3">
        <f>H32+H40+H42</f>
        <v>156986.28000000003</v>
      </c>
      <c r="I31" s="18"/>
      <c r="J31" s="3">
        <f>J32+J40+J42</f>
        <v>42932.32</v>
      </c>
      <c r="K31" s="18"/>
      <c r="L31" s="3">
        <f>L32+L40+L42</f>
        <v>199918.58999999997</v>
      </c>
      <c r="P31">
        <f t="shared" si="6"/>
        <v>0</v>
      </c>
    </row>
    <row r="32" spans="1:16" ht="20.100000000000001" customHeight="1">
      <c r="A32" s="19" t="s">
        <v>111</v>
      </c>
      <c r="B32" s="241" t="s">
        <v>112</v>
      </c>
      <c r="C32" s="241"/>
      <c r="D32" s="241"/>
      <c r="E32" s="241"/>
      <c r="F32" s="241"/>
      <c r="G32" s="241"/>
      <c r="H32" s="23">
        <f>SUM(H33:H39)</f>
        <v>148641.68000000002</v>
      </c>
      <c r="I32" s="18"/>
      <c r="J32" s="3">
        <f>SUM(J33:J39)</f>
        <v>40649.94</v>
      </c>
      <c r="K32" s="18"/>
      <c r="L32" s="3">
        <f>SUM(L33:L39)</f>
        <v>189291.61999999997</v>
      </c>
      <c r="P32">
        <f t="shared" si="6"/>
        <v>0</v>
      </c>
    </row>
    <row r="33" spans="1:16" ht="36">
      <c r="A33" s="4" t="s">
        <v>113</v>
      </c>
      <c r="B33" s="237" t="s">
        <v>114</v>
      </c>
      <c r="C33" s="238" t="s">
        <v>115</v>
      </c>
      <c r="D33" s="237" t="s">
        <v>22</v>
      </c>
      <c r="E33" s="237" t="s">
        <v>95</v>
      </c>
      <c r="F33" s="239">
        <v>1117.4600000000009</v>
      </c>
      <c r="G33" s="240">
        <f t="shared" ref="G33:G39" si="11">P33</f>
        <v>18.37</v>
      </c>
      <c r="H33" s="6">
        <f t="shared" ref="H33:H39" si="12">ROUND(F33*G33,2)</f>
        <v>20527.740000000002</v>
      </c>
      <c r="I33" s="6">
        <f t="shared" ref="I33:I39" si="13">ROUND(G33*$L$5,2)</f>
        <v>5.0199999999999996</v>
      </c>
      <c r="J33" s="6">
        <f t="shared" ref="J33:J39" si="14">ROUND(F33*I33,2)</f>
        <v>5609.65</v>
      </c>
      <c r="K33" s="14">
        <f t="shared" ref="K33:K39" si="15">G33+I33</f>
        <v>23.39</v>
      </c>
      <c r="L33" s="6">
        <f t="shared" ref="L33:L39" si="16">ROUND(F33*K33,2)</f>
        <v>26137.39</v>
      </c>
      <c r="O33" s="7" t="s">
        <v>116</v>
      </c>
      <c r="P33">
        <f t="shared" si="6"/>
        <v>18.37</v>
      </c>
    </row>
    <row r="34" spans="1:16" ht="36">
      <c r="A34" s="4" t="s">
        <v>117</v>
      </c>
      <c r="B34" s="5" t="s">
        <v>118</v>
      </c>
      <c r="C34" s="4" t="s">
        <v>119</v>
      </c>
      <c r="D34" s="5" t="s">
        <v>22</v>
      </c>
      <c r="E34" s="5" t="s">
        <v>95</v>
      </c>
      <c r="F34" s="6">
        <v>91.180000000001002</v>
      </c>
      <c r="G34" s="7">
        <f t="shared" si="11"/>
        <v>18.010000000000002</v>
      </c>
      <c r="H34" s="6">
        <f t="shared" si="12"/>
        <v>1642.15</v>
      </c>
      <c r="I34" s="6">
        <f t="shared" si="13"/>
        <v>4.93</v>
      </c>
      <c r="J34" s="6">
        <f t="shared" si="14"/>
        <v>449.52</v>
      </c>
      <c r="K34" s="14">
        <f t="shared" si="15"/>
        <v>22.94</v>
      </c>
      <c r="L34" s="6">
        <f t="shared" si="16"/>
        <v>2091.67</v>
      </c>
      <c r="O34" s="7" t="s">
        <v>120</v>
      </c>
      <c r="P34">
        <f t="shared" si="6"/>
        <v>18.010000000000002</v>
      </c>
    </row>
    <row r="35" spans="1:16" ht="36">
      <c r="A35" s="4" t="s">
        <v>121</v>
      </c>
      <c r="B35" s="5" t="s">
        <v>122</v>
      </c>
      <c r="C35" s="4" t="s">
        <v>123</v>
      </c>
      <c r="D35" s="5" t="s">
        <v>22</v>
      </c>
      <c r="E35" s="5" t="s">
        <v>95</v>
      </c>
      <c r="F35" s="6">
        <v>3353.18</v>
      </c>
      <c r="G35" s="7">
        <f t="shared" si="11"/>
        <v>15.69</v>
      </c>
      <c r="H35" s="6">
        <f t="shared" si="12"/>
        <v>52611.39</v>
      </c>
      <c r="I35" s="6">
        <f t="shared" si="13"/>
        <v>4.29</v>
      </c>
      <c r="J35" s="6">
        <f t="shared" si="14"/>
        <v>14385.14</v>
      </c>
      <c r="K35" s="14">
        <f t="shared" si="15"/>
        <v>19.98</v>
      </c>
      <c r="L35" s="6">
        <f t="shared" si="16"/>
        <v>66996.539999999994</v>
      </c>
      <c r="O35" s="7" t="s">
        <v>124</v>
      </c>
      <c r="P35">
        <f t="shared" si="6"/>
        <v>15.69</v>
      </c>
    </row>
    <row r="36" spans="1:16" ht="36">
      <c r="A36" s="4" t="s">
        <v>125</v>
      </c>
      <c r="B36" s="5" t="s">
        <v>126</v>
      </c>
      <c r="C36" s="4" t="s">
        <v>127</v>
      </c>
      <c r="D36" s="5" t="s">
        <v>22</v>
      </c>
      <c r="E36" s="5" t="s">
        <v>95</v>
      </c>
      <c r="F36" s="6">
        <v>210.090000000001</v>
      </c>
      <c r="G36" s="7">
        <f t="shared" si="11"/>
        <v>13.34</v>
      </c>
      <c r="H36" s="6">
        <f t="shared" si="12"/>
        <v>2802.6</v>
      </c>
      <c r="I36" s="6">
        <f t="shared" si="13"/>
        <v>3.65</v>
      </c>
      <c r="J36" s="6">
        <f t="shared" si="14"/>
        <v>766.83</v>
      </c>
      <c r="K36" s="14">
        <f t="shared" si="15"/>
        <v>16.989999999999998</v>
      </c>
      <c r="L36" s="6">
        <f t="shared" si="16"/>
        <v>3569.43</v>
      </c>
      <c r="O36" s="7" t="s">
        <v>128</v>
      </c>
      <c r="P36">
        <f t="shared" si="6"/>
        <v>13.34</v>
      </c>
    </row>
    <row r="37" spans="1:16" ht="18">
      <c r="A37" s="4" t="s">
        <v>129</v>
      </c>
      <c r="B37" s="5" t="s">
        <v>130</v>
      </c>
      <c r="C37" s="4" t="s">
        <v>131</v>
      </c>
      <c r="D37" s="5" t="s">
        <v>16</v>
      </c>
      <c r="E37" s="5" t="s">
        <v>50</v>
      </c>
      <c r="F37" s="6">
        <v>1045.700000000001</v>
      </c>
      <c r="G37" s="7">
        <f t="shared" si="11"/>
        <v>38.229999999999997</v>
      </c>
      <c r="H37" s="6">
        <f t="shared" si="12"/>
        <v>39977.11</v>
      </c>
      <c r="I37" s="6">
        <f t="shared" si="13"/>
        <v>10.46</v>
      </c>
      <c r="J37" s="6">
        <f t="shared" si="14"/>
        <v>10938.02</v>
      </c>
      <c r="K37" s="14">
        <f t="shared" si="15"/>
        <v>48.69</v>
      </c>
      <c r="L37" s="6">
        <f t="shared" si="16"/>
        <v>50915.13</v>
      </c>
      <c r="O37" s="7" t="s">
        <v>132</v>
      </c>
      <c r="P37">
        <f t="shared" si="6"/>
        <v>38.229999999999997</v>
      </c>
    </row>
    <row r="38" spans="1:16" ht="27">
      <c r="A38" s="4" t="s">
        <v>133</v>
      </c>
      <c r="B38" s="5" t="s">
        <v>98</v>
      </c>
      <c r="C38" s="4" t="s">
        <v>99</v>
      </c>
      <c r="D38" s="5" t="s">
        <v>22</v>
      </c>
      <c r="E38" s="5" t="s">
        <v>37</v>
      </c>
      <c r="F38" s="6">
        <v>63.600000000001003</v>
      </c>
      <c r="G38" s="7">
        <f t="shared" si="11"/>
        <v>349.11</v>
      </c>
      <c r="H38" s="6">
        <f t="shared" si="12"/>
        <v>22203.4</v>
      </c>
      <c r="I38" s="6">
        <f t="shared" si="13"/>
        <v>95.48</v>
      </c>
      <c r="J38" s="6">
        <f t="shared" si="14"/>
        <v>6072.53</v>
      </c>
      <c r="K38" s="14">
        <f t="shared" si="15"/>
        <v>444.59000000000003</v>
      </c>
      <c r="L38" s="6">
        <f t="shared" si="16"/>
        <v>28275.919999999998</v>
      </c>
      <c r="O38" s="7" t="s">
        <v>100</v>
      </c>
      <c r="P38">
        <f t="shared" si="6"/>
        <v>349.11</v>
      </c>
    </row>
    <row r="39" spans="1:16" ht="18">
      <c r="A39" s="4" t="s">
        <v>134</v>
      </c>
      <c r="B39" s="30" t="s">
        <v>102</v>
      </c>
      <c r="C39" s="29" t="s">
        <v>103</v>
      </c>
      <c r="D39" s="30" t="s">
        <v>22</v>
      </c>
      <c r="E39" s="30" t="s">
        <v>37</v>
      </c>
      <c r="F39" s="24">
        <v>63.600000000001003</v>
      </c>
      <c r="G39" s="31">
        <f t="shared" si="11"/>
        <v>139.58000000000001</v>
      </c>
      <c r="H39" s="6">
        <f t="shared" si="12"/>
        <v>8877.2900000000009</v>
      </c>
      <c r="I39" s="6">
        <f t="shared" si="13"/>
        <v>38.18</v>
      </c>
      <c r="J39" s="6">
        <f t="shared" si="14"/>
        <v>2428.25</v>
      </c>
      <c r="K39" s="14">
        <f t="shared" si="15"/>
        <v>177.76000000000002</v>
      </c>
      <c r="L39" s="6">
        <f t="shared" si="16"/>
        <v>11305.54</v>
      </c>
      <c r="O39" s="7" t="s">
        <v>104</v>
      </c>
      <c r="P39">
        <f t="shared" si="6"/>
        <v>139.58000000000001</v>
      </c>
    </row>
    <row r="40" spans="1:16" ht="20.100000000000001" customHeight="1">
      <c r="A40" s="19" t="s">
        <v>135</v>
      </c>
      <c r="B40" s="241" t="s">
        <v>136</v>
      </c>
      <c r="C40" s="241"/>
      <c r="D40" s="241"/>
      <c r="E40" s="241"/>
      <c r="F40" s="241"/>
      <c r="G40" s="241"/>
      <c r="H40" s="23">
        <f>H41</f>
        <v>7621.69</v>
      </c>
      <c r="I40" s="18"/>
      <c r="J40" s="3">
        <f>J41</f>
        <v>2084.6799999999998</v>
      </c>
      <c r="K40" s="18"/>
      <c r="L40" s="3">
        <f>L41</f>
        <v>9706.36</v>
      </c>
      <c r="P40">
        <f t="shared" si="6"/>
        <v>0</v>
      </c>
    </row>
    <row r="41" spans="1:16" ht="27">
      <c r="A41" s="4" t="s">
        <v>137</v>
      </c>
      <c r="B41" s="237" t="s">
        <v>138</v>
      </c>
      <c r="C41" s="238" t="s">
        <v>139</v>
      </c>
      <c r="D41" s="237" t="s">
        <v>22</v>
      </c>
      <c r="E41" s="237" t="s">
        <v>23</v>
      </c>
      <c r="F41" s="239">
        <v>51.070000000001002</v>
      </c>
      <c r="G41" s="240">
        <f t="shared" ref="G41" si="17">P41</f>
        <v>149.24</v>
      </c>
      <c r="H41" s="6">
        <f t="shared" ref="H41" si="18">ROUND(F41*G41,2)</f>
        <v>7621.69</v>
      </c>
      <c r="I41" s="6">
        <f>ROUND(G41*$L$5,2)</f>
        <v>40.82</v>
      </c>
      <c r="J41" s="6">
        <f>ROUND(F41*I41,2)</f>
        <v>2084.6799999999998</v>
      </c>
      <c r="K41" s="14">
        <f>G41+I41</f>
        <v>190.06</v>
      </c>
      <c r="L41" s="6">
        <f>ROUND(F41*K41,2)</f>
        <v>9706.36</v>
      </c>
      <c r="O41" s="7" t="s">
        <v>140</v>
      </c>
      <c r="P41">
        <f t="shared" si="6"/>
        <v>149.24</v>
      </c>
    </row>
    <row r="42" spans="1:16" ht="20.100000000000001" customHeight="1">
      <c r="A42" s="2" t="s">
        <v>141</v>
      </c>
      <c r="B42" s="151" t="s">
        <v>142</v>
      </c>
      <c r="C42" s="152"/>
      <c r="D42" s="152"/>
      <c r="E42" s="152"/>
      <c r="F42" s="152"/>
      <c r="G42" s="153"/>
      <c r="H42" s="3">
        <f>SUM(H43:H48)</f>
        <v>722.91000000000008</v>
      </c>
      <c r="I42" s="18"/>
      <c r="J42" s="3">
        <f>SUM(J43:J48)</f>
        <v>197.7</v>
      </c>
      <c r="K42" s="18"/>
      <c r="L42" s="3">
        <f>SUM(L43:L48)</f>
        <v>920.61000000000013</v>
      </c>
      <c r="P42">
        <f t="shared" si="6"/>
        <v>0</v>
      </c>
    </row>
    <row r="43" spans="1:16" ht="18">
      <c r="A43" s="4" t="s">
        <v>143</v>
      </c>
      <c r="B43" s="5" t="s">
        <v>144</v>
      </c>
      <c r="C43" s="4" t="s">
        <v>145</v>
      </c>
      <c r="D43" s="5" t="s">
        <v>22</v>
      </c>
      <c r="E43" s="5" t="s">
        <v>146</v>
      </c>
      <c r="F43" s="6">
        <v>10</v>
      </c>
      <c r="G43" s="7">
        <f t="shared" ref="G43:G48" si="19">P43</f>
        <v>29.33</v>
      </c>
      <c r="H43" s="6">
        <f t="shared" ref="H43:H48" si="20">ROUND(F43*G43,2)</f>
        <v>293.3</v>
      </c>
      <c r="I43" s="6">
        <f t="shared" ref="I43:I48" si="21">ROUND(G43*$L$5,2)</f>
        <v>8.02</v>
      </c>
      <c r="J43" s="6">
        <f t="shared" ref="J43:J48" si="22">ROUND(F43*I43,2)</f>
        <v>80.2</v>
      </c>
      <c r="K43" s="14">
        <f t="shared" ref="K43:K48" si="23">G43+I43</f>
        <v>37.349999999999994</v>
      </c>
      <c r="L43" s="6">
        <f t="shared" ref="L43:L48" si="24">ROUND(F43*K43,2)</f>
        <v>373.5</v>
      </c>
      <c r="O43" s="7" t="s">
        <v>147</v>
      </c>
      <c r="P43">
        <f t="shared" si="6"/>
        <v>29.33</v>
      </c>
    </row>
    <row r="44" spans="1:16" ht="18">
      <c r="A44" s="4" t="s">
        <v>148</v>
      </c>
      <c r="B44" s="5" t="s">
        <v>149</v>
      </c>
      <c r="C44" s="4" t="s">
        <v>150</v>
      </c>
      <c r="D44" s="5" t="s">
        <v>22</v>
      </c>
      <c r="E44" s="5" t="s">
        <v>146</v>
      </c>
      <c r="F44" s="6">
        <v>2</v>
      </c>
      <c r="G44" s="7">
        <f t="shared" si="19"/>
        <v>51.82</v>
      </c>
      <c r="H44" s="6">
        <f t="shared" si="20"/>
        <v>103.64</v>
      </c>
      <c r="I44" s="6">
        <f t="shared" si="21"/>
        <v>14.17</v>
      </c>
      <c r="J44" s="6">
        <f t="shared" si="22"/>
        <v>28.34</v>
      </c>
      <c r="K44" s="14">
        <f t="shared" si="23"/>
        <v>65.989999999999995</v>
      </c>
      <c r="L44" s="6">
        <f t="shared" si="24"/>
        <v>131.97999999999999</v>
      </c>
      <c r="O44" s="7" t="s">
        <v>151</v>
      </c>
      <c r="P44">
        <f t="shared" si="6"/>
        <v>51.82</v>
      </c>
    </row>
    <row r="45" spans="1:16" ht="18">
      <c r="A45" s="4" t="s">
        <v>152</v>
      </c>
      <c r="B45" s="5" t="s">
        <v>153</v>
      </c>
      <c r="C45" s="4" t="s">
        <v>154</v>
      </c>
      <c r="D45" s="5" t="s">
        <v>22</v>
      </c>
      <c r="E45" s="5" t="s">
        <v>146</v>
      </c>
      <c r="F45" s="6">
        <v>0.95</v>
      </c>
      <c r="G45" s="7">
        <f t="shared" si="19"/>
        <v>40.25</v>
      </c>
      <c r="H45" s="6">
        <f t="shared" si="20"/>
        <v>38.24</v>
      </c>
      <c r="I45" s="6">
        <f t="shared" si="21"/>
        <v>11.01</v>
      </c>
      <c r="J45" s="6">
        <f t="shared" si="22"/>
        <v>10.46</v>
      </c>
      <c r="K45" s="14">
        <f t="shared" si="23"/>
        <v>51.26</v>
      </c>
      <c r="L45" s="6">
        <f t="shared" si="24"/>
        <v>48.7</v>
      </c>
      <c r="O45" s="7" t="s">
        <v>155</v>
      </c>
      <c r="P45">
        <f t="shared" si="6"/>
        <v>40.25</v>
      </c>
    </row>
    <row r="46" spans="1:16" ht="18">
      <c r="A46" s="4" t="s">
        <v>156</v>
      </c>
      <c r="B46" s="5" t="s">
        <v>157</v>
      </c>
      <c r="C46" s="4" t="s">
        <v>158</v>
      </c>
      <c r="D46" s="5" t="s">
        <v>22</v>
      </c>
      <c r="E46" s="5" t="s">
        <v>146</v>
      </c>
      <c r="F46" s="6">
        <v>2.5</v>
      </c>
      <c r="G46" s="7">
        <f t="shared" si="19"/>
        <v>52.5</v>
      </c>
      <c r="H46" s="6">
        <f t="shared" si="20"/>
        <v>131.25</v>
      </c>
      <c r="I46" s="6">
        <f t="shared" si="21"/>
        <v>14.36</v>
      </c>
      <c r="J46" s="6">
        <f t="shared" si="22"/>
        <v>35.9</v>
      </c>
      <c r="K46" s="14">
        <f t="shared" si="23"/>
        <v>66.86</v>
      </c>
      <c r="L46" s="6">
        <f t="shared" si="24"/>
        <v>167.15</v>
      </c>
      <c r="O46" s="7" t="s">
        <v>159</v>
      </c>
      <c r="P46">
        <f t="shared" si="6"/>
        <v>52.5</v>
      </c>
    </row>
    <row r="47" spans="1:16" ht="18">
      <c r="A47" s="4" t="s">
        <v>160</v>
      </c>
      <c r="B47" s="5" t="s">
        <v>161</v>
      </c>
      <c r="C47" s="4" t="s">
        <v>162</v>
      </c>
      <c r="D47" s="5" t="s">
        <v>22</v>
      </c>
      <c r="E47" s="5" t="s">
        <v>146</v>
      </c>
      <c r="F47" s="6">
        <v>0.95</v>
      </c>
      <c r="G47" s="7">
        <f t="shared" si="19"/>
        <v>39.450000000000003</v>
      </c>
      <c r="H47" s="6">
        <f t="shared" si="20"/>
        <v>37.479999999999997</v>
      </c>
      <c r="I47" s="6">
        <f t="shared" si="21"/>
        <v>10.79</v>
      </c>
      <c r="J47" s="6">
        <f t="shared" si="22"/>
        <v>10.25</v>
      </c>
      <c r="K47" s="14">
        <f t="shared" si="23"/>
        <v>50.24</v>
      </c>
      <c r="L47" s="6">
        <f t="shared" si="24"/>
        <v>47.73</v>
      </c>
      <c r="O47" s="7" t="s">
        <v>163</v>
      </c>
      <c r="P47">
        <f t="shared" si="6"/>
        <v>39.450000000000003</v>
      </c>
    </row>
    <row r="48" spans="1:16" ht="18">
      <c r="A48" s="4" t="s">
        <v>164</v>
      </c>
      <c r="B48" s="5" t="s">
        <v>165</v>
      </c>
      <c r="C48" s="4" t="s">
        <v>166</v>
      </c>
      <c r="D48" s="5" t="s">
        <v>22</v>
      </c>
      <c r="E48" s="5" t="s">
        <v>146</v>
      </c>
      <c r="F48" s="6">
        <v>2.5</v>
      </c>
      <c r="G48" s="7">
        <f t="shared" si="19"/>
        <v>47.6</v>
      </c>
      <c r="H48" s="6">
        <f t="shared" si="20"/>
        <v>119</v>
      </c>
      <c r="I48" s="6">
        <f t="shared" si="21"/>
        <v>13.02</v>
      </c>
      <c r="J48" s="6">
        <f t="shared" si="22"/>
        <v>32.549999999999997</v>
      </c>
      <c r="K48" s="14">
        <f t="shared" si="23"/>
        <v>60.620000000000005</v>
      </c>
      <c r="L48" s="6">
        <f t="shared" si="24"/>
        <v>151.55000000000001</v>
      </c>
      <c r="O48" s="7" t="s">
        <v>167</v>
      </c>
      <c r="P48">
        <f t="shared" si="6"/>
        <v>47.6</v>
      </c>
    </row>
    <row r="49" spans="1:16" ht="20.100000000000001" customHeight="1">
      <c r="A49" s="2" t="s">
        <v>168</v>
      </c>
      <c r="B49" s="151" t="s">
        <v>169</v>
      </c>
      <c r="C49" s="152"/>
      <c r="D49" s="152"/>
      <c r="E49" s="152"/>
      <c r="F49" s="152"/>
      <c r="G49" s="153"/>
      <c r="H49" s="3">
        <f>SUM(H50:H51)</f>
        <v>41298.53</v>
      </c>
      <c r="I49" s="18"/>
      <c r="J49" s="3">
        <f>SUM(J50:J51)</f>
        <v>11297.310000000001</v>
      </c>
      <c r="K49" s="18"/>
      <c r="L49" s="3">
        <f>SUM(L50:L51)</f>
        <v>52595.839999999997</v>
      </c>
      <c r="P49">
        <f t="shared" si="6"/>
        <v>0</v>
      </c>
    </row>
    <row r="50" spans="1:16" ht="36">
      <c r="A50" s="4" t="s">
        <v>170</v>
      </c>
      <c r="B50" s="5" t="s">
        <v>171</v>
      </c>
      <c r="C50" s="4" t="s">
        <v>172</v>
      </c>
      <c r="D50" s="5" t="s">
        <v>22</v>
      </c>
      <c r="E50" s="5" t="s">
        <v>23</v>
      </c>
      <c r="F50" s="6">
        <v>560.11000000000104</v>
      </c>
      <c r="G50" s="7">
        <f t="shared" ref="G50:G51" si="25">P50</f>
        <v>55.23</v>
      </c>
      <c r="H50" s="6">
        <f t="shared" ref="H50:H51" si="26">ROUND(F50*G50,2)</f>
        <v>30934.880000000001</v>
      </c>
      <c r="I50" s="6">
        <f t="shared" ref="I50:I51" si="27">ROUND(G50*$L$5,2)</f>
        <v>15.11</v>
      </c>
      <c r="J50" s="6">
        <f t="shared" ref="J50:J51" si="28">ROUND(F50*I50,2)</f>
        <v>8463.26</v>
      </c>
      <c r="K50" s="14">
        <f t="shared" ref="K50:K51" si="29">G50+I50</f>
        <v>70.34</v>
      </c>
      <c r="L50" s="6">
        <f t="shared" ref="L50:L51" si="30">ROUND(F50*K50,2)</f>
        <v>39398.14</v>
      </c>
      <c r="O50" s="7" t="s">
        <v>173</v>
      </c>
      <c r="P50">
        <f t="shared" si="6"/>
        <v>55.23</v>
      </c>
    </row>
    <row r="51" spans="1:16" ht="27">
      <c r="A51" s="4" t="s">
        <v>174</v>
      </c>
      <c r="B51" s="5" t="s">
        <v>53</v>
      </c>
      <c r="C51" s="4" t="s">
        <v>175</v>
      </c>
      <c r="D51" s="5" t="s">
        <v>55</v>
      </c>
      <c r="E51" s="5" t="s">
        <v>23</v>
      </c>
      <c r="F51" s="6">
        <v>146.69</v>
      </c>
      <c r="G51" s="7">
        <f t="shared" si="25"/>
        <v>70.650000000000006</v>
      </c>
      <c r="H51" s="6">
        <f t="shared" si="26"/>
        <v>10363.65</v>
      </c>
      <c r="I51" s="6">
        <f t="shared" si="27"/>
        <v>19.32</v>
      </c>
      <c r="J51" s="6">
        <f t="shared" si="28"/>
        <v>2834.05</v>
      </c>
      <c r="K51" s="14">
        <f t="shared" si="29"/>
        <v>89.97</v>
      </c>
      <c r="L51" s="6">
        <f t="shared" si="30"/>
        <v>13197.7</v>
      </c>
      <c r="O51" s="7" t="s">
        <v>176</v>
      </c>
      <c r="P51">
        <f t="shared" si="6"/>
        <v>70.650000000000006</v>
      </c>
    </row>
    <row r="52" spans="1:16" ht="20.100000000000001" customHeight="1">
      <c r="A52" s="2" t="s">
        <v>177</v>
      </c>
      <c r="B52" s="151" t="s">
        <v>178</v>
      </c>
      <c r="C52" s="152"/>
      <c r="D52" s="152"/>
      <c r="E52" s="152"/>
      <c r="F52" s="152"/>
      <c r="G52" s="153"/>
      <c r="H52" s="3">
        <f>SUM(H53:H63)</f>
        <v>147216.78000000003</v>
      </c>
      <c r="I52" s="18"/>
      <c r="J52" s="3">
        <f>SUM(J53:J63)</f>
        <v>40261.71</v>
      </c>
      <c r="K52" s="18"/>
      <c r="L52" s="3">
        <f>SUM(L53:L63)</f>
        <v>187478.45</v>
      </c>
      <c r="P52">
        <f t="shared" si="6"/>
        <v>0</v>
      </c>
    </row>
    <row r="53" spans="1:16" ht="18">
      <c r="A53" s="4" t="s">
        <v>179</v>
      </c>
      <c r="B53" s="5" t="s">
        <v>53</v>
      </c>
      <c r="C53" s="4" t="s">
        <v>180</v>
      </c>
      <c r="D53" s="5" t="s">
        <v>55</v>
      </c>
      <c r="E53" s="5" t="s">
        <v>23</v>
      </c>
      <c r="F53" s="6">
        <v>498.66000000000099</v>
      </c>
      <c r="G53" s="7">
        <f t="shared" ref="G53:G63" si="31">P53</f>
        <v>112.95</v>
      </c>
      <c r="H53" s="6">
        <f t="shared" ref="H53:H63" si="32">ROUND(F53*G53,2)</f>
        <v>56323.65</v>
      </c>
      <c r="I53" s="6">
        <f t="shared" ref="I53:I63" si="33">ROUND(G53*$L$5,2)</f>
        <v>30.89</v>
      </c>
      <c r="J53" s="6">
        <f t="shared" ref="J53:J63" si="34">ROUND(F53*I53,2)</f>
        <v>15403.61</v>
      </c>
      <c r="K53" s="14">
        <f t="shared" ref="K53:K63" si="35">G53+I53</f>
        <v>143.84</v>
      </c>
      <c r="L53" s="6">
        <f t="shared" ref="L53:L63" si="36">ROUND(F53*K53,2)</f>
        <v>71727.25</v>
      </c>
      <c r="O53" s="7" t="s">
        <v>181</v>
      </c>
      <c r="P53">
        <f t="shared" si="6"/>
        <v>112.95</v>
      </c>
    </row>
    <row r="54" spans="1:16">
      <c r="A54" s="4" t="s">
        <v>182</v>
      </c>
      <c r="B54" s="5" t="s">
        <v>183</v>
      </c>
      <c r="C54" s="4" t="s">
        <v>184</v>
      </c>
      <c r="D54" s="5" t="s">
        <v>60</v>
      </c>
      <c r="E54" s="5" t="s">
        <v>23</v>
      </c>
      <c r="F54" s="6">
        <v>223.80000000000101</v>
      </c>
      <c r="G54" s="7">
        <f t="shared" si="31"/>
        <v>126.65</v>
      </c>
      <c r="H54" s="6">
        <f t="shared" si="32"/>
        <v>28344.27</v>
      </c>
      <c r="I54" s="6">
        <f t="shared" si="33"/>
        <v>34.64</v>
      </c>
      <c r="J54" s="6">
        <f t="shared" si="34"/>
        <v>7752.43</v>
      </c>
      <c r="K54" s="14">
        <f t="shared" si="35"/>
        <v>161.29000000000002</v>
      </c>
      <c r="L54" s="6">
        <f t="shared" si="36"/>
        <v>36096.699999999997</v>
      </c>
      <c r="O54" s="7" t="s">
        <v>185</v>
      </c>
      <c r="P54">
        <f t="shared" si="6"/>
        <v>126.65</v>
      </c>
    </row>
    <row r="55" spans="1:16">
      <c r="A55" s="4" t="s">
        <v>186</v>
      </c>
      <c r="B55" s="5" t="s">
        <v>187</v>
      </c>
      <c r="C55" s="4" t="s">
        <v>188</v>
      </c>
      <c r="D55" s="5" t="s">
        <v>60</v>
      </c>
      <c r="E55" s="5" t="s">
        <v>23</v>
      </c>
      <c r="F55" s="6">
        <v>274.86000000000098</v>
      </c>
      <c r="G55" s="7">
        <f t="shared" si="31"/>
        <v>59.56</v>
      </c>
      <c r="H55" s="6">
        <f t="shared" si="32"/>
        <v>16370.66</v>
      </c>
      <c r="I55" s="6">
        <f t="shared" si="33"/>
        <v>16.29</v>
      </c>
      <c r="J55" s="6">
        <f t="shared" si="34"/>
        <v>4477.47</v>
      </c>
      <c r="K55" s="14">
        <f t="shared" si="35"/>
        <v>75.849999999999994</v>
      </c>
      <c r="L55" s="6">
        <f t="shared" si="36"/>
        <v>20848.13</v>
      </c>
      <c r="O55" s="7" t="s">
        <v>189</v>
      </c>
      <c r="P55">
        <f t="shared" si="6"/>
        <v>59.56</v>
      </c>
    </row>
    <row r="56" spans="1:16" ht="27">
      <c r="A56" s="4" t="s">
        <v>190</v>
      </c>
      <c r="B56" s="5" t="s">
        <v>191</v>
      </c>
      <c r="C56" s="4" t="s">
        <v>192</v>
      </c>
      <c r="D56" s="5" t="s">
        <v>22</v>
      </c>
      <c r="E56" s="5" t="s">
        <v>23</v>
      </c>
      <c r="F56" s="6">
        <v>52.560000000000997</v>
      </c>
      <c r="G56" s="7">
        <f t="shared" si="31"/>
        <v>28.44</v>
      </c>
      <c r="H56" s="6">
        <f t="shared" si="32"/>
        <v>1494.81</v>
      </c>
      <c r="I56" s="6">
        <f t="shared" si="33"/>
        <v>7.78</v>
      </c>
      <c r="J56" s="6">
        <f t="shared" si="34"/>
        <v>408.92</v>
      </c>
      <c r="K56" s="14">
        <f t="shared" si="35"/>
        <v>36.22</v>
      </c>
      <c r="L56" s="6">
        <f t="shared" si="36"/>
        <v>1903.72</v>
      </c>
      <c r="O56" s="7" t="s">
        <v>193</v>
      </c>
      <c r="P56">
        <f t="shared" si="6"/>
        <v>28.44</v>
      </c>
    </row>
    <row r="57" spans="1:16">
      <c r="A57" s="4" t="s">
        <v>194</v>
      </c>
      <c r="B57" s="5" t="s">
        <v>195</v>
      </c>
      <c r="C57" s="4" t="s">
        <v>196</v>
      </c>
      <c r="D57" s="5" t="s">
        <v>16</v>
      </c>
      <c r="E57" s="5" t="s">
        <v>197</v>
      </c>
      <c r="F57" s="6">
        <v>27.49</v>
      </c>
      <c r="G57" s="7">
        <f t="shared" si="31"/>
        <v>86.38</v>
      </c>
      <c r="H57" s="6">
        <f t="shared" si="32"/>
        <v>2374.59</v>
      </c>
      <c r="I57" s="6">
        <f t="shared" si="33"/>
        <v>23.62</v>
      </c>
      <c r="J57" s="6">
        <f t="shared" si="34"/>
        <v>649.30999999999995</v>
      </c>
      <c r="K57" s="14">
        <f t="shared" si="35"/>
        <v>110</v>
      </c>
      <c r="L57" s="6">
        <f t="shared" si="36"/>
        <v>3023.9</v>
      </c>
      <c r="O57" s="7" t="s">
        <v>198</v>
      </c>
      <c r="P57">
        <f t="shared" si="6"/>
        <v>86.38</v>
      </c>
    </row>
    <row r="58" spans="1:16">
      <c r="A58" s="4" t="s">
        <v>199</v>
      </c>
      <c r="B58" s="5" t="s">
        <v>200</v>
      </c>
      <c r="C58" s="4" t="s">
        <v>201</v>
      </c>
      <c r="D58" s="5" t="s">
        <v>60</v>
      </c>
      <c r="E58" s="5" t="s">
        <v>146</v>
      </c>
      <c r="F58" s="6">
        <v>26.38</v>
      </c>
      <c r="G58" s="7">
        <f t="shared" si="31"/>
        <v>59.83</v>
      </c>
      <c r="H58" s="6">
        <f t="shared" si="32"/>
        <v>1578.32</v>
      </c>
      <c r="I58" s="6">
        <f t="shared" si="33"/>
        <v>16.36</v>
      </c>
      <c r="J58" s="6">
        <f t="shared" si="34"/>
        <v>431.58</v>
      </c>
      <c r="K58" s="14">
        <f t="shared" si="35"/>
        <v>76.19</v>
      </c>
      <c r="L58" s="6">
        <f t="shared" si="36"/>
        <v>2009.89</v>
      </c>
      <c r="O58" s="7" t="s">
        <v>202</v>
      </c>
      <c r="P58">
        <f t="shared" si="6"/>
        <v>59.83</v>
      </c>
    </row>
    <row r="59" spans="1:16">
      <c r="A59" s="4" t="s">
        <v>203</v>
      </c>
      <c r="B59" s="5" t="s">
        <v>204</v>
      </c>
      <c r="C59" s="4" t="s">
        <v>205</v>
      </c>
      <c r="D59" s="5" t="s">
        <v>16</v>
      </c>
      <c r="E59" s="5" t="s">
        <v>197</v>
      </c>
      <c r="F59" s="6">
        <v>42.030000000001003</v>
      </c>
      <c r="G59" s="7">
        <f t="shared" si="31"/>
        <v>35.06</v>
      </c>
      <c r="H59" s="6">
        <f t="shared" si="32"/>
        <v>1473.57</v>
      </c>
      <c r="I59" s="6">
        <f t="shared" si="33"/>
        <v>9.59</v>
      </c>
      <c r="J59" s="6">
        <f t="shared" si="34"/>
        <v>403.07</v>
      </c>
      <c r="K59" s="14">
        <f t="shared" si="35"/>
        <v>44.650000000000006</v>
      </c>
      <c r="L59" s="6">
        <f t="shared" si="36"/>
        <v>1876.64</v>
      </c>
      <c r="O59" s="7" t="s">
        <v>206</v>
      </c>
      <c r="P59">
        <f t="shared" si="6"/>
        <v>35.06</v>
      </c>
    </row>
    <row r="60" spans="1:16" ht="18">
      <c r="A60" s="4" t="s">
        <v>207</v>
      </c>
      <c r="B60" s="5" t="s">
        <v>208</v>
      </c>
      <c r="C60" s="4" t="s">
        <v>209</v>
      </c>
      <c r="D60" s="5" t="s">
        <v>22</v>
      </c>
      <c r="E60" s="5" t="s">
        <v>146</v>
      </c>
      <c r="F60" s="6">
        <v>9.0299999999999994</v>
      </c>
      <c r="G60" s="7">
        <f t="shared" si="31"/>
        <v>54.78</v>
      </c>
      <c r="H60" s="6">
        <f t="shared" si="32"/>
        <v>494.66</v>
      </c>
      <c r="I60" s="6">
        <f t="shared" si="33"/>
        <v>14.98</v>
      </c>
      <c r="J60" s="6">
        <f t="shared" si="34"/>
        <v>135.27000000000001</v>
      </c>
      <c r="K60" s="14">
        <f t="shared" si="35"/>
        <v>69.760000000000005</v>
      </c>
      <c r="L60" s="6">
        <f t="shared" si="36"/>
        <v>629.92999999999995</v>
      </c>
      <c r="O60" s="7" t="s">
        <v>210</v>
      </c>
      <c r="P60">
        <f t="shared" si="6"/>
        <v>54.78</v>
      </c>
    </row>
    <row r="61" spans="1:16" ht="27">
      <c r="A61" s="4" t="s">
        <v>211</v>
      </c>
      <c r="B61" s="5" t="s">
        <v>212</v>
      </c>
      <c r="C61" s="4" t="s">
        <v>213</v>
      </c>
      <c r="D61" s="5" t="s">
        <v>22</v>
      </c>
      <c r="E61" s="5" t="s">
        <v>146</v>
      </c>
      <c r="F61" s="6">
        <v>52.76</v>
      </c>
      <c r="G61" s="7">
        <f t="shared" si="31"/>
        <v>158.55000000000001</v>
      </c>
      <c r="H61" s="6">
        <f t="shared" si="32"/>
        <v>8365.1</v>
      </c>
      <c r="I61" s="6">
        <f t="shared" si="33"/>
        <v>43.36</v>
      </c>
      <c r="J61" s="6">
        <f t="shared" si="34"/>
        <v>2287.67</v>
      </c>
      <c r="K61" s="14">
        <f t="shared" si="35"/>
        <v>201.91000000000003</v>
      </c>
      <c r="L61" s="6">
        <f t="shared" si="36"/>
        <v>10652.77</v>
      </c>
      <c r="O61" s="7" t="s">
        <v>214</v>
      </c>
      <c r="P61">
        <f t="shared" si="6"/>
        <v>158.55000000000001</v>
      </c>
    </row>
    <row r="62" spans="1:16" ht="18">
      <c r="A62" s="4" t="s">
        <v>215</v>
      </c>
      <c r="B62" s="5" t="s">
        <v>216</v>
      </c>
      <c r="C62" s="4" t="s">
        <v>217</v>
      </c>
      <c r="D62" s="5" t="s">
        <v>22</v>
      </c>
      <c r="E62" s="5" t="s">
        <v>23</v>
      </c>
      <c r="F62" s="6">
        <v>338.69</v>
      </c>
      <c r="G62" s="7">
        <f t="shared" si="31"/>
        <v>69.3</v>
      </c>
      <c r="H62" s="6">
        <f t="shared" si="32"/>
        <v>23471.22</v>
      </c>
      <c r="I62" s="6">
        <f t="shared" si="33"/>
        <v>18.95</v>
      </c>
      <c r="J62" s="6">
        <f t="shared" si="34"/>
        <v>6418.18</v>
      </c>
      <c r="K62" s="14">
        <f t="shared" si="35"/>
        <v>88.25</v>
      </c>
      <c r="L62" s="6">
        <f t="shared" si="36"/>
        <v>29889.39</v>
      </c>
      <c r="O62" s="7" t="s">
        <v>218</v>
      </c>
      <c r="P62">
        <f t="shared" si="6"/>
        <v>69.3</v>
      </c>
    </row>
    <row r="63" spans="1:16" ht="27">
      <c r="A63" s="4" t="s">
        <v>219</v>
      </c>
      <c r="B63" s="5" t="s">
        <v>220</v>
      </c>
      <c r="C63" s="4" t="s">
        <v>221</v>
      </c>
      <c r="D63" s="5" t="s">
        <v>22</v>
      </c>
      <c r="E63" s="5" t="s">
        <v>23</v>
      </c>
      <c r="F63" s="6">
        <v>51.25</v>
      </c>
      <c r="G63" s="7">
        <f t="shared" si="31"/>
        <v>135.13999999999999</v>
      </c>
      <c r="H63" s="6">
        <f t="shared" si="32"/>
        <v>6925.93</v>
      </c>
      <c r="I63" s="6">
        <f t="shared" si="33"/>
        <v>36.96</v>
      </c>
      <c r="J63" s="6">
        <f t="shared" si="34"/>
        <v>1894.2</v>
      </c>
      <c r="K63" s="14">
        <f t="shared" si="35"/>
        <v>172.1</v>
      </c>
      <c r="L63" s="6">
        <f t="shared" si="36"/>
        <v>8820.1299999999992</v>
      </c>
      <c r="O63" s="7" t="s">
        <v>222</v>
      </c>
      <c r="P63">
        <f t="shared" si="6"/>
        <v>135.13999999999999</v>
      </c>
    </row>
    <row r="64" spans="1:16" ht="20.100000000000001" customHeight="1">
      <c r="A64" s="2" t="s">
        <v>223</v>
      </c>
      <c r="B64" s="151" t="s">
        <v>224</v>
      </c>
      <c r="C64" s="152"/>
      <c r="D64" s="152"/>
      <c r="E64" s="152"/>
      <c r="F64" s="152"/>
      <c r="G64" s="153"/>
      <c r="H64" s="3">
        <f>H65+H77</f>
        <v>146732.18</v>
      </c>
      <c r="I64" s="18"/>
      <c r="J64" s="3">
        <f>J65+J77</f>
        <v>40137.660000000003</v>
      </c>
      <c r="K64" s="18"/>
      <c r="L64" s="3">
        <f>L65+L77</f>
        <v>186869.84000000003</v>
      </c>
      <c r="P64">
        <f t="shared" si="6"/>
        <v>0</v>
      </c>
    </row>
    <row r="65" spans="1:16" ht="20.100000000000001" customHeight="1">
      <c r="A65" s="2" t="s">
        <v>225</v>
      </c>
      <c r="B65" s="151" t="s">
        <v>226</v>
      </c>
      <c r="C65" s="152"/>
      <c r="D65" s="152"/>
      <c r="E65" s="152"/>
      <c r="F65" s="152"/>
      <c r="G65" s="153"/>
      <c r="H65" s="3">
        <f>SUM(H66:H76)</f>
        <v>66519.86</v>
      </c>
      <c r="I65" s="18"/>
      <c r="J65" s="3">
        <f>SUM(J66:J76)</f>
        <v>18194.8</v>
      </c>
      <c r="K65" s="18"/>
      <c r="L65" s="3">
        <f>SUM(L66:L76)</f>
        <v>84714.66</v>
      </c>
      <c r="P65">
        <f t="shared" si="6"/>
        <v>0</v>
      </c>
    </row>
    <row r="66" spans="1:16" ht="27">
      <c r="A66" s="4" t="s">
        <v>227</v>
      </c>
      <c r="B66" s="5" t="s">
        <v>228</v>
      </c>
      <c r="C66" s="4" t="s">
        <v>229</v>
      </c>
      <c r="D66" s="5" t="s">
        <v>22</v>
      </c>
      <c r="E66" s="5" t="s">
        <v>23</v>
      </c>
      <c r="F66" s="6">
        <v>56.12</v>
      </c>
      <c r="G66" s="7">
        <f t="shared" ref="G66:G76" si="37">P66</f>
        <v>44.34</v>
      </c>
      <c r="H66" s="6">
        <f t="shared" ref="H66:H76" si="38">ROUND(F66*G66,2)</f>
        <v>2488.36</v>
      </c>
      <c r="I66" s="6">
        <f t="shared" ref="I66:I76" si="39">ROUND(G66*$L$5,2)</f>
        <v>12.13</v>
      </c>
      <c r="J66" s="6">
        <f t="shared" ref="J66:J76" si="40">ROUND(F66*I66,2)</f>
        <v>680.74</v>
      </c>
      <c r="K66" s="14">
        <f t="shared" ref="K66:K76" si="41">G66+I66</f>
        <v>56.470000000000006</v>
      </c>
      <c r="L66" s="6">
        <f t="shared" ref="L66:L76" si="42">ROUND(F66*K66,2)</f>
        <v>3169.1</v>
      </c>
      <c r="O66" s="7" t="s">
        <v>230</v>
      </c>
      <c r="P66">
        <f t="shared" si="6"/>
        <v>44.34</v>
      </c>
    </row>
    <row r="67" spans="1:16" ht="27">
      <c r="A67" s="4" t="s">
        <v>231</v>
      </c>
      <c r="B67" s="5" t="s">
        <v>232</v>
      </c>
      <c r="C67" s="4" t="s">
        <v>233</v>
      </c>
      <c r="D67" s="5" t="s">
        <v>22</v>
      </c>
      <c r="E67" s="5" t="s">
        <v>23</v>
      </c>
      <c r="F67" s="6">
        <v>60.640000000001002</v>
      </c>
      <c r="G67" s="7">
        <f t="shared" si="37"/>
        <v>39.69</v>
      </c>
      <c r="H67" s="6">
        <f t="shared" si="38"/>
        <v>2406.8000000000002</v>
      </c>
      <c r="I67" s="6">
        <f t="shared" si="39"/>
        <v>10.86</v>
      </c>
      <c r="J67" s="6">
        <f t="shared" si="40"/>
        <v>658.55</v>
      </c>
      <c r="K67" s="14">
        <f t="shared" si="41"/>
        <v>50.55</v>
      </c>
      <c r="L67" s="6">
        <f t="shared" si="42"/>
        <v>3065.35</v>
      </c>
      <c r="O67" s="7" t="s">
        <v>234</v>
      </c>
      <c r="P67">
        <f t="shared" si="6"/>
        <v>39.69</v>
      </c>
    </row>
    <row r="68" spans="1:16" ht="18">
      <c r="A68" s="4" t="s">
        <v>235</v>
      </c>
      <c r="B68" s="5" t="s">
        <v>236</v>
      </c>
      <c r="C68" s="4" t="s">
        <v>237</v>
      </c>
      <c r="D68" s="5" t="s">
        <v>22</v>
      </c>
      <c r="E68" s="5" t="s">
        <v>23</v>
      </c>
      <c r="F68" s="6">
        <v>596.91</v>
      </c>
      <c r="G68" s="7">
        <f t="shared" si="37"/>
        <v>49.14</v>
      </c>
      <c r="H68" s="6">
        <f t="shared" si="38"/>
        <v>29332.16</v>
      </c>
      <c r="I68" s="6">
        <f t="shared" si="39"/>
        <v>13.44</v>
      </c>
      <c r="J68" s="6">
        <f t="shared" si="40"/>
        <v>8022.47</v>
      </c>
      <c r="K68" s="14">
        <f t="shared" si="41"/>
        <v>62.58</v>
      </c>
      <c r="L68" s="6">
        <f t="shared" si="42"/>
        <v>37354.629999999997</v>
      </c>
      <c r="O68" s="7" t="s">
        <v>238</v>
      </c>
      <c r="P68">
        <f t="shared" si="6"/>
        <v>49.14</v>
      </c>
    </row>
    <row r="69" spans="1:16" ht="27">
      <c r="A69" s="4" t="s">
        <v>239</v>
      </c>
      <c r="B69" s="5" t="s">
        <v>240</v>
      </c>
      <c r="C69" s="4" t="s">
        <v>241</v>
      </c>
      <c r="D69" s="5" t="s">
        <v>16</v>
      </c>
      <c r="E69" s="5" t="s">
        <v>50</v>
      </c>
      <c r="F69" s="6">
        <v>107.170000000001</v>
      </c>
      <c r="G69" s="7">
        <f t="shared" si="37"/>
        <v>138.97999999999999</v>
      </c>
      <c r="H69" s="6">
        <f t="shared" si="38"/>
        <v>14894.49</v>
      </c>
      <c r="I69" s="6">
        <f t="shared" si="39"/>
        <v>38.01</v>
      </c>
      <c r="J69" s="6">
        <f t="shared" si="40"/>
        <v>4073.53</v>
      </c>
      <c r="K69" s="14">
        <f t="shared" si="41"/>
        <v>176.98999999999998</v>
      </c>
      <c r="L69" s="6">
        <f t="shared" si="42"/>
        <v>18968.02</v>
      </c>
      <c r="O69" s="7" t="s">
        <v>242</v>
      </c>
      <c r="P69">
        <f t="shared" si="6"/>
        <v>138.97999999999999</v>
      </c>
    </row>
    <row r="70" spans="1:16">
      <c r="A70" s="4" t="s">
        <v>243</v>
      </c>
      <c r="B70" s="5" t="s">
        <v>244</v>
      </c>
      <c r="C70" s="4" t="s">
        <v>245</v>
      </c>
      <c r="D70" s="5" t="s">
        <v>22</v>
      </c>
      <c r="E70" s="5" t="s">
        <v>23</v>
      </c>
      <c r="F70" s="6">
        <v>91.370000000000999</v>
      </c>
      <c r="G70" s="7">
        <f t="shared" si="37"/>
        <v>12.17</v>
      </c>
      <c r="H70" s="6">
        <f t="shared" si="38"/>
        <v>1111.97</v>
      </c>
      <c r="I70" s="6">
        <f t="shared" si="39"/>
        <v>3.33</v>
      </c>
      <c r="J70" s="6">
        <f t="shared" si="40"/>
        <v>304.26</v>
      </c>
      <c r="K70" s="14">
        <f t="shared" si="41"/>
        <v>15.5</v>
      </c>
      <c r="L70" s="6">
        <f t="shared" si="42"/>
        <v>1416.24</v>
      </c>
      <c r="O70" s="7" t="s">
        <v>246</v>
      </c>
      <c r="P70">
        <f t="shared" si="6"/>
        <v>12.17</v>
      </c>
    </row>
    <row r="71" spans="1:16" ht="27">
      <c r="A71" s="4" t="s">
        <v>247</v>
      </c>
      <c r="B71" s="5" t="s">
        <v>248</v>
      </c>
      <c r="C71" s="4" t="s">
        <v>249</v>
      </c>
      <c r="D71" s="5" t="s">
        <v>16</v>
      </c>
      <c r="E71" s="5" t="s">
        <v>50</v>
      </c>
      <c r="F71" s="6">
        <v>46.04</v>
      </c>
      <c r="G71" s="7">
        <f t="shared" si="37"/>
        <v>80.28</v>
      </c>
      <c r="H71" s="6">
        <f t="shared" si="38"/>
        <v>3696.09</v>
      </c>
      <c r="I71" s="6">
        <f t="shared" si="39"/>
        <v>21.96</v>
      </c>
      <c r="J71" s="6">
        <f t="shared" si="40"/>
        <v>1011.04</v>
      </c>
      <c r="K71" s="14">
        <f t="shared" si="41"/>
        <v>102.24000000000001</v>
      </c>
      <c r="L71" s="6">
        <f t="shared" si="42"/>
        <v>4707.13</v>
      </c>
      <c r="O71" s="7" t="s">
        <v>250</v>
      </c>
      <c r="P71">
        <f t="shared" si="6"/>
        <v>80.28</v>
      </c>
    </row>
    <row r="72" spans="1:16" ht="27">
      <c r="A72" s="4" t="s">
        <v>251</v>
      </c>
      <c r="B72" s="5" t="s">
        <v>252</v>
      </c>
      <c r="C72" s="4" t="s">
        <v>253</v>
      </c>
      <c r="D72" s="5" t="s">
        <v>16</v>
      </c>
      <c r="E72" s="5" t="s">
        <v>17</v>
      </c>
      <c r="F72" s="6">
        <v>1</v>
      </c>
      <c r="G72" s="7">
        <f t="shared" si="37"/>
        <v>364.32</v>
      </c>
      <c r="H72" s="6">
        <f t="shared" si="38"/>
        <v>364.32</v>
      </c>
      <c r="I72" s="6">
        <f t="shared" si="39"/>
        <v>99.64</v>
      </c>
      <c r="J72" s="6">
        <f t="shared" si="40"/>
        <v>99.64</v>
      </c>
      <c r="K72" s="14">
        <f t="shared" si="41"/>
        <v>463.96</v>
      </c>
      <c r="L72" s="6">
        <f t="shared" si="42"/>
        <v>463.96</v>
      </c>
      <c r="O72" s="7" t="s">
        <v>254</v>
      </c>
      <c r="P72">
        <f t="shared" si="6"/>
        <v>364.32</v>
      </c>
    </row>
    <row r="73" spans="1:16" ht="36">
      <c r="A73" s="4" t="s">
        <v>255</v>
      </c>
      <c r="B73" s="5" t="s">
        <v>256</v>
      </c>
      <c r="C73" s="4" t="s">
        <v>257</v>
      </c>
      <c r="D73" s="5" t="s">
        <v>22</v>
      </c>
      <c r="E73" s="5" t="s">
        <v>146</v>
      </c>
      <c r="F73" s="6">
        <v>118.530000000001</v>
      </c>
      <c r="G73" s="7">
        <f t="shared" si="37"/>
        <v>45.92</v>
      </c>
      <c r="H73" s="6">
        <f t="shared" si="38"/>
        <v>5442.9</v>
      </c>
      <c r="I73" s="6">
        <f t="shared" si="39"/>
        <v>12.56</v>
      </c>
      <c r="J73" s="6">
        <f t="shared" si="40"/>
        <v>1488.74</v>
      </c>
      <c r="K73" s="14">
        <f t="shared" si="41"/>
        <v>58.480000000000004</v>
      </c>
      <c r="L73" s="6">
        <f t="shared" si="42"/>
        <v>6931.63</v>
      </c>
      <c r="O73" s="7" t="s">
        <v>258</v>
      </c>
      <c r="P73">
        <f t="shared" si="6"/>
        <v>45.92</v>
      </c>
    </row>
    <row r="74" spans="1:16" ht="27">
      <c r="A74" s="4" t="s">
        <v>259</v>
      </c>
      <c r="B74" s="5" t="s">
        <v>260</v>
      </c>
      <c r="C74" s="4" t="s">
        <v>261</v>
      </c>
      <c r="D74" s="5" t="s">
        <v>22</v>
      </c>
      <c r="E74" s="5" t="s">
        <v>37</v>
      </c>
      <c r="F74" s="6">
        <v>1.41</v>
      </c>
      <c r="G74" s="7">
        <f t="shared" si="37"/>
        <v>563.20000000000005</v>
      </c>
      <c r="H74" s="6">
        <f t="shared" si="38"/>
        <v>794.11</v>
      </c>
      <c r="I74" s="6">
        <f t="shared" si="39"/>
        <v>154.04</v>
      </c>
      <c r="J74" s="6">
        <f t="shared" si="40"/>
        <v>217.2</v>
      </c>
      <c r="K74" s="14">
        <f t="shared" si="41"/>
        <v>717.24</v>
      </c>
      <c r="L74" s="6">
        <f t="shared" si="42"/>
        <v>1011.31</v>
      </c>
      <c r="O74" s="7" t="s">
        <v>262</v>
      </c>
      <c r="P74">
        <f t="shared" ref="P74:P137" si="43">ROUND(O74*$M$6,2)</f>
        <v>563.20000000000005</v>
      </c>
    </row>
    <row r="75" spans="1:16" ht="18">
      <c r="A75" s="4" t="s">
        <v>263</v>
      </c>
      <c r="B75" s="5" t="s">
        <v>81</v>
      </c>
      <c r="C75" s="4" t="s">
        <v>82</v>
      </c>
      <c r="D75" s="5" t="s">
        <v>22</v>
      </c>
      <c r="E75" s="5" t="s">
        <v>23</v>
      </c>
      <c r="F75" s="6">
        <v>107.170000000001</v>
      </c>
      <c r="G75" s="7">
        <f t="shared" si="37"/>
        <v>21.3</v>
      </c>
      <c r="H75" s="6">
        <f t="shared" si="38"/>
        <v>2282.7199999999998</v>
      </c>
      <c r="I75" s="6">
        <f t="shared" si="39"/>
        <v>5.83</v>
      </c>
      <c r="J75" s="6">
        <f t="shared" si="40"/>
        <v>624.79999999999995</v>
      </c>
      <c r="K75" s="14">
        <f t="shared" si="41"/>
        <v>27.130000000000003</v>
      </c>
      <c r="L75" s="6">
        <f t="shared" si="42"/>
        <v>2907.52</v>
      </c>
      <c r="O75" s="7" t="s">
        <v>83</v>
      </c>
      <c r="P75">
        <f t="shared" si="43"/>
        <v>21.3</v>
      </c>
    </row>
    <row r="76" spans="1:16" ht="18">
      <c r="A76" s="4" t="s">
        <v>264</v>
      </c>
      <c r="B76" s="5" t="s">
        <v>265</v>
      </c>
      <c r="C76" s="4" t="s">
        <v>266</v>
      </c>
      <c r="D76" s="5" t="s">
        <v>16</v>
      </c>
      <c r="E76" s="5" t="s">
        <v>50</v>
      </c>
      <c r="F76" s="6">
        <v>107.170000000001</v>
      </c>
      <c r="G76" s="7">
        <f t="shared" si="37"/>
        <v>34.58</v>
      </c>
      <c r="H76" s="6">
        <f t="shared" si="38"/>
        <v>3705.94</v>
      </c>
      <c r="I76" s="6">
        <f t="shared" si="39"/>
        <v>9.4600000000000009</v>
      </c>
      <c r="J76" s="6">
        <f t="shared" si="40"/>
        <v>1013.83</v>
      </c>
      <c r="K76" s="14">
        <f t="shared" si="41"/>
        <v>44.04</v>
      </c>
      <c r="L76" s="6">
        <f t="shared" si="42"/>
        <v>4719.7700000000004</v>
      </c>
      <c r="O76" s="7" t="s">
        <v>267</v>
      </c>
      <c r="P76">
        <f t="shared" si="43"/>
        <v>34.58</v>
      </c>
    </row>
    <row r="77" spans="1:16" ht="20.100000000000001" customHeight="1">
      <c r="A77" s="2" t="s">
        <v>268</v>
      </c>
      <c r="B77" s="151" t="s">
        <v>269</v>
      </c>
      <c r="C77" s="152"/>
      <c r="D77" s="152"/>
      <c r="E77" s="152"/>
      <c r="F77" s="152"/>
      <c r="G77" s="153"/>
      <c r="H77" s="3">
        <f>SUM(H78:H86)</f>
        <v>80212.320000000007</v>
      </c>
      <c r="I77" s="10"/>
      <c r="J77" s="3">
        <f>SUM(J78:J86)</f>
        <v>21942.86</v>
      </c>
      <c r="K77" s="10"/>
      <c r="L77" s="3">
        <f>SUM(L78:L86)</f>
        <v>102155.18000000001</v>
      </c>
      <c r="P77">
        <f t="shared" si="43"/>
        <v>0</v>
      </c>
    </row>
    <row r="78" spans="1:16" ht="18">
      <c r="A78" s="4" t="s">
        <v>270</v>
      </c>
      <c r="B78" s="5" t="s">
        <v>271</v>
      </c>
      <c r="C78" s="4" t="s">
        <v>272</v>
      </c>
      <c r="D78" s="5" t="s">
        <v>22</v>
      </c>
      <c r="E78" s="5" t="s">
        <v>23</v>
      </c>
      <c r="F78" s="6">
        <v>447.41000000000099</v>
      </c>
      <c r="G78" s="7">
        <f t="shared" ref="G78:G86" si="44">P78</f>
        <v>2.2200000000000002</v>
      </c>
      <c r="H78" s="6">
        <f t="shared" ref="H78:H86" si="45">ROUND(F78*G78,2)</f>
        <v>993.25</v>
      </c>
      <c r="I78" s="6">
        <f t="shared" ref="I78:I86" si="46">ROUND(G78*$L$5,2)</f>
        <v>0.61</v>
      </c>
      <c r="J78" s="6">
        <f t="shared" ref="J78:J86" si="47">ROUND(F78*I78,2)</f>
        <v>272.92</v>
      </c>
      <c r="K78" s="14">
        <f t="shared" ref="K78:K86" si="48">G78+I78</f>
        <v>2.83</v>
      </c>
      <c r="L78" s="6">
        <f t="shared" ref="L78:L86" si="49">ROUND(F78*K78,2)</f>
        <v>1266.17</v>
      </c>
      <c r="O78" s="7" t="s">
        <v>273</v>
      </c>
      <c r="P78">
        <f t="shared" si="43"/>
        <v>2.2200000000000002</v>
      </c>
    </row>
    <row r="79" spans="1:16" ht="18">
      <c r="A79" s="4" t="s">
        <v>274</v>
      </c>
      <c r="B79" s="5" t="s">
        <v>81</v>
      </c>
      <c r="C79" s="4" t="s">
        <v>82</v>
      </c>
      <c r="D79" s="5" t="s">
        <v>22</v>
      </c>
      <c r="E79" s="5" t="s">
        <v>23</v>
      </c>
      <c r="F79" s="6">
        <v>447.41000000000099</v>
      </c>
      <c r="G79" s="7">
        <f t="shared" si="44"/>
        <v>21.3</v>
      </c>
      <c r="H79" s="6">
        <f t="shared" si="45"/>
        <v>9529.83</v>
      </c>
      <c r="I79" s="6">
        <f t="shared" si="46"/>
        <v>5.83</v>
      </c>
      <c r="J79" s="6">
        <f t="shared" si="47"/>
        <v>2608.4</v>
      </c>
      <c r="K79" s="14">
        <f t="shared" si="48"/>
        <v>27.130000000000003</v>
      </c>
      <c r="L79" s="6">
        <f t="shared" si="49"/>
        <v>12138.23</v>
      </c>
      <c r="O79" s="7" t="s">
        <v>83</v>
      </c>
      <c r="P79">
        <f t="shared" si="43"/>
        <v>21.3</v>
      </c>
    </row>
    <row r="80" spans="1:16" ht="18">
      <c r="A80" s="4" t="s">
        <v>275</v>
      </c>
      <c r="B80" s="5" t="s">
        <v>265</v>
      </c>
      <c r="C80" s="4" t="s">
        <v>266</v>
      </c>
      <c r="D80" s="5" t="s">
        <v>16</v>
      </c>
      <c r="E80" s="5" t="s">
        <v>50</v>
      </c>
      <c r="F80" s="6">
        <v>447.41000000000099</v>
      </c>
      <c r="G80" s="7">
        <f t="shared" si="44"/>
        <v>34.58</v>
      </c>
      <c r="H80" s="6">
        <f t="shared" si="45"/>
        <v>15471.44</v>
      </c>
      <c r="I80" s="6">
        <f t="shared" si="46"/>
        <v>9.4600000000000009</v>
      </c>
      <c r="J80" s="6">
        <f t="shared" si="47"/>
        <v>4232.5</v>
      </c>
      <c r="K80" s="14">
        <f t="shared" si="48"/>
        <v>44.04</v>
      </c>
      <c r="L80" s="6">
        <f t="shared" si="49"/>
        <v>19703.939999999999</v>
      </c>
      <c r="O80" s="7" t="s">
        <v>267</v>
      </c>
      <c r="P80">
        <f t="shared" si="43"/>
        <v>34.58</v>
      </c>
    </row>
    <row r="81" spans="1:16" ht="36">
      <c r="A81" s="4" t="s">
        <v>276</v>
      </c>
      <c r="B81" s="5" t="s">
        <v>277</v>
      </c>
      <c r="C81" s="4" t="s">
        <v>278</v>
      </c>
      <c r="D81" s="5" t="s">
        <v>22</v>
      </c>
      <c r="E81" s="5" t="s">
        <v>23</v>
      </c>
      <c r="F81" s="6">
        <v>447.41000000000099</v>
      </c>
      <c r="G81" s="7">
        <f t="shared" si="44"/>
        <v>26.2</v>
      </c>
      <c r="H81" s="6">
        <f t="shared" si="45"/>
        <v>11722.14</v>
      </c>
      <c r="I81" s="6">
        <f t="shared" si="46"/>
        <v>7.17</v>
      </c>
      <c r="J81" s="6">
        <f t="shared" si="47"/>
        <v>3207.93</v>
      </c>
      <c r="K81" s="14">
        <f t="shared" si="48"/>
        <v>33.369999999999997</v>
      </c>
      <c r="L81" s="6">
        <f t="shared" si="49"/>
        <v>14930.07</v>
      </c>
      <c r="O81" s="7" t="s">
        <v>279</v>
      </c>
      <c r="P81">
        <f t="shared" si="43"/>
        <v>26.2</v>
      </c>
    </row>
    <row r="82" spans="1:16" ht="27">
      <c r="A82" s="4" t="s">
        <v>280</v>
      </c>
      <c r="B82" s="5" t="s">
        <v>53</v>
      </c>
      <c r="C82" s="4" t="s">
        <v>281</v>
      </c>
      <c r="D82" s="5" t="s">
        <v>55</v>
      </c>
      <c r="E82" s="5" t="s">
        <v>23</v>
      </c>
      <c r="F82" s="6">
        <v>295.41000000000099</v>
      </c>
      <c r="G82" s="7">
        <f t="shared" si="44"/>
        <v>60.12</v>
      </c>
      <c r="H82" s="6">
        <f t="shared" si="45"/>
        <v>17760.05</v>
      </c>
      <c r="I82" s="6">
        <f t="shared" si="46"/>
        <v>16.440000000000001</v>
      </c>
      <c r="J82" s="6">
        <f t="shared" si="47"/>
        <v>4856.54</v>
      </c>
      <c r="K82" s="14">
        <f t="shared" si="48"/>
        <v>76.56</v>
      </c>
      <c r="L82" s="6">
        <f t="shared" si="49"/>
        <v>22616.59</v>
      </c>
      <c r="O82" s="7" t="s">
        <v>282</v>
      </c>
      <c r="P82">
        <f t="shared" si="43"/>
        <v>60.12</v>
      </c>
    </row>
    <row r="83" spans="1:16" ht="18">
      <c r="A83" s="4" t="s">
        <v>283</v>
      </c>
      <c r="B83" s="5" t="s">
        <v>284</v>
      </c>
      <c r="C83" s="4" t="s">
        <v>285</v>
      </c>
      <c r="D83" s="5" t="s">
        <v>22</v>
      </c>
      <c r="E83" s="5" t="s">
        <v>146</v>
      </c>
      <c r="F83" s="6">
        <v>75</v>
      </c>
      <c r="G83" s="7">
        <f t="shared" si="44"/>
        <v>15.94</v>
      </c>
      <c r="H83" s="6">
        <f t="shared" si="45"/>
        <v>1195.5</v>
      </c>
      <c r="I83" s="6">
        <f t="shared" si="46"/>
        <v>4.3600000000000003</v>
      </c>
      <c r="J83" s="6">
        <f t="shared" si="47"/>
        <v>327</v>
      </c>
      <c r="K83" s="14">
        <f t="shared" si="48"/>
        <v>20.3</v>
      </c>
      <c r="L83" s="6">
        <f t="shared" si="49"/>
        <v>1522.5</v>
      </c>
      <c r="O83" s="7" t="s">
        <v>286</v>
      </c>
      <c r="P83">
        <f t="shared" si="43"/>
        <v>15.94</v>
      </c>
    </row>
    <row r="84" spans="1:16" ht="18">
      <c r="A84" s="4" t="s">
        <v>287</v>
      </c>
      <c r="B84" s="5" t="s">
        <v>288</v>
      </c>
      <c r="C84" s="4" t="s">
        <v>289</v>
      </c>
      <c r="D84" s="5" t="s">
        <v>22</v>
      </c>
      <c r="E84" s="5" t="s">
        <v>146</v>
      </c>
      <c r="F84" s="6">
        <v>22.800000000000999</v>
      </c>
      <c r="G84" s="7">
        <f t="shared" si="44"/>
        <v>72.430000000000007</v>
      </c>
      <c r="H84" s="6">
        <f t="shared" si="45"/>
        <v>1651.4</v>
      </c>
      <c r="I84" s="6">
        <f t="shared" si="46"/>
        <v>19.809999999999999</v>
      </c>
      <c r="J84" s="6">
        <f t="shared" si="47"/>
        <v>451.67</v>
      </c>
      <c r="K84" s="14">
        <f t="shared" si="48"/>
        <v>92.240000000000009</v>
      </c>
      <c r="L84" s="6">
        <f t="shared" si="49"/>
        <v>2103.0700000000002</v>
      </c>
      <c r="O84" s="7" t="s">
        <v>290</v>
      </c>
      <c r="P84">
        <f t="shared" si="43"/>
        <v>72.430000000000007</v>
      </c>
    </row>
    <row r="85" spans="1:16" ht="18">
      <c r="A85" s="4" t="s">
        <v>291</v>
      </c>
      <c r="B85" s="5" t="s">
        <v>292</v>
      </c>
      <c r="C85" s="4" t="s">
        <v>293</v>
      </c>
      <c r="D85" s="5" t="s">
        <v>22</v>
      </c>
      <c r="E85" s="5" t="s">
        <v>23</v>
      </c>
      <c r="F85" s="6">
        <v>8.4100000000010002</v>
      </c>
      <c r="G85" s="7">
        <f t="shared" si="44"/>
        <v>286.98</v>
      </c>
      <c r="H85" s="6">
        <f t="shared" si="45"/>
        <v>2413.5</v>
      </c>
      <c r="I85" s="6">
        <f t="shared" si="46"/>
        <v>78.489999999999995</v>
      </c>
      <c r="J85" s="6">
        <f t="shared" si="47"/>
        <v>660.1</v>
      </c>
      <c r="K85" s="14">
        <f t="shared" si="48"/>
        <v>365.47</v>
      </c>
      <c r="L85" s="6">
        <f t="shared" si="49"/>
        <v>3073.6</v>
      </c>
      <c r="O85" s="7" t="s">
        <v>294</v>
      </c>
      <c r="P85">
        <f t="shared" si="43"/>
        <v>286.98</v>
      </c>
    </row>
    <row r="86" spans="1:16">
      <c r="A86" s="4" t="s">
        <v>295</v>
      </c>
      <c r="B86" s="5" t="s">
        <v>296</v>
      </c>
      <c r="C86" s="4" t="s">
        <v>297</v>
      </c>
      <c r="D86" s="5" t="s">
        <v>22</v>
      </c>
      <c r="E86" s="5" t="s">
        <v>23</v>
      </c>
      <c r="F86" s="6">
        <v>159.79</v>
      </c>
      <c r="G86" s="7">
        <f t="shared" si="44"/>
        <v>121.88</v>
      </c>
      <c r="H86" s="6">
        <f t="shared" si="45"/>
        <v>19475.21</v>
      </c>
      <c r="I86" s="6">
        <f t="shared" si="46"/>
        <v>33.33</v>
      </c>
      <c r="J86" s="6">
        <f t="shared" si="47"/>
        <v>5325.8</v>
      </c>
      <c r="K86" s="14">
        <f t="shared" si="48"/>
        <v>155.20999999999998</v>
      </c>
      <c r="L86" s="6">
        <f t="shared" si="49"/>
        <v>24801.01</v>
      </c>
      <c r="O86" s="7" t="s">
        <v>298</v>
      </c>
      <c r="P86">
        <f t="shared" si="43"/>
        <v>121.88</v>
      </c>
    </row>
    <row r="87" spans="1:16" ht="20.100000000000001" customHeight="1">
      <c r="A87" s="2" t="s">
        <v>299</v>
      </c>
      <c r="B87" s="151" t="s">
        <v>300</v>
      </c>
      <c r="C87" s="152"/>
      <c r="D87" s="152"/>
      <c r="E87" s="152"/>
      <c r="F87" s="152"/>
      <c r="G87" s="153"/>
      <c r="H87" s="3">
        <f>SUM(H88:H94)</f>
        <v>85818.38</v>
      </c>
      <c r="I87" s="18"/>
      <c r="J87" s="3">
        <f>SUM(J88:J94)</f>
        <v>23475.35</v>
      </c>
      <c r="K87" s="18"/>
      <c r="L87" s="3">
        <f>SUM(L88:L94)</f>
        <v>109293.70999999999</v>
      </c>
      <c r="P87">
        <f t="shared" si="43"/>
        <v>0</v>
      </c>
    </row>
    <row r="88" spans="1:16" ht="27">
      <c r="A88" s="4" t="s">
        <v>301</v>
      </c>
      <c r="B88" s="5" t="s">
        <v>302</v>
      </c>
      <c r="C88" s="4" t="s">
        <v>303</v>
      </c>
      <c r="D88" s="5" t="s">
        <v>22</v>
      </c>
      <c r="E88" s="5" t="s">
        <v>23</v>
      </c>
      <c r="F88" s="6">
        <v>1226</v>
      </c>
      <c r="G88" s="7">
        <f t="shared" ref="G88:G94" si="50">P88</f>
        <v>2.81</v>
      </c>
      <c r="H88" s="6">
        <f t="shared" ref="H88:H94" si="51">ROUND(F88*G88,2)</f>
        <v>3445.06</v>
      </c>
      <c r="I88" s="6">
        <f t="shared" ref="I88:I94" si="52">ROUND(G88*$L$5,2)</f>
        <v>0.77</v>
      </c>
      <c r="J88" s="6">
        <f t="shared" ref="J88:J94" si="53">ROUND(F88*I88,2)</f>
        <v>944.02</v>
      </c>
      <c r="K88" s="14">
        <f t="shared" ref="K88:K94" si="54">G88+I88</f>
        <v>3.58</v>
      </c>
      <c r="L88" s="6">
        <f t="shared" ref="L88:L94" si="55">ROUND(F88*K88,2)</f>
        <v>4389.08</v>
      </c>
      <c r="O88" s="7" t="s">
        <v>304</v>
      </c>
      <c r="P88">
        <f t="shared" si="43"/>
        <v>2.81</v>
      </c>
    </row>
    <row r="89" spans="1:16" ht="36">
      <c r="A89" s="4" t="s">
        <v>305</v>
      </c>
      <c r="B89" s="5" t="s">
        <v>306</v>
      </c>
      <c r="C89" s="4" t="s">
        <v>307</v>
      </c>
      <c r="D89" s="5" t="s">
        <v>22</v>
      </c>
      <c r="E89" s="5" t="s">
        <v>23</v>
      </c>
      <c r="F89" s="6">
        <v>1029.680000000001</v>
      </c>
      <c r="G89" s="7">
        <f t="shared" si="50"/>
        <v>23.57</v>
      </c>
      <c r="H89" s="6">
        <f t="shared" si="51"/>
        <v>24269.56</v>
      </c>
      <c r="I89" s="6">
        <f t="shared" si="52"/>
        <v>6.45</v>
      </c>
      <c r="J89" s="6">
        <f t="shared" si="53"/>
        <v>6641.44</v>
      </c>
      <c r="K89" s="14">
        <f t="shared" si="54"/>
        <v>30.02</v>
      </c>
      <c r="L89" s="6">
        <f t="shared" si="55"/>
        <v>30910.99</v>
      </c>
      <c r="O89" s="7" t="s">
        <v>308</v>
      </c>
      <c r="P89">
        <f t="shared" si="43"/>
        <v>23.57</v>
      </c>
    </row>
    <row r="90" spans="1:16" ht="36">
      <c r="A90" s="4" t="s">
        <v>309</v>
      </c>
      <c r="B90" s="5" t="s">
        <v>310</v>
      </c>
      <c r="C90" s="4" t="s">
        <v>311</v>
      </c>
      <c r="D90" s="5" t="s">
        <v>22</v>
      </c>
      <c r="E90" s="5" t="s">
        <v>23</v>
      </c>
      <c r="F90" s="6">
        <v>146</v>
      </c>
      <c r="G90" s="7">
        <f t="shared" si="50"/>
        <v>43.04</v>
      </c>
      <c r="H90" s="6">
        <f t="shared" si="51"/>
        <v>6283.84</v>
      </c>
      <c r="I90" s="6">
        <f t="shared" si="52"/>
        <v>11.77</v>
      </c>
      <c r="J90" s="6">
        <f t="shared" si="53"/>
        <v>1718.42</v>
      </c>
      <c r="K90" s="14">
        <f t="shared" si="54"/>
        <v>54.81</v>
      </c>
      <c r="L90" s="6">
        <f t="shared" si="55"/>
        <v>8002.26</v>
      </c>
      <c r="O90" s="7" t="s">
        <v>312</v>
      </c>
      <c r="P90">
        <f t="shared" si="43"/>
        <v>43.04</v>
      </c>
    </row>
    <row r="91" spans="1:16" ht="45">
      <c r="A91" s="4" t="s">
        <v>313</v>
      </c>
      <c r="B91" s="5" t="s">
        <v>314</v>
      </c>
      <c r="C91" s="4" t="s">
        <v>315</v>
      </c>
      <c r="D91" s="5" t="s">
        <v>22</v>
      </c>
      <c r="E91" s="5" t="s">
        <v>23</v>
      </c>
      <c r="F91" s="6">
        <v>50.320000000001002</v>
      </c>
      <c r="G91" s="7">
        <f t="shared" si="50"/>
        <v>22.71</v>
      </c>
      <c r="H91" s="6">
        <f t="shared" si="51"/>
        <v>1142.77</v>
      </c>
      <c r="I91" s="6">
        <f t="shared" si="52"/>
        <v>6.21</v>
      </c>
      <c r="J91" s="6">
        <f t="shared" si="53"/>
        <v>312.49</v>
      </c>
      <c r="K91" s="14">
        <f t="shared" si="54"/>
        <v>28.92</v>
      </c>
      <c r="L91" s="6">
        <f t="shared" si="55"/>
        <v>1455.25</v>
      </c>
      <c r="O91" s="7" t="s">
        <v>316</v>
      </c>
      <c r="P91">
        <f t="shared" si="43"/>
        <v>22.71</v>
      </c>
    </row>
    <row r="92" spans="1:16" ht="36">
      <c r="A92" s="4" t="s">
        <v>317</v>
      </c>
      <c r="B92" s="5" t="s">
        <v>318</v>
      </c>
      <c r="C92" s="4" t="s">
        <v>319</v>
      </c>
      <c r="D92" s="5" t="s">
        <v>22</v>
      </c>
      <c r="E92" s="5" t="s">
        <v>23</v>
      </c>
      <c r="F92" s="6">
        <v>50.320000000001002</v>
      </c>
      <c r="G92" s="7">
        <f t="shared" si="50"/>
        <v>64.41</v>
      </c>
      <c r="H92" s="6">
        <f t="shared" si="51"/>
        <v>3241.11</v>
      </c>
      <c r="I92" s="6">
        <f t="shared" si="52"/>
        <v>17.62</v>
      </c>
      <c r="J92" s="6">
        <f t="shared" si="53"/>
        <v>886.64</v>
      </c>
      <c r="K92" s="14">
        <f t="shared" si="54"/>
        <v>82.03</v>
      </c>
      <c r="L92" s="6">
        <f t="shared" si="55"/>
        <v>4127.75</v>
      </c>
      <c r="O92" s="7" t="s">
        <v>320</v>
      </c>
      <c r="P92">
        <f t="shared" si="43"/>
        <v>64.41</v>
      </c>
    </row>
    <row r="93" spans="1:16" ht="27">
      <c r="A93" s="4" t="s">
        <v>321</v>
      </c>
      <c r="B93" s="5" t="s">
        <v>322</v>
      </c>
      <c r="C93" s="4" t="s">
        <v>323</v>
      </c>
      <c r="D93" s="5" t="s">
        <v>16</v>
      </c>
      <c r="E93" s="5" t="s">
        <v>50</v>
      </c>
      <c r="F93" s="6">
        <v>266.86000000000098</v>
      </c>
      <c r="G93" s="7">
        <f t="shared" si="50"/>
        <v>71.56</v>
      </c>
      <c r="H93" s="6">
        <f t="shared" si="51"/>
        <v>19096.5</v>
      </c>
      <c r="I93" s="6">
        <f t="shared" si="52"/>
        <v>19.57</v>
      </c>
      <c r="J93" s="6">
        <f t="shared" si="53"/>
        <v>5222.45</v>
      </c>
      <c r="K93" s="14">
        <f t="shared" si="54"/>
        <v>91.13</v>
      </c>
      <c r="L93" s="6">
        <f t="shared" si="55"/>
        <v>24318.95</v>
      </c>
      <c r="O93" s="7" t="s">
        <v>324</v>
      </c>
      <c r="P93">
        <f t="shared" si="43"/>
        <v>71.56</v>
      </c>
    </row>
    <row r="94" spans="1:16" ht="18">
      <c r="A94" s="4" t="s">
        <v>325</v>
      </c>
      <c r="B94" s="5" t="s">
        <v>326</v>
      </c>
      <c r="C94" s="4" t="s">
        <v>327</v>
      </c>
      <c r="D94" s="5" t="s">
        <v>22</v>
      </c>
      <c r="E94" s="5" t="s">
        <v>23</v>
      </c>
      <c r="F94" s="6">
        <v>232.520000000001</v>
      </c>
      <c r="G94" s="7">
        <f t="shared" si="50"/>
        <v>121.88</v>
      </c>
      <c r="H94" s="6">
        <f t="shared" si="51"/>
        <v>28339.54</v>
      </c>
      <c r="I94" s="6">
        <f t="shared" si="52"/>
        <v>33.33</v>
      </c>
      <c r="J94" s="6">
        <f t="shared" si="53"/>
        <v>7749.89</v>
      </c>
      <c r="K94" s="14">
        <f t="shared" si="54"/>
        <v>155.20999999999998</v>
      </c>
      <c r="L94" s="6">
        <f t="shared" si="55"/>
        <v>36089.43</v>
      </c>
      <c r="O94" s="7" t="s">
        <v>298</v>
      </c>
      <c r="P94">
        <f t="shared" si="43"/>
        <v>121.88</v>
      </c>
    </row>
    <row r="95" spans="1:16" ht="20.100000000000001" customHeight="1">
      <c r="A95" s="2" t="s">
        <v>328</v>
      </c>
      <c r="B95" s="151" t="s">
        <v>329</v>
      </c>
      <c r="C95" s="152"/>
      <c r="D95" s="152"/>
      <c r="E95" s="152"/>
      <c r="F95" s="152"/>
      <c r="G95" s="153"/>
      <c r="H95" s="3">
        <f>SUM(H96:H106)</f>
        <v>30704.61</v>
      </c>
      <c r="I95" s="18"/>
      <c r="J95" s="3">
        <f>SUM(J96:J106)</f>
        <v>8398.6600000000017</v>
      </c>
      <c r="K95" s="18"/>
      <c r="L95" s="3">
        <f>SUM(L96:L106)</f>
        <v>39103.269999999997</v>
      </c>
      <c r="P95">
        <f t="shared" si="43"/>
        <v>0</v>
      </c>
    </row>
    <row r="96" spans="1:16" ht="18">
      <c r="A96" s="4" t="s">
        <v>330</v>
      </c>
      <c r="B96" s="5" t="s">
        <v>331</v>
      </c>
      <c r="C96" s="4" t="s">
        <v>332</v>
      </c>
      <c r="D96" s="5" t="s">
        <v>22</v>
      </c>
      <c r="E96" s="5" t="s">
        <v>23</v>
      </c>
      <c r="F96" s="6">
        <v>797.16</v>
      </c>
      <c r="G96" s="7">
        <f t="shared" ref="G96:G106" si="56">P96</f>
        <v>2.0499999999999998</v>
      </c>
      <c r="H96" s="6">
        <f t="shared" ref="H96:H106" si="57">ROUND(F96*G96,2)</f>
        <v>1634.18</v>
      </c>
      <c r="I96" s="6">
        <f t="shared" ref="I96:I106" si="58">ROUND(G96*$L$5,2)</f>
        <v>0.56000000000000005</v>
      </c>
      <c r="J96" s="6">
        <f t="shared" ref="J96:J106" si="59">ROUND(F96*I96,2)</f>
        <v>446.41</v>
      </c>
      <c r="K96" s="14">
        <f t="shared" ref="K96:K106" si="60">G96+I96</f>
        <v>2.61</v>
      </c>
      <c r="L96" s="6">
        <f t="shared" ref="L96:L106" si="61">ROUND(F96*K96,2)</f>
        <v>2080.59</v>
      </c>
      <c r="O96" s="7" t="s">
        <v>333</v>
      </c>
      <c r="P96">
        <f t="shared" si="43"/>
        <v>2.0499999999999998</v>
      </c>
    </row>
    <row r="97" spans="1:16" ht="18">
      <c r="A97" s="4" t="s">
        <v>334</v>
      </c>
      <c r="B97" s="5" t="s">
        <v>335</v>
      </c>
      <c r="C97" s="4" t="s">
        <v>336</v>
      </c>
      <c r="D97" s="5" t="s">
        <v>22</v>
      </c>
      <c r="E97" s="5" t="s">
        <v>23</v>
      </c>
      <c r="F97" s="6">
        <v>338.69</v>
      </c>
      <c r="G97" s="7">
        <f t="shared" si="56"/>
        <v>2.33</v>
      </c>
      <c r="H97" s="6">
        <f t="shared" si="57"/>
        <v>789.15</v>
      </c>
      <c r="I97" s="6">
        <f t="shared" si="58"/>
        <v>0.64</v>
      </c>
      <c r="J97" s="6">
        <f t="shared" si="59"/>
        <v>216.76</v>
      </c>
      <c r="K97" s="14">
        <f t="shared" si="60"/>
        <v>2.97</v>
      </c>
      <c r="L97" s="6">
        <f t="shared" si="61"/>
        <v>1005.91</v>
      </c>
      <c r="O97" s="7" t="s">
        <v>337</v>
      </c>
      <c r="P97">
        <f t="shared" si="43"/>
        <v>2.33</v>
      </c>
    </row>
    <row r="98" spans="1:16" ht="18">
      <c r="A98" s="4" t="s">
        <v>338</v>
      </c>
      <c r="B98" s="5" t="s">
        <v>339</v>
      </c>
      <c r="C98" s="4" t="s">
        <v>340</v>
      </c>
      <c r="D98" s="5" t="s">
        <v>16</v>
      </c>
      <c r="E98" s="5" t="s">
        <v>50</v>
      </c>
      <c r="F98" s="6">
        <v>364.06000000000103</v>
      </c>
      <c r="G98" s="7">
        <f t="shared" si="56"/>
        <v>14.4</v>
      </c>
      <c r="H98" s="6">
        <f t="shared" si="57"/>
        <v>5242.46</v>
      </c>
      <c r="I98" s="6">
        <f t="shared" si="58"/>
        <v>3.94</v>
      </c>
      <c r="J98" s="6">
        <f t="shared" si="59"/>
        <v>1434.4</v>
      </c>
      <c r="K98" s="14">
        <f t="shared" si="60"/>
        <v>18.34</v>
      </c>
      <c r="L98" s="6">
        <f t="shared" si="61"/>
        <v>6676.86</v>
      </c>
      <c r="O98" s="7" t="s">
        <v>341</v>
      </c>
      <c r="P98">
        <f t="shared" si="43"/>
        <v>14.4</v>
      </c>
    </row>
    <row r="99" spans="1:16" ht="18">
      <c r="A99" s="4" t="s">
        <v>342</v>
      </c>
      <c r="B99" s="5" t="s">
        <v>343</v>
      </c>
      <c r="C99" s="4" t="s">
        <v>344</v>
      </c>
      <c r="D99" s="5" t="s">
        <v>22</v>
      </c>
      <c r="E99" s="5" t="s">
        <v>23</v>
      </c>
      <c r="F99" s="6">
        <v>433.10000000000099</v>
      </c>
      <c r="G99" s="7">
        <f t="shared" si="56"/>
        <v>10.27</v>
      </c>
      <c r="H99" s="6">
        <f t="shared" si="57"/>
        <v>4447.9399999999996</v>
      </c>
      <c r="I99" s="6">
        <f t="shared" si="58"/>
        <v>2.81</v>
      </c>
      <c r="J99" s="6">
        <f t="shared" si="59"/>
        <v>1217.01</v>
      </c>
      <c r="K99" s="14">
        <f t="shared" si="60"/>
        <v>13.08</v>
      </c>
      <c r="L99" s="6">
        <f t="shared" si="61"/>
        <v>5664.95</v>
      </c>
      <c r="O99" s="7" t="s">
        <v>345</v>
      </c>
      <c r="P99">
        <f t="shared" si="43"/>
        <v>10.27</v>
      </c>
    </row>
    <row r="100" spans="1:16" ht="18">
      <c r="A100" s="4" t="s">
        <v>346</v>
      </c>
      <c r="B100" s="5" t="s">
        <v>347</v>
      </c>
      <c r="C100" s="4" t="s">
        <v>348</v>
      </c>
      <c r="D100" s="5" t="s">
        <v>22</v>
      </c>
      <c r="E100" s="5" t="s">
        <v>23</v>
      </c>
      <c r="F100" s="6">
        <v>338.69</v>
      </c>
      <c r="G100" s="7">
        <f t="shared" si="56"/>
        <v>13.69</v>
      </c>
      <c r="H100" s="6">
        <f t="shared" si="57"/>
        <v>4636.67</v>
      </c>
      <c r="I100" s="6">
        <f t="shared" si="58"/>
        <v>3.74</v>
      </c>
      <c r="J100" s="6">
        <f t="shared" si="59"/>
        <v>1266.7</v>
      </c>
      <c r="K100" s="14">
        <f t="shared" si="60"/>
        <v>17.43</v>
      </c>
      <c r="L100" s="6">
        <f t="shared" si="61"/>
        <v>5903.37</v>
      </c>
      <c r="O100" s="7" t="s">
        <v>349</v>
      </c>
      <c r="P100">
        <f t="shared" si="43"/>
        <v>13.69</v>
      </c>
    </row>
    <row r="101" spans="1:16" ht="18">
      <c r="A101" s="4" t="s">
        <v>350</v>
      </c>
      <c r="B101" s="5" t="s">
        <v>351</v>
      </c>
      <c r="C101" s="4" t="s">
        <v>352</v>
      </c>
      <c r="D101" s="5" t="s">
        <v>22</v>
      </c>
      <c r="E101" s="5" t="s">
        <v>23</v>
      </c>
      <c r="F101" s="6">
        <v>338.69</v>
      </c>
      <c r="G101" s="7">
        <f t="shared" si="56"/>
        <v>12.12</v>
      </c>
      <c r="H101" s="6">
        <f t="shared" si="57"/>
        <v>4104.92</v>
      </c>
      <c r="I101" s="6">
        <f t="shared" si="58"/>
        <v>3.31</v>
      </c>
      <c r="J101" s="6">
        <f t="shared" si="59"/>
        <v>1121.06</v>
      </c>
      <c r="K101" s="14">
        <f t="shared" si="60"/>
        <v>15.43</v>
      </c>
      <c r="L101" s="6">
        <f t="shared" si="61"/>
        <v>5225.99</v>
      </c>
      <c r="O101" s="7" t="s">
        <v>353</v>
      </c>
      <c r="P101">
        <f t="shared" si="43"/>
        <v>12.12</v>
      </c>
    </row>
    <row r="102" spans="1:16" ht="18">
      <c r="A102" s="4" t="s">
        <v>354</v>
      </c>
      <c r="B102" s="5" t="s">
        <v>355</v>
      </c>
      <c r="C102" s="4" t="s">
        <v>356</v>
      </c>
      <c r="D102" s="5" t="s">
        <v>22</v>
      </c>
      <c r="E102" s="5" t="s">
        <v>23</v>
      </c>
      <c r="F102" s="6">
        <v>797.16</v>
      </c>
      <c r="G102" s="7">
        <f t="shared" si="56"/>
        <v>10.81</v>
      </c>
      <c r="H102" s="6">
        <f t="shared" si="57"/>
        <v>8617.2999999999993</v>
      </c>
      <c r="I102" s="6">
        <f t="shared" si="58"/>
        <v>2.96</v>
      </c>
      <c r="J102" s="6">
        <f t="shared" si="59"/>
        <v>2359.59</v>
      </c>
      <c r="K102" s="14">
        <f t="shared" si="60"/>
        <v>13.77</v>
      </c>
      <c r="L102" s="6">
        <f t="shared" si="61"/>
        <v>10976.89</v>
      </c>
      <c r="O102" s="7" t="s">
        <v>357</v>
      </c>
      <c r="P102">
        <f t="shared" si="43"/>
        <v>10.81</v>
      </c>
    </row>
    <row r="103" spans="1:16" ht="36">
      <c r="A103" s="4" t="s">
        <v>358</v>
      </c>
      <c r="B103" s="5" t="s">
        <v>359</v>
      </c>
      <c r="C103" s="4" t="s">
        <v>360</v>
      </c>
      <c r="D103" s="5" t="s">
        <v>22</v>
      </c>
      <c r="E103" s="5" t="s">
        <v>23</v>
      </c>
      <c r="F103" s="6">
        <v>7.56</v>
      </c>
      <c r="G103" s="7">
        <f t="shared" si="56"/>
        <v>16.13</v>
      </c>
      <c r="H103" s="6">
        <f t="shared" si="57"/>
        <v>121.94</v>
      </c>
      <c r="I103" s="6">
        <f t="shared" si="58"/>
        <v>4.41</v>
      </c>
      <c r="J103" s="6">
        <f t="shared" si="59"/>
        <v>33.340000000000003</v>
      </c>
      <c r="K103" s="14">
        <f t="shared" si="60"/>
        <v>20.54</v>
      </c>
      <c r="L103" s="6">
        <f t="shared" si="61"/>
        <v>155.28</v>
      </c>
      <c r="O103" s="7" t="s">
        <v>361</v>
      </c>
      <c r="P103">
        <f t="shared" si="43"/>
        <v>16.13</v>
      </c>
    </row>
    <row r="104" spans="1:16" ht="18">
      <c r="A104" s="4" t="s">
        <v>362</v>
      </c>
      <c r="B104" s="5" t="s">
        <v>363</v>
      </c>
      <c r="C104" s="4" t="s">
        <v>364</v>
      </c>
      <c r="D104" s="5" t="s">
        <v>22</v>
      </c>
      <c r="E104" s="5" t="s">
        <v>23</v>
      </c>
      <c r="F104" s="6">
        <v>29</v>
      </c>
      <c r="G104" s="7">
        <f t="shared" si="56"/>
        <v>14.09</v>
      </c>
      <c r="H104" s="6">
        <f t="shared" si="57"/>
        <v>408.61</v>
      </c>
      <c r="I104" s="6">
        <f t="shared" si="58"/>
        <v>3.85</v>
      </c>
      <c r="J104" s="6">
        <f t="shared" si="59"/>
        <v>111.65</v>
      </c>
      <c r="K104" s="14">
        <f t="shared" si="60"/>
        <v>17.940000000000001</v>
      </c>
      <c r="L104" s="6">
        <f t="shared" si="61"/>
        <v>520.26</v>
      </c>
      <c r="O104" s="7" t="s">
        <v>365</v>
      </c>
      <c r="P104">
        <f t="shared" si="43"/>
        <v>14.09</v>
      </c>
    </row>
    <row r="105" spans="1:16" ht="18">
      <c r="A105" s="4" t="s">
        <v>366</v>
      </c>
      <c r="B105" s="5" t="s">
        <v>367</v>
      </c>
      <c r="C105" s="4" t="s">
        <v>368</v>
      </c>
      <c r="D105" s="5" t="s">
        <v>22</v>
      </c>
      <c r="E105" s="5" t="s">
        <v>23</v>
      </c>
      <c r="F105" s="6">
        <v>29</v>
      </c>
      <c r="G105" s="7">
        <f t="shared" si="56"/>
        <v>10.18</v>
      </c>
      <c r="H105" s="6">
        <f t="shared" si="57"/>
        <v>295.22000000000003</v>
      </c>
      <c r="I105" s="6">
        <f t="shared" si="58"/>
        <v>2.78</v>
      </c>
      <c r="J105" s="6">
        <f t="shared" si="59"/>
        <v>80.62</v>
      </c>
      <c r="K105" s="14">
        <f t="shared" si="60"/>
        <v>12.959999999999999</v>
      </c>
      <c r="L105" s="6">
        <f t="shared" si="61"/>
        <v>375.84</v>
      </c>
      <c r="O105" s="7" t="s">
        <v>369</v>
      </c>
      <c r="P105">
        <f t="shared" si="43"/>
        <v>10.18</v>
      </c>
    </row>
    <row r="106" spans="1:16" ht="18">
      <c r="A106" s="4" t="s">
        <v>370</v>
      </c>
      <c r="B106" s="5" t="s">
        <v>371</v>
      </c>
      <c r="C106" s="4" t="s">
        <v>372</v>
      </c>
      <c r="D106" s="5" t="s">
        <v>22</v>
      </c>
      <c r="E106" s="5" t="s">
        <v>23</v>
      </c>
      <c r="F106" s="6">
        <v>30.36</v>
      </c>
      <c r="G106" s="7">
        <f t="shared" si="56"/>
        <v>13.38</v>
      </c>
      <c r="H106" s="6">
        <f t="shared" si="57"/>
        <v>406.22</v>
      </c>
      <c r="I106" s="6">
        <f t="shared" si="58"/>
        <v>3.66</v>
      </c>
      <c r="J106" s="6">
        <f t="shared" si="59"/>
        <v>111.12</v>
      </c>
      <c r="K106" s="14">
        <f t="shared" si="60"/>
        <v>17.04</v>
      </c>
      <c r="L106" s="6">
        <f t="shared" si="61"/>
        <v>517.33000000000004</v>
      </c>
      <c r="O106" s="7" t="s">
        <v>373</v>
      </c>
      <c r="P106">
        <f t="shared" si="43"/>
        <v>13.38</v>
      </c>
    </row>
    <row r="107" spans="1:16" ht="20.100000000000001" customHeight="1">
      <c r="A107" s="2" t="s">
        <v>374</v>
      </c>
      <c r="B107" s="151" t="s">
        <v>375</v>
      </c>
      <c r="C107" s="152"/>
      <c r="D107" s="152"/>
      <c r="E107" s="152"/>
      <c r="F107" s="152"/>
      <c r="G107" s="153"/>
      <c r="H107" s="3">
        <f>H108+H117+H127</f>
        <v>6874.9000000000005</v>
      </c>
      <c r="I107" s="18"/>
      <c r="J107" s="3">
        <f>J108+J117+J127</f>
        <v>1880.52</v>
      </c>
      <c r="K107" s="18"/>
      <c r="L107" s="3">
        <f>L108+L117+L127</f>
        <v>8755.42</v>
      </c>
      <c r="P107">
        <f t="shared" si="43"/>
        <v>0</v>
      </c>
    </row>
    <row r="108" spans="1:16" ht="20.100000000000001" customHeight="1">
      <c r="A108" s="2" t="s">
        <v>376</v>
      </c>
      <c r="B108" s="151" t="s">
        <v>377</v>
      </c>
      <c r="C108" s="152"/>
      <c r="D108" s="152"/>
      <c r="E108" s="152"/>
      <c r="F108" s="152"/>
      <c r="G108" s="153"/>
      <c r="H108" s="3">
        <f>SUM(H109:H116)</f>
        <v>1434.44</v>
      </c>
      <c r="I108" s="18"/>
      <c r="J108" s="3">
        <f>SUM(J109:J116)</f>
        <v>392.31</v>
      </c>
      <c r="K108" s="18"/>
      <c r="L108" s="3">
        <f>SUM(L109:L116)</f>
        <v>1826.7500000000002</v>
      </c>
      <c r="P108">
        <f t="shared" si="43"/>
        <v>0</v>
      </c>
    </row>
    <row r="109" spans="1:16" ht="27">
      <c r="A109" s="4" t="s">
        <v>378</v>
      </c>
      <c r="B109" s="5" t="s">
        <v>379</v>
      </c>
      <c r="C109" s="4" t="s">
        <v>380</v>
      </c>
      <c r="D109" s="5" t="s">
        <v>22</v>
      </c>
      <c r="E109" s="5" t="s">
        <v>32</v>
      </c>
      <c r="F109" s="6">
        <v>8</v>
      </c>
      <c r="G109" s="7">
        <f t="shared" ref="G109:G116" si="62">P109</f>
        <v>98.49</v>
      </c>
      <c r="H109" s="6">
        <f t="shared" ref="H109:H116" si="63">ROUND(F109*G109,2)</f>
        <v>787.92</v>
      </c>
      <c r="I109" s="6">
        <f t="shared" ref="I109:I116" si="64">ROUND(G109*$L$5,2)</f>
        <v>26.94</v>
      </c>
      <c r="J109" s="6">
        <f t="shared" ref="J109:J116" si="65">ROUND(F109*I109,2)</f>
        <v>215.52</v>
      </c>
      <c r="K109" s="14">
        <f t="shared" ref="K109:K116" si="66">G109+I109</f>
        <v>125.42999999999999</v>
      </c>
      <c r="L109" s="6">
        <f t="shared" ref="L109:L116" si="67">ROUND(F109*K109,2)</f>
        <v>1003.44</v>
      </c>
      <c r="O109" s="7" t="s">
        <v>381</v>
      </c>
      <c r="P109">
        <f t="shared" si="43"/>
        <v>98.49</v>
      </c>
    </row>
    <row r="110" spans="1:16" ht="27">
      <c r="A110" s="4" t="s">
        <v>382</v>
      </c>
      <c r="B110" s="5" t="s">
        <v>383</v>
      </c>
      <c r="C110" s="4" t="s">
        <v>384</v>
      </c>
      <c r="D110" s="5" t="s">
        <v>22</v>
      </c>
      <c r="E110" s="5" t="s">
        <v>32</v>
      </c>
      <c r="F110" s="6">
        <v>4</v>
      </c>
      <c r="G110" s="7">
        <f t="shared" si="62"/>
        <v>88.51</v>
      </c>
      <c r="H110" s="6">
        <f t="shared" si="63"/>
        <v>354.04</v>
      </c>
      <c r="I110" s="6">
        <f t="shared" si="64"/>
        <v>24.21</v>
      </c>
      <c r="J110" s="6">
        <f t="shared" si="65"/>
        <v>96.84</v>
      </c>
      <c r="K110" s="14">
        <f t="shared" si="66"/>
        <v>112.72</v>
      </c>
      <c r="L110" s="6">
        <f t="shared" si="67"/>
        <v>450.88</v>
      </c>
      <c r="O110" s="7" t="s">
        <v>385</v>
      </c>
      <c r="P110">
        <f t="shared" si="43"/>
        <v>88.51</v>
      </c>
    </row>
    <row r="111" spans="1:16" ht="18">
      <c r="A111" s="4" t="s">
        <v>386</v>
      </c>
      <c r="B111" s="5" t="s">
        <v>387</v>
      </c>
      <c r="C111" s="4" t="s">
        <v>388</v>
      </c>
      <c r="D111" s="5" t="s">
        <v>22</v>
      </c>
      <c r="E111" s="5" t="s">
        <v>146</v>
      </c>
      <c r="F111" s="6">
        <v>15</v>
      </c>
      <c r="G111" s="7">
        <f t="shared" si="62"/>
        <v>14.53</v>
      </c>
      <c r="H111" s="6">
        <f t="shared" si="63"/>
        <v>217.95</v>
      </c>
      <c r="I111" s="6">
        <f t="shared" si="64"/>
        <v>3.97</v>
      </c>
      <c r="J111" s="6">
        <f t="shared" si="65"/>
        <v>59.55</v>
      </c>
      <c r="K111" s="14">
        <f t="shared" si="66"/>
        <v>18.5</v>
      </c>
      <c r="L111" s="6">
        <f t="shared" si="67"/>
        <v>277.5</v>
      </c>
      <c r="O111" s="7" t="s">
        <v>389</v>
      </c>
      <c r="P111">
        <f t="shared" si="43"/>
        <v>14.53</v>
      </c>
    </row>
    <row r="112" spans="1:16" ht="18">
      <c r="A112" s="4" t="s">
        <v>390</v>
      </c>
      <c r="B112" s="5" t="s">
        <v>391</v>
      </c>
      <c r="C112" s="4" t="s">
        <v>392</v>
      </c>
      <c r="D112" s="5" t="s">
        <v>22</v>
      </c>
      <c r="E112" s="5" t="s">
        <v>32</v>
      </c>
      <c r="F112" s="6">
        <v>2</v>
      </c>
      <c r="G112" s="7">
        <f t="shared" si="62"/>
        <v>3.33</v>
      </c>
      <c r="H112" s="6">
        <f t="shared" si="63"/>
        <v>6.66</v>
      </c>
      <c r="I112" s="6">
        <f t="shared" si="64"/>
        <v>0.91</v>
      </c>
      <c r="J112" s="6">
        <f t="shared" si="65"/>
        <v>1.82</v>
      </c>
      <c r="K112" s="14">
        <f t="shared" si="66"/>
        <v>4.24</v>
      </c>
      <c r="L112" s="6">
        <f t="shared" si="67"/>
        <v>8.48</v>
      </c>
      <c r="O112" s="7" t="s">
        <v>393</v>
      </c>
      <c r="P112">
        <f t="shared" si="43"/>
        <v>3.33</v>
      </c>
    </row>
    <row r="113" spans="1:16" ht="18">
      <c r="A113" s="4" t="s">
        <v>394</v>
      </c>
      <c r="B113" s="5" t="s">
        <v>395</v>
      </c>
      <c r="C113" s="4" t="s">
        <v>396</v>
      </c>
      <c r="D113" s="5" t="s">
        <v>22</v>
      </c>
      <c r="E113" s="5" t="s">
        <v>32</v>
      </c>
      <c r="F113" s="6">
        <v>4</v>
      </c>
      <c r="G113" s="7">
        <f t="shared" si="62"/>
        <v>5.7</v>
      </c>
      <c r="H113" s="6">
        <f t="shared" si="63"/>
        <v>22.8</v>
      </c>
      <c r="I113" s="6">
        <f t="shared" si="64"/>
        <v>1.56</v>
      </c>
      <c r="J113" s="6">
        <f t="shared" si="65"/>
        <v>6.24</v>
      </c>
      <c r="K113" s="14">
        <f t="shared" si="66"/>
        <v>7.26</v>
      </c>
      <c r="L113" s="6">
        <f t="shared" si="67"/>
        <v>29.04</v>
      </c>
      <c r="O113" s="7" t="s">
        <v>397</v>
      </c>
      <c r="P113">
        <f t="shared" si="43"/>
        <v>5.7</v>
      </c>
    </row>
    <row r="114" spans="1:16" ht="18">
      <c r="A114" s="4" t="s">
        <v>398</v>
      </c>
      <c r="B114" s="5" t="s">
        <v>399</v>
      </c>
      <c r="C114" s="4" t="s">
        <v>400</v>
      </c>
      <c r="D114" s="5" t="s">
        <v>22</v>
      </c>
      <c r="E114" s="5" t="s">
        <v>32</v>
      </c>
      <c r="F114" s="6">
        <v>2</v>
      </c>
      <c r="G114" s="7">
        <f t="shared" si="62"/>
        <v>9.2799999999999994</v>
      </c>
      <c r="H114" s="6">
        <f t="shared" si="63"/>
        <v>18.559999999999999</v>
      </c>
      <c r="I114" s="6">
        <f t="shared" si="64"/>
        <v>2.54</v>
      </c>
      <c r="J114" s="6">
        <f t="shared" si="65"/>
        <v>5.08</v>
      </c>
      <c r="K114" s="14">
        <f t="shared" si="66"/>
        <v>11.82</v>
      </c>
      <c r="L114" s="6">
        <f t="shared" si="67"/>
        <v>23.64</v>
      </c>
      <c r="O114" s="7" t="s">
        <v>401</v>
      </c>
      <c r="P114">
        <f t="shared" si="43"/>
        <v>9.2799999999999994</v>
      </c>
    </row>
    <row r="115" spans="1:16" ht="18">
      <c r="A115" s="4" t="s">
        <v>402</v>
      </c>
      <c r="B115" s="5" t="s">
        <v>403</v>
      </c>
      <c r="C115" s="4" t="s">
        <v>404</v>
      </c>
      <c r="D115" s="5" t="s">
        <v>22</v>
      </c>
      <c r="E115" s="5" t="s">
        <v>32</v>
      </c>
      <c r="F115" s="6">
        <v>2</v>
      </c>
      <c r="G115" s="7">
        <f t="shared" si="62"/>
        <v>6.13</v>
      </c>
      <c r="H115" s="6">
        <f t="shared" si="63"/>
        <v>12.26</v>
      </c>
      <c r="I115" s="6">
        <f t="shared" si="64"/>
        <v>1.68</v>
      </c>
      <c r="J115" s="6">
        <f t="shared" si="65"/>
        <v>3.36</v>
      </c>
      <c r="K115" s="14">
        <f t="shared" si="66"/>
        <v>7.81</v>
      </c>
      <c r="L115" s="6">
        <f t="shared" si="67"/>
        <v>15.62</v>
      </c>
      <c r="O115" s="7" t="s">
        <v>405</v>
      </c>
      <c r="P115">
        <f t="shared" si="43"/>
        <v>6.13</v>
      </c>
    </row>
    <row r="116" spans="1:16" ht="27">
      <c r="A116" s="4" t="s">
        <v>406</v>
      </c>
      <c r="B116" s="5" t="s">
        <v>407</v>
      </c>
      <c r="C116" s="4" t="s">
        <v>408</v>
      </c>
      <c r="D116" s="5" t="s">
        <v>22</v>
      </c>
      <c r="E116" s="5" t="s">
        <v>32</v>
      </c>
      <c r="F116" s="6">
        <v>3</v>
      </c>
      <c r="G116" s="7">
        <f t="shared" si="62"/>
        <v>4.75</v>
      </c>
      <c r="H116" s="6">
        <f t="shared" si="63"/>
        <v>14.25</v>
      </c>
      <c r="I116" s="6">
        <f t="shared" si="64"/>
        <v>1.3</v>
      </c>
      <c r="J116" s="6">
        <f t="shared" si="65"/>
        <v>3.9</v>
      </c>
      <c r="K116" s="14">
        <f t="shared" si="66"/>
        <v>6.05</v>
      </c>
      <c r="L116" s="6">
        <f t="shared" si="67"/>
        <v>18.149999999999999</v>
      </c>
      <c r="O116" s="7" t="s">
        <v>409</v>
      </c>
      <c r="P116">
        <f t="shared" si="43"/>
        <v>4.75</v>
      </c>
    </row>
    <row r="117" spans="1:16" ht="20.100000000000001" customHeight="1">
      <c r="A117" s="2" t="s">
        <v>410</v>
      </c>
      <c r="B117" s="151" t="s">
        <v>411</v>
      </c>
      <c r="C117" s="152"/>
      <c r="D117" s="152"/>
      <c r="E117" s="152"/>
      <c r="F117" s="152"/>
      <c r="G117" s="153"/>
      <c r="H117" s="3">
        <f>SUM(H118:H126)</f>
        <v>1742.96</v>
      </c>
      <c r="I117" s="18"/>
      <c r="J117" s="3">
        <f>SUM(J118:J126)</f>
        <v>476.83</v>
      </c>
      <c r="K117" s="18"/>
      <c r="L117" s="3">
        <f>SUM(L118:L126)</f>
        <v>2219.79</v>
      </c>
      <c r="P117">
        <f t="shared" si="43"/>
        <v>0</v>
      </c>
    </row>
    <row r="118" spans="1:16" ht="18">
      <c r="A118" s="4" t="s">
        <v>412</v>
      </c>
      <c r="B118" s="5" t="s">
        <v>413</v>
      </c>
      <c r="C118" s="4" t="s">
        <v>414</v>
      </c>
      <c r="D118" s="5" t="s">
        <v>16</v>
      </c>
      <c r="E118" s="5" t="s">
        <v>415</v>
      </c>
      <c r="F118" s="6">
        <v>2</v>
      </c>
      <c r="G118" s="7">
        <f t="shared" ref="G118:G126" si="68">P118</f>
        <v>116.93</v>
      </c>
      <c r="H118" s="6">
        <f t="shared" ref="H118:H126" si="69">ROUND(F118*G118,2)</f>
        <v>233.86</v>
      </c>
      <c r="I118" s="6">
        <f t="shared" ref="I118:I126" si="70">ROUND(G118*$L$5,2)</f>
        <v>31.98</v>
      </c>
      <c r="J118" s="6">
        <f t="shared" ref="J118:J126" si="71">ROUND(F118*I118,2)</f>
        <v>63.96</v>
      </c>
      <c r="K118" s="14">
        <f t="shared" ref="K118:K126" si="72">G118+I118</f>
        <v>148.91</v>
      </c>
      <c r="L118" s="6">
        <f t="shared" ref="L118:L126" si="73">ROUND(F118*K118,2)</f>
        <v>297.82</v>
      </c>
      <c r="O118" s="7" t="s">
        <v>416</v>
      </c>
      <c r="P118">
        <f t="shared" si="43"/>
        <v>116.93</v>
      </c>
    </row>
    <row r="119" spans="1:16" ht="18">
      <c r="A119" s="4" t="s">
        <v>417</v>
      </c>
      <c r="B119" s="5" t="s">
        <v>418</v>
      </c>
      <c r="C119" s="4" t="s">
        <v>419</v>
      </c>
      <c r="D119" s="5" t="s">
        <v>16</v>
      </c>
      <c r="E119" s="5" t="s">
        <v>17</v>
      </c>
      <c r="F119" s="6">
        <v>1</v>
      </c>
      <c r="G119" s="7">
        <f t="shared" si="68"/>
        <v>114.39</v>
      </c>
      <c r="H119" s="6">
        <f t="shared" si="69"/>
        <v>114.39</v>
      </c>
      <c r="I119" s="6">
        <f t="shared" si="70"/>
        <v>31.29</v>
      </c>
      <c r="J119" s="6">
        <f t="shared" si="71"/>
        <v>31.29</v>
      </c>
      <c r="K119" s="14">
        <f t="shared" si="72"/>
        <v>145.68</v>
      </c>
      <c r="L119" s="6">
        <f t="shared" si="73"/>
        <v>145.68</v>
      </c>
      <c r="O119" s="7" t="s">
        <v>420</v>
      </c>
      <c r="P119">
        <f t="shared" si="43"/>
        <v>114.39</v>
      </c>
    </row>
    <row r="120" spans="1:16" ht="18">
      <c r="A120" s="4" t="s">
        <v>421</v>
      </c>
      <c r="B120" s="5" t="s">
        <v>422</v>
      </c>
      <c r="C120" s="4" t="s">
        <v>423</v>
      </c>
      <c r="D120" s="5" t="s">
        <v>16</v>
      </c>
      <c r="E120" s="5" t="s">
        <v>17</v>
      </c>
      <c r="F120" s="6">
        <v>2</v>
      </c>
      <c r="G120" s="7">
        <f t="shared" si="68"/>
        <v>71.510000000000005</v>
      </c>
      <c r="H120" s="6">
        <f t="shared" si="69"/>
        <v>143.02000000000001</v>
      </c>
      <c r="I120" s="6">
        <f t="shared" si="70"/>
        <v>19.559999999999999</v>
      </c>
      <c r="J120" s="6">
        <f t="shared" si="71"/>
        <v>39.119999999999997</v>
      </c>
      <c r="K120" s="14">
        <f t="shared" si="72"/>
        <v>91.070000000000007</v>
      </c>
      <c r="L120" s="6">
        <f t="shared" si="73"/>
        <v>182.14</v>
      </c>
      <c r="O120" s="7" t="s">
        <v>424</v>
      </c>
      <c r="P120">
        <f t="shared" si="43"/>
        <v>71.510000000000005</v>
      </c>
    </row>
    <row r="121" spans="1:16" ht="18">
      <c r="A121" s="4" t="s">
        <v>425</v>
      </c>
      <c r="B121" s="5" t="s">
        <v>426</v>
      </c>
      <c r="C121" s="4" t="s">
        <v>427</v>
      </c>
      <c r="D121" s="5" t="s">
        <v>22</v>
      </c>
      <c r="E121" s="5" t="s">
        <v>32</v>
      </c>
      <c r="F121" s="6">
        <v>1</v>
      </c>
      <c r="G121" s="7">
        <f t="shared" si="68"/>
        <v>255.88</v>
      </c>
      <c r="H121" s="6">
        <f t="shared" si="69"/>
        <v>255.88</v>
      </c>
      <c r="I121" s="6">
        <f t="shared" si="70"/>
        <v>69.98</v>
      </c>
      <c r="J121" s="6">
        <f t="shared" si="71"/>
        <v>69.98</v>
      </c>
      <c r="K121" s="14">
        <f t="shared" si="72"/>
        <v>325.86</v>
      </c>
      <c r="L121" s="6">
        <f t="shared" si="73"/>
        <v>325.86</v>
      </c>
      <c r="O121" s="7" t="s">
        <v>428</v>
      </c>
      <c r="P121">
        <f t="shared" si="43"/>
        <v>255.88</v>
      </c>
    </row>
    <row r="122" spans="1:16" ht="27">
      <c r="A122" s="4" t="s">
        <v>429</v>
      </c>
      <c r="B122" s="5" t="s">
        <v>430</v>
      </c>
      <c r="C122" s="4" t="s">
        <v>431</v>
      </c>
      <c r="D122" s="5" t="s">
        <v>22</v>
      </c>
      <c r="E122" s="5" t="s">
        <v>32</v>
      </c>
      <c r="F122" s="6">
        <v>1</v>
      </c>
      <c r="G122" s="7">
        <f t="shared" si="68"/>
        <v>325.69</v>
      </c>
      <c r="H122" s="6">
        <f t="shared" si="69"/>
        <v>325.69</v>
      </c>
      <c r="I122" s="6">
        <f t="shared" si="70"/>
        <v>89.08</v>
      </c>
      <c r="J122" s="6">
        <f t="shared" si="71"/>
        <v>89.08</v>
      </c>
      <c r="K122" s="14">
        <f t="shared" si="72"/>
        <v>414.77</v>
      </c>
      <c r="L122" s="6">
        <f t="shared" si="73"/>
        <v>414.77</v>
      </c>
      <c r="O122" s="7" t="s">
        <v>432</v>
      </c>
      <c r="P122">
        <f t="shared" si="43"/>
        <v>325.69</v>
      </c>
    </row>
    <row r="123" spans="1:16" ht="27">
      <c r="A123" s="4" t="s">
        <v>433</v>
      </c>
      <c r="B123" s="5" t="s">
        <v>434</v>
      </c>
      <c r="C123" s="4" t="s">
        <v>435</v>
      </c>
      <c r="D123" s="5" t="s">
        <v>22</v>
      </c>
      <c r="E123" s="5" t="s">
        <v>32</v>
      </c>
      <c r="F123" s="6">
        <v>4</v>
      </c>
      <c r="G123" s="7">
        <f t="shared" si="68"/>
        <v>26.49</v>
      </c>
      <c r="H123" s="6">
        <f t="shared" si="69"/>
        <v>105.96</v>
      </c>
      <c r="I123" s="6">
        <f t="shared" si="70"/>
        <v>7.25</v>
      </c>
      <c r="J123" s="6">
        <f t="shared" si="71"/>
        <v>29</v>
      </c>
      <c r="K123" s="14">
        <f t="shared" si="72"/>
        <v>33.739999999999995</v>
      </c>
      <c r="L123" s="6">
        <f t="shared" si="73"/>
        <v>134.96</v>
      </c>
      <c r="O123" s="7" t="s">
        <v>436</v>
      </c>
      <c r="P123">
        <f t="shared" si="43"/>
        <v>26.49</v>
      </c>
    </row>
    <row r="124" spans="1:16" ht="27">
      <c r="A124" s="4" t="s">
        <v>437</v>
      </c>
      <c r="B124" s="5" t="s">
        <v>438</v>
      </c>
      <c r="C124" s="4" t="s">
        <v>439</v>
      </c>
      <c r="D124" s="5" t="s">
        <v>22</v>
      </c>
      <c r="E124" s="5" t="s">
        <v>146</v>
      </c>
      <c r="F124" s="6">
        <v>17</v>
      </c>
      <c r="G124" s="7">
        <f t="shared" si="68"/>
        <v>12.24</v>
      </c>
      <c r="H124" s="6">
        <f t="shared" si="69"/>
        <v>208.08</v>
      </c>
      <c r="I124" s="6">
        <f t="shared" si="70"/>
        <v>3.35</v>
      </c>
      <c r="J124" s="6">
        <f t="shared" si="71"/>
        <v>56.95</v>
      </c>
      <c r="K124" s="14">
        <f t="shared" si="72"/>
        <v>15.59</v>
      </c>
      <c r="L124" s="6">
        <f t="shared" si="73"/>
        <v>265.02999999999997</v>
      </c>
      <c r="O124" s="7" t="s">
        <v>440</v>
      </c>
      <c r="P124">
        <f t="shared" si="43"/>
        <v>12.24</v>
      </c>
    </row>
    <row r="125" spans="1:16" ht="18">
      <c r="A125" s="4" t="s">
        <v>441</v>
      </c>
      <c r="B125" s="5" t="s">
        <v>442</v>
      </c>
      <c r="C125" s="4" t="s">
        <v>443</v>
      </c>
      <c r="D125" s="5" t="s">
        <v>16</v>
      </c>
      <c r="E125" s="5" t="s">
        <v>17</v>
      </c>
      <c r="F125" s="6">
        <v>1</v>
      </c>
      <c r="G125" s="7">
        <f t="shared" si="68"/>
        <v>9.1300000000000008</v>
      </c>
      <c r="H125" s="6">
        <f t="shared" si="69"/>
        <v>9.1300000000000008</v>
      </c>
      <c r="I125" s="6">
        <f t="shared" si="70"/>
        <v>2.5</v>
      </c>
      <c r="J125" s="6">
        <f t="shared" si="71"/>
        <v>2.5</v>
      </c>
      <c r="K125" s="14">
        <f t="shared" si="72"/>
        <v>11.63</v>
      </c>
      <c r="L125" s="6">
        <f t="shared" si="73"/>
        <v>11.63</v>
      </c>
      <c r="O125" s="7" t="s">
        <v>444</v>
      </c>
      <c r="P125">
        <f t="shared" si="43"/>
        <v>9.1300000000000008</v>
      </c>
    </row>
    <row r="126" spans="1:16" ht="27">
      <c r="A126" s="4" t="s">
        <v>445</v>
      </c>
      <c r="B126" s="5" t="s">
        <v>446</v>
      </c>
      <c r="C126" s="4" t="s">
        <v>447</v>
      </c>
      <c r="D126" s="5" t="s">
        <v>22</v>
      </c>
      <c r="E126" s="5" t="s">
        <v>146</v>
      </c>
      <c r="F126" s="6">
        <v>15</v>
      </c>
      <c r="G126" s="7">
        <f t="shared" si="68"/>
        <v>23.13</v>
      </c>
      <c r="H126" s="6">
        <f t="shared" si="69"/>
        <v>346.95</v>
      </c>
      <c r="I126" s="6">
        <f t="shared" si="70"/>
        <v>6.33</v>
      </c>
      <c r="J126" s="6">
        <f t="shared" si="71"/>
        <v>94.95</v>
      </c>
      <c r="K126" s="14">
        <f t="shared" si="72"/>
        <v>29.46</v>
      </c>
      <c r="L126" s="6">
        <f t="shared" si="73"/>
        <v>441.9</v>
      </c>
      <c r="O126" s="7" t="s">
        <v>448</v>
      </c>
      <c r="P126">
        <f t="shared" si="43"/>
        <v>23.13</v>
      </c>
    </row>
    <row r="127" spans="1:16" ht="20.100000000000001" customHeight="1">
      <c r="A127" s="2" t="s">
        <v>449</v>
      </c>
      <c r="B127" s="151" t="s">
        <v>450</v>
      </c>
      <c r="C127" s="152"/>
      <c r="D127" s="152"/>
      <c r="E127" s="152"/>
      <c r="F127" s="152"/>
      <c r="G127" s="153"/>
      <c r="H127" s="3">
        <f>SUM(H128:H133)</f>
        <v>3697.5000000000005</v>
      </c>
      <c r="I127" s="18"/>
      <c r="J127" s="3">
        <f>SUM(J128:J133)</f>
        <v>1011.38</v>
      </c>
      <c r="K127" s="18"/>
      <c r="L127" s="3">
        <f>SUM(L128:L133)</f>
        <v>4708.88</v>
      </c>
      <c r="P127">
        <f t="shared" si="43"/>
        <v>0</v>
      </c>
    </row>
    <row r="128" spans="1:16" ht="27">
      <c r="A128" s="4" t="s">
        <v>451</v>
      </c>
      <c r="B128" s="5" t="s">
        <v>452</v>
      </c>
      <c r="C128" s="4" t="s">
        <v>453</v>
      </c>
      <c r="D128" s="5" t="s">
        <v>22</v>
      </c>
      <c r="E128" s="5" t="s">
        <v>146</v>
      </c>
      <c r="F128" s="6">
        <v>70.5</v>
      </c>
      <c r="G128" s="7">
        <f t="shared" ref="G128:G133" si="74">P128</f>
        <v>26.03</v>
      </c>
      <c r="H128" s="6">
        <f t="shared" ref="H128:H133" si="75">ROUND(F128*G128,2)</f>
        <v>1835.12</v>
      </c>
      <c r="I128" s="6">
        <f t="shared" ref="I128:I133" si="76">ROUND(G128*$L$5,2)</f>
        <v>7.12</v>
      </c>
      <c r="J128" s="6">
        <f t="shared" ref="J128:J133" si="77">ROUND(F128*I128,2)</f>
        <v>501.96</v>
      </c>
      <c r="K128" s="14">
        <f t="shared" ref="K128:K133" si="78">G128+I128</f>
        <v>33.15</v>
      </c>
      <c r="L128" s="6">
        <f t="shared" ref="L128:L133" si="79">ROUND(F128*K128,2)</f>
        <v>2337.08</v>
      </c>
      <c r="O128" s="7" t="s">
        <v>454</v>
      </c>
      <c r="P128">
        <f t="shared" si="43"/>
        <v>26.03</v>
      </c>
    </row>
    <row r="129" spans="1:16" ht="27">
      <c r="A129" s="4" t="s">
        <v>455</v>
      </c>
      <c r="B129" s="5" t="s">
        <v>456</v>
      </c>
      <c r="C129" s="4" t="s">
        <v>457</v>
      </c>
      <c r="D129" s="5" t="s">
        <v>22</v>
      </c>
      <c r="E129" s="5" t="s">
        <v>32</v>
      </c>
      <c r="F129" s="6">
        <v>5</v>
      </c>
      <c r="G129" s="7">
        <f t="shared" si="74"/>
        <v>26.66</v>
      </c>
      <c r="H129" s="6">
        <f t="shared" si="75"/>
        <v>133.30000000000001</v>
      </c>
      <c r="I129" s="6">
        <f t="shared" si="76"/>
        <v>7.29</v>
      </c>
      <c r="J129" s="6">
        <f t="shared" si="77"/>
        <v>36.450000000000003</v>
      </c>
      <c r="K129" s="14">
        <f t="shared" si="78"/>
        <v>33.950000000000003</v>
      </c>
      <c r="L129" s="6">
        <f t="shared" si="79"/>
        <v>169.75</v>
      </c>
      <c r="O129" s="7" t="s">
        <v>458</v>
      </c>
      <c r="P129">
        <f t="shared" si="43"/>
        <v>26.66</v>
      </c>
    </row>
    <row r="130" spans="1:16" ht="27">
      <c r="A130" s="4" t="s">
        <v>459</v>
      </c>
      <c r="B130" s="5" t="s">
        <v>460</v>
      </c>
      <c r="C130" s="4" t="s">
        <v>461</v>
      </c>
      <c r="D130" s="5" t="s">
        <v>22</v>
      </c>
      <c r="E130" s="5" t="s">
        <v>32</v>
      </c>
      <c r="F130" s="6">
        <v>10</v>
      </c>
      <c r="G130" s="7">
        <f t="shared" si="74"/>
        <v>21.6</v>
      </c>
      <c r="H130" s="6">
        <f t="shared" si="75"/>
        <v>216</v>
      </c>
      <c r="I130" s="6">
        <f t="shared" si="76"/>
        <v>5.91</v>
      </c>
      <c r="J130" s="6">
        <f t="shared" si="77"/>
        <v>59.1</v>
      </c>
      <c r="K130" s="14">
        <f t="shared" si="78"/>
        <v>27.51</v>
      </c>
      <c r="L130" s="6">
        <f t="shared" si="79"/>
        <v>275.10000000000002</v>
      </c>
      <c r="O130" s="7" t="s">
        <v>462</v>
      </c>
      <c r="P130">
        <f t="shared" si="43"/>
        <v>21.6</v>
      </c>
    </row>
    <row r="131" spans="1:16" ht="27">
      <c r="A131" s="4" t="s">
        <v>463</v>
      </c>
      <c r="B131" s="5" t="s">
        <v>464</v>
      </c>
      <c r="C131" s="4" t="s">
        <v>465</v>
      </c>
      <c r="D131" s="5" t="s">
        <v>22</v>
      </c>
      <c r="E131" s="5" t="s">
        <v>32</v>
      </c>
      <c r="F131" s="6">
        <v>6</v>
      </c>
      <c r="G131" s="7">
        <f t="shared" si="74"/>
        <v>41.81</v>
      </c>
      <c r="H131" s="6">
        <f t="shared" si="75"/>
        <v>250.86</v>
      </c>
      <c r="I131" s="6">
        <f t="shared" si="76"/>
        <v>11.44</v>
      </c>
      <c r="J131" s="6">
        <f t="shared" si="77"/>
        <v>68.64</v>
      </c>
      <c r="K131" s="14">
        <f t="shared" si="78"/>
        <v>53.25</v>
      </c>
      <c r="L131" s="6">
        <f t="shared" si="79"/>
        <v>319.5</v>
      </c>
      <c r="O131" s="7" t="s">
        <v>466</v>
      </c>
      <c r="P131">
        <f t="shared" si="43"/>
        <v>41.81</v>
      </c>
    </row>
    <row r="132" spans="1:16" ht="27">
      <c r="A132" s="4" t="s">
        <v>467</v>
      </c>
      <c r="B132" s="5" t="s">
        <v>460</v>
      </c>
      <c r="C132" s="4" t="s">
        <v>461</v>
      </c>
      <c r="D132" s="5" t="s">
        <v>22</v>
      </c>
      <c r="E132" s="5" t="s">
        <v>32</v>
      </c>
      <c r="F132" s="6">
        <v>3</v>
      </c>
      <c r="G132" s="7">
        <f t="shared" si="74"/>
        <v>21.6</v>
      </c>
      <c r="H132" s="6">
        <f t="shared" si="75"/>
        <v>64.8</v>
      </c>
      <c r="I132" s="6">
        <f t="shared" si="76"/>
        <v>5.91</v>
      </c>
      <c r="J132" s="6">
        <f t="shared" si="77"/>
        <v>17.73</v>
      </c>
      <c r="K132" s="14">
        <f t="shared" si="78"/>
        <v>27.51</v>
      </c>
      <c r="L132" s="6">
        <f t="shared" si="79"/>
        <v>82.53</v>
      </c>
      <c r="O132" s="7" t="s">
        <v>462</v>
      </c>
      <c r="P132">
        <f t="shared" si="43"/>
        <v>21.6</v>
      </c>
    </row>
    <row r="133" spans="1:16" ht="27">
      <c r="A133" s="4" t="s">
        <v>468</v>
      </c>
      <c r="B133" s="5" t="s">
        <v>469</v>
      </c>
      <c r="C133" s="4" t="s">
        <v>470</v>
      </c>
      <c r="D133" s="5" t="s">
        <v>22</v>
      </c>
      <c r="E133" s="5" t="s">
        <v>32</v>
      </c>
      <c r="F133" s="6">
        <v>2</v>
      </c>
      <c r="G133" s="7">
        <f t="shared" si="74"/>
        <v>598.71</v>
      </c>
      <c r="H133" s="6">
        <f t="shared" si="75"/>
        <v>1197.42</v>
      </c>
      <c r="I133" s="6">
        <f t="shared" si="76"/>
        <v>163.75</v>
      </c>
      <c r="J133" s="6">
        <f t="shared" si="77"/>
        <v>327.5</v>
      </c>
      <c r="K133" s="14">
        <f t="shared" si="78"/>
        <v>762.46</v>
      </c>
      <c r="L133" s="6">
        <f t="shared" si="79"/>
        <v>1524.92</v>
      </c>
      <c r="O133" s="7" t="s">
        <v>471</v>
      </c>
      <c r="P133">
        <f t="shared" si="43"/>
        <v>598.71</v>
      </c>
    </row>
    <row r="134" spans="1:16" ht="20.100000000000001" customHeight="1">
      <c r="A134" s="2" t="s">
        <v>472</v>
      </c>
      <c r="B134" s="151" t="s">
        <v>473</v>
      </c>
      <c r="C134" s="152"/>
      <c r="D134" s="152"/>
      <c r="E134" s="152"/>
      <c r="F134" s="152"/>
      <c r="G134" s="153"/>
      <c r="H134" s="3">
        <f>SUM(H135:H167)</f>
        <v>43561.960000000006</v>
      </c>
      <c r="I134" s="18"/>
      <c r="J134" s="3">
        <f>SUM(J135:J167)</f>
        <v>11913.170000000002</v>
      </c>
      <c r="K134" s="18"/>
      <c r="L134" s="3">
        <f>SUM(L135:L167)</f>
        <v>55475.13</v>
      </c>
      <c r="P134">
        <f t="shared" si="43"/>
        <v>0</v>
      </c>
    </row>
    <row r="135" spans="1:16" ht="27">
      <c r="A135" s="4" t="s">
        <v>474</v>
      </c>
      <c r="B135" s="5" t="s">
        <v>475</v>
      </c>
      <c r="C135" s="4" t="s">
        <v>476</v>
      </c>
      <c r="D135" s="5" t="s">
        <v>22</v>
      </c>
      <c r="E135" s="5" t="s">
        <v>146</v>
      </c>
      <c r="F135" s="6">
        <v>150</v>
      </c>
      <c r="G135" s="7">
        <f t="shared" ref="G135:G167" si="80">P135</f>
        <v>4.21</v>
      </c>
      <c r="H135" s="6">
        <f t="shared" ref="H135:H167" si="81">ROUND(F135*G135,2)</f>
        <v>631.5</v>
      </c>
      <c r="I135" s="6">
        <f t="shared" ref="I135:I167" si="82">ROUND(G135*$L$5,2)</f>
        <v>1.1499999999999999</v>
      </c>
      <c r="J135" s="6">
        <f t="shared" ref="J135:J167" si="83">ROUND(F135*I135,2)</f>
        <v>172.5</v>
      </c>
      <c r="K135" s="14">
        <f t="shared" ref="K135:K167" si="84">G135+I135</f>
        <v>5.3599999999999994</v>
      </c>
      <c r="L135" s="6">
        <f t="shared" ref="L135:L167" si="85">ROUND(F135*K135,2)</f>
        <v>804</v>
      </c>
      <c r="O135" s="7" t="s">
        <v>477</v>
      </c>
      <c r="P135">
        <f t="shared" si="43"/>
        <v>4.21</v>
      </c>
    </row>
    <row r="136" spans="1:16" ht="27">
      <c r="A136" s="4" t="s">
        <v>478</v>
      </c>
      <c r="B136" s="5" t="s">
        <v>479</v>
      </c>
      <c r="C136" s="4" t="s">
        <v>480</v>
      </c>
      <c r="D136" s="5" t="s">
        <v>22</v>
      </c>
      <c r="E136" s="5" t="s">
        <v>146</v>
      </c>
      <c r="F136" s="6">
        <v>220</v>
      </c>
      <c r="G136" s="7">
        <f t="shared" si="80"/>
        <v>5.91</v>
      </c>
      <c r="H136" s="6">
        <f t="shared" si="81"/>
        <v>1300.2</v>
      </c>
      <c r="I136" s="6">
        <f t="shared" si="82"/>
        <v>1.62</v>
      </c>
      <c r="J136" s="6">
        <f t="shared" si="83"/>
        <v>356.4</v>
      </c>
      <c r="K136" s="14">
        <f t="shared" si="84"/>
        <v>7.53</v>
      </c>
      <c r="L136" s="6">
        <f t="shared" si="85"/>
        <v>1656.6</v>
      </c>
      <c r="O136" s="7" t="s">
        <v>481</v>
      </c>
      <c r="P136">
        <f t="shared" si="43"/>
        <v>5.91</v>
      </c>
    </row>
    <row r="137" spans="1:16" ht="18">
      <c r="A137" s="4" t="s">
        <v>482</v>
      </c>
      <c r="B137" s="5" t="s">
        <v>483</v>
      </c>
      <c r="C137" s="4" t="s">
        <v>484</v>
      </c>
      <c r="D137" s="5" t="s">
        <v>22</v>
      </c>
      <c r="E137" s="5" t="s">
        <v>146</v>
      </c>
      <c r="F137" s="6">
        <v>25</v>
      </c>
      <c r="G137" s="7">
        <f t="shared" si="80"/>
        <v>6.95</v>
      </c>
      <c r="H137" s="6">
        <f t="shared" si="81"/>
        <v>173.75</v>
      </c>
      <c r="I137" s="6">
        <f t="shared" si="82"/>
        <v>1.9</v>
      </c>
      <c r="J137" s="6">
        <f t="shared" si="83"/>
        <v>47.5</v>
      </c>
      <c r="K137" s="14">
        <f t="shared" si="84"/>
        <v>8.85</v>
      </c>
      <c r="L137" s="6">
        <f t="shared" si="85"/>
        <v>221.25</v>
      </c>
      <c r="O137" s="7" t="s">
        <v>485</v>
      </c>
      <c r="P137">
        <f t="shared" si="43"/>
        <v>6.95</v>
      </c>
    </row>
    <row r="138" spans="1:16" ht="18">
      <c r="A138" s="4" t="s">
        <v>486</v>
      </c>
      <c r="B138" s="5" t="s">
        <v>487</v>
      </c>
      <c r="C138" s="4" t="s">
        <v>488</v>
      </c>
      <c r="D138" s="5" t="s">
        <v>22</v>
      </c>
      <c r="E138" s="5" t="s">
        <v>146</v>
      </c>
      <c r="F138" s="6">
        <v>21</v>
      </c>
      <c r="G138" s="7">
        <f t="shared" si="80"/>
        <v>10.06</v>
      </c>
      <c r="H138" s="6">
        <f t="shared" si="81"/>
        <v>211.26</v>
      </c>
      <c r="I138" s="6">
        <f t="shared" si="82"/>
        <v>2.75</v>
      </c>
      <c r="J138" s="6">
        <f t="shared" si="83"/>
        <v>57.75</v>
      </c>
      <c r="K138" s="14">
        <f t="shared" si="84"/>
        <v>12.81</v>
      </c>
      <c r="L138" s="6">
        <f t="shared" si="85"/>
        <v>269.01</v>
      </c>
      <c r="O138" s="7" t="s">
        <v>489</v>
      </c>
      <c r="P138">
        <f t="shared" ref="P138:P201" si="86">ROUND(O138*$M$6,2)</f>
        <v>10.06</v>
      </c>
    </row>
    <row r="139" spans="1:16" ht="18">
      <c r="A139" s="4" t="s">
        <v>490</v>
      </c>
      <c r="B139" s="5" t="s">
        <v>491</v>
      </c>
      <c r="C139" s="4" t="s">
        <v>492</v>
      </c>
      <c r="D139" s="5" t="s">
        <v>22</v>
      </c>
      <c r="E139" s="5" t="s">
        <v>32</v>
      </c>
      <c r="F139" s="6">
        <v>7</v>
      </c>
      <c r="G139" s="7">
        <f t="shared" si="80"/>
        <v>9.2899999999999991</v>
      </c>
      <c r="H139" s="6">
        <f t="shared" si="81"/>
        <v>65.03</v>
      </c>
      <c r="I139" s="6">
        <f t="shared" si="82"/>
        <v>2.54</v>
      </c>
      <c r="J139" s="6">
        <f t="shared" si="83"/>
        <v>17.78</v>
      </c>
      <c r="K139" s="14">
        <f t="shared" si="84"/>
        <v>11.829999999999998</v>
      </c>
      <c r="L139" s="6">
        <f t="shared" si="85"/>
        <v>82.81</v>
      </c>
      <c r="O139" s="7" t="s">
        <v>493</v>
      </c>
      <c r="P139">
        <f t="shared" si="86"/>
        <v>9.2899999999999991</v>
      </c>
    </row>
    <row r="140" spans="1:16" ht="18">
      <c r="A140" s="4" t="s">
        <v>494</v>
      </c>
      <c r="B140" s="5" t="s">
        <v>495</v>
      </c>
      <c r="C140" s="4" t="s">
        <v>496</v>
      </c>
      <c r="D140" s="5" t="s">
        <v>22</v>
      </c>
      <c r="E140" s="5" t="s">
        <v>32</v>
      </c>
      <c r="F140" s="6">
        <v>45</v>
      </c>
      <c r="G140" s="7">
        <f t="shared" si="80"/>
        <v>9.58</v>
      </c>
      <c r="H140" s="6">
        <f t="shared" si="81"/>
        <v>431.1</v>
      </c>
      <c r="I140" s="6">
        <f t="shared" si="82"/>
        <v>2.62</v>
      </c>
      <c r="J140" s="6">
        <f t="shared" si="83"/>
        <v>117.9</v>
      </c>
      <c r="K140" s="14">
        <f t="shared" si="84"/>
        <v>12.2</v>
      </c>
      <c r="L140" s="6">
        <f t="shared" si="85"/>
        <v>549</v>
      </c>
      <c r="O140" s="7" t="s">
        <v>497</v>
      </c>
      <c r="P140">
        <f t="shared" si="86"/>
        <v>9.58</v>
      </c>
    </row>
    <row r="141" spans="1:16" ht="18">
      <c r="A141" s="4" t="s">
        <v>498</v>
      </c>
      <c r="B141" s="5" t="s">
        <v>499</v>
      </c>
      <c r="C141" s="4" t="s">
        <v>500</v>
      </c>
      <c r="D141" s="5" t="s">
        <v>22</v>
      </c>
      <c r="E141" s="5" t="s">
        <v>32</v>
      </c>
      <c r="F141" s="6">
        <v>16</v>
      </c>
      <c r="G141" s="7">
        <f t="shared" si="80"/>
        <v>12.45</v>
      </c>
      <c r="H141" s="6">
        <f t="shared" si="81"/>
        <v>199.2</v>
      </c>
      <c r="I141" s="6">
        <f t="shared" si="82"/>
        <v>3.41</v>
      </c>
      <c r="J141" s="6">
        <f t="shared" si="83"/>
        <v>54.56</v>
      </c>
      <c r="K141" s="14">
        <f t="shared" si="84"/>
        <v>15.86</v>
      </c>
      <c r="L141" s="6">
        <f t="shared" si="85"/>
        <v>253.76</v>
      </c>
      <c r="O141" s="7" t="s">
        <v>501</v>
      </c>
      <c r="P141">
        <f t="shared" si="86"/>
        <v>12.45</v>
      </c>
    </row>
    <row r="142" spans="1:16" ht="18">
      <c r="A142" s="4" t="s">
        <v>502</v>
      </c>
      <c r="B142" s="5" t="s">
        <v>503</v>
      </c>
      <c r="C142" s="4" t="s">
        <v>504</v>
      </c>
      <c r="D142" s="5" t="s">
        <v>22</v>
      </c>
      <c r="E142" s="5" t="s">
        <v>32</v>
      </c>
      <c r="F142" s="6">
        <v>32</v>
      </c>
      <c r="G142" s="7">
        <f t="shared" si="80"/>
        <v>8.61</v>
      </c>
      <c r="H142" s="6">
        <f t="shared" si="81"/>
        <v>275.52</v>
      </c>
      <c r="I142" s="6">
        <f t="shared" si="82"/>
        <v>2.35</v>
      </c>
      <c r="J142" s="6">
        <f t="shared" si="83"/>
        <v>75.2</v>
      </c>
      <c r="K142" s="14">
        <f t="shared" si="84"/>
        <v>10.959999999999999</v>
      </c>
      <c r="L142" s="6">
        <f t="shared" si="85"/>
        <v>350.72</v>
      </c>
      <c r="O142" s="7" t="s">
        <v>505</v>
      </c>
      <c r="P142">
        <f t="shared" si="86"/>
        <v>8.61</v>
      </c>
    </row>
    <row r="143" spans="1:16">
      <c r="A143" s="4" t="s">
        <v>506</v>
      </c>
      <c r="B143" s="5" t="s">
        <v>507</v>
      </c>
      <c r="C143" s="4" t="s">
        <v>508</v>
      </c>
      <c r="D143" s="5" t="s">
        <v>16</v>
      </c>
      <c r="E143" s="5" t="s">
        <v>17</v>
      </c>
      <c r="F143" s="6">
        <v>2</v>
      </c>
      <c r="G143" s="7">
        <f t="shared" si="80"/>
        <v>35.69</v>
      </c>
      <c r="H143" s="6">
        <f t="shared" si="81"/>
        <v>71.38</v>
      </c>
      <c r="I143" s="6">
        <f t="shared" si="82"/>
        <v>9.76</v>
      </c>
      <c r="J143" s="6">
        <f t="shared" si="83"/>
        <v>19.52</v>
      </c>
      <c r="K143" s="14">
        <f t="shared" si="84"/>
        <v>45.449999999999996</v>
      </c>
      <c r="L143" s="6">
        <f t="shared" si="85"/>
        <v>90.9</v>
      </c>
      <c r="O143" s="7" t="s">
        <v>509</v>
      </c>
      <c r="P143">
        <f t="shared" si="86"/>
        <v>35.69</v>
      </c>
    </row>
    <row r="144" spans="1:16" ht="27">
      <c r="A144" s="4" t="s">
        <v>510</v>
      </c>
      <c r="B144" s="5" t="s">
        <v>511</v>
      </c>
      <c r="C144" s="4" t="s">
        <v>512</v>
      </c>
      <c r="D144" s="5" t="s">
        <v>22</v>
      </c>
      <c r="E144" s="5" t="s">
        <v>146</v>
      </c>
      <c r="F144" s="6">
        <v>1050</v>
      </c>
      <c r="G144" s="7">
        <f t="shared" si="80"/>
        <v>2.39</v>
      </c>
      <c r="H144" s="6">
        <f t="shared" si="81"/>
        <v>2509.5</v>
      </c>
      <c r="I144" s="6">
        <f t="shared" si="82"/>
        <v>0.65</v>
      </c>
      <c r="J144" s="6">
        <f t="shared" si="83"/>
        <v>682.5</v>
      </c>
      <c r="K144" s="14">
        <f t="shared" si="84"/>
        <v>3.04</v>
      </c>
      <c r="L144" s="6">
        <f t="shared" si="85"/>
        <v>3192</v>
      </c>
      <c r="O144" s="7" t="s">
        <v>513</v>
      </c>
      <c r="P144">
        <f t="shared" si="86"/>
        <v>2.39</v>
      </c>
    </row>
    <row r="145" spans="1:16" ht="27">
      <c r="A145" s="4" t="s">
        <v>514</v>
      </c>
      <c r="B145" s="5" t="s">
        <v>515</v>
      </c>
      <c r="C145" s="4" t="s">
        <v>516</v>
      </c>
      <c r="D145" s="5" t="s">
        <v>22</v>
      </c>
      <c r="E145" s="5" t="s">
        <v>146</v>
      </c>
      <c r="F145" s="6">
        <v>750</v>
      </c>
      <c r="G145" s="7">
        <f t="shared" si="80"/>
        <v>3.57</v>
      </c>
      <c r="H145" s="6">
        <f t="shared" si="81"/>
        <v>2677.5</v>
      </c>
      <c r="I145" s="6">
        <f t="shared" si="82"/>
        <v>0.98</v>
      </c>
      <c r="J145" s="6">
        <f t="shared" si="83"/>
        <v>735</v>
      </c>
      <c r="K145" s="14">
        <f t="shared" si="84"/>
        <v>4.55</v>
      </c>
      <c r="L145" s="6">
        <f t="shared" si="85"/>
        <v>3412.5</v>
      </c>
      <c r="O145" s="7" t="s">
        <v>517</v>
      </c>
      <c r="P145">
        <f t="shared" si="86"/>
        <v>3.57</v>
      </c>
    </row>
    <row r="146" spans="1:16" ht="27">
      <c r="A146" s="4" t="s">
        <v>518</v>
      </c>
      <c r="B146" s="5" t="s">
        <v>519</v>
      </c>
      <c r="C146" s="4" t="s">
        <v>520</v>
      </c>
      <c r="D146" s="5" t="s">
        <v>22</v>
      </c>
      <c r="E146" s="5" t="s">
        <v>146</v>
      </c>
      <c r="F146" s="6">
        <v>450</v>
      </c>
      <c r="G146" s="7">
        <f t="shared" si="80"/>
        <v>5.96</v>
      </c>
      <c r="H146" s="6">
        <f t="shared" si="81"/>
        <v>2682</v>
      </c>
      <c r="I146" s="6">
        <f t="shared" si="82"/>
        <v>1.63</v>
      </c>
      <c r="J146" s="6">
        <f t="shared" si="83"/>
        <v>733.5</v>
      </c>
      <c r="K146" s="14">
        <f t="shared" si="84"/>
        <v>7.59</v>
      </c>
      <c r="L146" s="6">
        <f t="shared" si="85"/>
        <v>3415.5</v>
      </c>
      <c r="O146" s="7" t="s">
        <v>521</v>
      </c>
      <c r="P146">
        <f t="shared" si="86"/>
        <v>5.96</v>
      </c>
    </row>
    <row r="147" spans="1:16">
      <c r="A147" s="4" t="s">
        <v>522</v>
      </c>
      <c r="B147" s="5" t="s">
        <v>523</v>
      </c>
      <c r="C147" s="4" t="s">
        <v>524</v>
      </c>
      <c r="D147" s="5" t="s">
        <v>16</v>
      </c>
      <c r="E147" s="5" t="s">
        <v>197</v>
      </c>
      <c r="F147" s="6">
        <v>150</v>
      </c>
      <c r="G147" s="7">
        <f t="shared" si="80"/>
        <v>16.579999999999998</v>
      </c>
      <c r="H147" s="6">
        <f t="shared" si="81"/>
        <v>2487</v>
      </c>
      <c r="I147" s="6">
        <f t="shared" si="82"/>
        <v>4.53</v>
      </c>
      <c r="J147" s="6">
        <f t="shared" si="83"/>
        <v>679.5</v>
      </c>
      <c r="K147" s="14">
        <f t="shared" si="84"/>
        <v>21.11</v>
      </c>
      <c r="L147" s="6">
        <f t="shared" si="85"/>
        <v>3166.5</v>
      </c>
      <c r="O147" s="7" t="s">
        <v>525</v>
      </c>
      <c r="P147">
        <f t="shared" si="86"/>
        <v>16.579999999999998</v>
      </c>
    </row>
    <row r="148" spans="1:16" ht="18">
      <c r="A148" s="4" t="s">
        <v>526</v>
      </c>
      <c r="B148" s="5" t="s">
        <v>527</v>
      </c>
      <c r="C148" s="4" t="s">
        <v>528</v>
      </c>
      <c r="D148" s="5" t="s">
        <v>22</v>
      </c>
      <c r="E148" s="5" t="s">
        <v>32</v>
      </c>
      <c r="F148" s="6">
        <v>5</v>
      </c>
      <c r="G148" s="7">
        <f t="shared" si="80"/>
        <v>18.48</v>
      </c>
      <c r="H148" s="6">
        <f t="shared" si="81"/>
        <v>92.4</v>
      </c>
      <c r="I148" s="6">
        <f t="shared" si="82"/>
        <v>5.05</v>
      </c>
      <c r="J148" s="6">
        <f t="shared" si="83"/>
        <v>25.25</v>
      </c>
      <c r="K148" s="14">
        <f t="shared" si="84"/>
        <v>23.53</v>
      </c>
      <c r="L148" s="6">
        <f t="shared" si="85"/>
        <v>117.65</v>
      </c>
      <c r="O148" s="7" t="s">
        <v>529</v>
      </c>
      <c r="P148">
        <f t="shared" si="86"/>
        <v>18.48</v>
      </c>
    </row>
    <row r="149" spans="1:16" ht="18">
      <c r="A149" s="4" t="s">
        <v>530</v>
      </c>
      <c r="B149" s="5" t="s">
        <v>531</v>
      </c>
      <c r="C149" s="4" t="s">
        <v>532</v>
      </c>
      <c r="D149" s="5" t="s">
        <v>22</v>
      </c>
      <c r="E149" s="5" t="s">
        <v>32</v>
      </c>
      <c r="F149" s="6">
        <v>2</v>
      </c>
      <c r="G149" s="7">
        <f t="shared" si="80"/>
        <v>29.29</v>
      </c>
      <c r="H149" s="6">
        <f t="shared" si="81"/>
        <v>58.58</v>
      </c>
      <c r="I149" s="6">
        <f t="shared" si="82"/>
        <v>8.01</v>
      </c>
      <c r="J149" s="6">
        <f t="shared" si="83"/>
        <v>16.02</v>
      </c>
      <c r="K149" s="14">
        <f t="shared" si="84"/>
        <v>37.299999999999997</v>
      </c>
      <c r="L149" s="6">
        <f t="shared" si="85"/>
        <v>74.599999999999994</v>
      </c>
      <c r="O149" s="7" t="s">
        <v>533</v>
      </c>
      <c r="P149">
        <f t="shared" si="86"/>
        <v>29.29</v>
      </c>
    </row>
    <row r="150" spans="1:16" ht="18">
      <c r="A150" s="4" t="s">
        <v>534</v>
      </c>
      <c r="B150" s="5" t="s">
        <v>535</v>
      </c>
      <c r="C150" s="4" t="s">
        <v>536</v>
      </c>
      <c r="D150" s="5" t="s">
        <v>22</v>
      </c>
      <c r="E150" s="5" t="s">
        <v>32</v>
      </c>
      <c r="F150" s="6">
        <v>1</v>
      </c>
      <c r="G150" s="7">
        <f t="shared" si="80"/>
        <v>40.090000000000003</v>
      </c>
      <c r="H150" s="6">
        <f t="shared" si="81"/>
        <v>40.090000000000003</v>
      </c>
      <c r="I150" s="6">
        <f t="shared" si="82"/>
        <v>10.96</v>
      </c>
      <c r="J150" s="6">
        <f t="shared" si="83"/>
        <v>10.96</v>
      </c>
      <c r="K150" s="14">
        <f t="shared" si="84"/>
        <v>51.050000000000004</v>
      </c>
      <c r="L150" s="6">
        <f t="shared" si="85"/>
        <v>51.05</v>
      </c>
      <c r="O150" s="7" t="s">
        <v>537</v>
      </c>
      <c r="P150">
        <f t="shared" si="86"/>
        <v>40.090000000000003</v>
      </c>
    </row>
    <row r="151" spans="1:16" ht="18">
      <c r="A151" s="4" t="s">
        <v>538</v>
      </c>
      <c r="B151" s="5" t="s">
        <v>539</v>
      </c>
      <c r="C151" s="4" t="s">
        <v>540</v>
      </c>
      <c r="D151" s="5" t="s">
        <v>22</v>
      </c>
      <c r="E151" s="5" t="s">
        <v>32</v>
      </c>
      <c r="F151" s="6">
        <v>2</v>
      </c>
      <c r="G151" s="7">
        <f t="shared" si="80"/>
        <v>37.799999999999997</v>
      </c>
      <c r="H151" s="6">
        <f t="shared" si="81"/>
        <v>75.599999999999994</v>
      </c>
      <c r="I151" s="6">
        <f t="shared" si="82"/>
        <v>10.34</v>
      </c>
      <c r="J151" s="6">
        <f t="shared" si="83"/>
        <v>20.68</v>
      </c>
      <c r="K151" s="14">
        <f t="shared" si="84"/>
        <v>48.14</v>
      </c>
      <c r="L151" s="6">
        <f t="shared" si="85"/>
        <v>96.28</v>
      </c>
      <c r="O151" s="7" t="s">
        <v>541</v>
      </c>
      <c r="P151">
        <f t="shared" si="86"/>
        <v>37.799999999999997</v>
      </c>
    </row>
    <row r="152" spans="1:16" ht="18">
      <c r="A152" s="4" t="s">
        <v>542</v>
      </c>
      <c r="B152" s="5" t="s">
        <v>543</v>
      </c>
      <c r="C152" s="4" t="s">
        <v>544</v>
      </c>
      <c r="D152" s="5" t="s">
        <v>22</v>
      </c>
      <c r="E152" s="5" t="s">
        <v>32</v>
      </c>
      <c r="F152" s="6">
        <v>26</v>
      </c>
      <c r="G152" s="7">
        <f t="shared" si="80"/>
        <v>19.579999999999998</v>
      </c>
      <c r="H152" s="6">
        <f t="shared" si="81"/>
        <v>509.08</v>
      </c>
      <c r="I152" s="6">
        <f t="shared" si="82"/>
        <v>5.36</v>
      </c>
      <c r="J152" s="6">
        <f t="shared" si="83"/>
        <v>139.36000000000001</v>
      </c>
      <c r="K152" s="14">
        <f t="shared" si="84"/>
        <v>24.939999999999998</v>
      </c>
      <c r="L152" s="6">
        <f t="shared" si="85"/>
        <v>648.44000000000005</v>
      </c>
      <c r="O152" s="7" t="s">
        <v>545</v>
      </c>
      <c r="P152">
        <f t="shared" si="86"/>
        <v>19.579999999999998</v>
      </c>
    </row>
    <row r="153" spans="1:16" ht="18">
      <c r="A153" s="4" t="s">
        <v>546</v>
      </c>
      <c r="B153" s="5" t="s">
        <v>547</v>
      </c>
      <c r="C153" s="4" t="s">
        <v>548</v>
      </c>
      <c r="D153" s="5" t="s">
        <v>22</v>
      </c>
      <c r="E153" s="5" t="s">
        <v>32</v>
      </c>
      <c r="F153" s="6">
        <v>6</v>
      </c>
      <c r="G153" s="7">
        <f t="shared" si="80"/>
        <v>29.39</v>
      </c>
      <c r="H153" s="6">
        <f t="shared" si="81"/>
        <v>176.34</v>
      </c>
      <c r="I153" s="6">
        <f t="shared" si="82"/>
        <v>8.0399999999999991</v>
      </c>
      <c r="J153" s="6">
        <f t="shared" si="83"/>
        <v>48.24</v>
      </c>
      <c r="K153" s="14">
        <f t="shared" si="84"/>
        <v>37.43</v>
      </c>
      <c r="L153" s="6">
        <f t="shared" si="85"/>
        <v>224.58</v>
      </c>
      <c r="O153" s="7" t="s">
        <v>549</v>
      </c>
      <c r="P153">
        <f t="shared" si="86"/>
        <v>29.39</v>
      </c>
    </row>
    <row r="154" spans="1:16" ht="18">
      <c r="A154" s="4" t="s">
        <v>550</v>
      </c>
      <c r="B154" s="5" t="s">
        <v>53</v>
      </c>
      <c r="C154" s="4" t="s">
        <v>551</v>
      </c>
      <c r="D154" s="5" t="s">
        <v>55</v>
      </c>
      <c r="E154" s="5" t="s">
        <v>32</v>
      </c>
      <c r="F154" s="6">
        <v>36</v>
      </c>
      <c r="G154" s="7">
        <f t="shared" si="80"/>
        <v>123.85</v>
      </c>
      <c r="H154" s="6">
        <f t="shared" si="81"/>
        <v>4458.6000000000004</v>
      </c>
      <c r="I154" s="6">
        <f t="shared" si="82"/>
        <v>33.869999999999997</v>
      </c>
      <c r="J154" s="6">
        <f t="shared" si="83"/>
        <v>1219.32</v>
      </c>
      <c r="K154" s="14">
        <f t="shared" si="84"/>
        <v>157.72</v>
      </c>
      <c r="L154" s="6">
        <f t="shared" si="85"/>
        <v>5677.92</v>
      </c>
      <c r="O154" s="7" t="s">
        <v>552</v>
      </c>
      <c r="P154">
        <f t="shared" si="86"/>
        <v>123.85</v>
      </c>
    </row>
    <row r="155" spans="1:16" ht="18">
      <c r="A155" s="4" t="s">
        <v>553</v>
      </c>
      <c r="B155" s="5" t="s">
        <v>53</v>
      </c>
      <c r="C155" s="4" t="s">
        <v>554</v>
      </c>
      <c r="D155" s="5" t="s">
        <v>55</v>
      </c>
      <c r="E155" s="5" t="s">
        <v>32</v>
      </c>
      <c r="F155" s="6">
        <v>26</v>
      </c>
      <c r="G155" s="7">
        <f t="shared" si="80"/>
        <v>75.16</v>
      </c>
      <c r="H155" s="6">
        <f t="shared" si="81"/>
        <v>1954.16</v>
      </c>
      <c r="I155" s="6">
        <f t="shared" si="82"/>
        <v>20.56</v>
      </c>
      <c r="J155" s="6">
        <f t="shared" si="83"/>
        <v>534.55999999999995</v>
      </c>
      <c r="K155" s="14">
        <f t="shared" si="84"/>
        <v>95.72</v>
      </c>
      <c r="L155" s="6">
        <f t="shared" si="85"/>
        <v>2488.7199999999998</v>
      </c>
      <c r="O155" s="7" t="s">
        <v>555</v>
      </c>
      <c r="P155">
        <f t="shared" si="86"/>
        <v>75.16</v>
      </c>
    </row>
    <row r="156" spans="1:16" ht="18">
      <c r="A156" s="4" t="s">
        <v>556</v>
      </c>
      <c r="B156" s="5" t="s">
        <v>557</v>
      </c>
      <c r="C156" s="4" t="s">
        <v>558</v>
      </c>
      <c r="D156" s="5" t="s">
        <v>16</v>
      </c>
      <c r="E156" s="5" t="s">
        <v>17</v>
      </c>
      <c r="F156" s="6">
        <v>39</v>
      </c>
      <c r="G156" s="7">
        <f t="shared" si="80"/>
        <v>100.45</v>
      </c>
      <c r="H156" s="6">
        <f t="shared" si="81"/>
        <v>3917.55</v>
      </c>
      <c r="I156" s="6">
        <f t="shared" si="82"/>
        <v>27.47</v>
      </c>
      <c r="J156" s="6">
        <f t="shared" si="83"/>
        <v>1071.33</v>
      </c>
      <c r="K156" s="14">
        <f t="shared" si="84"/>
        <v>127.92</v>
      </c>
      <c r="L156" s="6">
        <f t="shared" si="85"/>
        <v>4988.88</v>
      </c>
      <c r="O156" s="7" t="s">
        <v>559</v>
      </c>
      <c r="P156">
        <f t="shared" si="86"/>
        <v>100.45</v>
      </c>
    </row>
    <row r="157" spans="1:16" ht="27">
      <c r="A157" s="4" t="s">
        <v>560</v>
      </c>
      <c r="B157" s="5" t="s">
        <v>561</v>
      </c>
      <c r="C157" s="4" t="s">
        <v>562</v>
      </c>
      <c r="D157" s="5" t="s">
        <v>16</v>
      </c>
      <c r="E157" s="5" t="s">
        <v>17</v>
      </c>
      <c r="F157" s="6">
        <v>16</v>
      </c>
      <c r="G157" s="7">
        <f t="shared" si="80"/>
        <v>112.74</v>
      </c>
      <c r="H157" s="6">
        <f t="shared" si="81"/>
        <v>1803.84</v>
      </c>
      <c r="I157" s="6">
        <f t="shared" si="82"/>
        <v>30.83</v>
      </c>
      <c r="J157" s="6">
        <f t="shared" si="83"/>
        <v>493.28</v>
      </c>
      <c r="K157" s="14">
        <f t="shared" si="84"/>
        <v>143.57</v>
      </c>
      <c r="L157" s="6">
        <f t="shared" si="85"/>
        <v>2297.12</v>
      </c>
      <c r="O157" s="7" t="s">
        <v>563</v>
      </c>
      <c r="P157">
        <f t="shared" si="86"/>
        <v>112.74</v>
      </c>
    </row>
    <row r="158" spans="1:16">
      <c r="A158" s="4" t="s">
        <v>564</v>
      </c>
      <c r="B158" s="5" t="s">
        <v>565</v>
      </c>
      <c r="C158" s="4" t="s">
        <v>566</v>
      </c>
      <c r="D158" s="5" t="s">
        <v>60</v>
      </c>
      <c r="E158" s="5" t="s">
        <v>32</v>
      </c>
      <c r="F158" s="6">
        <v>8</v>
      </c>
      <c r="G158" s="7">
        <f t="shared" si="80"/>
        <v>44.19</v>
      </c>
      <c r="H158" s="6">
        <f t="shared" si="81"/>
        <v>353.52</v>
      </c>
      <c r="I158" s="6">
        <f t="shared" si="82"/>
        <v>12.09</v>
      </c>
      <c r="J158" s="6">
        <f t="shared" si="83"/>
        <v>96.72</v>
      </c>
      <c r="K158" s="14">
        <f t="shared" si="84"/>
        <v>56.28</v>
      </c>
      <c r="L158" s="6">
        <f t="shared" si="85"/>
        <v>450.24</v>
      </c>
      <c r="O158" s="7" t="s">
        <v>567</v>
      </c>
      <c r="P158">
        <f t="shared" si="86"/>
        <v>44.19</v>
      </c>
    </row>
    <row r="159" spans="1:16">
      <c r="A159" s="4" t="s">
        <v>568</v>
      </c>
      <c r="B159" s="5" t="s">
        <v>53</v>
      </c>
      <c r="C159" s="4" t="s">
        <v>569</v>
      </c>
      <c r="D159" s="5" t="s">
        <v>55</v>
      </c>
      <c r="E159" s="5" t="s">
        <v>32</v>
      </c>
      <c r="F159" s="6">
        <v>8</v>
      </c>
      <c r="G159" s="7">
        <f t="shared" si="80"/>
        <v>633.84</v>
      </c>
      <c r="H159" s="6">
        <f t="shared" si="81"/>
        <v>5070.72</v>
      </c>
      <c r="I159" s="6">
        <f t="shared" si="82"/>
        <v>173.36</v>
      </c>
      <c r="J159" s="6">
        <f t="shared" si="83"/>
        <v>1386.88</v>
      </c>
      <c r="K159" s="14">
        <f t="shared" si="84"/>
        <v>807.2</v>
      </c>
      <c r="L159" s="6">
        <f t="shared" si="85"/>
        <v>6457.6</v>
      </c>
      <c r="O159" s="7" t="s">
        <v>570</v>
      </c>
      <c r="P159">
        <f t="shared" si="86"/>
        <v>633.84</v>
      </c>
    </row>
    <row r="160" spans="1:16">
      <c r="A160" s="4" t="s">
        <v>571</v>
      </c>
      <c r="B160" s="5" t="s">
        <v>572</v>
      </c>
      <c r="C160" s="4" t="s">
        <v>573</v>
      </c>
      <c r="D160" s="5" t="s">
        <v>55</v>
      </c>
      <c r="E160" s="5" t="s">
        <v>146</v>
      </c>
      <c r="F160" s="6">
        <v>111.8</v>
      </c>
      <c r="G160" s="7">
        <f t="shared" si="80"/>
        <v>82.4</v>
      </c>
      <c r="H160" s="6">
        <f t="shared" si="81"/>
        <v>9212.32</v>
      </c>
      <c r="I160" s="6">
        <f t="shared" si="82"/>
        <v>22.54</v>
      </c>
      <c r="J160" s="6">
        <f t="shared" si="83"/>
        <v>2519.9699999999998</v>
      </c>
      <c r="K160" s="14">
        <f t="shared" si="84"/>
        <v>104.94</v>
      </c>
      <c r="L160" s="6">
        <f t="shared" si="85"/>
        <v>11732.29</v>
      </c>
      <c r="O160" s="7" t="s">
        <v>574</v>
      </c>
      <c r="P160">
        <f t="shared" si="86"/>
        <v>82.4</v>
      </c>
    </row>
    <row r="161" spans="1:16" ht="18">
      <c r="A161" s="4" t="s">
        <v>575</v>
      </c>
      <c r="B161" s="5" t="s">
        <v>576</v>
      </c>
      <c r="C161" s="4" t="s">
        <v>577</v>
      </c>
      <c r="D161" s="5" t="s">
        <v>22</v>
      </c>
      <c r="E161" s="5" t="s">
        <v>32</v>
      </c>
      <c r="F161" s="6">
        <v>3</v>
      </c>
      <c r="G161" s="7">
        <f t="shared" si="80"/>
        <v>8.3699999999999992</v>
      </c>
      <c r="H161" s="6">
        <f t="shared" si="81"/>
        <v>25.11</v>
      </c>
      <c r="I161" s="6">
        <f t="shared" si="82"/>
        <v>2.29</v>
      </c>
      <c r="J161" s="6">
        <f t="shared" si="83"/>
        <v>6.87</v>
      </c>
      <c r="K161" s="14">
        <f t="shared" si="84"/>
        <v>10.66</v>
      </c>
      <c r="L161" s="6">
        <f t="shared" si="85"/>
        <v>31.98</v>
      </c>
      <c r="O161" s="7" t="s">
        <v>578</v>
      </c>
      <c r="P161">
        <f t="shared" si="86"/>
        <v>8.3699999999999992</v>
      </c>
    </row>
    <row r="162" spans="1:16" ht="18">
      <c r="A162" s="4" t="s">
        <v>579</v>
      </c>
      <c r="B162" s="5" t="s">
        <v>580</v>
      </c>
      <c r="C162" s="4" t="s">
        <v>581</v>
      </c>
      <c r="D162" s="5" t="s">
        <v>22</v>
      </c>
      <c r="E162" s="5" t="s">
        <v>32</v>
      </c>
      <c r="F162" s="6">
        <v>3</v>
      </c>
      <c r="G162" s="7">
        <f t="shared" si="80"/>
        <v>8.75</v>
      </c>
      <c r="H162" s="6">
        <f t="shared" si="81"/>
        <v>26.25</v>
      </c>
      <c r="I162" s="6">
        <f t="shared" si="82"/>
        <v>2.39</v>
      </c>
      <c r="J162" s="6">
        <f t="shared" si="83"/>
        <v>7.17</v>
      </c>
      <c r="K162" s="14">
        <f t="shared" si="84"/>
        <v>11.14</v>
      </c>
      <c r="L162" s="6">
        <f t="shared" si="85"/>
        <v>33.42</v>
      </c>
      <c r="O162" s="7" t="s">
        <v>582</v>
      </c>
      <c r="P162">
        <f t="shared" si="86"/>
        <v>8.75</v>
      </c>
    </row>
    <row r="163" spans="1:16" ht="18">
      <c r="A163" s="4" t="s">
        <v>583</v>
      </c>
      <c r="B163" s="5" t="s">
        <v>584</v>
      </c>
      <c r="C163" s="4" t="s">
        <v>585</v>
      </c>
      <c r="D163" s="5" t="s">
        <v>22</v>
      </c>
      <c r="E163" s="5" t="s">
        <v>32</v>
      </c>
      <c r="F163" s="6">
        <v>2</v>
      </c>
      <c r="G163" s="7">
        <f t="shared" si="80"/>
        <v>9.49</v>
      </c>
      <c r="H163" s="6">
        <f t="shared" si="81"/>
        <v>18.98</v>
      </c>
      <c r="I163" s="6">
        <f t="shared" si="82"/>
        <v>2.6</v>
      </c>
      <c r="J163" s="6">
        <f t="shared" si="83"/>
        <v>5.2</v>
      </c>
      <c r="K163" s="14">
        <f t="shared" si="84"/>
        <v>12.09</v>
      </c>
      <c r="L163" s="6">
        <f t="shared" si="85"/>
        <v>24.18</v>
      </c>
      <c r="O163" s="7" t="s">
        <v>586</v>
      </c>
      <c r="P163">
        <f t="shared" si="86"/>
        <v>9.49</v>
      </c>
    </row>
    <row r="164" spans="1:16" ht="18">
      <c r="A164" s="4" t="s">
        <v>587</v>
      </c>
      <c r="B164" s="5" t="s">
        <v>588</v>
      </c>
      <c r="C164" s="4" t="s">
        <v>589</v>
      </c>
      <c r="D164" s="5" t="s">
        <v>22</v>
      </c>
      <c r="E164" s="5" t="s">
        <v>32</v>
      </c>
      <c r="F164" s="6">
        <v>5</v>
      </c>
      <c r="G164" s="7">
        <f t="shared" si="80"/>
        <v>10.37</v>
      </c>
      <c r="H164" s="6">
        <f t="shared" si="81"/>
        <v>51.85</v>
      </c>
      <c r="I164" s="6">
        <f t="shared" si="82"/>
        <v>2.84</v>
      </c>
      <c r="J164" s="6">
        <f t="shared" si="83"/>
        <v>14.2</v>
      </c>
      <c r="K164" s="14">
        <f t="shared" si="84"/>
        <v>13.209999999999999</v>
      </c>
      <c r="L164" s="6">
        <f t="shared" si="85"/>
        <v>66.05</v>
      </c>
      <c r="O164" s="7" t="s">
        <v>590</v>
      </c>
      <c r="P164">
        <f t="shared" si="86"/>
        <v>10.37</v>
      </c>
    </row>
    <row r="165" spans="1:16" ht="18">
      <c r="A165" s="4" t="s">
        <v>591</v>
      </c>
      <c r="B165" s="5" t="s">
        <v>592</v>
      </c>
      <c r="C165" s="4" t="s">
        <v>593</v>
      </c>
      <c r="D165" s="5" t="s">
        <v>60</v>
      </c>
      <c r="E165" s="5" t="s">
        <v>32</v>
      </c>
      <c r="F165" s="6">
        <v>1</v>
      </c>
      <c r="G165" s="7">
        <f t="shared" si="80"/>
        <v>302.70999999999998</v>
      </c>
      <c r="H165" s="6">
        <f t="shared" si="81"/>
        <v>302.70999999999998</v>
      </c>
      <c r="I165" s="6">
        <f t="shared" si="82"/>
        <v>82.79</v>
      </c>
      <c r="J165" s="6">
        <f t="shared" si="83"/>
        <v>82.79</v>
      </c>
      <c r="K165" s="14">
        <f t="shared" si="84"/>
        <v>385.5</v>
      </c>
      <c r="L165" s="6">
        <f t="shared" si="85"/>
        <v>385.5</v>
      </c>
      <c r="O165" s="7" t="s">
        <v>594</v>
      </c>
      <c r="P165">
        <f t="shared" si="86"/>
        <v>302.70999999999998</v>
      </c>
    </row>
    <row r="166" spans="1:16">
      <c r="A166" s="4" t="s">
        <v>595</v>
      </c>
      <c r="B166" s="5" t="s">
        <v>596</v>
      </c>
      <c r="C166" s="4" t="s">
        <v>597</v>
      </c>
      <c r="D166" s="5" t="s">
        <v>16</v>
      </c>
      <c r="E166" s="5" t="s">
        <v>17</v>
      </c>
      <c r="F166" s="6">
        <v>6</v>
      </c>
      <c r="G166" s="7">
        <f t="shared" si="80"/>
        <v>145.5</v>
      </c>
      <c r="H166" s="6">
        <f t="shared" si="81"/>
        <v>873</v>
      </c>
      <c r="I166" s="6">
        <f t="shared" si="82"/>
        <v>39.79</v>
      </c>
      <c r="J166" s="6">
        <f t="shared" si="83"/>
        <v>238.74</v>
      </c>
      <c r="K166" s="14">
        <f t="shared" si="84"/>
        <v>185.29</v>
      </c>
      <c r="L166" s="6">
        <f t="shared" si="85"/>
        <v>1111.74</v>
      </c>
      <c r="O166" s="7" t="s">
        <v>598</v>
      </c>
      <c r="P166">
        <f t="shared" si="86"/>
        <v>145.5</v>
      </c>
    </row>
    <row r="167" spans="1:16" ht="18">
      <c r="A167" s="4" t="s">
        <v>599</v>
      </c>
      <c r="B167" s="5" t="s">
        <v>600</v>
      </c>
      <c r="C167" s="4" t="s">
        <v>601</v>
      </c>
      <c r="D167" s="5" t="s">
        <v>16</v>
      </c>
      <c r="E167" s="5" t="s">
        <v>17</v>
      </c>
      <c r="F167" s="6">
        <v>6</v>
      </c>
      <c r="G167" s="7">
        <f t="shared" si="80"/>
        <v>137.72</v>
      </c>
      <c r="H167" s="6">
        <f t="shared" si="81"/>
        <v>826.32</v>
      </c>
      <c r="I167" s="6">
        <f t="shared" si="82"/>
        <v>37.67</v>
      </c>
      <c r="J167" s="6">
        <f t="shared" si="83"/>
        <v>226.02</v>
      </c>
      <c r="K167" s="14">
        <f t="shared" si="84"/>
        <v>175.39</v>
      </c>
      <c r="L167" s="6">
        <f t="shared" si="85"/>
        <v>1052.3399999999999</v>
      </c>
      <c r="O167" s="7" t="s">
        <v>602</v>
      </c>
      <c r="P167">
        <f t="shared" si="86"/>
        <v>137.72</v>
      </c>
    </row>
    <row r="168" spans="1:16" ht="20.100000000000001" customHeight="1">
      <c r="A168" s="2" t="s">
        <v>603</v>
      </c>
      <c r="B168" s="151" t="s">
        <v>604</v>
      </c>
      <c r="C168" s="152"/>
      <c r="D168" s="152"/>
      <c r="E168" s="152"/>
      <c r="F168" s="152"/>
      <c r="G168" s="153"/>
      <c r="H168" s="3">
        <f>SUM(H169:H198)</f>
        <v>62395.67</v>
      </c>
      <c r="I168" s="18"/>
      <c r="J168" s="3">
        <f>SUM(J169:J198)</f>
        <v>17065.8</v>
      </c>
      <c r="K168" s="18"/>
      <c r="L168" s="3">
        <f>SUM(L169:L198)</f>
        <v>79461.470000000016</v>
      </c>
      <c r="P168">
        <f t="shared" si="86"/>
        <v>0</v>
      </c>
    </row>
    <row r="169" spans="1:16" ht="18">
      <c r="A169" s="4" t="s">
        <v>605</v>
      </c>
      <c r="B169" s="5" t="s">
        <v>606</v>
      </c>
      <c r="C169" s="4" t="s">
        <v>607</v>
      </c>
      <c r="D169" s="5" t="s">
        <v>22</v>
      </c>
      <c r="E169" s="5" t="s">
        <v>32</v>
      </c>
      <c r="F169" s="6">
        <v>1</v>
      </c>
      <c r="G169" s="7">
        <f t="shared" ref="G169:G198" si="87">P169</f>
        <v>5286.33</v>
      </c>
      <c r="H169" s="6">
        <f t="shared" ref="H169:H198" si="88">ROUND(F169*G169,2)</f>
        <v>5286.33</v>
      </c>
      <c r="I169" s="6">
        <f t="shared" ref="I169:I198" si="89">ROUND(G169*$L$5,2)</f>
        <v>1445.81</v>
      </c>
      <c r="J169" s="6">
        <f t="shared" ref="J169:J198" si="90">ROUND(F169*I169,2)</f>
        <v>1445.81</v>
      </c>
      <c r="K169" s="14">
        <f t="shared" ref="K169:K198" si="91">G169+I169</f>
        <v>6732.1399999999994</v>
      </c>
      <c r="L169" s="6">
        <f t="shared" ref="L169:L198" si="92">ROUND(F169*K169,2)</f>
        <v>6732.14</v>
      </c>
      <c r="O169" s="7" t="s">
        <v>608</v>
      </c>
      <c r="P169">
        <f t="shared" si="86"/>
        <v>5286.33</v>
      </c>
    </row>
    <row r="170" spans="1:16" ht="18">
      <c r="A170" s="4" t="s">
        <v>609</v>
      </c>
      <c r="B170" s="5" t="s">
        <v>610</v>
      </c>
      <c r="C170" s="4" t="s">
        <v>611</v>
      </c>
      <c r="D170" s="5" t="s">
        <v>16</v>
      </c>
      <c r="E170" s="5" t="s">
        <v>17</v>
      </c>
      <c r="F170" s="6">
        <v>2</v>
      </c>
      <c r="G170" s="7">
        <f t="shared" si="87"/>
        <v>173.94</v>
      </c>
      <c r="H170" s="6">
        <f t="shared" si="88"/>
        <v>347.88</v>
      </c>
      <c r="I170" s="6">
        <f t="shared" si="89"/>
        <v>47.57</v>
      </c>
      <c r="J170" s="6">
        <f t="shared" si="90"/>
        <v>95.14</v>
      </c>
      <c r="K170" s="14">
        <f t="shared" si="91"/>
        <v>221.51</v>
      </c>
      <c r="L170" s="6">
        <f t="shared" si="92"/>
        <v>443.02</v>
      </c>
      <c r="O170" s="7" t="s">
        <v>612</v>
      </c>
      <c r="P170">
        <f t="shared" si="86"/>
        <v>173.94</v>
      </c>
    </row>
    <row r="171" spans="1:16" ht="18">
      <c r="A171" s="4" t="s">
        <v>613</v>
      </c>
      <c r="B171" s="5" t="s">
        <v>614</v>
      </c>
      <c r="C171" s="4" t="s">
        <v>615</v>
      </c>
      <c r="D171" s="5" t="s">
        <v>22</v>
      </c>
      <c r="E171" s="5" t="s">
        <v>32</v>
      </c>
      <c r="F171" s="6">
        <v>6</v>
      </c>
      <c r="G171" s="7">
        <f t="shared" si="87"/>
        <v>338.01</v>
      </c>
      <c r="H171" s="6">
        <f t="shared" si="88"/>
        <v>2028.06</v>
      </c>
      <c r="I171" s="6">
        <f t="shared" si="89"/>
        <v>92.45</v>
      </c>
      <c r="J171" s="6">
        <f t="shared" si="90"/>
        <v>554.70000000000005</v>
      </c>
      <c r="K171" s="14">
        <f t="shared" si="91"/>
        <v>430.46</v>
      </c>
      <c r="L171" s="6">
        <f t="shared" si="92"/>
        <v>2582.7600000000002</v>
      </c>
      <c r="O171" s="7" t="s">
        <v>616</v>
      </c>
      <c r="P171">
        <f t="shared" si="86"/>
        <v>338.01</v>
      </c>
    </row>
    <row r="172" spans="1:16" ht="27">
      <c r="A172" s="4" t="s">
        <v>617</v>
      </c>
      <c r="B172" s="5" t="s">
        <v>618</v>
      </c>
      <c r="C172" s="4" t="s">
        <v>619</v>
      </c>
      <c r="D172" s="5" t="s">
        <v>22</v>
      </c>
      <c r="E172" s="5" t="s">
        <v>32</v>
      </c>
      <c r="F172" s="6">
        <v>5</v>
      </c>
      <c r="G172" s="7">
        <f t="shared" si="87"/>
        <v>218.77</v>
      </c>
      <c r="H172" s="6">
        <f t="shared" si="88"/>
        <v>1093.8499999999999</v>
      </c>
      <c r="I172" s="6">
        <f t="shared" si="89"/>
        <v>59.83</v>
      </c>
      <c r="J172" s="6">
        <f t="shared" si="90"/>
        <v>299.14999999999998</v>
      </c>
      <c r="K172" s="14">
        <f t="shared" si="91"/>
        <v>278.60000000000002</v>
      </c>
      <c r="L172" s="6">
        <f t="shared" si="92"/>
        <v>1393</v>
      </c>
      <c r="O172" s="7" t="s">
        <v>620</v>
      </c>
      <c r="P172">
        <f t="shared" si="86"/>
        <v>218.77</v>
      </c>
    </row>
    <row r="173" spans="1:16" ht="36">
      <c r="A173" s="4" t="s">
        <v>621</v>
      </c>
      <c r="B173" s="5" t="s">
        <v>622</v>
      </c>
      <c r="C173" s="4" t="s">
        <v>623</v>
      </c>
      <c r="D173" s="5" t="s">
        <v>22</v>
      </c>
      <c r="E173" s="5" t="s">
        <v>32</v>
      </c>
      <c r="F173" s="6">
        <v>17</v>
      </c>
      <c r="G173" s="7">
        <f t="shared" si="87"/>
        <v>27.26</v>
      </c>
      <c r="H173" s="6">
        <f t="shared" si="88"/>
        <v>463.42</v>
      </c>
      <c r="I173" s="6">
        <f t="shared" si="89"/>
        <v>7.46</v>
      </c>
      <c r="J173" s="6">
        <f t="shared" si="90"/>
        <v>126.82</v>
      </c>
      <c r="K173" s="14">
        <f t="shared" si="91"/>
        <v>34.72</v>
      </c>
      <c r="L173" s="6">
        <f t="shared" si="92"/>
        <v>590.24</v>
      </c>
      <c r="O173" s="7" t="s">
        <v>624</v>
      </c>
      <c r="P173">
        <f t="shared" si="86"/>
        <v>27.26</v>
      </c>
    </row>
    <row r="174" spans="1:16" ht="36">
      <c r="A174" s="4" t="s">
        <v>625</v>
      </c>
      <c r="B174" s="5" t="s">
        <v>626</v>
      </c>
      <c r="C174" s="4" t="s">
        <v>627</v>
      </c>
      <c r="D174" s="5" t="s">
        <v>22</v>
      </c>
      <c r="E174" s="5" t="s">
        <v>32</v>
      </c>
      <c r="F174" s="6">
        <v>17</v>
      </c>
      <c r="G174" s="7">
        <f t="shared" si="87"/>
        <v>16.920000000000002</v>
      </c>
      <c r="H174" s="6">
        <f t="shared" si="88"/>
        <v>287.64</v>
      </c>
      <c r="I174" s="6">
        <f t="shared" si="89"/>
        <v>4.63</v>
      </c>
      <c r="J174" s="6">
        <f t="shared" si="90"/>
        <v>78.709999999999994</v>
      </c>
      <c r="K174" s="14">
        <f t="shared" si="91"/>
        <v>21.55</v>
      </c>
      <c r="L174" s="6">
        <f t="shared" si="92"/>
        <v>366.35</v>
      </c>
      <c r="O174" s="7" t="s">
        <v>628</v>
      </c>
      <c r="P174">
        <f t="shared" si="86"/>
        <v>16.920000000000002</v>
      </c>
    </row>
    <row r="175" spans="1:16" ht="18">
      <c r="A175" s="4" t="s">
        <v>629</v>
      </c>
      <c r="B175" s="5" t="s">
        <v>630</v>
      </c>
      <c r="C175" s="4" t="s">
        <v>631</v>
      </c>
      <c r="D175" s="5" t="s">
        <v>16</v>
      </c>
      <c r="E175" s="5" t="s">
        <v>17</v>
      </c>
      <c r="F175" s="6">
        <v>8</v>
      </c>
      <c r="G175" s="7">
        <f t="shared" si="87"/>
        <v>141.66999999999999</v>
      </c>
      <c r="H175" s="6">
        <f t="shared" si="88"/>
        <v>1133.3599999999999</v>
      </c>
      <c r="I175" s="6">
        <f t="shared" si="89"/>
        <v>38.75</v>
      </c>
      <c r="J175" s="6">
        <f t="shared" si="90"/>
        <v>310</v>
      </c>
      <c r="K175" s="14">
        <f t="shared" si="91"/>
        <v>180.42</v>
      </c>
      <c r="L175" s="6">
        <f t="shared" si="92"/>
        <v>1443.36</v>
      </c>
      <c r="O175" s="7" t="s">
        <v>632</v>
      </c>
      <c r="P175">
        <f t="shared" si="86"/>
        <v>141.66999999999999</v>
      </c>
    </row>
    <row r="176" spans="1:16" ht="18">
      <c r="A176" s="4" t="s">
        <v>633</v>
      </c>
      <c r="B176" s="5" t="s">
        <v>634</v>
      </c>
      <c r="C176" s="4" t="s">
        <v>635</v>
      </c>
      <c r="D176" s="5" t="s">
        <v>22</v>
      </c>
      <c r="E176" s="5" t="s">
        <v>32</v>
      </c>
      <c r="F176" s="6">
        <v>2</v>
      </c>
      <c r="G176" s="7">
        <f t="shared" si="87"/>
        <v>24.9</v>
      </c>
      <c r="H176" s="6">
        <f t="shared" si="88"/>
        <v>49.8</v>
      </c>
      <c r="I176" s="6">
        <f t="shared" si="89"/>
        <v>6.81</v>
      </c>
      <c r="J176" s="6">
        <f t="shared" si="90"/>
        <v>13.62</v>
      </c>
      <c r="K176" s="14">
        <f t="shared" si="91"/>
        <v>31.709999999999997</v>
      </c>
      <c r="L176" s="6">
        <f t="shared" si="92"/>
        <v>63.42</v>
      </c>
      <c r="O176" s="7" t="s">
        <v>636</v>
      </c>
      <c r="P176">
        <f t="shared" si="86"/>
        <v>24.9</v>
      </c>
    </row>
    <row r="177" spans="1:16" ht="18">
      <c r="A177" s="4" t="s">
        <v>637</v>
      </c>
      <c r="B177" s="5" t="s">
        <v>638</v>
      </c>
      <c r="C177" s="4" t="s">
        <v>639</v>
      </c>
      <c r="D177" s="5" t="s">
        <v>22</v>
      </c>
      <c r="E177" s="5" t="s">
        <v>32</v>
      </c>
      <c r="F177" s="6">
        <v>4</v>
      </c>
      <c r="G177" s="7">
        <f t="shared" si="87"/>
        <v>564.79</v>
      </c>
      <c r="H177" s="6">
        <f t="shared" si="88"/>
        <v>2259.16</v>
      </c>
      <c r="I177" s="6">
        <f t="shared" si="89"/>
        <v>154.47</v>
      </c>
      <c r="J177" s="6">
        <f t="shared" si="90"/>
        <v>617.88</v>
      </c>
      <c r="K177" s="14">
        <f t="shared" si="91"/>
        <v>719.26</v>
      </c>
      <c r="L177" s="6">
        <f t="shared" si="92"/>
        <v>2877.04</v>
      </c>
      <c r="O177" s="7" t="s">
        <v>640</v>
      </c>
      <c r="P177">
        <f t="shared" si="86"/>
        <v>564.79</v>
      </c>
    </row>
    <row r="178" spans="1:16" ht="27">
      <c r="A178" s="4" t="s">
        <v>641</v>
      </c>
      <c r="B178" s="5" t="s">
        <v>642</v>
      </c>
      <c r="C178" s="4" t="s">
        <v>643</v>
      </c>
      <c r="D178" s="5" t="s">
        <v>22</v>
      </c>
      <c r="E178" s="5" t="s">
        <v>32</v>
      </c>
      <c r="F178" s="6">
        <v>8</v>
      </c>
      <c r="G178" s="7">
        <f t="shared" si="87"/>
        <v>432.95</v>
      </c>
      <c r="H178" s="6">
        <f t="shared" si="88"/>
        <v>3463.6</v>
      </c>
      <c r="I178" s="6">
        <f t="shared" si="89"/>
        <v>118.41</v>
      </c>
      <c r="J178" s="6">
        <f t="shared" si="90"/>
        <v>947.28</v>
      </c>
      <c r="K178" s="14">
        <f t="shared" si="91"/>
        <v>551.36</v>
      </c>
      <c r="L178" s="6">
        <f t="shared" si="92"/>
        <v>4410.88</v>
      </c>
      <c r="O178" s="7" t="s">
        <v>644</v>
      </c>
      <c r="P178">
        <f t="shared" si="86"/>
        <v>432.95</v>
      </c>
    </row>
    <row r="179" spans="1:16" ht="18">
      <c r="A179" s="4" t="s">
        <v>645</v>
      </c>
      <c r="B179" s="5" t="s">
        <v>646</v>
      </c>
      <c r="C179" s="4" t="s">
        <v>647</v>
      </c>
      <c r="D179" s="5" t="s">
        <v>22</v>
      </c>
      <c r="E179" s="5" t="s">
        <v>32</v>
      </c>
      <c r="F179" s="6">
        <v>4</v>
      </c>
      <c r="G179" s="7">
        <f t="shared" si="87"/>
        <v>229</v>
      </c>
      <c r="H179" s="6">
        <f t="shared" si="88"/>
        <v>916</v>
      </c>
      <c r="I179" s="6">
        <f t="shared" si="89"/>
        <v>62.63</v>
      </c>
      <c r="J179" s="6">
        <f t="shared" si="90"/>
        <v>250.52</v>
      </c>
      <c r="K179" s="14">
        <f t="shared" si="91"/>
        <v>291.63</v>
      </c>
      <c r="L179" s="6">
        <f t="shared" si="92"/>
        <v>1166.52</v>
      </c>
      <c r="O179" s="7" t="s">
        <v>648</v>
      </c>
      <c r="P179">
        <f t="shared" si="86"/>
        <v>229</v>
      </c>
    </row>
    <row r="180" spans="1:16" ht="27">
      <c r="A180" s="4" t="s">
        <v>649</v>
      </c>
      <c r="B180" s="5" t="s">
        <v>650</v>
      </c>
      <c r="C180" s="4" t="s">
        <v>651</v>
      </c>
      <c r="D180" s="5" t="s">
        <v>22</v>
      </c>
      <c r="E180" s="5" t="s">
        <v>32</v>
      </c>
      <c r="F180" s="6">
        <v>4</v>
      </c>
      <c r="G180" s="7">
        <f t="shared" si="87"/>
        <v>18.559999999999999</v>
      </c>
      <c r="H180" s="6">
        <f t="shared" si="88"/>
        <v>74.239999999999995</v>
      </c>
      <c r="I180" s="6">
        <f t="shared" si="89"/>
        <v>5.08</v>
      </c>
      <c r="J180" s="6">
        <f t="shared" si="90"/>
        <v>20.32</v>
      </c>
      <c r="K180" s="14">
        <f t="shared" si="91"/>
        <v>23.64</v>
      </c>
      <c r="L180" s="6">
        <f t="shared" si="92"/>
        <v>94.56</v>
      </c>
      <c r="O180" s="7" t="s">
        <v>652</v>
      </c>
      <c r="P180">
        <f t="shared" si="86"/>
        <v>18.559999999999999</v>
      </c>
    </row>
    <row r="181" spans="1:16" ht="36">
      <c r="A181" s="4" t="s">
        <v>653</v>
      </c>
      <c r="B181" s="5" t="s">
        <v>654</v>
      </c>
      <c r="C181" s="4" t="s">
        <v>655</v>
      </c>
      <c r="D181" s="5" t="s">
        <v>22</v>
      </c>
      <c r="E181" s="5" t="s">
        <v>32</v>
      </c>
      <c r="F181" s="6">
        <v>5</v>
      </c>
      <c r="G181" s="7">
        <f t="shared" si="87"/>
        <v>195</v>
      </c>
      <c r="H181" s="6">
        <f t="shared" si="88"/>
        <v>975</v>
      </c>
      <c r="I181" s="6">
        <f t="shared" si="89"/>
        <v>53.33</v>
      </c>
      <c r="J181" s="6">
        <f t="shared" si="90"/>
        <v>266.64999999999998</v>
      </c>
      <c r="K181" s="14">
        <f t="shared" si="91"/>
        <v>248.32999999999998</v>
      </c>
      <c r="L181" s="6">
        <f t="shared" si="92"/>
        <v>1241.6500000000001</v>
      </c>
      <c r="O181" s="7" t="s">
        <v>656</v>
      </c>
      <c r="P181">
        <f t="shared" si="86"/>
        <v>195</v>
      </c>
    </row>
    <row r="182" spans="1:16" ht="18">
      <c r="A182" s="4" t="s">
        <v>657</v>
      </c>
      <c r="B182" s="5" t="s">
        <v>658</v>
      </c>
      <c r="C182" s="4" t="s">
        <v>659</v>
      </c>
      <c r="D182" s="5" t="s">
        <v>16</v>
      </c>
      <c r="E182" s="5" t="s">
        <v>17</v>
      </c>
      <c r="F182" s="6">
        <v>1</v>
      </c>
      <c r="G182" s="7">
        <f t="shared" si="87"/>
        <v>184.68</v>
      </c>
      <c r="H182" s="6">
        <f t="shared" si="88"/>
        <v>184.68</v>
      </c>
      <c r="I182" s="6">
        <f t="shared" si="89"/>
        <v>50.51</v>
      </c>
      <c r="J182" s="6">
        <f t="shared" si="90"/>
        <v>50.51</v>
      </c>
      <c r="K182" s="14">
        <f t="shared" si="91"/>
        <v>235.19</v>
      </c>
      <c r="L182" s="6">
        <f t="shared" si="92"/>
        <v>235.19</v>
      </c>
      <c r="O182" s="7" t="s">
        <v>660</v>
      </c>
      <c r="P182">
        <f t="shared" si="86"/>
        <v>184.68</v>
      </c>
    </row>
    <row r="183" spans="1:16" ht="18">
      <c r="A183" s="4" t="s">
        <v>661</v>
      </c>
      <c r="B183" s="5" t="s">
        <v>662</v>
      </c>
      <c r="C183" s="4" t="s">
        <v>663</v>
      </c>
      <c r="D183" s="5" t="s">
        <v>22</v>
      </c>
      <c r="E183" s="5" t="s">
        <v>32</v>
      </c>
      <c r="F183" s="6">
        <v>4</v>
      </c>
      <c r="G183" s="7">
        <f t="shared" si="87"/>
        <v>66.86</v>
      </c>
      <c r="H183" s="6">
        <f t="shared" si="88"/>
        <v>267.44</v>
      </c>
      <c r="I183" s="6">
        <f t="shared" si="89"/>
        <v>18.29</v>
      </c>
      <c r="J183" s="6">
        <f t="shared" si="90"/>
        <v>73.16</v>
      </c>
      <c r="K183" s="14">
        <f t="shared" si="91"/>
        <v>85.15</v>
      </c>
      <c r="L183" s="6">
        <f t="shared" si="92"/>
        <v>340.6</v>
      </c>
      <c r="O183" s="7" t="s">
        <v>664</v>
      </c>
      <c r="P183">
        <f t="shared" si="86"/>
        <v>66.86</v>
      </c>
    </row>
    <row r="184" spans="1:16" ht="18">
      <c r="A184" s="4" t="s">
        <v>665</v>
      </c>
      <c r="B184" s="5" t="s">
        <v>666</v>
      </c>
      <c r="C184" s="4" t="s">
        <v>667</v>
      </c>
      <c r="D184" s="5" t="s">
        <v>22</v>
      </c>
      <c r="E184" s="5" t="s">
        <v>32</v>
      </c>
      <c r="F184" s="6">
        <v>4</v>
      </c>
      <c r="G184" s="7">
        <f t="shared" si="87"/>
        <v>102.14</v>
      </c>
      <c r="H184" s="6">
        <f t="shared" si="88"/>
        <v>408.56</v>
      </c>
      <c r="I184" s="6">
        <f t="shared" si="89"/>
        <v>27.94</v>
      </c>
      <c r="J184" s="6">
        <f t="shared" si="90"/>
        <v>111.76</v>
      </c>
      <c r="K184" s="14">
        <f t="shared" si="91"/>
        <v>130.08000000000001</v>
      </c>
      <c r="L184" s="6">
        <f t="shared" si="92"/>
        <v>520.32000000000005</v>
      </c>
      <c r="O184" s="7" t="s">
        <v>668</v>
      </c>
      <c r="P184">
        <f t="shared" si="86"/>
        <v>102.14</v>
      </c>
    </row>
    <row r="185" spans="1:16" ht="18">
      <c r="A185" s="4" t="s">
        <v>669</v>
      </c>
      <c r="B185" s="5" t="s">
        <v>670</v>
      </c>
      <c r="C185" s="4" t="s">
        <v>671</v>
      </c>
      <c r="D185" s="5" t="s">
        <v>16</v>
      </c>
      <c r="E185" s="5" t="s">
        <v>17</v>
      </c>
      <c r="F185" s="6">
        <v>2</v>
      </c>
      <c r="G185" s="7">
        <f t="shared" si="87"/>
        <v>5470.37</v>
      </c>
      <c r="H185" s="6">
        <f t="shared" si="88"/>
        <v>10940.74</v>
      </c>
      <c r="I185" s="6">
        <f t="shared" si="89"/>
        <v>1496.15</v>
      </c>
      <c r="J185" s="6">
        <f t="shared" si="90"/>
        <v>2992.3</v>
      </c>
      <c r="K185" s="14">
        <f t="shared" si="91"/>
        <v>6966.52</v>
      </c>
      <c r="L185" s="6">
        <f t="shared" si="92"/>
        <v>13933.04</v>
      </c>
      <c r="O185" s="7" t="s">
        <v>672</v>
      </c>
      <c r="P185">
        <f t="shared" si="86"/>
        <v>5470.37</v>
      </c>
    </row>
    <row r="186" spans="1:16" ht="18">
      <c r="A186" s="4" t="s">
        <v>673</v>
      </c>
      <c r="B186" s="5" t="s">
        <v>674</v>
      </c>
      <c r="C186" s="4" t="s">
        <v>675</v>
      </c>
      <c r="D186" s="5" t="s">
        <v>16</v>
      </c>
      <c r="E186" s="5" t="s">
        <v>17</v>
      </c>
      <c r="F186" s="6">
        <v>1</v>
      </c>
      <c r="G186" s="7">
        <f t="shared" si="87"/>
        <v>1879.07</v>
      </c>
      <c r="H186" s="6">
        <f t="shared" si="88"/>
        <v>1879.07</v>
      </c>
      <c r="I186" s="6">
        <f t="shared" si="89"/>
        <v>513.92999999999995</v>
      </c>
      <c r="J186" s="6">
        <f t="shared" si="90"/>
        <v>513.92999999999995</v>
      </c>
      <c r="K186" s="14">
        <f t="shared" si="91"/>
        <v>2393</v>
      </c>
      <c r="L186" s="6">
        <f t="shared" si="92"/>
        <v>2393</v>
      </c>
      <c r="O186" s="7" t="s">
        <v>676</v>
      </c>
      <c r="P186">
        <f t="shared" si="86"/>
        <v>1879.07</v>
      </c>
    </row>
    <row r="187" spans="1:16" ht="18">
      <c r="A187" s="4" t="s">
        <v>677</v>
      </c>
      <c r="B187" s="5" t="s">
        <v>678</v>
      </c>
      <c r="C187" s="4" t="s">
        <v>679</v>
      </c>
      <c r="D187" s="5" t="s">
        <v>22</v>
      </c>
      <c r="E187" s="5" t="s">
        <v>32</v>
      </c>
      <c r="F187" s="6">
        <v>1</v>
      </c>
      <c r="G187" s="7">
        <f t="shared" si="87"/>
        <v>110.89</v>
      </c>
      <c r="H187" s="6">
        <f t="shared" si="88"/>
        <v>110.89</v>
      </c>
      <c r="I187" s="6">
        <f t="shared" si="89"/>
        <v>30.33</v>
      </c>
      <c r="J187" s="6">
        <f t="shared" si="90"/>
        <v>30.33</v>
      </c>
      <c r="K187" s="14">
        <f t="shared" si="91"/>
        <v>141.22</v>
      </c>
      <c r="L187" s="6">
        <f t="shared" si="92"/>
        <v>141.22</v>
      </c>
      <c r="O187" s="7" t="s">
        <v>680</v>
      </c>
      <c r="P187">
        <f t="shared" si="86"/>
        <v>110.89</v>
      </c>
    </row>
    <row r="188" spans="1:16">
      <c r="A188" s="4" t="s">
        <v>681</v>
      </c>
      <c r="B188" s="5" t="s">
        <v>572</v>
      </c>
      <c r="C188" s="4" t="s">
        <v>682</v>
      </c>
      <c r="D188" s="5" t="s">
        <v>55</v>
      </c>
      <c r="E188" s="5" t="s">
        <v>32</v>
      </c>
      <c r="F188" s="6">
        <v>1</v>
      </c>
      <c r="G188" s="7">
        <f t="shared" si="87"/>
        <v>189.55</v>
      </c>
      <c r="H188" s="6">
        <f t="shared" si="88"/>
        <v>189.55</v>
      </c>
      <c r="I188" s="6">
        <f t="shared" si="89"/>
        <v>51.84</v>
      </c>
      <c r="J188" s="6">
        <f t="shared" si="90"/>
        <v>51.84</v>
      </c>
      <c r="K188" s="14">
        <f t="shared" si="91"/>
        <v>241.39000000000001</v>
      </c>
      <c r="L188" s="6">
        <f t="shared" si="92"/>
        <v>241.39</v>
      </c>
      <c r="O188" s="7" t="s">
        <v>683</v>
      </c>
      <c r="P188">
        <f t="shared" si="86"/>
        <v>189.55</v>
      </c>
    </row>
    <row r="189" spans="1:16">
      <c r="A189" s="4" t="s">
        <v>684</v>
      </c>
      <c r="B189" s="5" t="s">
        <v>685</v>
      </c>
      <c r="C189" s="4" t="s">
        <v>686</v>
      </c>
      <c r="D189" s="5" t="s">
        <v>16</v>
      </c>
      <c r="E189" s="5" t="s">
        <v>17</v>
      </c>
      <c r="F189" s="6">
        <v>1</v>
      </c>
      <c r="G189" s="7">
        <f t="shared" si="87"/>
        <v>164.88</v>
      </c>
      <c r="H189" s="6">
        <f t="shared" si="88"/>
        <v>164.88</v>
      </c>
      <c r="I189" s="6">
        <f t="shared" si="89"/>
        <v>45.09</v>
      </c>
      <c r="J189" s="6">
        <f t="shared" si="90"/>
        <v>45.09</v>
      </c>
      <c r="K189" s="14">
        <f t="shared" si="91"/>
        <v>209.97</v>
      </c>
      <c r="L189" s="6">
        <f t="shared" si="92"/>
        <v>209.97</v>
      </c>
      <c r="O189" s="7" t="s">
        <v>687</v>
      </c>
      <c r="P189">
        <f t="shared" si="86"/>
        <v>164.88</v>
      </c>
    </row>
    <row r="190" spans="1:16" ht="18">
      <c r="A190" s="4" t="s">
        <v>688</v>
      </c>
      <c r="B190" s="5" t="s">
        <v>689</v>
      </c>
      <c r="C190" s="4" t="s">
        <v>690</v>
      </c>
      <c r="D190" s="5" t="s">
        <v>22</v>
      </c>
      <c r="E190" s="5" t="s">
        <v>32</v>
      </c>
      <c r="F190" s="6">
        <v>5</v>
      </c>
      <c r="G190" s="7">
        <f t="shared" si="87"/>
        <v>277.07</v>
      </c>
      <c r="H190" s="6">
        <f t="shared" si="88"/>
        <v>1385.35</v>
      </c>
      <c r="I190" s="6">
        <f t="shared" si="89"/>
        <v>75.78</v>
      </c>
      <c r="J190" s="6">
        <f t="shared" si="90"/>
        <v>378.9</v>
      </c>
      <c r="K190" s="14">
        <f t="shared" si="91"/>
        <v>352.85</v>
      </c>
      <c r="L190" s="6">
        <f t="shared" si="92"/>
        <v>1764.25</v>
      </c>
      <c r="O190" s="7" t="s">
        <v>691</v>
      </c>
      <c r="P190">
        <f t="shared" si="86"/>
        <v>277.07</v>
      </c>
    </row>
    <row r="191" spans="1:16" ht="18">
      <c r="A191" s="4" t="s">
        <v>692</v>
      </c>
      <c r="B191" s="5" t="s">
        <v>693</v>
      </c>
      <c r="C191" s="4" t="s">
        <v>694</v>
      </c>
      <c r="D191" s="5" t="s">
        <v>22</v>
      </c>
      <c r="E191" s="5" t="s">
        <v>32</v>
      </c>
      <c r="F191" s="6">
        <v>1</v>
      </c>
      <c r="G191" s="7">
        <f t="shared" si="87"/>
        <v>258.64</v>
      </c>
      <c r="H191" s="6">
        <f t="shared" si="88"/>
        <v>258.64</v>
      </c>
      <c r="I191" s="6">
        <f t="shared" si="89"/>
        <v>70.739999999999995</v>
      </c>
      <c r="J191" s="6">
        <f t="shared" si="90"/>
        <v>70.739999999999995</v>
      </c>
      <c r="K191" s="14">
        <f t="shared" si="91"/>
        <v>329.38</v>
      </c>
      <c r="L191" s="6">
        <f t="shared" si="92"/>
        <v>329.38</v>
      </c>
      <c r="O191" s="7" t="s">
        <v>695</v>
      </c>
      <c r="P191">
        <f t="shared" si="86"/>
        <v>258.64</v>
      </c>
    </row>
    <row r="192" spans="1:16" ht="18">
      <c r="A192" s="4" t="s">
        <v>696</v>
      </c>
      <c r="B192" s="5" t="s">
        <v>697</v>
      </c>
      <c r="C192" s="4" t="s">
        <v>698</v>
      </c>
      <c r="D192" s="5" t="s">
        <v>22</v>
      </c>
      <c r="E192" s="5" t="s">
        <v>32</v>
      </c>
      <c r="F192" s="6">
        <v>1</v>
      </c>
      <c r="G192" s="7">
        <f t="shared" si="87"/>
        <v>416.88</v>
      </c>
      <c r="H192" s="6">
        <f t="shared" si="88"/>
        <v>416.88</v>
      </c>
      <c r="I192" s="6">
        <f t="shared" si="89"/>
        <v>114.02</v>
      </c>
      <c r="J192" s="6">
        <f t="shared" si="90"/>
        <v>114.02</v>
      </c>
      <c r="K192" s="14">
        <f t="shared" si="91"/>
        <v>530.9</v>
      </c>
      <c r="L192" s="6">
        <f t="shared" si="92"/>
        <v>530.9</v>
      </c>
      <c r="O192" s="7" t="s">
        <v>699</v>
      </c>
      <c r="P192">
        <f t="shared" si="86"/>
        <v>416.88</v>
      </c>
    </row>
    <row r="193" spans="1:16" ht="18">
      <c r="A193" s="4" t="s">
        <v>700</v>
      </c>
      <c r="B193" s="5" t="s">
        <v>701</v>
      </c>
      <c r="C193" s="4" t="s">
        <v>702</v>
      </c>
      <c r="D193" s="5" t="s">
        <v>16</v>
      </c>
      <c r="E193" s="5" t="s">
        <v>17</v>
      </c>
      <c r="F193" s="6">
        <v>6</v>
      </c>
      <c r="G193" s="7">
        <f t="shared" si="87"/>
        <v>256.38</v>
      </c>
      <c r="H193" s="6">
        <f t="shared" si="88"/>
        <v>1538.28</v>
      </c>
      <c r="I193" s="6">
        <f t="shared" si="89"/>
        <v>70.12</v>
      </c>
      <c r="J193" s="6">
        <f t="shared" si="90"/>
        <v>420.72</v>
      </c>
      <c r="K193" s="14">
        <f t="shared" si="91"/>
        <v>326.5</v>
      </c>
      <c r="L193" s="6">
        <f t="shared" si="92"/>
        <v>1959</v>
      </c>
      <c r="O193" s="7" t="s">
        <v>703</v>
      </c>
      <c r="P193">
        <f t="shared" si="86"/>
        <v>256.38</v>
      </c>
    </row>
    <row r="194" spans="1:16" ht="18">
      <c r="A194" s="4" t="s">
        <v>704</v>
      </c>
      <c r="B194" s="5" t="s">
        <v>705</v>
      </c>
      <c r="C194" s="4" t="s">
        <v>706</v>
      </c>
      <c r="D194" s="5" t="s">
        <v>22</v>
      </c>
      <c r="E194" s="5" t="s">
        <v>32</v>
      </c>
      <c r="F194" s="6">
        <v>22</v>
      </c>
      <c r="G194" s="7">
        <f t="shared" si="87"/>
        <v>111.59</v>
      </c>
      <c r="H194" s="6">
        <f t="shared" si="88"/>
        <v>2454.98</v>
      </c>
      <c r="I194" s="6">
        <f t="shared" si="89"/>
        <v>30.52</v>
      </c>
      <c r="J194" s="6">
        <f t="shared" si="90"/>
        <v>671.44</v>
      </c>
      <c r="K194" s="14">
        <f t="shared" si="91"/>
        <v>142.11000000000001</v>
      </c>
      <c r="L194" s="6">
        <f t="shared" si="92"/>
        <v>3126.42</v>
      </c>
      <c r="O194" s="7" t="s">
        <v>707</v>
      </c>
      <c r="P194">
        <f t="shared" si="86"/>
        <v>111.59</v>
      </c>
    </row>
    <row r="195" spans="1:16" ht="27">
      <c r="A195" s="4" t="s">
        <v>708</v>
      </c>
      <c r="B195" s="5" t="s">
        <v>709</v>
      </c>
      <c r="C195" s="4" t="s">
        <v>710</v>
      </c>
      <c r="D195" s="5" t="s">
        <v>22</v>
      </c>
      <c r="E195" s="5" t="s">
        <v>32</v>
      </c>
      <c r="F195" s="6">
        <v>16</v>
      </c>
      <c r="G195" s="7">
        <f t="shared" si="87"/>
        <v>71.86</v>
      </c>
      <c r="H195" s="6">
        <f t="shared" si="88"/>
        <v>1149.76</v>
      </c>
      <c r="I195" s="6">
        <f t="shared" si="89"/>
        <v>19.649999999999999</v>
      </c>
      <c r="J195" s="6">
        <f t="shared" si="90"/>
        <v>314.39999999999998</v>
      </c>
      <c r="K195" s="14">
        <f t="shared" si="91"/>
        <v>91.509999999999991</v>
      </c>
      <c r="L195" s="6">
        <f t="shared" si="92"/>
        <v>1464.16</v>
      </c>
      <c r="O195" s="7" t="s">
        <v>711</v>
      </c>
      <c r="P195">
        <f t="shared" si="86"/>
        <v>71.86</v>
      </c>
    </row>
    <row r="196" spans="1:16" ht="27">
      <c r="A196" s="4" t="s">
        <v>712</v>
      </c>
      <c r="B196" s="5" t="s">
        <v>713</v>
      </c>
      <c r="C196" s="4" t="s">
        <v>714</v>
      </c>
      <c r="D196" s="5" t="s">
        <v>22</v>
      </c>
      <c r="E196" s="5" t="s">
        <v>32</v>
      </c>
      <c r="F196" s="6">
        <v>12</v>
      </c>
      <c r="G196" s="7">
        <f t="shared" si="87"/>
        <v>160.75</v>
      </c>
      <c r="H196" s="6">
        <f t="shared" si="88"/>
        <v>1929</v>
      </c>
      <c r="I196" s="6">
        <f t="shared" si="89"/>
        <v>43.97</v>
      </c>
      <c r="J196" s="6">
        <f t="shared" si="90"/>
        <v>527.64</v>
      </c>
      <c r="K196" s="14">
        <f t="shared" si="91"/>
        <v>204.72</v>
      </c>
      <c r="L196" s="6">
        <f t="shared" si="92"/>
        <v>2456.64</v>
      </c>
      <c r="O196" s="7" t="s">
        <v>715</v>
      </c>
      <c r="P196">
        <f t="shared" si="86"/>
        <v>160.75</v>
      </c>
    </row>
    <row r="197" spans="1:16" ht="36">
      <c r="A197" s="4" t="s">
        <v>716</v>
      </c>
      <c r="B197" s="5" t="s">
        <v>717</v>
      </c>
      <c r="C197" s="4" t="s">
        <v>718</v>
      </c>
      <c r="D197" s="5" t="s">
        <v>22</v>
      </c>
      <c r="E197" s="5" t="s">
        <v>146</v>
      </c>
      <c r="F197" s="6">
        <v>150</v>
      </c>
      <c r="G197" s="7">
        <f t="shared" si="87"/>
        <v>135.31</v>
      </c>
      <c r="H197" s="6">
        <f t="shared" si="88"/>
        <v>20296.5</v>
      </c>
      <c r="I197" s="6">
        <f t="shared" si="89"/>
        <v>37.01</v>
      </c>
      <c r="J197" s="6">
        <f t="shared" si="90"/>
        <v>5551.5</v>
      </c>
      <c r="K197" s="14">
        <f t="shared" si="91"/>
        <v>172.32</v>
      </c>
      <c r="L197" s="6">
        <f t="shared" si="92"/>
        <v>25848</v>
      </c>
      <c r="O197" s="7" t="s">
        <v>719</v>
      </c>
      <c r="P197">
        <f t="shared" si="86"/>
        <v>135.31</v>
      </c>
    </row>
    <row r="198" spans="1:16">
      <c r="A198" s="4" t="s">
        <v>720</v>
      </c>
      <c r="B198" s="5" t="s">
        <v>721</v>
      </c>
      <c r="C198" s="4" t="s">
        <v>722</v>
      </c>
      <c r="D198" s="5" t="s">
        <v>16</v>
      </c>
      <c r="E198" s="5" t="s">
        <v>17</v>
      </c>
      <c r="F198" s="6">
        <v>1</v>
      </c>
      <c r="G198" s="7">
        <f t="shared" si="87"/>
        <v>442.13</v>
      </c>
      <c r="H198" s="6">
        <f t="shared" si="88"/>
        <v>442.13</v>
      </c>
      <c r="I198" s="6">
        <f t="shared" si="89"/>
        <v>120.92</v>
      </c>
      <c r="J198" s="6">
        <f t="shared" si="90"/>
        <v>120.92</v>
      </c>
      <c r="K198" s="14">
        <f t="shared" si="91"/>
        <v>563.04999999999995</v>
      </c>
      <c r="L198" s="6">
        <f t="shared" si="92"/>
        <v>563.04999999999995</v>
      </c>
      <c r="O198" s="7" t="s">
        <v>723</v>
      </c>
      <c r="P198">
        <f t="shared" si="86"/>
        <v>442.13</v>
      </c>
    </row>
    <row r="199" spans="1:16" ht="20.100000000000001" customHeight="1">
      <c r="A199" s="2" t="s">
        <v>724</v>
      </c>
      <c r="B199" s="151" t="s">
        <v>725</v>
      </c>
      <c r="C199" s="152"/>
      <c r="D199" s="152"/>
      <c r="E199" s="152"/>
      <c r="F199" s="152"/>
      <c r="G199" s="153"/>
      <c r="H199" s="3">
        <f>SUM(H200:H208)</f>
        <v>15826.61</v>
      </c>
      <c r="I199" s="18"/>
      <c r="J199" s="3">
        <f>SUM(J200:J208)</f>
        <v>4328.55</v>
      </c>
      <c r="K199" s="18"/>
      <c r="L199" s="3">
        <f>SUM(L200:L208)</f>
        <v>20155.159999999996</v>
      </c>
      <c r="P199">
        <f t="shared" si="86"/>
        <v>0</v>
      </c>
    </row>
    <row r="200" spans="1:16">
      <c r="A200" s="4" t="s">
        <v>726</v>
      </c>
      <c r="B200" s="5" t="s">
        <v>727</v>
      </c>
      <c r="C200" s="4" t="s">
        <v>728</v>
      </c>
      <c r="D200" s="5" t="s">
        <v>16</v>
      </c>
      <c r="E200" s="5" t="s">
        <v>50</v>
      </c>
      <c r="F200" s="6">
        <v>2</v>
      </c>
      <c r="G200" s="7">
        <f t="shared" ref="G200:G208" si="93">P200</f>
        <v>453.03</v>
      </c>
      <c r="H200" s="6">
        <f t="shared" ref="H200:H208" si="94">ROUND(F200*G200,2)</f>
        <v>906.06</v>
      </c>
      <c r="I200" s="6">
        <f t="shared" ref="I200:I208" si="95">ROUND(G200*$L$5,2)</f>
        <v>123.9</v>
      </c>
      <c r="J200" s="6">
        <f t="shared" ref="J200:J208" si="96">ROUND(F200*I200,2)</f>
        <v>247.8</v>
      </c>
      <c r="K200" s="14">
        <f t="shared" ref="K200:K208" si="97">G200+I200</f>
        <v>576.92999999999995</v>
      </c>
      <c r="L200" s="6">
        <f t="shared" ref="L200:L208" si="98">ROUND(F200*K200,2)</f>
        <v>1153.8599999999999</v>
      </c>
      <c r="O200" s="7" t="s">
        <v>729</v>
      </c>
      <c r="P200">
        <f t="shared" si="86"/>
        <v>453.03</v>
      </c>
    </row>
    <row r="201" spans="1:16" ht="18">
      <c r="A201" s="4" t="s">
        <v>730</v>
      </c>
      <c r="B201" s="5" t="s">
        <v>731</v>
      </c>
      <c r="C201" s="4" t="s">
        <v>732</v>
      </c>
      <c r="D201" s="5" t="s">
        <v>22</v>
      </c>
      <c r="E201" s="5" t="s">
        <v>23</v>
      </c>
      <c r="F201" s="6">
        <v>1.7</v>
      </c>
      <c r="G201" s="7">
        <f t="shared" si="93"/>
        <v>370.28</v>
      </c>
      <c r="H201" s="6">
        <f t="shared" si="94"/>
        <v>629.48</v>
      </c>
      <c r="I201" s="6">
        <f t="shared" si="95"/>
        <v>101.27</v>
      </c>
      <c r="J201" s="6">
        <f t="shared" si="96"/>
        <v>172.16</v>
      </c>
      <c r="K201" s="14">
        <f t="shared" si="97"/>
        <v>471.54999999999995</v>
      </c>
      <c r="L201" s="6">
        <f t="shared" si="98"/>
        <v>801.64</v>
      </c>
      <c r="O201" s="7" t="s">
        <v>733</v>
      </c>
      <c r="P201">
        <f t="shared" si="86"/>
        <v>370.28</v>
      </c>
    </row>
    <row r="202" spans="1:16" ht="45">
      <c r="A202" s="4" t="s">
        <v>734</v>
      </c>
      <c r="B202" s="5" t="s">
        <v>735</v>
      </c>
      <c r="C202" s="4" t="s">
        <v>736</v>
      </c>
      <c r="D202" s="5" t="s">
        <v>22</v>
      </c>
      <c r="E202" s="5" t="s">
        <v>32</v>
      </c>
      <c r="F202" s="6">
        <v>4</v>
      </c>
      <c r="G202" s="7">
        <f t="shared" si="93"/>
        <v>807.98</v>
      </c>
      <c r="H202" s="6">
        <f t="shared" si="94"/>
        <v>3231.92</v>
      </c>
      <c r="I202" s="6">
        <f t="shared" si="95"/>
        <v>220.98</v>
      </c>
      <c r="J202" s="6">
        <f t="shared" si="96"/>
        <v>883.92</v>
      </c>
      <c r="K202" s="14">
        <f t="shared" si="97"/>
        <v>1028.96</v>
      </c>
      <c r="L202" s="6">
        <f t="shared" si="98"/>
        <v>4115.84</v>
      </c>
      <c r="O202" s="7" t="s">
        <v>737</v>
      </c>
      <c r="P202">
        <f t="shared" ref="P202:P235" si="99">ROUND(O202*$M$6,2)</f>
        <v>807.98</v>
      </c>
    </row>
    <row r="203" spans="1:16" ht="45">
      <c r="A203" s="4" t="s">
        <v>738</v>
      </c>
      <c r="B203" s="5" t="s">
        <v>739</v>
      </c>
      <c r="C203" s="4" t="s">
        <v>740</v>
      </c>
      <c r="D203" s="5" t="s">
        <v>22</v>
      </c>
      <c r="E203" s="5" t="s">
        <v>32</v>
      </c>
      <c r="F203" s="6">
        <v>2</v>
      </c>
      <c r="G203" s="7">
        <f t="shared" si="93"/>
        <v>859.3</v>
      </c>
      <c r="H203" s="6">
        <f t="shared" si="94"/>
        <v>1718.6</v>
      </c>
      <c r="I203" s="6">
        <f t="shared" si="95"/>
        <v>235.02</v>
      </c>
      <c r="J203" s="6">
        <f t="shared" si="96"/>
        <v>470.04</v>
      </c>
      <c r="K203" s="14">
        <f t="shared" si="97"/>
        <v>1094.32</v>
      </c>
      <c r="L203" s="6">
        <f t="shared" si="98"/>
        <v>2188.64</v>
      </c>
      <c r="O203" s="7" t="s">
        <v>741</v>
      </c>
      <c r="P203">
        <f t="shared" si="99"/>
        <v>859.3</v>
      </c>
    </row>
    <row r="204" spans="1:16">
      <c r="A204" s="4" t="s">
        <v>742</v>
      </c>
      <c r="B204" s="5" t="s">
        <v>743</v>
      </c>
      <c r="C204" s="4" t="s">
        <v>744</v>
      </c>
      <c r="D204" s="5" t="s">
        <v>16</v>
      </c>
      <c r="E204" s="5" t="s">
        <v>197</v>
      </c>
      <c r="F204" s="6">
        <v>6.6</v>
      </c>
      <c r="G204" s="7">
        <f t="shared" si="93"/>
        <v>63.18</v>
      </c>
      <c r="H204" s="6">
        <f t="shared" si="94"/>
        <v>416.99</v>
      </c>
      <c r="I204" s="6">
        <f t="shared" si="95"/>
        <v>17.28</v>
      </c>
      <c r="J204" s="6">
        <f t="shared" si="96"/>
        <v>114.05</v>
      </c>
      <c r="K204" s="14">
        <f t="shared" si="97"/>
        <v>80.460000000000008</v>
      </c>
      <c r="L204" s="6">
        <f t="shared" si="98"/>
        <v>531.04</v>
      </c>
      <c r="O204" s="7" t="s">
        <v>745</v>
      </c>
      <c r="P204">
        <f t="shared" si="99"/>
        <v>63.18</v>
      </c>
    </row>
    <row r="205" spans="1:16">
      <c r="A205" s="4" t="s">
        <v>746</v>
      </c>
      <c r="B205" s="5" t="s">
        <v>53</v>
      </c>
      <c r="C205" s="4" t="s">
        <v>747</v>
      </c>
      <c r="D205" s="5" t="s">
        <v>55</v>
      </c>
      <c r="E205" s="5" t="s">
        <v>32</v>
      </c>
      <c r="F205" s="6">
        <v>2</v>
      </c>
      <c r="G205" s="7">
        <f t="shared" si="93"/>
        <v>3332.44</v>
      </c>
      <c r="H205" s="6">
        <f t="shared" si="94"/>
        <v>6664.88</v>
      </c>
      <c r="I205" s="6">
        <f t="shared" si="95"/>
        <v>911.42</v>
      </c>
      <c r="J205" s="6">
        <f t="shared" si="96"/>
        <v>1822.84</v>
      </c>
      <c r="K205" s="14">
        <f t="shared" si="97"/>
        <v>4243.8599999999997</v>
      </c>
      <c r="L205" s="6">
        <f t="shared" si="98"/>
        <v>8487.7199999999993</v>
      </c>
      <c r="O205" s="7" t="s">
        <v>748</v>
      </c>
      <c r="P205">
        <f t="shared" si="99"/>
        <v>3332.44</v>
      </c>
    </row>
    <row r="206" spans="1:16" ht="27">
      <c r="A206" s="4" t="s">
        <v>749</v>
      </c>
      <c r="B206" s="5" t="s">
        <v>750</v>
      </c>
      <c r="C206" s="4" t="s">
        <v>751</v>
      </c>
      <c r="D206" s="5" t="s">
        <v>22</v>
      </c>
      <c r="E206" s="5" t="s">
        <v>32</v>
      </c>
      <c r="F206" s="6">
        <v>2</v>
      </c>
      <c r="G206" s="7">
        <f t="shared" si="93"/>
        <v>607.54999999999995</v>
      </c>
      <c r="H206" s="6">
        <f t="shared" si="94"/>
        <v>1215.0999999999999</v>
      </c>
      <c r="I206" s="6">
        <f t="shared" si="95"/>
        <v>166.16</v>
      </c>
      <c r="J206" s="6">
        <f t="shared" si="96"/>
        <v>332.32</v>
      </c>
      <c r="K206" s="14">
        <f t="shared" si="97"/>
        <v>773.70999999999992</v>
      </c>
      <c r="L206" s="6">
        <f t="shared" si="98"/>
        <v>1547.42</v>
      </c>
      <c r="O206" s="7" t="s">
        <v>752</v>
      </c>
      <c r="P206">
        <f t="shared" si="99"/>
        <v>607.54999999999995</v>
      </c>
    </row>
    <row r="207" spans="1:16">
      <c r="A207" s="4" t="s">
        <v>753</v>
      </c>
      <c r="B207" s="5" t="s">
        <v>754</v>
      </c>
      <c r="C207" s="4" t="s">
        <v>755</v>
      </c>
      <c r="D207" s="5" t="s">
        <v>16</v>
      </c>
      <c r="E207" s="5" t="s">
        <v>50</v>
      </c>
      <c r="F207" s="6">
        <v>1.3300000000009999</v>
      </c>
      <c r="G207" s="7">
        <f t="shared" si="93"/>
        <v>290.52</v>
      </c>
      <c r="H207" s="6">
        <f t="shared" si="94"/>
        <v>386.39</v>
      </c>
      <c r="I207" s="6">
        <f t="shared" si="95"/>
        <v>79.459999999999994</v>
      </c>
      <c r="J207" s="6">
        <f t="shared" si="96"/>
        <v>105.68</v>
      </c>
      <c r="K207" s="14">
        <f t="shared" si="97"/>
        <v>369.97999999999996</v>
      </c>
      <c r="L207" s="6">
        <f t="shared" si="98"/>
        <v>492.07</v>
      </c>
      <c r="O207" s="7" t="s">
        <v>756</v>
      </c>
      <c r="P207">
        <f t="shared" si="99"/>
        <v>290.52</v>
      </c>
    </row>
    <row r="208" spans="1:16">
      <c r="A208" s="4" t="s">
        <v>757</v>
      </c>
      <c r="B208" s="5" t="s">
        <v>53</v>
      </c>
      <c r="C208" s="4" t="s">
        <v>758</v>
      </c>
      <c r="D208" s="5" t="s">
        <v>55</v>
      </c>
      <c r="E208" s="5" t="s">
        <v>23</v>
      </c>
      <c r="F208" s="6">
        <v>1.3300000000009999</v>
      </c>
      <c r="G208" s="7">
        <f t="shared" si="93"/>
        <v>494.13</v>
      </c>
      <c r="H208" s="6">
        <f t="shared" si="94"/>
        <v>657.19</v>
      </c>
      <c r="I208" s="6">
        <f t="shared" si="95"/>
        <v>135.13999999999999</v>
      </c>
      <c r="J208" s="6">
        <f t="shared" si="96"/>
        <v>179.74</v>
      </c>
      <c r="K208" s="14">
        <f t="shared" si="97"/>
        <v>629.27</v>
      </c>
      <c r="L208" s="6">
        <f t="shared" si="98"/>
        <v>836.93</v>
      </c>
      <c r="O208" s="7" t="s">
        <v>759</v>
      </c>
      <c r="P208">
        <f t="shared" si="99"/>
        <v>494.13</v>
      </c>
    </row>
    <row r="209" spans="1:16" ht="20.100000000000001" customHeight="1">
      <c r="A209" s="2" t="s">
        <v>760</v>
      </c>
      <c r="B209" s="151" t="s">
        <v>761</v>
      </c>
      <c r="C209" s="152"/>
      <c r="D209" s="152"/>
      <c r="E209" s="152"/>
      <c r="F209" s="152"/>
      <c r="G209" s="153"/>
      <c r="H209" s="3">
        <f>H210</f>
        <v>111661.88</v>
      </c>
      <c r="I209" s="18"/>
      <c r="J209" s="3">
        <f>J210</f>
        <v>30539.69</v>
      </c>
      <c r="K209" s="18"/>
      <c r="L209" s="3">
        <f>L210</f>
        <v>142201.57</v>
      </c>
      <c r="P209">
        <f t="shared" si="99"/>
        <v>0</v>
      </c>
    </row>
    <row r="210" spans="1:16" ht="18">
      <c r="A210" s="4" t="s">
        <v>762</v>
      </c>
      <c r="B210" s="5" t="s">
        <v>763</v>
      </c>
      <c r="C210" s="4" t="s">
        <v>764</v>
      </c>
      <c r="D210" s="5" t="s">
        <v>16</v>
      </c>
      <c r="E210" s="5" t="s">
        <v>50</v>
      </c>
      <c r="F210" s="6">
        <v>91.620000000000999</v>
      </c>
      <c r="G210" s="7">
        <f t="shared" ref="G210" si="100">P210</f>
        <v>1218.75</v>
      </c>
      <c r="H210" s="6">
        <f t="shared" ref="H210" si="101">ROUND(F210*G210,2)</f>
        <v>111661.88</v>
      </c>
      <c r="I210" s="6">
        <f>ROUND(G210*$L$5,2)</f>
        <v>333.33</v>
      </c>
      <c r="J210" s="6">
        <f>ROUND(F210*I210,2)</f>
        <v>30539.69</v>
      </c>
      <c r="K210" s="14">
        <f>G210+I210</f>
        <v>1552.08</v>
      </c>
      <c r="L210" s="6">
        <f>ROUND(F210*K210,2)</f>
        <v>142201.57</v>
      </c>
      <c r="O210" s="7" t="s">
        <v>765</v>
      </c>
      <c r="P210">
        <f t="shared" si="99"/>
        <v>1218.75</v>
      </c>
    </row>
    <row r="211" spans="1:16" ht="20.100000000000001" customHeight="1">
      <c r="A211" s="2" t="s">
        <v>766</v>
      </c>
      <c r="B211" s="151" t="s">
        <v>767</v>
      </c>
      <c r="C211" s="152"/>
      <c r="D211" s="152"/>
      <c r="E211" s="152"/>
      <c r="F211" s="152"/>
      <c r="G211" s="153"/>
      <c r="H211" s="3">
        <f>SUM(H212:H226)</f>
        <v>6253.9300000000012</v>
      </c>
      <c r="I211" s="18"/>
      <c r="J211" s="3">
        <f>SUM(J212:J226)</f>
        <v>1710.42</v>
      </c>
      <c r="K211" s="18"/>
      <c r="L211" s="3">
        <f>SUM(L212:L226)</f>
        <v>7964.36</v>
      </c>
      <c r="P211">
        <f t="shared" si="99"/>
        <v>0</v>
      </c>
    </row>
    <row r="212" spans="1:16">
      <c r="A212" s="4" t="s">
        <v>768</v>
      </c>
      <c r="B212" s="5" t="s">
        <v>769</v>
      </c>
      <c r="C212" s="4" t="s">
        <v>770</v>
      </c>
      <c r="D212" s="5" t="s">
        <v>16</v>
      </c>
      <c r="E212" s="5" t="s">
        <v>50</v>
      </c>
      <c r="F212" s="6">
        <v>1.100000000001</v>
      </c>
      <c r="G212" s="7">
        <f t="shared" ref="G212:G226" si="102">P212</f>
        <v>455.74</v>
      </c>
      <c r="H212" s="6">
        <f t="shared" ref="H212:H226" si="103">ROUND(F212*G212,2)</f>
        <v>501.31</v>
      </c>
      <c r="I212" s="6">
        <f t="shared" ref="I212:I226" si="104">ROUND(G212*$L$5,2)</f>
        <v>124.64</v>
      </c>
      <c r="J212" s="6">
        <f t="shared" ref="J212:J226" si="105">ROUND(F212*I212,2)</f>
        <v>137.1</v>
      </c>
      <c r="K212" s="14">
        <f t="shared" ref="K212:K226" si="106">G212+I212</f>
        <v>580.38</v>
      </c>
      <c r="L212" s="6">
        <f t="shared" ref="L212:L226" si="107">ROUND(F212*K212,2)</f>
        <v>638.41999999999996</v>
      </c>
      <c r="O212" s="7" t="s">
        <v>771</v>
      </c>
      <c r="P212">
        <f t="shared" si="99"/>
        <v>455.74</v>
      </c>
    </row>
    <row r="213" spans="1:16" ht="18">
      <c r="A213" s="4" t="s">
        <v>772</v>
      </c>
      <c r="B213" s="5" t="s">
        <v>773</v>
      </c>
      <c r="C213" s="4" t="s">
        <v>774</v>
      </c>
      <c r="D213" s="5" t="s">
        <v>22</v>
      </c>
      <c r="E213" s="5" t="s">
        <v>32</v>
      </c>
      <c r="F213" s="6">
        <v>3</v>
      </c>
      <c r="G213" s="7">
        <f t="shared" si="102"/>
        <v>97.02</v>
      </c>
      <c r="H213" s="6">
        <f t="shared" si="103"/>
        <v>291.06</v>
      </c>
      <c r="I213" s="6">
        <f t="shared" si="104"/>
        <v>26.53</v>
      </c>
      <c r="J213" s="6">
        <f t="shared" si="105"/>
        <v>79.59</v>
      </c>
      <c r="K213" s="14">
        <f t="shared" si="106"/>
        <v>123.55</v>
      </c>
      <c r="L213" s="6">
        <f t="shared" si="107"/>
        <v>370.65</v>
      </c>
      <c r="O213" s="7" t="s">
        <v>775</v>
      </c>
      <c r="P213">
        <f t="shared" si="99"/>
        <v>97.02</v>
      </c>
    </row>
    <row r="214" spans="1:16" ht="27">
      <c r="A214" s="4" t="s">
        <v>776</v>
      </c>
      <c r="B214" s="5" t="s">
        <v>777</v>
      </c>
      <c r="C214" s="4" t="s">
        <v>778</v>
      </c>
      <c r="D214" s="5" t="s">
        <v>22</v>
      </c>
      <c r="E214" s="5" t="s">
        <v>32</v>
      </c>
      <c r="F214" s="6">
        <v>1</v>
      </c>
      <c r="G214" s="7">
        <f t="shared" si="102"/>
        <v>342.12</v>
      </c>
      <c r="H214" s="6">
        <f t="shared" si="103"/>
        <v>342.12</v>
      </c>
      <c r="I214" s="6">
        <f t="shared" si="104"/>
        <v>93.57</v>
      </c>
      <c r="J214" s="6">
        <f t="shared" si="105"/>
        <v>93.57</v>
      </c>
      <c r="K214" s="14">
        <f t="shared" si="106"/>
        <v>435.69</v>
      </c>
      <c r="L214" s="6">
        <f t="shared" si="107"/>
        <v>435.69</v>
      </c>
      <c r="O214" s="7" t="s">
        <v>779</v>
      </c>
      <c r="P214">
        <f t="shared" si="99"/>
        <v>342.12</v>
      </c>
    </row>
    <row r="215" spans="1:16" ht="27">
      <c r="A215" s="4" t="s">
        <v>780</v>
      </c>
      <c r="B215" s="5" t="s">
        <v>781</v>
      </c>
      <c r="C215" s="4" t="s">
        <v>782</v>
      </c>
      <c r="D215" s="5" t="s">
        <v>16</v>
      </c>
      <c r="E215" s="5" t="s">
        <v>17</v>
      </c>
      <c r="F215" s="6">
        <v>2</v>
      </c>
      <c r="G215" s="7">
        <f t="shared" si="102"/>
        <v>597.24</v>
      </c>
      <c r="H215" s="6">
        <f t="shared" si="103"/>
        <v>1194.48</v>
      </c>
      <c r="I215" s="6">
        <f t="shared" si="104"/>
        <v>163.35</v>
      </c>
      <c r="J215" s="6">
        <f t="shared" si="105"/>
        <v>326.7</v>
      </c>
      <c r="K215" s="14">
        <f t="shared" si="106"/>
        <v>760.59</v>
      </c>
      <c r="L215" s="6">
        <f t="shared" si="107"/>
        <v>1521.18</v>
      </c>
      <c r="O215" s="7" t="s">
        <v>783</v>
      </c>
      <c r="P215">
        <f t="shared" si="99"/>
        <v>597.24</v>
      </c>
    </row>
    <row r="216" spans="1:16" ht="27">
      <c r="A216" s="4" t="s">
        <v>784</v>
      </c>
      <c r="B216" s="5" t="s">
        <v>785</v>
      </c>
      <c r="C216" s="4" t="s">
        <v>786</v>
      </c>
      <c r="D216" s="5" t="s">
        <v>22</v>
      </c>
      <c r="E216" s="5" t="s">
        <v>32</v>
      </c>
      <c r="F216" s="6">
        <v>1</v>
      </c>
      <c r="G216" s="7">
        <f t="shared" si="102"/>
        <v>113.65</v>
      </c>
      <c r="H216" s="6">
        <f t="shared" si="103"/>
        <v>113.65</v>
      </c>
      <c r="I216" s="6">
        <f t="shared" si="104"/>
        <v>31.08</v>
      </c>
      <c r="J216" s="6">
        <f t="shared" si="105"/>
        <v>31.08</v>
      </c>
      <c r="K216" s="14">
        <f t="shared" si="106"/>
        <v>144.73000000000002</v>
      </c>
      <c r="L216" s="6">
        <f t="shared" si="107"/>
        <v>144.72999999999999</v>
      </c>
      <c r="O216" s="7" t="s">
        <v>787</v>
      </c>
      <c r="P216">
        <f t="shared" si="99"/>
        <v>113.65</v>
      </c>
    </row>
    <row r="217" spans="1:16" ht="18">
      <c r="A217" s="4" t="s">
        <v>788</v>
      </c>
      <c r="B217" s="5" t="s">
        <v>789</v>
      </c>
      <c r="C217" s="4" t="s">
        <v>790</v>
      </c>
      <c r="D217" s="5" t="s">
        <v>22</v>
      </c>
      <c r="E217" s="5" t="s">
        <v>32</v>
      </c>
      <c r="F217" s="6">
        <v>1</v>
      </c>
      <c r="G217" s="7">
        <f t="shared" si="102"/>
        <v>32.19</v>
      </c>
      <c r="H217" s="6">
        <f t="shared" si="103"/>
        <v>32.19</v>
      </c>
      <c r="I217" s="6">
        <f t="shared" si="104"/>
        <v>8.8000000000000007</v>
      </c>
      <c r="J217" s="6">
        <f t="shared" si="105"/>
        <v>8.8000000000000007</v>
      </c>
      <c r="K217" s="14">
        <f t="shared" si="106"/>
        <v>40.989999999999995</v>
      </c>
      <c r="L217" s="6">
        <f t="shared" si="107"/>
        <v>40.99</v>
      </c>
      <c r="O217" s="7" t="s">
        <v>791</v>
      </c>
      <c r="P217">
        <f t="shared" si="99"/>
        <v>32.19</v>
      </c>
    </row>
    <row r="218" spans="1:16" ht="18">
      <c r="A218" s="4" t="s">
        <v>792</v>
      </c>
      <c r="B218" s="5" t="s">
        <v>793</v>
      </c>
      <c r="C218" s="4" t="s">
        <v>794</v>
      </c>
      <c r="D218" s="5" t="s">
        <v>22</v>
      </c>
      <c r="E218" s="5" t="s">
        <v>32</v>
      </c>
      <c r="F218" s="6">
        <v>3</v>
      </c>
      <c r="G218" s="7">
        <f t="shared" si="102"/>
        <v>23.34</v>
      </c>
      <c r="H218" s="6">
        <f t="shared" si="103"/>
        <v>70.02</v>
      </c>
      <c r="I218" s="6">
        <f t="shared" si="104"/>
        <v>6.38</v>
      </c>
      <c r="J218" s="6">
        <f t="shared" si="105"/>
        <v>19.14</v>
      </c>
      <c r="K218" s="14">
        <f t="shared" si="106"/>
        <v>29.72</v>
      </c>
      <c r="L218" s="6">
        <f t="shared" si="107"/>
        <v>89.16</v>
      </c>
      <c r="O218" s="7" t="s">
        <v>795</v>
      </c>
      <c r="P218">
        <f t="shared" si="99"/>
        <v>23.34</v>
      </c>
    </row>
    <row r="219" spans="1:16" ht="27">
      <c r="A219" s="4" t="s">
        <v>796</v>
      </c>
      <c r="B219" s="5" t="s">
        <v>797</v>
      </c>
      <c r="C219" s="4" t="s">
        <v>798</v>
      </c>
      <c r="D219" s="5" t="s">
        <v>22</v>
      </c>
      <c r="E219" s="5" t="s">
        <v>32</v>
      </c>
      <c r="F219" s="6">
        <v>2</v>
      </c>
      <c r="G219" s="7">
        <f t="shared" si="102"/>
        <v>387.62</v>
      </c>
      <c r="H219" s="6">
        <f t="shared" si="103"/>
        <v>775.24</v>
      </c>
      <c r="I219" s="6">
        <f t="shared" si="104"/>
        <v>106.01</v>
      </c>
      <c r="J219" s="6">
        <f t="shared" si="105"/>
        <v>212.02</v>
      </c>
      <c r="K219" s="14">
        <f t="shared" si="106"/>
        <v>493.63</v>
      </c>
      <c r="L219" s="6">
        <f t="shared" si="107"/>
        <v>987.26</v>
      </c>
      <c r="O219" s="7" t="s">
        <v>799</v>
      </c>
      <c r="P219">
        <f t="shared" si="99"/>
        <v>387.62</v>
      </c>
    </row>
    <row r="220" spans="1:16" ht="18">
      <c r="A220" s="4" t="s">
        <v>800</v>
      </c>
      <c r="B220" s="5" t="s">
        <v>801</v>
      </c>
      <c r="C220" s="4" t="s">
        <v>802</v>
      </c>
      <c r="D220" s="5" t="s">
        <v>16</v>
      </c>
      <c r="E220" s="5" t="s">
        <v>17</v>
      </c>
      <c r="F220" s="6">
        <v>2</v>
      </c>
      <c r="G220" s="7">
        <f t="shared" si="102"/>
        <v>148.97</v>
      </c>
      <c r="H220" s="6">
        <f t="shared" si="103"/>
        <v>297.94</v>
      </c>
      <c r="I220" s="6">
        <f t="shared" si="104"/>
        <v>40.74</v>
      </c>
      <c r="J220" s="6">
        <f t="shared" si="105"/>
        <v>81.48</v>
      </c>
      <c r="K220" s="14">
        <f t="shared" si="106"/>
        <v>189.71</v>
      </c>
      <c r="L220" s="6">
        <f t="shared" si="107"/>
        <v>379.42</v>
      </c>
      <c r="O220" s="7" t="s">
        <v>803</v>
      </c>
      <c r="P220">
        <f t="shared" si="99"/>
        <v>148.97</v>
      </c>
    </row>
    <row r="221" spans="1:16" ht="27">
      <c r="A221" s="4" t="s">
        <v>804</v>
      </c>
      <c r="B221" s="5" t="s">
        <v>805</v>
      </c>
      <c r="C221" s="4" t="s">
        <v>806</v>
      </c>
      <c r="D221" s="5" t="s">
        <v>22</v>
      </c>
      <c r="E221" s="5" t="s">
        <v>32</v>
      </c>
      <c r="F221" s="6">
        <v>4</v>
      </c>
      <c r="G221" s="7">
        <f t="shared" si="102"/>
        <v>233.05</v>
      </c>
      <c r="H221" s="6">
        <f t="shared" si="103"/>
        <v>932.2</v>
      </c>
      <c r="I221" s="6">
        <f t="shared" si="104"/>
        <v>63.74</v>
      </c>
      <c r="J221" s="6">
        <f t="shared" si="105"/>
        <v>254.96</v>
      </c>
      <c r="K221" s="14">
        <f t="shared" si="106"/>
        <v>296.79000000000002</v>
      </c>
      <c r="L221" s="6">
        <f t="shared" si="107"/>
        <v>1187.1600000000001</v>
      </c>
      <c r="O221" s="7" t="s">
        <v>807</v>
      </c>
      <c r="P221">
        <f t="shared" si="99"/>
        <v>233.05</v>
      </c>
    </row>
    <row r="222" spans="1:16" ht="18">
      <c r="A222" s="4" t="s">
        <v>808</v>
      </c>
      <c r="B222" s="5" t="s">
        <v>809</v>
      </c>
      <c r="C222" s="4" t="s">
        <v>810</v>
      </c>
      <c r="D222" s="5" t="s">
        <v>22</v>
      </c>
      <c r="E222" s="5" t="s">
        <v>32</v>
      </c>
      <c r="F222" s="6">
        <v>2</v>
      </c>
      <c r="G222" s="7">
        <f t="shared" si="102"/>
        <v>206.9</v>
      </c>
      <c r="H222" s="6">
        <f t="shared" si="103"/>
        <v>413.8</v>
      </c>
      <c r="I222" s="6">
        <f t="shared" si="104"/>
        <v>56.59</v>
      </c>
      <c r="J222" s="6">
        <f t="shared" si="105"/>
        <v>113.18</v>
      </c>
      <c r="K222" s="14">
        <f t="shared" si="106"/>
        <v>263.49</v>
      </c>
      <c r="L222" s="6">
        <f t="shared" si="107"/>
        <v>526.98</v>
      </c>
      <c r="O222" s="7" t="s">
        <v>811</v>
      </c>
      <c r="P222">
        <f t="shared" si="99"/>
        <v>206.9</v>
      </c>
    </row>
    <row r="223" spans="1:16" ht="18">
      <c r="A223" s="4" t="s">
        <v>812</v>
      </c>
      <c r="B223" s="5" t="s">
        <v>813</v>
      </c>
      <c r="C223" s="4" t="s">
        <v>814</v>
      </c>
      <c r="D223" s="5" t="s">
        <v>22</v>
      </c>
      <c r="E223" s="5" t="s">
        <v>32</v>
      </c>
      <c r="F223" s="6">
        <v>2</v>
      </c>
      <c r="G223" s="7">
        <f t="shared" si="102"/>
        <v>88.32</v>
      </c>
      <c r="H223" s="6">
        <f t="shared" si="103"/>
        <v>176.64</v>
      </c>
      <c r="I223" s="6">
        <f t="shared" si="104"/>
        <v>24.16</v>
      </c>
      <c r="J223" s="6">
        <f t="shared" si="105"/>
        <v>48.32</v>
      </c>
      <c r="K223" s="14">
        <f t="shared" si="106"/>
        <v>112.47999999999999</v>
      </c>
      <c r="L223" s="6">
        <f t="shared" si="107"/>
        <v>224.96</v>
      </c>
      <c r="O223" s="7" t="s">
        <v>815</v>
      </c>
      <c r="P223">
        <f t="shared" si="99"/>
        <v>88.32</v>
      </c>
    </row>
    <row r="224" spans="1:16" ht="18">
      <c r="A224" s="4" t="s">
        <v>816</v>
      </c>
      <c r="B224" s="5" t="s">
        <v>817</v>
      </c>
      <c r="C224" s="4" t="s">
        <v>818</v>
      </c>
      <c r="D224" s="5" t="s">
        <v>22</v>
      </c>
      <c r="E224" s="5" t="s">
        <v>32</v>
      </c>
      <c r="F224" s="6">
        <v>2</v>
      </c>
      <c r="G224" s="7">
        <f t="shared" si="102"/>
        <v>91.45</v>
      </c>
      <c r="H224" s="6">
        <f t="shared" si="103"/>
        <v>182.9</v>
      </c>
      <c r="I224" s="6">
        <f t="shared" si="104"/>
        <v>25.01</v>
      </c>
      <c r="J224" s="6">
        <f t="shared" si="105"/>
        <v>50.02</v>
      </c>
      <c r="K224" s="14">
        <f t="shared" si="106"/>
        <v>116.46000000000001</v>
      </c>
      <c r="L224" s="6">
        <f t="shared" si="107"/>
        <v>232.92</v>
      </c>
      <c r="O224" s="7" t="s">
        <v>819</v>
      </c>
      <c r="P224">
        <f t="shared" si="99"/>
        <v>91.45</v>
      </c>
    </row>
    <row r="225" spans="1:16" ht="18">
      <c r="A225" s="4" t="s">
        <v>820</v>
      </c>
      <c r="B225" s="5" t="s">
        <v>821</v>
      </c>
      <c r="C225" s="4" t="s">
        <v>822</v>
      </c>
      <c r="D225" s="5" t="s">
        <v>22</v>
      </c>
      <c r="E225" s="5" t="s">
        <v>32</v>
      </c>
      <c r="F225" s="6">
        <v>2</v>
      </c>
      <c r="G225" s="7">
        <f t="shared" si="102"/>
        <v>24.82</v>
      </c>
      <c r="H225" s="6">
        <f t="shared" si="103"/>
        <v>49.64</v>
      </c>
      <c r="I225" s="6">
        <f t="shared" si="104"/>
        <v>6.79</v>
      </c>
      <c r="J225" s="6">
        <f t="shared" si="105"/>
        <v>13.58</v>
      </c>
      <c r="K225" s="14">
        <f t="shared" si="106"/>
        <v>31.61</v>
      </c>
      <c r="L225" s="6">
        <f t="shared" si="107"/>
        <v>63.22</v>
      </c>
      <c r="O225" s="7" t="s">
        <v>823</v>
      </c>
      <c r="P225">
        <f t="shared" si="99"/>
        <v>24.82</v>
      </c>
    </row>
    <row r="226" spans="1:16">
      <c r="A226" s="4" t="s">
        <v>824</v>
      </c>
      <c r="B226" s="5" t="s">
        <v>825</v>
      </c>
      <c r="C226" s="4" t="s">
        <v>826</v>
      </c>
      <c r="D226" s="5" t="s">
        <v>22</v>
      </c>
      <c r="E226" s="5" t="s">
        <v>827</v>
      </c>
      <c r="F226" s="6">
        <v>1</v>
      </c>
      <c r="G226" s="7">
        <f t="shared" si="102"/>
        <v>880.74</v>
      </c>
      <c r="H226" s="6">
        <f t="shared" si="103"/>
        <v>880.74</v>
      </c>
      <c r="I226" s="6">
        <f t="shared" si="104"/>
        <v>240.88</v>
      </c>
      <c r="J226" s="6">
        <f t="shared" si="105"/>
        <v>240.88</v>
      </c>
      <c r="K226" s="14">
        <f t="shared" si="106"/>
        <v>1121.6199999999999</v>
      </c>
      <c r="L226" s="6">
        <f t="shared" si="107"/>
        <v>1121.6199999999999</v>
      </c>
      <c r="O226" s="7" t="s">
        <v>828</v>
      </c>
      <c r="P226">
        <f t="shared" si="99"/>
        <v>880.74</v>
      </c>
    </row>
    <row r="227" spans="1:16" ht="20.100000000000001" customHeight="1">
      <c r="A227" s="2" t="s">
        <v>829</v>
      </c>
      <c r="B227" s="151" t="s">
        <v>830</v>
      </c>
      <c r="C227" s="152"/>
      <c r="D227" s="152"/>
      <c r="E227" s="152"/>
      <c r="F227" s="152"/>
      <c r="G227" s="153"/>
      <c r="H227" s="3">
        <f>SUM(H228:H235)</f>
        <v>19875.96</v>
      </c>
      <c r="I227" s="18"/>
      <c r="J227" s="3">
        <f>SUM(J228:J235)</f>
        <v>5436.6399999999994</v>
      </c>
      <c r="K227" s="18"/>
      <c r="L227" s="3">
        <f>SUM(L228:L235)</f>
        <v>25312.599999999995</v>
      </c>
      <c r="P227">
        <f t="shared" si="99"/>
        <v>0</v>
      </c>
    </row>
    <row r="228" spans="1:16">
      <c r="A228" s="4" t="s">
        <v>831</v>
      </c>
      <c r="B228" s="5" t="s">
        <v>832</v>
      </c>
      <c r="C228" s="4" t="s">
        <v>833</v>
      </c>
      <c r="D228" s="5" t="s">
        <v>16</v>
      </c>
      <c r="E228" s="5" t="s">
        <v>17</v>
      </c>
      <c r="F228" s="6">
        <v>13</v>
      </c>
      <c r="G228" s="7">
        <f t="shared" ref="G228:G235" si="108">P228</f>
        <v>85.8</v>
      </c>
      <c r="H228" s="6">
        <f t="shared" ref="H228:H235" si="109">ROUND(F228*G228,2)</f>
        <v>1115.4000000000001</v>
      </c>
      <c r="I228" s="6">
        <f t="shared" ref="I228:I235" si="110">ROUND(G228*$L$5,2)</f>
        <v>23.47</v>
      </c>
      <c r="J228" s="6">
        <f t="shared" ref="J228:J235" si="111">ROUND(F228*I228,2)</f>
        <v>305.11</v>
      </c>
      <c r="K228" s="14">
        <f t="shared" ref="K228:K235" si="112">G228+I228</f>
        <v>109.27</v>
      </c>
      <c r="L228" s="6">
        <f t="shared" ref="L228:L235" si="113">ROUND(F228*K228,2)</f>
        <v>1420.51</v>
      </c>
      <c r="O228" s="7" t="s">
        <v>834</v>
      </c>
      <c r="P228">
        <f t="shared" si="99"/>
        <v>85.8</v>
      </c>
    </row>
    <row r="229" spans="1:16">
      <c r="A229" s="4" t="s">
        <v>835</v>
      </c>
      <c r="B229" s="5" t="s">
        <v>836</v>
      </c>
      <c r="C229" s="4" t="s">
        <v>837</v>
      </c>
      <c r="D229" s="5" t="s">
        <v>16</v>
      </c>
      <c r="E229" s="5" t="s">
        <v>17</v>
      </c>
      <c r="F229" s="6">
        <v>57</v>
      </c>
      <c r="G229" s="7">
        <f t="shared" si="108"/>
        <v>34.15</v>
      </c>
      <c r="H229" s="6">
        <f t="shared" si="109"/>
        <v>1946.55</v>
      </c>
      <c r="I229" s="6">
        <f t="shared" si="110"/>
        <v>9.34</v>
      </c>
      <c r="J229" s="6">
        <f t="shared" si="111"/>
        <v>532.38</v>
      </c>
      <c r="K229" s="14">
        <f t="shared" si="112"/>
        <v>43.489999999999995</v>
      </c>
      <c r="L229" s="6">
        <f t="shared" si="113"/>
        <v>2478.9299999999998</v>
      </c>
      <c r="O229" s="7" t="s">
        <v>838</v>
      </c>
      <c r="P229">
        <f t="shared" si="99"/>
        <v>34.15</v>
      </c>
    </row>
    <row r="230" spans="1:16" ht="18">
      <c r="A230" s="4" t="s">
        <v>839</v>
      </c>
      <c r="B230" s="5" t="s">
        <v>53</v>
      </c>
      <c r="C230" s="4" t="s">
        <v>840</v>
      </c>
      <c r="D230" s="5" t="s">
        <v>55</v>
      </c>
      <c r="E230" s="5" t="s">
        <v>146</v>
      </c>
      <c r="F230" s="6">
        <v>16.559999999999999</v>
      </c>
      <c r="G230" s="7">
        <f t="shared" si="108"/>
        <v>444.46</v>
      </c>
      <c r="H230" s="6">
        <f t="shared" si="109"/>
        <v>7360.26</v>
      </c>
      <c r="I230" s="6">
        <f t="shared" si="110"/>
        <v>121.56</v>
      </c>
      <c r="J230" s="6">
        <f t="shared" si="111"/>
        <v>2013.03</v>
      </c>
      <c r="K230" s="14">
        <f t="shared" si="112"/>
        <v>566.02</v>
      </c>
      <c r="L230" s="6">
        <f t="shared" si="113"/>
        <v>9373.2900000000009</v>
      </c>
      <c r="O230" s="7" t="s">
        <v>841</v>
      </c>
      <c r="P230">
        <f t="shared" si="99"/>
        <v>444.46</v>
      </c>
    </row>
    <row r="231" spans="1:16" ht="18">
      <c r="A231" s="4" t="s">
        <v>842</v>
      </c>
      <c r="B231" s="5" t="s">
        <v>843</v>
      </c>
      <c r="C231" s="4" t="s">
        <v>844</v>
      </c>
      <c r="D231" s="5" t="s">
        <v>16</v>
      </c>
      <c r="E231" s="5" t="s">
        <v>50</v>
      </c>
      <c r="F231" s="6">
        <v>16.559999999999999</v>
      </c>
      <c r="G231" s="7">
        <f t="shared" si="108"/>
        <v>438.75</v>
      </c>
      <c r="H231" s="6">
        <f t="shared" si="109"/>
        <v>7265.7</v>
      </c>
      <c r="I231" s="6">
        <f t="shared" si="110"/>
        <v>120</v>
      </c>
      <c r="J231" s="6">
        <f t="shared" si="111"/>
        <v>1987.2</v>
      </c>
      <c r="K231" s="14">
        <f t="shared" si="112"/>
        <v>558.75</v>
      </c>
      <c r="L231" s="6">
        <f t="shared" si="113"/>
        <v>9252.9</v>
      </c>
      <c r="O231" s="7" t="s">
        <v>845</v>
      </c>
      <c r="P231">
        <f t="shared" si="99"/>
        <v>438.75</v>
      </c>
    </row>
    <row r="232" spans="1:16">
      <c r="A232" s="4" t="s">
        <v>846</v>
      </c>
      <c r="B232" s="5" t="s">
        <v>847</v>
      </c>
      <c r="C232" s="4" t="s">
        <v>848</v>
      </c>
      <c r="D232" s="5" t="s">
        <v>16</v>
      </c>
      <c r="E232" s="5" t="s">
        <v>50</v>
      </c>
      <c r="F232" s="6">
        <v>5.14</v>
      </c>
      <c r="G232" s="7">
        <f t="shared" si="108"/>
        <v>230.3</v>
      </c>
      <c r="H232" s="6">
        <f t="shared" si="109"/>
        <v>1183.74</v>
      </c>
      <c r="I232" s="6">
        <f t="shared" si="110"/>
        <v>62.99</v>
      </c>
      <c r="J232" s="6">
        <f t="shared" si="111"/>
        <v>323.77</v>
      </c>
      <c r="K232" s="14">
        <f t="shared" si="112"/>
        <v>293.29000000000002</v>
      </c>
      <c r="L232" s="6">
        <f t="shared" si="113"/>
        <v>1507.51</v>
      </c>
      <c r="O232" s="7" t="s">
        <v>849</v>
      </c>
      <c r="P232">
        <f t="shared" si="99"/>
        <v>230.3</v>
      </c>
    </row>
    <row r="233" spans="1:16">
      <c r="A233" s="4" t="s">
        <v>850</v>
      </c>
      <c r="B233" s="5" t="s">
        <v>851</v>
      </c>
      <c r="C233" s="4" t="s">
        <v>852</v>
      </c>
      <c r="D233" s="5" t="s">
        <v>16</v>
      </c>
      <c r="E233" s="5" t="s">
        <v>197</v>
      </c>
      <c r="F233" s="6">
        <v>5</v>
      </c>
      <c r="G233" s="7">
        <f t="shared" si="108"/>
        <v>20.51</v>
      </c>
      <c r="H233" s="6">
        <f t="shared" si="109"/>
        <v>102.55</v>
      </c>
      <c r="I233" s="6">
        <f t="shared" si="110"/>
        <v>5.61</v>
      </c>
      <c r="J233" s="6">
        <f t="shared" si="111"/>
        <v>28.05</v>
      </c>
      <c r="K233" s="14">
        <f t="shared" si="112"/>
        <v>26.12</v>
      </c>
      <c r="L233" s="6">
        <f t="shared" si="113"/>
        <v>130.6</v>
      </c>
      <c r="O233" s="7" t="s">
        <v>853</v>
      </c>
      <c r="P233">
        <f t="shared" si="99"/>
        <v>20.51</v>
      </c>
    </row>
    <row r="234" spans="1:16">
      <c r="A234" s="4" t="s">
        <v>854</v>
      </c>
      <c r="B234" s="5" t="s">
        <v>855</v>
      </c>
      <c r="C234" s="4" t="s">
        <v>856</v>
      </c>
      <c r="D234" s="5" t="s">
        <v>16</v>
      </c>
      <c r="E234" s="5" t="s">
        <v>17</v>
      </c>
      <c r="F234" s="6">
        <v>2</v>
      </c>
      <c r="G234" s="7">
        <f t="shared" si="108"/>
        <v>72.56</v>
      </c>
      <c r="H234" s="6">
        <f t="shared" si="109"/>
        <v>145.12</v>
      </c>
      <c r="I234" s="6">
        <f t="shared" si="110"/>
        <v>19.850000000000001</v>
      </c>
      <c r="J234" s="6">
        <f t="shared" si="111"/>
        <v>39.700000000000003</v>
      </c>
      <c r="K234" s="14">
        <f t="shared" si="112"/>
        <v>92.41</v>
      </c>
      <c r="L234" s="6">
        <f t="shared" si="113"/>
        <v>184.82</v>
      </c>
      <c r="O234" s="7" t="s">
        <v>857</v>
      </c>
      <c r="P234">
        <f t="shared" si="99"/>
        <v>72.56</v>
      </c>
    </row>
    <row r="235" spans="1:16">
      <c r="A235" s="29" t="s">
        <v>858</v>
      </c>
      <c r="B235" s="30" t="s">
        <v>859</v>
      </c>
      <c r="C235" s="29" t="s">
        <v>860</v>
      </c>
      <c r="D235" s="30" t="s">
        <v>16</v>
      </c>
      <c r="E235" s="30" t="s">
        <v>50</v>
      </c>
      <c r="F235" s="24">
        <v>384.08</v>
      </c>
      <c r="G235" s="31">
        <f t="shared" si="108"/>
        <v>1.97</v>
      </c>
      <c r="H235" s="6">
        <f t="shared" si="109"/>
        <v>756.64</v>
      </c>
      <c r="I235" s="24">
        <f t="shared" si="110"/>
        <v>0.54</v>
      </c>
      <c r="J235" s="24">
        <f t="shared" si="111"/>
        <v>207.4</v>
      </c>
      <c r="K235" s="25">
        <f t="shared" si="112"/>
        <v>2.5099999999999998</v>
      </c>
      <c r="L235" s="6">
        <f t="shared" si="113"/>
        <v>964.04</v>
      </c>
      <c r="O235" s="7" t="s">
        <v>861</v>
      </c>
      <c r="P235">
        <f t="shared" si="99"/>
        <v>1.97</v>
      </c>
    </row>
    <row r="236" spans="1:16" ht="18" customHeight="1">
      <c r="A236" s="32"/>
      <c r="B236" s="33"/>
      <c r="C236" s="33"/>
      <c r="D236" s="33"/>
      <c r="E236" s="33"/>
      <c r="F236" s="33"/>
      <c r="G236" s="34"/>
      <c r="H236" s="17"/>
      <c r="I236" s="150" t="s">
        <v>862</v>
      </c>
      <c r="J236" s="150"/>
      <c r="K236" s="150"/>
      <c r="L236" s="23">
        <f>J8+J20+J31+J49+J52+J64+J87+J95+J107+J134+J168+J199+J209+J211+J227</f>
        <v>255233.87</v>
      </c>
      <c r="O236" s="8"/>
    </row>
    <row r="237" spans="1:16" ht="18" customHeight="1">
      <c r="A237" s="35"/>
      <c r="B237" s="17"/>
      <c r="C237" s="17"/>
      <c r="D237" s="17"/>
      <c r="E237" s="17"/>
      <c r="F237" s="20"/>
      <c r="G237" s="36"/>
      <c r="H237" s="17"/>
      <c r="I237" s="150" t="s">
        <v>863</v>
      </c>
      <c r="J237" s="150"/>
      <c r="K237" s="150"/>
      <c r="L237" s="23">
        <f>H8+H20+H31+H49+H52+H64+H87+H95+H107+H134+H168+H199+H209+H211+H227</f>
        <v>933200.69000000006</v>
      </c>
      <c r="O237" s="8"/>
    </row>
    <row r="238" spans="1:16" ht="18" customHeight="1">
      <c r="A238" s="37"/>
      <c r="B238" s="38"/>
      <c r="C238" s="38"/>
      <c r="D238" s="38"/>
      <c r="E238" s="38"/>
      <c r="F238" s="38"/>
      <c r="G238" s="39"/>
      <c r="H238" s="27"/>
      <c r="I238" s="149" t="s">
        <v>864</v>
      </c>
      <c r="J238" s="149"/>
      <c r="K238" s="149"/>
      <c r="L238" s="28">
        <f>L8+L20+L31+L49+L52+L64+L87+L95+L107+L134+L168+L199+L209+L211+L227+0.08</f>
        <v>1188434.5600000003</v>
      </c>
      <c r="O238" s="8"/>
    </row>
    <row r="239" spans="1:16">
      <c r="A239" s="154" t="s">
        <v>866</v>
      </c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</row>
    <row r="241" spans="12:13">
      <c r="L241" s="21"/>
    </row>
    <row r="242" spans="12:13">
      <c r="M242" s="15"/>
    </row>
  </sheetData>
  <mergeCells count="38">
    <mergeCell ref="A2:L2"/>
    <mergeCell ref="C3:L3"/>
    <mergeCell ref="C4:L4"/>
    <mergeCell ref="A6:A7"/>
    <mergeCell ref="B6:B7"/>
    <mergeCell ref="C6:C7"/>
    <mergeCell ref="D6:D7"/>
    <mergeCell ref="E6:E7"/>
    <mergeCell ref="F6:F7"/>
    <mergeCell ref="G6:K6"/>
    <mergeCell ref="L6:L7"/>
    <mergeCell ref="B8:F8"/>
    <mergeCell ref="B20:F20"/>
    <mergeCell ref="B31:G31"/>
    <mergeCell ref="B32:G32"/>
    <mergeCell ref="B40:G40"/>
    <mergeCell ref="B42:G42"/>
    <mergeCell ref="B49:G49"/>
    <mergeCell ref="B52:G52"/>
    <mergeCell ref="B64:G64"/>
    <mergeCell ref="B65:G65"/>
    <mergeCell ref="B77:G77"/>
    <mergeCell ref="B87:G87"/>
    <mergeCell ref="A239:L239"/>
    <mergeCell ref="B95:G95"/>
    <mergeCell ref="B107:G107"/>
    <mergeCell ref="B108:G108"/>
    <mergeCell ref="B117:G117"/>
    <mergeCell ref="B127:G127"/>
    <mergeCell ref="I238:K238"/>
    <mergeCell ref="I236:K236"/>
    <mergeCell ref="I237:K237"/>
    <mergeCell ref="B227:G227"/>
    <mergeCell ref="B134:G134"/>
    <mergeCell ref="B168:G168"/>
    <mergeCell ref="B199:G199"/>
    <mergeCell ref="B209:G209"/>
    <mergeCell ref="B211:G211"/>
  </mergeCells>
  <pageMargins left="0.27777777777777779" right="0.27777777777777779" top="0.27777777777777779" bottom="0.27777777777777779" header="0" footer="0"/>
  <pageSetup scale="99" orientation="landscape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3"/>
  <sheetViews>
    <sheetView showGridLines="0" topLeftCell="A19" workbookViewId="0">
      <selection activeCell="U29" sqref="U29"/>
    </sheetView>
  </sheetViews>
  <sheetFormatPr defaultRowHeight="15"/>
  <cols>
    <col min="1" max="1" width="18.85546875" style="48" customWidth="1"/>
    <col min="2" max="2" width="8.28515625" style="48" customWidth="1"/>
    <col min="3" max="3" width="6.85546875" style="48" customWidth="1"/>
    <col min="4" max="4" width="6.7109375" style="48" customWidth="1"/>
    <col min="5" max="5" width="5.5703125" style="48" customWidth="1"/>
    <col min="6" max="6" width="6.85546875" style="48" customWidth="1"/>
    <col min="7" max="7" width="6.7109375" style="48" customWidth="1"/>
    <col min="8" max="8" width="6.42578125" style="48" customWidth="1"/>
    <col min="9" max="10" width="6.85546875" style="48" customWidth="1"/>
    <col min="11" max="11" width="6.7109375" style="48" customWidth="1"/>
    <col min="12" max="12" width="6.85546875" style="48" customWidth="1"/>
    <col min="13" max="13" width="6.7109375" style="48" customWidth="1"/>
    <col min="14" max="14" width="6.85546875" style="48" customWidth="1"/>
    <col min="15" max="15" width="6.7109375" style="48" customWidth="1"/>
    <col min="16" max="16" width="6.85546875" style="48" customWidth="1"/>
    <col min="17" max="17" width="6.7109375" style="48" customWidth="1"/>
    <col min="18" max="18" width="6.85546875" style="48" customWidth="1"/>
    <col min="19" max="19" width="6.7109375" style="48" customWidth="1"/>
    <col min="20" max="20" width="6.85546875" style="48" customWidth="1"/>
  </cols>
  <sheetData>
    <row r="3" spans="1:20" ht="24.75" customHeight="1">
      <c r="A3" s="203" t="s">
        <v>1009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5"/>
    </row>
    <row r="4" spans="1:20">
      <c r="A4" s="40"/>
      <c r="B4" s="104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103"/>
    </row>
    <row r="5" spans="1:20" ht="20.25" customHeight="1">
      <c r="A5" s="89"/>
      <c r="B5" s="106" t="s">
        <v>1011</v>
      </c>
      <c r="C5" s="168" t="s">
        <v>1010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</row>
    <row r="6" spans="1:20" ht="27" customHeight="1">
      <c r="A6" s="89"/>
      <c r="B6" s="105" t="s">
        <v>1012</v>
      </c>
      <c r="C6" s="168" t="s">
        <v>867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</row>
    <row r="7" spans="1:20">
      <c r="A7" s="53"/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5"/>
    </row>
    <row r="8" spans="1:20" ht="49.5" customHeight="1">
      <c r="A8" s="198" t="s">
        <v>900</v>
      </c>
      <c r="B8" s="199"/>
      <c r="C8" s="185" t="s">
        <v>901</v>
      </c>
      <c r="D8" s="186"/>
      <c r="E8" s="186"/>
      <c r="F8" s="200" t="s">
        <v>902</v>
      </c>
      <c r="G8" s="201"/>
      <c r="H8" s="202"/>
      <c r="I8" s="200" t="s">
        <v>903</v>
      </c>
      <c r="J8" s="201"/>
      <c r="K8" s="202"/>
      <c r="L8" s="200" t="s">
        <v>904</v>
      </c>
      <c r="M8" s="201"/>
      <c r="N8" s="202"/>
      <c r="O8" s="200" t="s">
        <v>905</v>
      </c>
      <c r="P8" s="201"/>
      <c r="Q8" s="202"/>
      <c r="R8" s="185" t="s">
        <v>906</v>
      </c>
      <c r="S8" s="186"/>
      <c r="T8" s="187"/>
    </row>
    <row r="9" spans="1:20" ht="27">
      <c r="A9" s="56" t="s">
        <v>907</v>
      </c>
      <c r="B9" s="107" t="s">
        <v>908</v>
      </c>
      <c r="C9" s="107" t="s">
        <v>909</v>
      </c>
      <c r="D9" s="108" t="s">
        <v>910</v>
      </c>
      <c r="E9" s="109" t="s">
        <v>911</v>
      </c>
      <c r="F9" s="107" t="s">
        <v>909</v>
      </c>
      <c r="G9" s="110" t="s">
        <v>910</v>
      </c>
      <c r="H9" s="107" t="s">
        <v>911</v>
      </c>
      <c r="I9" s="107" t="s">
        <v>909</v>
      </c>
      <c r="J9" s="107" t="s">
        <v>910</v>
      </c>
      <c r="K9" s="107" t="s">
        <v>911</v>
      </c>
      <c r="L9" s="107" t="s">
        <v>909</v>
      </c>
      <c r="M9" s="107" t="s">
        <v>910</v>
      </c>
      <c r="N9" s="107" t="s">
        <v>911</v>
      </c>
      <c r="O9" s="107" t="s">
        <v>909</v>
      </c>
      <c r="P9" s="107" t="s">
        <v>910</v>
      </c>
      <c r="Q9" s="107" t="s">
        <v>911</v>
      </c>
      <c r="R9" s="107" t="s">
        <v>909</v>
      </c>
      <c r="S9" s="107" t="s">
        <v>910</v>
      </c>
      <c r="T9" s="111" t="s">
        <v>911</v>
      </c>
    </row>
    <row r="10" spans="1:20">
      <c r="A10" s="57" t="s">
        <v>912</v>
      </c>
      <c r="B10" s="58">
        <v>3</v>
      </c>
      <c r="C10" s="59">
        <v>3</v>
      </c>
      <c r="D10" s="60">
        <v>4</v>
      </c>
      <c r="E10" s="61">
        <v>5.5</v>
      </c>
      <c r="F10" s="59">
        <v>3.8</v>
      </c>
      <c r="G10" s="62">
        <v>4.01</v>
      </c>
      <c r="H10" s="59">
        <v>4.67</v>
      </c>
      <c r="I10" s="59">
        <v>3.43</v>
      </c>
      <c r="J10" s="59">
        <v>4.93</v>
      </c>
      <c r="K10" s="59">
        <v>6.71</v>
      </c>
      <c r="L10" s="59">
        <v>1.5</v>
      </c>
      <c r="M10" s="59">
        <v>3.45</v>
      </c>
      <c r="N10" s="59">
        <v>4.49</v>
      </c>
      <c r="O10" s="59">
        <v>5.29</v>
      </c>
      <c r="P10" s="59">
        <v>5.92</v>
      </c>
      <c r="Q10" s="59">
        <v>7.93</v>
      </c>
      <c r="R10" s="59">
        <v>4</v>
      </c>
      <c r="S10" s="59">
        <v>5.52</v>
      </c>
      <c r="T10" s="63" t="s">
        <v>913</v>
      </c>
    </row>
    <row r="11" spans="1:20">
      <c r="A11" s="57" t="s">
        <v>914</v>
      </c>
      <c r="B11" s="58">
        <v>0.8</v>
      </c>
      <c r="C11" s="59">
        <v>0.8</v>
      </c>
      <c r="D11" s="60">
        <v>0.8</v>
      </c>
      <c r="E11" s="61">
        <v>1</v>
      </c>
      <c r="F11" s="59">
        <v>0.32</v>
      </c>
      <c r="G11" s="62">
        <v>0.4</v>
      </c>
      <c r="H11" s="59">
        <v>0.74</v>
      </c>
      <c r="I11" s="59">
        <v>0.28000000000000003</v>
      </c>
      <c r="J11" s="59">
        <v>0.49</v>
      </c>
      <c r="K11" s="59">
        <v>0.75</v>
      </c>
      <c r="L11" s="59">
        <v>0.3</v>
      </c>
      <c r="M11" s="59">
        <v>0.48</v>
      </c>
      <c r="N11" s="59">
        <v>0.82</v>
      </c>
      <c r="O11" s="59">
        <v>0.25</v>
      </c>
      <c r="P11" s="59">
        <v>0.51</v>
      </c>
      <c r="Q11" s="59">
        <v>0.56000000000000005</v>
      </c>
      <c r="R11" s="59">
        <v>0.81</v>
      </c>
      <c r="S11" s="59">
        <v>1.22</v>
      </c>
      <c r="T11" s="64">
        <v>1.99</v>
      </c>
    </row>
    <row r="12" spans="1:20">
      <c r="A12" s="57" t="s">
        <v>915</v>
      </c>
      <c r="B12" s="58">
        <v>0.97</v>
      </c>
      <c r="C12" s="59">
        <v>0.97</v>
      </c>
      <c r="D12" s="60">
        <v>1.27</v>
      </c>
      <c r="E12" s="61">
        <v>1.27</v>
      </c>
      <c r="F12" s="59">
        <v>0.5</v>
      </c>
      <c r="G12" s="62">
        <v>0.56000000000000005</v>
      </c>
      <c r="H12" s="59">
        <v>0.97</v>
      </c>
      <c r="I12" s="59">
        <v>1</v>
      </c>
      <c r="J12" s="59">
        <v>1.39</v>
      </c>
      <c r="K12" s="59">
        <v>1.74</v>
      </c>
      <c r="L12" s="59">
        <v>0.56000000000000005</v>
      </c>
      <c r="M12" s="59">
        <v>0.85</v>
      </c>
      <c r="N12" s="59">
        <v>0.89</v>
      </c>
      <c r="O12" s="59">
        <v>1</v>
      </c>
      <c r="P12" s="59">
        <v>1.48</v>
      </c>
      <c r="Q12" s="59">
        <v>1.97</v>
      </c>
      <c r="R12" s="59">
        <v>1.46</v>
      </c>
      <c r="S12" s="59">
        <v>2.3199999999999998</v>
      </c>
      <c r="T12" s="64">
        <v>3.16</v>
      </c>
    </row>
    <row r="13" spans="1:20">
      <c r="A13" s="57" t="s">
        <v>916</v>
      </c>
      <c r="B13" s="58">
        <v>0.59</v>
      </c>
      <c r="C13" s="59">
        <v>0.59</v>
      </c>
      <c r="D13" s="60">
        <v>1.23</v>
      </c>
      <c r="E13" s="61">
        <v>1.39</v>
      </c>
      <c r="F13" s="59">
        <v>1.02</v>
      </c>
      <c r="G13" s="62">
        <v>1.1100000000000001</v>
      </c>
      <c r="H13" s="59">
        <v>1.21</v>
      </c>
      <c r="I13" s="59">
        <v>0.94</v>
      </c>
      <c r="J13" s="59">
        <v>0.99</v>
      </c>
      <c r="K13" s="59">
        <v>1.17</v>
      </c>
      <c r="L13" s="59">
        <v>0.85</v>
      </c>
      <c r="M13" s="59">
        <v>0.85</v>
      </c>
      <c r="N13" s="59">
        <v>1.1100000000000001</v>
      </c>
      <c r="O13" s="59">
        <v>1.01</v>
      </c>
      <c r="P13" s="59">
        <v>1.07</v>
      </c>
      <c r="Q13" s="59">
        <v>1.1100000000000001</v>
      </c>
      <c r="R13" s="59">
        <v>0.94</v>
      </c>
      <c r="S13" s="59">
        <v>1.02</v>
      </c>
      <c r="T13" s="64">
        <v>1.33</v>
      </c>
    </row>
    <row r="14" spans="1:20">
      <c r="A14" s="65" t="s">
        <v>917</v>
      </c>
      <c r="B14" s="66">
        <v>6.16</v>
      </c>
      <c r="C14" s="67">
        <v>6.16</v>
      </c>
      <c r="D14" s="68">
        <v>7.4</v>
      </c>
      <c r="E14" s="69">
        <v>8.9600000000000009</v>
      </c>
      <c r="F14" s="67">
        <v>6.64</v>
      </c>
      <c r="G14" s="70">
        <v>7.3</v>
      </c>
      <c r="H14" s="67">
        <v>8.69</v>
      </c>
      <c r="I14" s="67">
        <v>6.74</v>
      </c>
      <c r="J14" s="67">
        <v>8.0399999999999991</v>
      </c>
      <c r="K14" s="67">
        <v>9.4</v>
      </c>
      <c r="L14" s="67">
        <v>3.5</v>
      </c>
      <c r="M14" s="67">
        <v>5.1100000000000003</v>
      </c>
      <c r="N14" s="67">
        <v>6.22</v>
      </c>
      <c r="O14" s="67">
        <v>8</v>
      </c>
      <c r="P14" s="67">
        <v>8.31</v>
      </c>
      <c r="Q14" s="67">
        <v>9.51</v>
      </c>
      <c r="R14" s="67">
        <v>7.14</v>
      </c>
      <c r="S14" s="67">
        <v>8.4</v>
      </c>
      <c r="T14" s="71">
        <v>10.43</v>
      </c>
    </row>
    <row r="15" spans="1:20" ht="18">
      <c r="A15" s="72" t="s">
        <v>918</v>
      </c>
      <c r="B15" s="73">
        <v>12.15</v>
      </c>
      <c r="C15" s="188" t="s">
        <v>919</v>
      </c>
      <c r="D15" s="189"/>
      <c r="E15" s="189"/>
      <c r="F15" s="190"/>
      <c r="G15" s="190"/>
      <c r="H15" s="190"/>
      <c r="I15" s="190"/>
      <c r="J15" s="190"/>
      <c r="K15" s="190"/>
      <c r="L15" s="190"/>
      <c r="M15" s="190"/>
      <c r="N15" s="190"/>
      <c r="O15" s="189"/>
      <c r="P15" s="189"/>
      <c r="Q15" s="189"/>
      <c r="R15" s="189"/>
      <c r="S15" s="189"/>
      <c r="T15" s="191"/>
    </row>
    <row r="16" spans="1:20" ht="15" customHeight="1">
      <c r="A16" s="74"/>
      <c r="B16" s="75"/>
      <c r="C16" s="75"/>
      <c r="D16" s="75"/>
      <c r="E16" s="75"/>
      <c r="F16" s="192" t="s">
        <v>920</v>
      </c>
      <c r="G16" s="192"/>
      <c r="H16" s="192"/>
      <c r="I16" s="192"/>
      <c r="J16" s="192"/>
      <c r="K16" s="192"/>
      <c r="L16" s="192"/>
      <c r="M16" s="192"/>
      <c r="N16" s="192"/>
      <c r="T16" s="52"/>
    </row>
    <row r="17" spans="1:20" ht="18" customHeight="1">
      <c r="A17" s="193" t="s">
        <v>921</v>
      </c>
      <c r="B17" s="194"/>
      <c r="C17" s="194"/>
      <c r="D17" s="194"/>
      <c r="E17" s="76"/>
      <c r="F17" s="197" t="s">
        <v>922</v>
      </c>
      <c r="G17" s="197"/>
      <c r="H17" s="197"/>
      <c r="I17" s="197"/>
      <c r="J17" s="197"/>
      <c r="K17" s="197"/>
      <c r="L17" s="77" t="s">
        <v>909</v>
      </c>
      <c r="M17" s="78" t="s">
        <v>910</v>
      </c>
      <c r="N17" s="78" t="s">
        <v>911</v>
      </c>
      <c r="O17" s="76"/>
      <c r="P17" s="76"/>
      <c r="Q17" s="76"/>
      <c r="R17" s="76"/>
      <c r="S17" s="76"/>
      <c r="T17" s="79"/>
    </row>
    <row r="18" spans="1:20" ht="15" customHeight="1">
      <c r="A18" s="195"/>
      <c r="B18" s="196"/>
      <c r="C18" s="196"/>
      <c r="D18" s="196"/>
      <c r="F18" s="169" t="s">
        <v>923</v>
      </c>
      <c r="G18" s="169"/>
      <c r="H18" s="169"/>
      <c r="I18" s="169"/>
      <c r="J18" s="169"/>
      <c r="K18" s="169"/>
      <c r="L18" s="80">
        <v>20.34</v>
      </c>
      <c r="M18" s="81">
        <v>22.12</v>
      </c>
      <c r="N18" s="81">
        <v>25</v>
      </c>
      <c r="T18" s="52"/>
    </row>
    <row r="19" spans="1:20" ht="15" customHeight="1">
      <c r="A19" s="195"/>
      <c r="B19" s="196"/>
      <c r="C19" s="196"/>
      <c r="D19" s="196"/>
      <c r="F19" s="169" t="s">
        <v>924</v>
      </c>
      <c r="G19" s="169"/>
      <c r="H19" s="169"/>
      <c r="I19" s="169"/>
      <c r="J19" s="169"/>
      <c r="K19" s="169"/>
      <c r="L19" s="80">
        <v>19.600000000000001</v>
      </c>
      <c r="M19" s="81">
        <v>20.97</v>
      </c>
      <c r="N19" s="81">
        <v>24.23</v>
      </c>
      <c r="T19" s="52"/>
    </row>
    <row r="20" spans="1:20" ht="15" customHeight="1">
      <c r="A20" s="195"/>
      <c r="B20" s="196"/>
      <c r="C20" s="196"/>
      <c r="D20" s="196"/>
      <c r="F20" s="169" t="s">
        <v>925</v>
      </c>
      <c r="G20" s="169"/>
      <c r="H20" s="169"/>
      <c r="I20" s="169"/>
      <c r="J20" s="169"/>
      <c r="K20" s="169"/>
      <c r="L20" s="80">
        <v>20.76</v>
      </c>
      <c r="M20" s="81">
        <v>24.18</v>
      </c>
      <c r="N20" s="81">
        <v>26.44</v>
      </c>
      <c r="T20" s="52"/>
    </row>
    <row r="21" spans="1:20" ht="15" customHeight="1">
      <c r="A21" s="82"/>
      <c r="B21" s="83"/>
      <c r="C21" s="83"/>
      <c r="D21" s="83"/>
      <c r="F21" s="169" t="s">
        <v>926</v>
      </c>
      <c r="G21" s="169"/>
      <c r="H21" s="169"/>
      <c r="I21" s="169"/>
      <c r="J21" s="169"/>
      <c r="K21" s="169"/>
      <c r="L21" s="80">
        <v>24</v>
      </c>
      <c r="M21" s="81">
        <v>25.84</v>
      </c>
      <c r="N21" s="81">
        <v>27.86</v>
      </c>
      <c r="T21" s="52"/>
    </row>
    <row r="22" spans="1:20" ht="15" customHeight="1">
      <c r="A22" s="82"/>
      <c r="B22" s="83"/>
      <c r="C22" s="83"/>
      <c r="D22" s="83"/>
      <c r="F22" s="169" t="s">
        <v>927</v>
      </c>
      <c r="G22" s="169"/>
      <c r="H22" s="169"/>
      <c r="I22" s="169"/>
      <c r="J22" s="169"/>
      <c r="K22" s="169"/>
      <c r="L22" s="80">
        <v>22.8</v>
      </c>
      <c r="M22" s="81">
        <v>27.48</v>
      </c>
      <c r="N22" s="81">
        <v>30.95</v>
      </c>
      <c r="T22" s="52"/>
    </row>
    <row r="23" spans="1:20" ht="15" customHeight="1">
      <c r="A23" s="84"/>
      <c r="B23" s="85"/>
      <c r="C23" s="85"/>
      <c r="D23" s="85"/>
      <c r="E23" s="54"/>
      <c r="F23" s="169" t="s">
        <v>928</v>
      </c>
      <c r="G23" s="169"/>
      <c r="H23" s="169"/>
      <c r="I23" s="169"/>
      <c r="J23" s="169"/>
      <c r="K23" s="169"/>
      <c r="L23" s="86">
        <v>11.1</v>
      </c>
      <c r="M23" s="87">
        <v>14.02</v>
      </c>
      <c r="N23" s="87">
        <v>16.8</v>
      </c>
      <c r="O23" s="54"/>
      <c r="P23" s="54"/>
      <c r="Q23" s="54"/>
      <c r="R23" s="54"/>
      <c r="S23" s="54"/>
      <c r="T23" s="55"/>
    </row>
    <row r="24" spans="1:20" ht="15" customHeight="1">
      <c r="A24" s="88"/>
      <c r="B24" s="76"/>
      <c r="C24" s="76"/>
      <c r="D24" s="76"/>
      <c r="E24" s="76"/>
      <c r="F24" s="170" t="s">
        <v>929</v>
      </c>
      <c r="G24" s="171"/>
      <c r="H24" s="171"/>
      <c r="I24" s="171"/>
      <c r="J24" s="171"/>
      <c r="K24" s="171"/>
      <c r="L24" s="171"/>
      <c r="M24" s="171"/>
      <c r="N24" s="172"/>
      <c r="O24" s="76"/>
      <c r="P24" s="76"/>
      <c r="Q24" s="76"/>
      <c r="R24" s="76"/>
      <c r="S24" s="76"/>
      <c r="T24" s="79"/>
    </row>
    <row r="25" spans="1:20" ht="10.5" customHeight="1">
      <c r="A25" s="51"/>
      <c r="F25" s="173" t="s">
        <v>930</v>
      </c>
      <c r="G25" s="174"/>
      <c r="H25" s="174"/>
      <c r="I25" s="174"/>
      <c r="J25" s="174"/>
      <c r="K25" s="174"/>
      <c r="L25" s="174"/>
      <c r="M25" s="174"/>
      <c r="N25" s="175"/>
      <c r="T25" s="52"/>
    </row>
    <row r="26" spans="1:20" ht="15" customHeight="1">
      <c r="A26" s="51"/>
      <c r="E26" s="27"/>
      <c r="F26" s="176" t="s">
        <v>931</v>
      </c>
      <c r="G26" s="177"/>
      <c r="H26" s="177"/>
      <c r="I26" s="177"/>
      <c r="J26" s="177"/>
      <c r="K26" s="177"/>
      <c r="L26" s="177"/>
      <c r="M26" s="177"/>
      <c r="N26" s="178"/>
      <c r="O26" s="27"/>
      <c r="P26" s="27"/>
      <c r="Q26" s="27"/>
      <c r="R26" s="27"/>
      <c r="S26" s="27"/>
      <c r="T26" s="42"/>
    </row>
    <row r="27" spans="1:20">
      <c r="A27" s="51"/>
      <c r="F27" s="179"/>
      <c r="G27" s="180"/>
      <c r="H27" s="180"/>
      <c r="I27" s="180"/>
      <c r="J27" s="180"/>
      <c r="K27" s="180"/>
      <c r="L27" s="180"/>
      <c r="M27" s="180"/>
      <c r="N27" s="181"/>
      <c r="T27" s="52"/>
    </row>
    <row r="28" spans="1:20" ht="55.5" customHeight="1">
      <c r="A28" s="51"/>
      <c r="F28" s="182"/>
      <c r="G28" s="183"/>
      <c r="H28" s="183"/>
      <c r="I28" s="183"/>
      <c r="J28" s="183"/>
      <c r="K28" s="183"/>
      <c r="L28" s="183"/>
      <c r="M28" s="183"/>
      <c r="N28" s="184"/>
      <c r="T28" s="52"/>
    </row>
    <row r="29" spans="1:20" ht="33" customHeight="1">
      <c r="A29" s="51"/>
      <c r="F29" s="157" t="s">
        <v>932</v>
      </c>
      <c r="G29" s="158"/>
      <c r="H29" s="158"/>
      <c r="I29" s="158"/>
      <c r="J29" s="158"/>
      <c r="K29" s="158"/>
      <c r="L29" s="158"/>
      <c r="M29" s="158"/>
      <c r="N29" s="159"/>
      <c r="T29" s="52"/>
    </row>
    <row r="30" spans="1:20">
      <c r="A30" s="160" t="s">
        <v>933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52"/>
    </row>
    <row r="31" spans="1:20">
      <c r="A31" s="162" t="s">
        <v>934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52"/>
    </row>
    <row r="32" spans="1:20">
      <c r="A32" s="162" t="s">
        <v>935</v>
      </c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4"/>
    </row>
    <row r="33" spans="1:20">
      <c r="A33" s="165" t="s">
        <v>936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7"/>
    </row>
  </sheetData>
  <mergeCells count="28">
    <mergeCell ref="A3:T3"/>
    <mergeCell ref="F24:N24"/>
    <mergeCell ref="F25:N25"/>
    <mergeCell ref="F26:N28"/>
    <mergeCell ref="R8:T8"/>
    <mergeCell ref="C15:T15"/>
    <mergeCell ref="F16:N16"/>
    <mergeCell ref="A17:D20"/>
    <mergeCell ref="F17:K17"/>
    <mergeCell ref="F18:K18"/>
    <mergeCell ref="F19:K19"/>
    <mergeCell ref="F20:K20"/>
    <mergeCell ref="A8:B8"/>
    <mergeCell ref="C8:E8"/>
    <mergeCell ref="F8:H8"/>
    <mergeCell ref="I8:K8"/>
    <mergeCell ref="L8:N8"/>
    <mergeCell ref="C5:T5"/>
    <mergeCell ref="C6:T6"/>
    <mergeCell ref="F21:K21"/>
    <mergeCell ref="F22:K22"/>
    <mergeCell ref="F23:K23"/>
    <mergeCell ref="O8:Q8"/>
    <mergeCell ref="F29:N29"/>
    <mergeCell ref="A30:S30"/>
    <mergeCell ref="A31:S31"/>
    <mergeCell ref="A32:T32"/>
    <mergeCell ref="A33:T33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43"/>
  <sheetViews>
    <sheetView showGridLines="0" topLeftCell="A31" zoomScaleNormal="100" zoomScaleSheetLayoutView="130" workbookViewId="0">
      <selection activeCell="A3" sqref="A3:XFD6"/>
    </sheetView>
  </sheetViews>
  <sheetFormatPr defaultRowHeight="15"/>
  <cols>
    <col min="1" max="1" width="5.5703125" style="48" customWidth="1"/>
    <col min="2" max="2" width="25.85546875" style="48" customWidth="1"/>
    <col min="3" max="3" width="12.28515625" style="48" customWidth="1"/>
    <col min="4" max="4" width="9.7109375" style="49" customWidth="1"/>
    <col min="5" max="5" width="5.42578125" style="49" customWidth="1"/>
    <col min="6" max="8" width="10.7109375" style="43" customWidth="1"/>
    <col min="9" max="12" width="10.7109375" style="49" customWidth="1"/>
    <col min="13" max="13" width="10.7109375" style="50" customWidth="1"/>
    <col min="14" max="23" width="10.7109375" style="49" customWidth="1"/>
    <col min="24" max="24" width="12.7109375" style="50" hidden="1" customWidth="1"/>
  </cols>
  <sheetData>
    <row r="3" spans="1:29" ht="24.75" customHeight="1">
      <c r="A3" s="221" t="s">
        <v>1013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114"/>
      <c r="Z3" s="114"/>
      <c r="AA3" s="114"/>
      <c r="AB3" s="114"/>
      <c r="AC3" s="114"/>
    </row>
    <row r="4" spans="1:29">
      <c r="A4" s="119"/>
      <c r="B4" s="119"/>
      <c r="C4" s="206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8"/>
      <c r="X4" s="119"/>
      <c r="Y4" s="41"/>
      <c r="Z4" s="41"/>
      <c r="AA4" s="41"/>
      <c r="AB4" s="41"/>
      <c r="AC4" s="41"/>
    </row>
    <row r="5" spans="1:29" ht="20.25" customHeight="1">
      <c r="A5" s="120"/>
      <c r="B5" s="106" t="s">
        <v>1011</v>
      </c>
      <c r="C5" s="168" t="s">
        <v>1010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12"/>
      <c r="Z5" s="112"/>
      <c r="AA5" s="112"/>
      <c r="AB5" s="112"/>
      <c r="AC5" s="112"/>
    </row>
    <row r="6" spans="1:29" ht="27" customHeight="1">
      <c r="A6" s="120"/>
      <c r="B6" s="106" t="s">
        <v>1012</v>
      </c>
      <c r="C6" s="168" t="s">
        <v>867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12"/>
      <c r="Z6" s="112"/>
      <c r="AA6" s="112"/>
      <c r="AB6" s="112"/>
      <c r="AC6" s="112"/>
    </row>
    <row r="7" spans="1:29">
      <c r="A7" s="209"/>
      <c r="B7" s="210"/>
      <c r="C7" s="210"/>
      <c r="D7" s="210"/>
      <c r="E7" s="211"/>
      <c r="F7" s="213" t="s">
        <v>872</v>
      </c>
      <c r="G7" s="213"/>
      <c r="H7" s="213" t="s">
        <v>873</v>
      </c>
      <c r="I7" s="213"/>
      <c r="J7" s="213" t="s">
        <v>874</v>
      </c>
      <c r="K7" s="213"/>
      <c r="L7" s="213" t="s">
        <v>875</v>
      </c>
      <c r="M7" s="213"/>
      <c r="N7" s="213" t="s">
        <v>876</v>
      </c>
      <c r="O7" s="213"/>
      <c r="P7" s="213" t="s">
        <v>877</v>
      </c>
      <c r="Q7" s="213"/>
      <c r="R7" s="213" t="s">
        <v>878</v>
      </c>
      <c r="S7" s="213"/>
      <c r="T7" s="213" t="s">
        <v>879</v>
      </c>
      <c r="U7" s="213"/>
      <c r="V7" s="213" t="s">
        <v>880</v>
      </c>
      <c r="W7" s="213"/>
      <c r="X7" s="121"/>
      <c r="Y7" s="48"/>
      <c r="Z7" s="48"/>
      <c r="AA7" s="48"/>
      <c r="AB7" s="48"/>
      <c r="AC7" s="48"/>
    </row>
    <row r="8" spans="1:29" s="44" customFormat="1" ht="22.5" customHeight="1">
      <c r="A8" s="122" t="s">
        <v>868</v>
      </c>
      <c r="B8" s="122" t="s">
        <v>869</v>
      </c>
      <c r="C8" s="122" t="s">
        <v>870</v>
      </c>
      <c r="D8" s="122" t="s">
        <v>871</v>
      </c>
      <c r="E8" s="123"/>
      <c r="F8" s="122" t="s">
        <v>1014</v>
      </c>
      <c r="G8" s="122" t="s">
        <v>1015</v>
      </c>
      <c r="H8" s="122" t="s">
        <v>1014</v>
      </c>
      <c r="I8" s="122" t="s">
        <v>1015</v>
      </c>
      <c r="J8" s="122" t="s">
        <v>1014</v>
      </c>
      <c r="K8" s="122" t="s">
        <v>1015</v>
      </c>
      <c r="L8" s="122" t="s">
        <v>1014</v>
      </c>
      <c r="M8" s="122" t="s">
        <v>1015</v>
      </c>
      <c r="N8" s="122" t="s">
        <v>1014</v>
      </c>
      <c r="O8" s="122" t="s">
        <v>1015</v>
      </c>
      <c r="P8" s="122" t="s">
        <v>1014</v>
      </c>
      <c r="Q8" s="122" t="s">
        <v>1015</v>
      </c>
      <c r="R8" s="122" t="s">
        <v>1014</v>
      </c>
      <c r="S8" s="122" t="s">
        <v>1015</v>
      </c>
      <c r="T8" s="122" t="s">
        <v>1014</v>
      </c>
      <c r="U8" s="122" t="s">
        <v>1015</v>
      </c>
      <c r="V8" s="122" t="s">
        <v>1014</v>
      </c>
      <c r="W8" s="122" t="s">
        <v>1015</v>
      </c>
      <c r="X8" s="122" t="s">
        <v>881</v>
      </c>
      <c r="Y8" s="118"/>
    </row>
    <row r="9" spans="1:29">
      <c r="A9" s="214" t="s">
        <v>882</v>
      </c>
      <c r="B9" s="214" t="str">
        <f>orcamento!B8</f>
        <v>DEMOLIÇÕES / RETIRADAS / SERVIÇOS PRELIMINARES</v>
      </c>
      <c r="C9" s="215">
        <f>orcamento!L8</f>
        <v>19563.57</v>
      </c>
      <c r="D9" s="216">
        <f>ROUND(C9/$C$39,4)</f>
        <v>1.6500000000000001E-2</v>
      </c>
      <c r="E9" s="124" t="s">
        <v>883</v>
      </c>
      <c r="F9" s="125">
        <v>0.5</v>
      </c>
      <c r="G9" s="125">
        <v>0.5</v>
      </c>
      <c r="H9" s="123"/>
      <c r="I9" s="126"/>
      <c r="J9" s="126"/>
      <c r="K9" s="126"/>
      <c r="L9" s="126"/>
      <c r="M9" s="127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9"/>
      <c r="Y9" s="27"/>
    </row>
    <row r="10" spans="1:29">
      <c r="A10" s="214"/>
      <c r="B10" s="214"/>
      <c r="C10" s="215"/>
      <c r="D10" s="216"/>
      <c r="E10" s="124" t="s">
        <v>884</v>
      </c>
      <c r="F10" s="116">
        <f>ROUND($C$9*F9,2)</f>
        <v>9781.7900000000009</v>
      </c>
      <c r="G10" s="116">
        <f>ROUND($C$9*G9,2)</f>
        <v>9781.7900000000009</v>
      </c>
      <c r="H10" s="123"/>
      <c r="I10" s="126"/>
      <c r="J10" s="126"/>
      <c r="K10" s="126"/>
      <c r="L10" s="126"/>
      <c r="M10" s="127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30">
        <f>SUM(F10:W10)</f>
        <v>19563.580000000002</v>
      </c>
      <c r="Y10" s="27"/>
    </row>
    <row r="11" spans="1:29">
      <c r="A11" s="214" t="s">
        <v>885</v>
      </c>
      <c r="B11" s="214" t="str">
        <f>orcamento!B20</f>
        <v>INFRAESTRUTURA</v>
      </c>
      <c r="C11" s="215">
        <f>orcamento!L20</f>
        <v>54285.5</v>
      </c>
      <c r="D11" s="216">
        <f>ROUND(C11/$C$39,4)</f>
        <v>4.5699999999999998E-2</v>
      </c>
      <c r="E11" s="124" t="s">
        <v>883</v>
      </c>
      <c r="F11" s="125">
        <v>0.1</v>
      </c>
      <c r="G11" s="125">
        <v>0.2</v>
      </c>
      <c r="H11" s="125">
        <v>0.15</v>
      </c>
      <c r="I11" s="131">
        <v>0.15</v>
      </c>
      <c r="J11" s="131">
        <v>0.2</v>
      </c>
      <c r="K11" s="131">
        <v>0.2</v>
      </c>
      <c r="L11" s="126"/>
      <c r="M11" s="127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9"/>
      <c r="Y11" s="27"/>
    </row>
    <row r="12" spans="1:29">
      <c r="A12" s="214"/>
      <c r="B12" s="214"/>
      <c r="C12" s="215"/>
      <c r="D12" s="216"/>
      <c r="E12" s="124" t="s">
        <v>884</v>
      </c>
      <c r="F12" s="116">
        <f t="shared" ref="F12:G12" si="0">ROUND($C$11*F11,2)</f>
        <v>5428.55</v>
      </c>
      <c r="G12" s="116">
        <f t="shared" si="0"/>
        <v>10857.1</v>
      </c>
      <c r="H12" s="116">
        <f>ROUND($C$11*H11,2)</f>
        <v>8142.83</v>
      </c>
      <c r="I12" s="116">
        <f>ROUND($C$11*I11,2)</f>
        <v>8142.83</v>
      </c>
      <c r="J12" s="116">
        <f t="shared" ref="J12:K12" si="1">ROUND($C$11*J11,2)</f>
        <v>10857.1</v>
      </c>
      <c r="K12" s="116">
        <f t="shared" si="1"/>
        <v>10857.1</v>
      </c>
      <c r="L12" s="126"/>
      <c r="M12" s="127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30">
        <f>SUM(F12:W12)</f>
        <v>54285.51</v>
      </c>
      <c r="Y12" s="27"/>
    </row>
    <row r="13" spans="1:29">
      <c r="A13" s="214" t="s">
        <v>886</v>
      </c>
      <c r="B13" s="214" t="str">
        <f>orcamento!B31</f>
        <v>SUPERESTRUTURA</v>
      </c>
      <c r="C13" s="215">
        <f>orcamento!L31</f>
        <v>199918.58999999997</v>
      </c>
      <c r="D13" s="216">
        <f>ROUND(C13/$C$39,4)</f>
        <v>0.16819999999999999</v>
      </c>
      <c r="E13" s="124" t="s">
        <v>883</v>
      </c>
      <c r="F13" s="123"/>
      <c r="G13" s="123"/>
      <c r="H13" s="132"/>
      <c r="I13" s="131">
        <v>0.2</v>
      </c>
      <c r="J13" s="131">
        <v>0.2</v>
      </c>
      <c r="K13" s="131">
        <v>0.2</v>
      </c>
      <c r="L13" s="131">
        <v>0.2</v>
      </c>
      <c r="M13" s="131">
        <v>0.2</v>
      </c>
      <c r="N13" s="133"/>
      <c r="O13" s="128"/>
      <c r="P13" s="128"/>
      <c r="Q13" s="128"/>
      <c r="R13" s="128"/>
      <c r="S13" s="128"/>
      <c r="T13" s="128"/>
      <c r="U13" s="128"/>
      <c r="V13" s="128"/>
      <c r="W13" s="128"/>
      <c r="X13" s="129"/>
      <c r="Y13" s="27"/>
    </row>
    <row r="14" spans="1:29">
      <c r="A14" s="214"/>
      <c r="B14" s="214"/>
      <c r="C14" s="215"/>
      <c r="D14" s="216"/>
      <c r="E14" s="124" t="s">
        <v>884</v>
      </c>
      <c r="F14" s="123"/>
      <c r="G14" s="123"/>
      <c r="H14" s="116"/>
      <c r="I14" s="116">
        <f>ROUND($C$13*I13,2)</f>
        <v>39983.72</v>
      </c>
      <c r="J14" s="116">
        <f t="shared" ref="J14:M14" si="2">ROUND($C$13*J13,2)</f>
        <v>39983.72</v>
      </c>
      <c r="K14" s="116">
        <f t="shared" si="2"/>
        <v>39983.72</v>
      </c>
      <c r="L14" s="116">
        <f t="shared" si="2"/>
        <v>39983.72</v>
      </c>
      <c r="M14" s="116">
        <f t="shared" si="2"/>
        <v>39983.72</v>
      </c>
      <c r="N14" s="134"/>
      <c r="O14" s="128"/>
      <c r="P14" s="128"/>
      <c r="Q14" s="128"/>
      <c r="R14" s="128"/>
      <c r="S14" s="128"/>
      <c r="T14" s="128"/>
      <c r="U14" s="128"/>
      <c r="V14" s="128"/>
      <c r="W14" s="128"/>
      <c r="X14" s="130">
        <f>SUM(F14:W14)</f>
        <v>199918.6</v>
      </c>
      <c r="Y14" s="27"/>
    </row>
    <row r="15" spans="1:29">
      <c r="A15" s="214" t="s">
        <v>887</v>
      </c>
      <c r="B15" s="214" t="str">
        <f>orcamento!B49</f>
        <v>PAREDES E FECHAMENTOS</v>
      </c>
      <c r="C15" s="215">
        <f>orcamento!L49</f>
        <v>52595.839999999997</v>
      </c>
      <c r="D15" s="216">
        <f>ROUND(C15/$C$39,4)</f>
        <v>4.4299999999999999E-2</v>
      </c>
      <c r="E15" s="124" t="s">
        <v>883</v>
      </c>
      <c r="F15" s="123"/>
      <c r="G15" s="123"/>
      <c r="H15" s="123"/>
      <c r="I15" s="133"/>
      <c r="J15" s="131">
        <v>0.2</v>
      </c>
      <c r="K15" s="131">
        <v>0.2</v>
      </c>
      <c r="L15" s="131">
        <v>0.2</v>
      </c>
      <c r="M15" s="131">
        <v>0.2</v>
      </c>
      <c r="N15" s="131">
        <v>0.1</v>
      </c>
      <c r="O15" s="131">
        <v>0.1</v>
      </c>
      <c r="P15" s="131"/>
      <c r="Q15" s="128"/>
      <c r="R15" s="128"/>
      <c r="S15" s="128"/>
      <c r="T15" s="128"/>
      <c r="U15" s="128"/>
      <c r="V15" s="128"/>
      <c r="W15" s="128"/>
      <c r="X15" s="129"/>
      <c r="Y15" s="27"/>
    </row>
    <row r="16" spans="1:29">
      <c r="A16" s="214"/>
      <c r="B16" s="214"/>
      <c r="C16" s="215"/>
      <c r="D16" s="216"/>
      <c r="E16" s="124" t="s">
        <v>884</v>
      </c>
      <c r="F16" s="123"/>
      <c r="G16" s="123"/>
      <c r="H16" s="123"/>
      <c r="I16" s="134"/>
      <c r="J16" s="116">
        <f>ROUND($C$15*J15,2)</f>
        <v>10519.17</v>
      </c>
      <c r="K16" s="116">
        <f t="shared" ref="K16:O16" si="3">ROUND($C$15*K15,2)</f>
        <v>10519.17</v>
      </c>
      <c r="L16" s="116">
        <f t="shared" si="3"/>
        <v>10519.17</v>
      </c>
      <c r="M16" s="116">
        <f t="shared" si="3"/>
        <v>10519.17</v>
      </c>
      <c r="N16" s="116">
        <f t="shared" si="3"/>
        <v>5259.58</v>
      </c>
      <c r="O16" s="116">
        <f t="shared" si="3"/>
        <v>5259.58</v>
      </c>
      <c r="P16" s="116"/>
      <c r="Q16" s="128"/>
      <c r="R16" s="128"/>
      <c r="S16" s="128"/>
      <c r="T16" s="128"/>
      <c r="U16" s="128"/>
      <c r="V16" s="128"/>
      <c r="W16" s="128"/>
      <c r="X16" s="130">
        <f>SUM(F16:W16)</f>
        <v>52595.840000000004</v>
      </c>
      <c r="Y16" s="27"/>
    </row>
    <row r="17" spans="1:25">
      <c r="A17" s="214" t="s">
        <v>888</v>
      </c>
      <c r="B17" s="214" t="str">
        <f>orcamento!B52</f>
        <v>COBERTURA</v>
      </c>
      <c r="C17" s="215">
        <f>orcamento!L52</f>
        <v>187478.45</v>
      </c>
      <c r="D17" s="216">
        <f>ROUND(C17/$C$39,4)</f>
        <v>0.1578</v>
      </c>
      <c r="E17" s="124" t="s">
        <v>883</v>
      </c>
      <c r="F17" s="132"/>
      <c r="G17" s="132"/>
      <c r="H17" s="132"/>
      <c r="I17" s="133"/>
      <c r="J17" s="126"/>
      <c r="K17" s="126"/>
      <c r="L17" s="126"/>
      <c r="M17" s="127"/>
      <c r="N17" s="131">
        <v>0.5</v>
      </c>
      <c r="O17" s="131">
        <v>0.5</v>
      </c>
      <c r="P17" s="128"/>
      <c r="Q17" s="128"/>
      <c r="R17" s="128"/>
      <c r="S17" s="128"/>
      <c r="T17" s="128"/>
      <c r="U17" s="128"/>
      <c r="V17" s="128"/>
      <c r="W17" s="128"/>
      <c r="X17" s="129"/>
      <c r="Y17" s="27"/>
    </row>
    <row r="18" spans="1:25">
      <c r="A18" s="214"/>
      <c r="B18" s="214"/>
      <c r="C18" s="215"/>
      <c r="D18" s="216"/>
      <c r="E18" s="124" t="s">
        <v>884</v>
      </c>
      <c r="F18" s="134"/>
      <c r="G18" s="134"/>
      <c r="H18" s="134"/>
      <c r="I18" s="134"/>
      <c r="J18" s="126"/>
      <c r="K18" s="126"/>
      <c r="L18" s="126"/>
      <c r="M18" s="127"/>
      <c r="N18" s="116">
        <f t="shared" ref="N18:O18" si="4">ROUND($C$17*N17,2)</f>
        <v>93739.23</v>
      </c>
      <c r="O18" s="116">
        <f t="shared" si="4"/>
        <v>93739.23</v>
      </c>
      <c r="P18" s="128"/>
      <c r="Q18" s="128"/>
      <c r="R18" s="128"/>
      <c r="S18" s="128"/>
      <c r="T18" s="128"/>
      <c r="U18" s="128"/>
      <c r="V18" s="128"/>
      <c r="W18" s="128"/>
      <c r="X18" s="130">
        <f>SUM(F18:W18)</f>
        <v>187478.46</v>
      </c>
      <c r="Y18" s="27"/>
    </row>
    <row r="19" spans="1:25">
      <c r="A19" s="214" t="s">
        <v>889</v>
      </c>
      <c r="B19" s="214" t="str">
        <f>orcamento!B64</f>
        <v>PAVIMENTAÇÃO</v>
      </c>
      <c r="C19" s="215">
        <f>orcamento!L64</f>
        <v>186869.84000000003</v>
      </c>
      <c r="D19" s="216">
        <f>ROUND(C19/$C$39,4)</f>
        <v>0.15720000000000001</v>
      </c>
      <c r="E19" s="124" t="s">
        <v>883</v>
      </c>
      <c r="F19" s="123"/>
      <c r="G19" s="123"/>
      <c r="H19" s="123"/>
      <c r="I19" s="126"/>
      <c r="J19" s="133"/>
      <c r="K19" s="133"/>
      <c r="L19" s="131">
        <v>0.15</v>
      </c>
      <c r="M19" s="131">
        <v>0.15</v>
      </c>
      <c r="N19" s="131">
        <v>0.15</v>
      </c>
      <c r="O19" s="131">
        <v>0.15</v>
      </c>
      <c r="P19" s="131">
        <v>0.2</v>
      </c>
      <c r="Q19" s="131">
        <v>0.2</v>
      </c>
      <c r="R19" s="128"/>
      <c r="S19" s="128"/>
      <c r="T19" s="128"/>
      <c r="U19" s="128"/>
      <c r="V19" s="128"/>
      <c r="W19" s="128"/>
      <c r="X19" s="129"/>
      <c r="Y19" s="27"/>
    </row>
    <row r="20" spans="1:25">
      <c r="A20" s="214"/>
      <c r="B20" s="214"/>
      <c r="C20" s="215"/>
      <c r="D20" s="216"/>
      <c r="E20" s="124" t="s">
        <v>884</v>
      </c>
      <c r="F20" s="123"/>
      <c r="G20" s="123"/>
      <c r="H20" s="123"/>
      <c r="I20" s="126"/>
      <c r="J20" s="134"/>
      <c r="K20" s="134"/>
      <c r="L20" s="116">
        <f t="shared" ref="L20" si="5">ROUND($C$19*L19,2)</f>
        <v>28030.48</v>
      </c>
      <c r="M20" s="116">
        <f t="shared" ref="M20:Q20" si="6">ROUND($C$19*M19,2)</f>
        <v>28030.48</v>
      </c>
      <c r="N20" s="116">
        <f t="shared" si="6"/>
        <v>28030.48</v>
      </c>
      <c r="O20" s="116">
        <f t="shared" si="6"/>
        <v>28030.48</v>
      </c>
      <c r="P20" s="116">
        <f t="shared" si="6"/>
        <v>37373.97</v>
      </c>
      <c r="Q20" s="116">
        <f t="shared" si="6"/>
        <v>37373.97</v>
      </c>
      <c r="R20" s="128"/>
      <c r="S20" s="128"/>
      <c r="T20" s="128"/>
      <c r="U20" s="128"/>
      <c r="V20" s="128"/>
      <c r="W20" s="128"/>
      <c r="X20" s="130">
        <f>SUM(F20:W20)</f>
        <v>186869.86000000002</v>
      </c>
      <c r="Y20" s="27"/>
    </row>
    <row r="21" spans="1:25">
      <c r="A21" s="214" t="s">
        <v>890</v>
      </c>
      <c r="B21" s="214" t="str">
        <f>orcamento!B87</f>
        <v>REVESTIMENTOS</v>
      </c>
      <c r="C21" s="215">
        <f>orcamento!L87</f>
        <v>109293.70999999999</v>
      </c>
      <c r="D21" s="216">
        <f>ROUND(C21/$C$39,4)</f>
        <v>9.1999999999999998E-2</v>
      </c>
      <c r="E21" s="124" t="s">
        <v>883</v>
      </c>
      <c r="F21" s="123"/>
      <c r="G21" s="123"/>
      <c r="H21" s="123"/>
      <c r="I21" s="126"/>
      <c r="J21" s="133"/>
      <c r="K21" s="133"/>
      <c r="L21" s="133"/>
      <c r="M21" s="127"/>
      <c r="N21" s="128"/>
      <c r="O21" s="128"/>
      <c r="P21" s="131">
        <v>0.1</v>
      </c>
      <c r="Q21" s="131">
        <v>0.1</v>
      </c>
      <c r="R21" s="131">
        <v>0.15</v>
      </c>
      <c r="S21" s="131">
        <v>0.15</v>
      </c>
      <c r="T21" s="131">
        <v>0.2</v>
      </c>
      <c r="U21" s="131">
        <v>0.2</v>
      </c>
      <c r="V21" s="131">
        <v>0.05</v>
      </c>
      <c r="W21" s="131">
        <v>0.05</v>
      </c>
      <c r="X21" s="129"/>
      <c r="Y21" s="27"/>
    </row>
    <row r="22" spans="1:25">
      <c r="A22" s="214"/>
      <c r="B22" s="214"/>
      <c r="C22" s="215"/>
      <c r="D22" s="216"/>
      <c r="E22" s="124" t="s">
        <v>884</v>
      </c>
      <c r="F22" s="123"/>
      <c r="G22" s="123"/>
      <c r="H22" s="123"/>
      <c r="I22" s="126"/>
      <c r="J22" s="134"/>
      <c r="K22" s="134"/>
      <c r="L22" s="134"/>
      <c r="M22" s="127"/>
      <c r="N22" s="128"/>
      <c r="O22" s="128"/>
      <c r="P22" s="116">
        <f t="shared" ref="P22:W22" si="7">ROUND($C$21*P21,2)</f>
        <v>10929.37</v>
      </c>
      <c r="Q22" s="116">
        <f t="shared" si="7"/>
        <v>10929.37</v>
      </c>
      <c r="R22" s="116">
        <f t="shared" si="7"/>
        <v>16394.060000000001</v>
      </c>
      <c r="S22" s="116">
        <f t="shared" si="7"/>
        <v>16394.060000000001</v>
      </c>
      <c r="T22" s="116">
        <f t="shared" si="7"/>
        <v>21858.74</v>
      </c>
      <c r="U22" s="116">
        <f t="shared" si="7"/>
        <v>21858.74</v>
      </c>
      <c r="V22" s="116">
        <f t="shared" si="7"/>
        <v>5464.69</v>
      </c>
      <c r="W22" s="116">
        <f t="shared" si="7"/>
        <v>5464.69</v>
      </c>
      <c r="X22" s="130">
        <f>SUM(F22:W22)</f>
        <v>109293.72000000002</v>
      </c>
      <c r="Y22" s="27"/>
    </row>
    <row r="23" spans="1:25">
      <c r="A23" s="214" t="s">
        <v>891</v>
      </c>
      <c r="B23" s="214" t="str">
        <f>orcamento!B95</f>
        <v>PINTURA</v>
      </c>
      <c r="C23" s="215">
        <f>orcamento!L95</f>
        <v>39103.269999999997</v>
      </c>
      <c r="D23" s="216">
        <f>ROUND(C23/$C$39,4)</f>
        <v>3.2899999999999999E-2</v>
      </c>
      <c r="E23" s="124" t="s">
        <v>883</v>
      </c>
      <c r="F23" s="123"/>
      <c r="G23" s="123"/>
      <c r="H23" s="123"/>
      <c r="I23" s="133"/>
      <c r="J23" s="133"/>
      <c r="K23" s="133"/>
      <c r="L23" s="133"/>
      <c r="M23" s="135"/>
      <c r="N23" s="136"/>
      <c r="O23" s="133"/>
      <c r="P23" s="133"/>
      <c r="Q23" s="128"/>
      <c r="R23" s="128"/>
      <c r="S23" s="128"/>
      <c r="T23" s="131">
        <v>0.4</v>
      </c>
      <c r="U23" s="131">
        <v>0.2</v>
      </c>
      <c r="V23" s="131">
        <v>0.2</v>
      </c>
      <c r="W23" s="131">
        <v>0.2</v>
      </c>
      <c r="X23" s="129"/>
      <c r="Y23" s="27"/>
    </row>
    <row r="24" spans="1:25">
      <c r="A24" s="214"/>
      <c r="B24" s="214"/>
      <c r="C24" s="215"/>
      <c r="D24" s="216"/>
      <c r="E24" s="124" t="s">
        <v>884</v>
      </c>
      <c r="F24" s="123"/>
      <c r="G24" s="123"/>
      <c r="H24" s="123"/>
      <c r="I24" s="134"/>
      <c r="J24" s="134"/>
      <c r="K24" s="134"/>
      <c r="L24" s="134"/>
      <c r="M24" s="135"/>
      <c r="N24" s="136"/>
      <c r="O24" s="134"/>
      <c r="P24" s="134"/>
      <c r="Q24" s="128"/>
      <c r="R24" s="128"/>
      <c r="S24" s="128"/>
      <c r="T24" s="116">
        <f t="shared" ref="T24" si="8">ROUND($C$23*T23,2)</f>
        <v>15641.31</v>
      </c>
      <c r="U24" s="116">
        <f t="shared" ref="U24" si="9">ROUND($C$23*U23,2)</f>
        <v>7820.65</v>
      </c>
      <c r="V24" s="116">
        <f t="shared" ref="V24" si="10">ROUND($C$23*V23,2)</f>
        <v>7820.65</v>
      </c>
      <c r="W24" s="116">
        <f t="shared" ref="W24" si="11">ROUND($C$23*W23,2)</f>
        <v>7820.65</v>
      </c>
      <c r="X24" s="130">
        <f>SUM(F24:W24)</f>
        <v>39103.26</v>
      </c>
      <c r="Y24" s="27"/>
    </row>
    <row r="25" spans="1:25">
      <c r="A25" s="214" t="s">
        <v>892</v>
      </c>
      <c r="B25" s="214" t="str">
        <f>orcamento!B107</f>
        <v>INSTALAÇÕES HIDROSSANITÁRIAS</v>
      </c>
      <c r="C25" s="215">
        <f>orcamento!L107</f>
        <v>8755.42</v>
      </c>
      <c r="D25" s="216">
        <f>ROUND(C25/$C$39,4)</f>
        <v>7.4000000000000003E-3</v>
      </c>
      <c r="E25" s="124" t="s">
        <v>883</v>
      </c>
      <c r="F25" s="123"/>
      <c r="G25" s="123"/>
      <c r="H25" s="123"/>
      <c r="I25" s="131">
        <v>0.2</v>
      </c>
      <c r="J25" s="131">
        <v>0.2</v>
      </c>
      <c r="K25" s="131">
        <v>0.15</v>
      </c>
      <c r="L25" s="131">
        <v>0.15</v>
      </c>
      <c r="M25" s="133"/>
      <c r="N25" s="133"/>
      <c r="O25" s="131">
        <v>0.15</v>
      </c>
      <c r="P25" s="131">
        <v>0.15</v>
      </c>
      <c r="Q25" s="128"/>
      <c r="R25" s="128"/>
      <c r="S25" s="128"/>
      <c r="T25" s="128"/>
      <c r="U25" s="128"/>
      <c r="V25" s="133"/>
      <c r="W25" s="128"/>
      <c r="X25" s="129"/>
      <c r="Y25" s="27"/>
    </row>
    <row r="26" spans="1:25">
      <c r="A26" s="214"/>
      <c r="B26" s="214"/>
      <c r="C26" s="215"/>
      <c r="D26" s="216"/>
      <c r="E26" s="124" t="s">
        <v>884</v>
      </c>
      <c r="F26" s="123"/>
      <c r="G26" s="123"/>
      <c r="H26" s="123"/>
      <c r="I26" s="116">
        <f t="shared" ref="I26:K26" si="12">ROUND($C$25*I25,2)</f>
        <v>1751.08</v>
      </c>
      <c r="J26" s="116">
        <f t="shared" si="12"/>
        <v>1751.08</v>
      </c>
      <c r="K26" s="116">
        <f t="shared" si="12"/>
        <v>1313.31</v>
      </c>
      <c r="L26" s="116">
        <f t="shared" ref="L26" si="13">ROUND($C$25*L25,2)</f>
        <v>1313.31</v>
      </c>
      <c r="M26" s="134"/>
      <c r="N26" s="134"/>
      <c r="O26" s="116">
        <f t="shared" ref="O26" si="14">ROUND($C$25*O25,2)</f>
        <v>1313.31</v>
      </c>
      <c r="P26" s="116">
        <f t="shared" ref="P26" si="15">ROUND($C$25*P25,2)</f>
        <v>1313.31</v>
      </c>
      <c r="Q26" s="128"/>
      <c r="R26" s="128"/>
      <c r="S26" s="128"/>
      <c r="T26" s="128"/>
      <c r="U26" s="128"/>
      <c r="V26" s="134"/>
      <c r="W26" s="128"/>
      <c r="X26" s="130">
        <f>SUM(F26:W26)</f>
        <v>8755.3999999999978</v>
      </c>
      <c r="Y26" s="27"/>
    </row>
    <row r="27" spans="1:25">
      <c r="A27" s="214" t="s">
        <v>893</v>
      </c>
      <c r="B27" s="214" t="str">
        <f>orcamento!B134</f>
        <v>INSTALAÇÕES ELÉTRICAS</v>
      </c>
      <c r="C27" s="215">
        <f>orcamento!L134</f>
        <v>55475.13</v>
      </c>
      <c r="D27" s="216">
        <f>ROUND(C27/$C$39,4)</f>
        <v>4.6699999999999998E-2</v>
      </c>
      <c r="E27" s="124" t="s">
        <v>883</v>
      </c>
      <c r="F27" s="123"/>
      <c r="G27" s="123"/>
      <c r="H27" s="132"/>
      <c r="I27" s="133"/>
      <c r="J27" s="126"/>
      <c r="K27" s="126"/>
      <c r="L27" s="131">
        <v>0.2</v>
      </c>
      <c r="M27" s="131">
        <v>0.2</v>
      </c>
      <c r="N27" s="131">
        <v>0.2</v>
      </c>
      <c r="O27" s="131">
        <v>0.2</v>
      </c>
      <c r="P27" s="133"/>
      <c r="Q27" s="128"/>
      <c r="R27" s="128"/>
      <c r="S27" s="128"/>
      <c r="T27" s="128"/>
      <c r="U27" s="128"/>
      <c r="V27" s="131">
        <v>0.2</v>
      </c>
      <c r="W27" s="128"/>
      <c r="X27" s="129"/>
      <c r="Y27" s="27"/>
    </row>
    <row r="28" spans="1:25">
      <c r="A28" s="214"/>
      <c r="B28" s="214"/>
      <c r="C28" s="215"/>
      <c r="D28" s="216"/>
      <c r="E28" s="124" t="s">
        <v>884</v>
      </c>
      <c r="F28" s="123"/>
      <c r="G28" s="123"/>
      <c r="H28" s="134"/>
      <c r="I28" s="134"/>
      <c r="J28" s="126"/>
      <c r="K28" s="126"/>
      <c r="L28" s="116">
        <f t="shared" ref="L28:O28" si="16">ROUND($C$27*L27,2)</f>
        <v>11095.03</v>
      </c>
      <c r="M28" s="116">
        <f t="shared" si="16"/>
        <v>11095.03</v>
      </c>
      <c r="N28" s="116">
        <f t="shared" si="16"/>
        <v>11095.03</v>
      </c>
      <c r="O28" s="116">
        <f t="shared" si="16"/>
        <v>11095.03</v>
      </c>
      <c r="P28" s="134"/>
      <c r="Q28" s="128"/>
      <c r="R28" s="128"/>
      <c r="S28" s="128"/>
      <c r="T28" s="128"/>
      <c r="U28" s="128"/>
      <c r="V28" s="116">
        <f t="shared" ref="V28" si="17">ROUND($C$27*V27,2)</f>
        <v>11095.03</v>
      </c>
      <c r="W28" s="128"/>
      <c r="X28" s="130">
        <f>SUM(F28:W28)</f>
        <v>55475.15</v>
      </c>
      <c r="Y28" s="27"/>
    </row>
    <row r="29" spans="1:25">
      <c r="A29" s="214" t="s">
        <v>894</v>
      </c>
      <c r="B29" s="214" t="str">
        <f>orcamento!B168</f>
        <v>COMBATE A INCÊNDIO</v>
      </c>
      <c r="C29" s="215">
        <f>orcamento!L168</f>
        <v>79461.470000000016</v>
      </c>
      <c r="D29" s="216">
        <f>ROUND(C29/$C$39,4)</f>
        <v>6.6900000000000001E-2</v>
      </c>
      <c r="E29" s="124" t="s">
        <v>883</v>
      </c>
      <c r="F29" s="123"/>
      <c r="G29" s="123"/>
      <c r="H29" s="123"/>
      <c r="I29" s="126"/>
      <c r="J29" s="126"/>
      <c r="K29" s="126"/>
      <c r="L29" s="131">
        <v>0.2</v>
      </c>
      <c r="M29" s="131">
        <v>0.2</v>
      </c>
      <c r="N29" s="131">
        <v>0.2</v>
      </c>
      <c r="O29" s="131">
        <v>0.2</v>
      </c>
      <c r="P29" s="131">
        <v>0.2</v>
      </c>
      <c r="Q29" s="132"/>
      <c r="R29" s="132"/>
      <c r="S29" s="132"/>
      <c r="T29" s="132"/>
      <c r="U29" s="132"/>
      <c r="V29" s="132"/>
      <c r="W29" s="132"/>
      <c r="X29" s="129"/>
      <c r="Y29" s="27"/>
    </row>
    <row r="30" spans="1:25">
      <c r="A30" s="214"/>
      <c r="B30" s="214"/>
      <c r="C30" s="215"/>
      <c r="D30" s="216"/>
      <c r="E30" s="124" t="s">
        <v>884</v>
      </c>
      <c r="F30" s="123"/>
      <c r="G30" s="123"/>
      <c r="H30" s="123"/>
      <c r="I30" s="126"/>
      <c r="J30" s="126"/>
      <c r="K30" s="126"/>
      <c r="L30" s="116">
        <f t="shared" ref="L30" si="18">ROUND($C$29*L29,2)</f>
        <v>15892.29</v>
      </c>
      <c r="M30" s="116">
        <f t="shared" ref="M30" si="19">ROUND($C$29*M29,2)</f>
        <v>15892.29</v>
      </c>
      <c r="N30" s="116">
        <f t="shared" ref="N30" si="20">ROUND($C$29*N29,2)</f>
        <v>15892.29</v>
      </c>
      <c r="O30" s="116">
        <f t="shared" ref="O30" si="21">ROUND($C$29*O29,2)</f>
        <v>15892.29</v>
      </c>
      <c r="P30" s="116">
        <f t="shared" ref="P30" si="22">ROUND($C$29*P29,2)</f>
        <v>15892.29</v>
      </c>
      <c r="Q30" s="134"/>
      <c r="R30" s="134"/>
      <c r="S30" s="134"/>
      <c r="T30" s="116"/>
      <c r="U30" s="116"/>
      <c r="V30" s="134"/>
      <c r="W30" s="116"/>
      <c r="X30" s="130">
        <f>SUM(F30:W30)</f>
        <v>79461.450000000012</v>
      </c>
      <c r="Y30" s="27"/>
    </row>
    <row r="31" spans="1:25">
      <c r="A31" s="214" t="s">
        <v>895</v>
      </c>
      <c r="B31" s="214" t="str">
        <f>orcamento!B199</f>
        <v>ESQUADRIAS / VIDROS</v>
      </c>
      <c r="C31" s="215">
        <f>orcamento!L199</f>
        <v>20155.159999999996</v>
      </c>
      <c r="D31" s="216">
        <f>ROUND(C31/$C$39,4)</f>
        <v>1.7000000000000001E-2</v>
      </c>
      <c r="E31" s="124" t="s">
        <v>883</v>
      </c>
      <c r="F31" s="123"/>
      <c r="G31" s="123"/>
      <c r="H31" s="123"/>
      <c r="I31" s="126"/>
      <c r="J31" s="126"/>
      <c r="K31" s="132"/>
      <c r="L31" s="132"/>
      <c r="M31" s="137"/>
      <c r="N31" s="132"/>
      <c r="O31" s="132"/>
      <c r="P31" s="132"/>
      <c r="Q31" s="125">
        <v>0.4</v>
      </c>
      <c r="R31" s="125">
        <v>0.2</v>
      </c>
      <c r="S31" s="125">
        <v>0.2</v>
      </c>
      <c r="T31" s="132"/>
      <c r="U31" s="132"/>
      <c r="V31" s="125">
        <v>0.2</v>
      </c>
      <c r="W31" s="132"/>
      <c r="X31" s="129"/>
      <c r="Y31" s="27"/>
    </row>
    <row r="32" spans="1:25">
      <c r="A32" s="214"/>
      <c r="B32" s="214"/>
      <c r="C32" s="215"/>
      <c r="D32" s="216"/>
      <c r="E32" s="124" t="s">
        <v>884</v>
      </c>
      <c r="F32" s="123"/>
      <c r="G32" s="123"/>
      <c r="H32" s="123"/>
      <c r="I32" s="126"/>
      <c r="J32" s="126"/>
      <c r="K32" s="134"/>
      <c r="L32" s="134"/>
      <c r="M32" s="134"/>
      <c r="N32" s="134"/>
      <c r="O32" s="134"/>
      <c r="P32" s="134"/>
      <c r="Q32" s="116">
        <f>ROUND($C$31*Q31,2)</f>
        <v>8062.06</v>
      </c>
      <c r="R32" s="116">
        <f>ROUND($C$31*R31,2)</f>
        <v>4031.03</v>
      </c>
      <c r="S32" s="116">
        <f>ROUND($C$31*S31,2)</f>
        <v>4031.03</v>
      </c>
      <c r="T32" s="116"/>
      <c r="U32" s="116"/>
      <c r="V32" s="116">
        <f>ROUND($C$31*V31,2)</f>
        <v>4031.03</v>
      </c>
      <c r="W32" s="116"/>
      <c r="X32" s="130">
        <f>SUM(F32:W32)</f>
        <v>20155.150000000001</v>
      </c>
      <c r="Y32" s="27"/>
    </row>
    <row r="33" spans="1:25">
      <c r="A33" s="214" t="s">
        <v>896</v>
      </c>
      <c r="B33" s="214" t="str">
        <f>orcamento!B209</f>
        <v>FACHADA</v>
      </c>
      <c r="C33" s="215">
        <f>orcamento!L209</f>
        <v>142201.57</v>
      </c>
      <c r="D33" s="216">
        <f>ROUND(C33/$C$39,4)</f>
        <v>0.1197</v>
      </c>
      <c r="E33" s="124" t="s">
        <v>883</v>
      </c>
      <c r="F33" s="123"/>
      <c r="G33" s="123"/>
      <c r="H33" s="123"/>
      <c r="I33" s="133"/>
      <c r="J33" s="133"/>
      <c r="K33" s="133"/>
      <c r="L33" s="126"/>
      <c r="M33" s="127"/>
      <c r="N33" s="128"/>
      <c r="O33" s="128"/>
      <c r="P33" s="128"/>
      <c r="Q33" s="128"/>
      <c r="R33" s="131">
        <v>0.5</v>
      </c>
      <c r="S33" s="131">
        <v>0.5</v>
      </c>
      <c r="T33" s="128"/>
      <c r="U33" s="128"/>
      <c r="V33" s="128"/>
      <c r="W33" s="128"/>
      <c r="X33" s="129"/>
      <c r="Y33" s="27"/>
    </row>
    <row r="34" spans="1:25">
      <c r="A34" s="214"/>
      <c r="B34" s="214"/>
      <c r="C34" s="215"/>
      <c r="D34" s="216"/>
      <c r="E34" s="124" t="s">
        <v>884</v>
      </c>
      <c r="F34" s="123"/>
      <c r="G34" s="123"/>
      <c r="H34" s="123"/>
      <c r="I34" s="134"/>
      <c r="J34" s="134"/>
      <c r="K34" s="134"/>
      <c r="L34" s="126"/>
      <c r="M34" s="127"/>
      <c r="N34" s="128"/>
      <c r="O34" s="128"/>
      <c r="P34" s="128"/>
      <c r="Q34" s="128"/>
      <c r="R34" s="116">
        <f t="shared" ref="R34:S34" si="23">ROUND($C$33*R33,2)</f>
        <v>71100.789999999994</v>
      </c>
      <c r="S34" s="116">
        <f t="shared" si="23"/>
        <v>71100.789999999994</v>
      </c>
      <c r="T34" s="128"/>
      <c r="U34" s="128"/>
      <c r="V34" s="128"/>
      <c r="W34" s="128"/>
      <c r="X34" s="130">
        <f>SUM(F34:W34)</f>
        <v>142201.57999999999</v>
      </c>
      <c r="Y34" s="27"/>
    </row>
    <row r="35" spans="1:25">
      <c r="A35" s="214" t="s">
        <v>897</v>
      </c>
      <c r="B35" s="214" t="str">
        <f>orcamento!B211</f>
        <v>LOUÇAS E METAIS</v>
      </c>
      <c r="C35" s="215">
        <f>orcamento!L211</f>
        <v>7964.36</v>
      </c>
      <c r="D35" s="216">
        <f>ROUND(C35/$C$39,4)</f>
        <v>6.7000000000000002E-3</v>
      </c>
      <c r="E35" s="124" t="s">
        <v>883</v>
      </c>
      <c r="F35" s="123"/>
      <c r="G35" s="123"/>
      <c r="H35" s="123"/>
      <c r="I35" s="126"/>
      <c r="J35" s="126"/>
      <c r="K35" s="126"/>
      <c r="L35" s="132"/>
      <c r="M35" s="137"/>
      <c r="N35" s="132"/>
      <c r="O35" s="132"/>
      <c r="P35" s="132"/>
      <c r="Q35" s="132"/>
      <c r="R35" s="125">
        <v>0.5</v>
      </c>
      <c r="S35" s="125">
        <v>0.5</v>
      </c>
      <c r="T35" s="132"/>
      <c r="U35" s="132"/>
      <c r="V35" s="115"/>
      <c r="W35" s="115"/>
      <c r="X35" s="129"/>
      <c r="Y35" s="27"/>
    </row>
    <row r="36" spans="1:25">
      <c r="A36" s="214"/>
      <c r="B36" s="214"/>
      <c r="C36" s="215"/>
      <c r="D36" s="216"/>
      <c r="E36" s="124" t="s">
        <v>884</v>
      </c>
      <c r="F36" s="123"/>
      <c r="G36" s="123"/>
      <c r="H36" s="123"/>
      <c r="I36" s="126"/>
      <c r="J36" s="126"/>
      <c r="K36" s="126"/>
      <c r="L36" s="134"/>
      <c r="M36" s="134"/>
      <c r="N36" s="134"/>
      <c r="O36" s="134"/>
      <c r="P36" s="134"/>
      <c r="Q36" s="134"/>
      <c r="R36" s="116">
        <f>ROUND($C$35*R35,2)</f>
        <v>3982.18</v>
      </c>
      <c r="S36" s="116">
        <f>ROUND($C$35*S35,2)</f>
        <v>3982.18</v>
      </c>
      <c r="T36" s="134"/>
      <c r="U36" s="134"/>
      <c r="V36" s="115"/>
      <c r="W36" s="115"/>
      <c r="X36" s="130">
        <f>SUM(F36:W36)</f>
        <v>7964.36</v>
      </c>
      <c r="Y36" s="27"/>
    </row>
    <row r="37" spans="1:25">
      <c r="A37" s="214" t="s">
        <v>1016</v>
      </c>
      <c r="B37" s="214" t="str">
        <f>orcamento!B227</f>
        <v>SERVIÇOS FINAIS</v>
      </c>
      <c r="C37" s="215">
        <f>orcamento!L227</f>
        <v>25312.599999999995</v>
      </c>
      <c r="D37" s="216">
        <f>ROUND(C37/$C$39,4)</f>
        <v>2.1299999999999999E-2</v>
      </c>
      <c r="E37" s="124" t="s">
        <v>883</v>
      </c>
      <c r="F37" s="123"/>
      <c r="G37" s="123"/>
      <c r="H37" s="123"/>
      <c r="I37" s="126"/>
      <c r="J37" s="126"/>
      <c r="K37" s="126"/>
      <c r="L37" s="132"/>
      <c r="M37" s="137"/>
      <c r="N37" s="132"/>
      <c r="O37" s="132"/>
      <c r="P37" s="132"/>
      <c r="Q37" s="132"/>
      <c r="R37" s="132"/>
      <c r="S37" s="132"/>
      <c r="T37" s="132"/>
      <c r="U37" s="132"/>
      <c r="V37" s="125">
        <v>0.5</v>
      </c>
      <c r="W37" s="125">
        <v>0.5</v>
      </c>
      <c r="X37" s="129"/>
      <c r="Y37" s="27"/>
    </row>
    <row r="38" spans="1:25">
      <c r="A38" s="214"/>
      <c r="B38" s="214"/>
      <c r="C38" s="215"/>
      <c r="D38" s="216"/>
      <c r="E38" s="124" t="s">
        <v>884</v>
      </c>
      <c r="F38" s="123"/>
      <c r="G38" s="123"/>
      <c r="H38" s="123"/>
      <c r="I38" s="126"/>
      <c r="J38" s="126"/>
      <c r="K38" s="126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16">
        <f>ROUND($C$37*V37,2)</f>
        <v>12656.3</v>
      </c>
      <c r="W38" s="116">
        <f>ROUND($C$37*W37,2)</f>
        <v>12656.3</v>
      </c>
      <c r="X38" s="130">
        <f>SUM(F38:W38)</f>
        <v>25312.6</v>
      </c>
      <c r="Y38" s="27"/>
    </row>
    <row r="39" spans="1:25">
      <c r="A39" s="217" t="s">
        <v>898</v>
      </c>
      <c r="B39" s="217"/>
      <c r="C39" s="218">
        <f>SUM(C9:C38)+0.08</f>
        <v>1188434.5600000003</v>
      </c>
      <c r="D39" s="219">
        <f>SUM(D9:D38)-0.0003</f>
        <v>1</v>
      </c>
      <c r="E39" s="124" t="s">
        <v>883</v>
      </c>
      <c r="F39" s="138">
        <f t="shared" ref="F39:N39" si="24">ROUND(F40/$C$39,4)</f>
        <v>1.2800000000000001E-2</v>
      </c>
      <c r="G39" s="138">
        <f t="shared" si="24"/>
        <v>1.7399999999999999E-2</v>
      </c>
      <c r="H39" s="138">
        <f t="shared" si="24"/>
        <v>6.8999999999999999E-3</v>
      </c>
      <c r="I39" s="138">
        <f t="shared" si="24"/>
        <v>4.2000000000000003E-2</v>
      </c>
      <c r="J39" s="138">
        <f t="shared" si="24"/>
        <v>5.3100000000000001E-2</v>
      </c>
      <c r="K39" s="138">
        <f t="shared" si="24"/>
        <v>5.2699999999999997E-2</v>
      </c>
      <c r="L39" s="138">
        <f t="shared" si="24"/>
        <v>8.9899999999999994E-2</v>
      </c>
      <c r="M39" s="138">
        <f t="shared" si="24"/>
        <v>8.8800000000000004E-2</v>
      </c>
      <c r="N39" s="138">
        <f t="shared" si="24"/>
        <v>0.12959999999999999</v>
      </c>
      <c r="O39" s="138">
        <f t="shared" ref="O39:W39" si="25">ROUND(O40/$C$39,4)</f>
        <v>0.13070000000000001</v>
      </c>
      <c r="P39" s="138">
        <f t="shared" si="25"/>
        <v>5.5100000000000003E-2</v>
      </c>
      <c r="Q39" s="138">
        <f t="shared" si="25"/>
        <v>4.7399999999999998E-2</v>
      </c>
      <c r="R39" s="138">
        <f>ROUND(R40/$C$39,4)</f>
        <v>8.0399999999999999E-2</v>
      </c>
      <c r="S39" s="138">
        <f t="shared" si="25"/>
        <v>8.0399999999999999E-2</v>
      </c>
      <c r="T39" s="138">
        <f t="shared" si="25"/>
        <v>3.1600000000000003E-2</v>
      </c>
      <c r="U39" s="138">
        <f t="shared" si="25"/>
        <v>2.5000000000000001E-2</v>
      </c>
      <c r="V39" s="138">
        <f t="shared" si="25"/>
        <v>3.4599999999999999E-2</v>
      </c>
      <c r="W39" s="138">
        <f t="shared" si="25"/>
        <v>2.18E-2</v>
      </c>
      <c r="X39" s="139"/>
      <c r="Y39" s="27"/>
    </row>
    <row r="40" spans="1:25">
      <c r="A40" s="217"/>
      <c r="B40" s="217"/>
      <c r="C40" s="218"/>
      <c r="D40" s="219"/>
      <c r="E40" s="124" t="s">
        <v>884</v>
      </c>
      <c r="F40" s="116">
        <f>F10+F12+F14+F16+F18+F20+F22+F24+F26+F28+F30+F32+F34+F36+F38</f>
        <v>15210.34</v>
      </c>
      <c r="G40" s="116">
        <f t="shared" ref="G40:W40" si="26">G10+G12+G14+G16+G18+G20+G22+G24+G26+G28+G30+G32+G34+G36+G38</f>
        <v>20638.89</v>
      </c>
      <c r="H40" s="116">
        <f t="shared" si="26"/>
        <v>8142.83</v>
      </c>
      <c r="I40" s="116">
        <f t="shared" si="26"/>
        <v>49877.630000000005</v>
      </c>
      <c r="J40" s="116">
        <f t="shared" si="26"/>
        <v>63111.07</v>
      </c>
      <c r="K40" s="116">
        <f t="shared" si="26"/>
        <v>62673.299999999996</v>
      </c>
      <c r="L40" s="116">
        <f t="shared" si="26"/>
        <v>106834</v>
      </c>
      <c r="M40" s="116">
        <f t="shared" si="26"/>
        <v>105520.69</v>
      </c>
      <c r="N40" s="116">
        <f t="shared" si="26"/>
        <v>154016.61000000002</v>
      </c>
      <c r="O40" s="116">
        <f t="shared" si="26"/>
        <v>155329.92000000001</v>
      </c>
      <c r="P40" s="116">
        <f t="shared" si="26"/>
        <v>65508.94</v>
      </c>
      <c r="Q40" s="116">
        <f t="shared" si="26"/>
        <v>56365.4</v>
      </c>
      <c r="R40" s="116">
        <f t="shared" si="26"/>
        <v>95508.059999999983</v>
      </c>
      <c r="S40" s="116">
        <f t="shared" si="26"/>
        <v>95508.059999999983</v>
      </c>
      <c r="T40" s="116">
        <f t="shared" si="26"/>
        <v>37500.050000000003</v>
      </c>
      <c r="U40" s="116">
        <f t="shared" si="26"/>
        <v>29679.39</v>
      </c>
      <c r="V40" s="116">
        <f t="shared" si="26"/>
        <v>41067.699999999997</v>
      </c>
      <c r="W40" s="116">
        <f t="shared" si="26"/>
        <v>25941.64</v>
      </c>
      <c r="X40" s="116">
        <f>X10+X12+X14+X16+X18+X20+X22+X24+X26+X28+X30+X32+X34+X36+X38+0.04</f>
        <v>1188434.5600000003</v>
      </c>
      <c r="Y40" s="27"/>
    </row>
    <row r="41" spans="1:25">
      <c r="A41" s="220" t="s">
        <v>899</v>
      </c>
      <c r="B41" s="220"/>
      <c r="C41" s="140">
        <f>C39</f>
        <v>1188434.5600000003</v>
      </c>
      <c r="D41" s="212"/>
      <c r="E41" s="212"/>
      <c r="F41" s="141">
        <f>F40</f>
        <v>15210.34</v>
      </c>
      <c r="G41" s="142">
        <f t="shared" ref="G41:V41" si="27">F41+G40</f>
        <v>35849.229999999996</v>
      </c>
      <c r="H41" s="142">
        <f t="shared" si="27"/>
        <v>43992.06</v>
      </c>
      <c r="I41" s="142">
        <f t="shared" si="27"/>
        <v>93869.69</v>
      </c>
      <c r="J41" s="142">
        <f t="shared" si="27"/>
        <v>156980.76</v>
      </c>
      <c r="K41" s="142">
        <f t="shared" si="27"/>
        <v>219654.06</v>
      </c>
      <c r="L41" s="142">
        <f t="shared" si="27"/>
        <v>326488.06</v>
      </c>
      <c r="M41" s="142">
        <f t="shared" si="27"/>
        <v>432008.75</v>
      </c>
      <c r="N41" s="142">
        <f t="shared" si="27"/>
        <v>586025.36</v>
      </c>
      <c r="O41" s="142">
        <f t="shared" si="27"/>
        <v>741355.28</v>
      </c>
      <c r="P41" s="142">
        <f t="shared" si="27"/>
        <v>806864.22</v>
      </c>
      <c r="Q41" s="142">
        <f t="shared" si="27"/>
        <v>863229.62</v>
      </c>
      <c r="R41" s="142">
        <f t="shared" si="27"/>
        <v>958737.67999999993</v>
      </c>
      <c r="S41" s="142">
        <f t="shared" si="27"/>
        <v>1054245.74</v>
      </c>
      <c r="T41" s="142">
        <f t="shared" si="27"/>
        <v>1091745.79</v>
      </c>
      <c r="U41" s="142">
        <f t="shared" si="27"/>
        <v>1121425.18</v>
      </c>
      <c r="V41" s="142">
        <f t="shared" si="27"/>
        <v>1162492.8799999999</v>
      </c>
      <c r="W41" s="142">
        <f>V41+W40+0.04</f>
        <v>1188434.5599999998</v>
      </c>
      <c r="X41" s="117">
        <f>X40</f>
        <v>1188434.5600000003</v>
      </c>
      <c r="Y41" s="27"/>
    </row>
    <row r="42" spans="1:25">
      <c r="A42"/>
      <c r="B42"/>
      <c r="C42"/>
      <c r="D42" s="45"/>
      <c r="E42" s="45"/>
      <c r="F42" s="46"/>
      <c r="G42" s="46"/>
      <c r="H42" s="46"/>
      <c r="I42" s="45"/>
      <c r="J42" s="45"/>
      <c r="K42" s="45"/>
      <c r="L42" s="45"/>
      <c r="M42" s="47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7"/>
    </row>
    <row r="43" spans="1:25">
      <c r="A43"/>
      <c r="B43"/>
      <c r="C43"/>
      <c r="D43" s="45"/>
      <c r="E43" s="45"/>
      <c r="F43" s="46"/>
      <c r="G43" s="46"/>
      <c r="H43" s="46"/>
      <c r="I43" s="45"/>
      <c r="J43" s="45"/>
      <c r="K43" s="45"/>
      <c r="L43" s="45"/>
      <c r="M43" s="47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7"/>
    </row>
  </sheetData>
  <mergeCells count="79">
    <mergeCell ref="A9:A10"/>
    <mergeCell ref="B9:B10"/>
    <mergeCell ref="C9:C10"/>
    <mergeCell ref="D9:D10"/>
    <mergeCell ref="F7:G7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C25:C26"/>
    <mergeCell ref="D25:D26"/>
    <mergeCell ref="A19:A20"/>
    <mergeCell ref="B19:B20"/>
    <mergeCell ref="C19:C20"/>
    <mergeCell ref="D19:D20"/>
    <mergeCell ref="A21:A22"/>
    <mergeCell ref="B21:B22"/>
    <mergeCell ref="C21:C22"/>
    <mergeCell ref="D21:D22"/>
    <mergeCell ref="A3:X3"/>
    <mergeCell ref="A35:A36"/>
    <mergeCell ref="B35:B36"/>
    <mergeCell ref="C35:C36"/>
    <mergeCell ref="D35:D36"/>
    <mergeCell ref="A31:A32"/>
    <mergeCell ref="B31:B32"/>
    <mergeCell ref="C31:C32"/>
    <mergeCell ref="D31:D32"/>
    <mergeCell ref="A33:A34"/>
    <mergeCell ref="B33:B34"/>
    <mergeCell ref="C33:C34"/>
    <mergeCell ref="D33:D34"/>
    <mergeCell ref="A27:A28"/>
    <mergeCell ref="B27:B28"/>
    <mergeCell ref="C27:C28"/>
    <mergeCell ref="C39:C40"/>
    <mergeCell ref="D39:D40"/>
    <mergeCell ref="A41:B41"/>
    <mergeCell ref="C5:X5"/>
    <mergeCell ref="C6:X6"/>
    <mergeCell ref="D27:D28"/>
    <mergeCell ref="A29:A30"/>
    <mergeCell ref="B29:B30"/>
    <mergeCell ref="C29:C30"/>
    <mergeCell ref="D29:D30"/>
    <mergeCell ref="A23:A24"/>
    <mergeCell ref="B23:B24"/>
    <mergeCell ref="C23:C24"/>
    <mergeCell ref="D23:D24"/>
    <mergeCell ref="A25:A26"/>
    <mergeCell ref="B25:B26"/>
    <mergeCell ref="C4:W4"/>
    <mergeCell ref="A7:E7"/>
    <mergeCell ref="D41:E41"/>
    <mergeCell ref="T7:U7"/>
    <mergeCell ref="V7:W7"/>
    <mergeCell ref="A37:A38"/>
    <mergeCell ref="B37:B38"/>
    <mergeCell ref="C37:C38"/>
    <mergeCell ref="D37:D38"/>
    <mergeCell ref="H7:I7"/>
    <mergeCell ref="J7:K7"/>
    <mergeCell ref="L7:M7"/>
    <mergeCell ref="N7:O7"/>
    <mergeCell ref="P7:Q7"/>
    <mergeCell ref="R7:S7"/>
    <mergeCell ref="A39:B40"/>
  </mergeCells>
  <pageMargins left="0.511811024" right="0.511811024" top="0.78740157499999996" bottom="0.78740157499999996" header="0.31496062000000002" footer="0.31496062000000002"/>
  <pageSetup paperSize="9" scale="51" orientation="landscape" r:id="rId1"/>
  <colBreaks count="1" manualBreakCount="1">
    <brk id="24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4"/>
  <sheetViews>
    <sheetView topLeftCell="A10" workbookViewId="0">
      <selection activeCell="F12" sqref="F12"/>
    </sheetView>
  </sheetViews>
  <sheetFormatPr defaultRowHeight="15"/>
  <cols>
    <col min="1" max="1" width="11.42578125" style="48" customWidth="1"/>
    <col min="2" max="2" width="51" style="48" customWidth="1"/>
    <col min="3" max="3" width="14.42578125" style="48" customWidth="1"/>
    <col min="4" max="4" width="12.7109375" style="48" customWidth="1"/>
  </cols>
  <sheetData>
    <row r="2" spans="1:29" ht="24.75" customHeight="1">
      <c r="A2" s="203" t="s">
        <v>1017</v>
      </c>
      <c r="B2" s="204"/>
      <c r="C2" s="204"/>
      <c r="D2" s="204"/>
      <c r="E2" s="113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</row>
    <row r="3" spans="1:29">
      <c r="A3" s="119"/>
      <c r="B3" s="206"/>
      <c r="C3" s="207"/>
      <c r="D3" s="207"/>
      <c r="E3" s="143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5"/>
      <c r="Y3" s="41"/>
      <c r="Z3" s="41"/>
      <c r="AA3" s="41"/>
      <c r="AB3" s="41"/>
      <c r="AC3" s="41"/>
    </row>
    <row r="4" spans="1:29" ht="20.25" customHeight="1">
      <c r="A4" s="106" t="s">
        <v>1011</v>
      </c>
      <c r="B4" s="224" t="s">
        <v>1010</v>
      </c>
      <c r="C4" s="224"/>
      <c r="D4" s="224"/>
      <c r="E4" s="143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12"/>
      <c r="Z4" s="112"/>
      <c r="AA4" s="112"/>
      <c r="AB4" s="112"/>
      <c r="AC4" s="112"/>
    </row>
    <row r="5" spans="1:29" ht="27" customHeight="1">
      <c r="A5" s="106" t="s">
        <v>1012</v>
      </c>
      <c r="B5" s="225" t="s">
        <v>867</v>
      </c>
      <c r="C5" s="225"/>
      <c r="D5" s="225"/>
      <c r="E5" s="143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12"/>
      <c r="Z5" s="112"/>
      <c r="AA5" s="112"/>
      <c r="AB5" s="112"/>
      <c r="AC5" s="112"/>
    </row>
    <row r="6" spans="1:29">
      <c r="A6" s="226" t="s">
        <v>937</v>
      </c>
      <c r="B6" s="228" t="s">
        <v>938</v>
      </c>
      <c r="C6" s="229" t="s">
        <v>939</v>
      </c>
      <c r="D6" s="230"/>
    </row>
    <row r="7" spans="1:29" ht="18">
      <c r="A7" s="227"/>
      <c r="B7" s="227"/>
      <c r="C7" s="146" t="s">
        <v>940</v>
      </c>
      <c r="D7" s="146" t="s">
        <v>941</v>
      </c>
    </row>
    <row r="8" spans="1:29">
      <c r="A8" s="90"/>
      <c r="B8" s="91" t="s">
        <v>942</v>
      </c>
      <c r="C8" s="90"/>
      <c r="D8" s="90"/>
    </row>
    <row r="9" spans="1:29">
      <c r="A9" s="92" t="s">
        <v>943</v>
      </c>
      <c r="B9" s="93" t="s">
        <v>944</v>
      </c>
      <c r="C9" s="92" t="s">
        <v>945</v>
      </c>
      <c r="D9" s="92" t="s">
        <v>945</v>
      </c>
    </row>
    <row r="10" spans="1:29">
      <c r="A10" s="92" t="s">
        <v>946</v>
      </c>
      <c r="B10" s="93" t="s">
        <v>947</v>
      </c>
      <c r="C10" s="94">
        <v>1.5</v>
      </c>
      <c r="D10" s="94">
        <v>1.5</v>
      </c>
    </row>
    <row r="11" spans="1:29">
      <c r="A11" s="92" t="s">
        <v>948</v>
      </c>
      <c r="B11" s="93" t="s">
        <v>949</v>
      </c>
      <c r="C11" s="94">
        <v>1</v>
      </c>
      <c r="D11" s="94">
        <v>1</v>
      </c>
    </row>
    <row r="12" spans="1:29">
      <c r="A12" s="92" t="s">
        <v>950</v>
      </c>
      <c r="B12" s="93" t="s">
        <v>951</v>
      </c>
      <c r="C12" s="94">
        <v>0.2</v>
      </c>
      <c r="D12" s="94">
        <v>0.2</v>
      </c>
    </row>
    <row r="13" spans="1:29">
      <c r="A13" s="92" t="s">
        <v>952</v>
      </c>
      <c r="B13" s="93" t="s">
        <v>953</v>
      </c>
      <c r="C13" s="94">
        <v>0.6</v>
      </c>
      <c r="D13" s="94">
        <v>0.6</v>
      </c>
    </row>
    <row r="14" spans="1:29">
      <c r="A14" s="92" t="s">
        <v>954</v>
      </c>
      <c r="B14" s="93" t="s">
        <v>955</v>
      </c>
      <c r="C14" s="94">
        <v>2.5</v>
      </c>
      <c r="D14" s="94">
        <v>2.5</v>
      </c>
    </row>
    <row r="15" spans="1:29">
      <c r="A15" s="92" t="s">
        <v>956</v>
      </c>
      <c r="B15" s="93" t="s">
        <v>957</v>
      </c>
      <c r="C15" s="94">
        <v>3</v>
      </c>
      <c r="D15" s="94">
        <v>3</v>
      </c>
    </row>
    <row r="16" spans="1:29">
      <c r="A16" s="92" t="s">
        <v>958</v>
      </c>
      <c r="B16" s="93" t="s">
        <v>959</v>
      </c>
      <c r="C16" s="94">
        <v>8</v>
      </c>
      <c r="D16" s="94">
        <v>8</v>
      </c>
    </row>
    <row r="17" spans="1:4">
      <c r="A17" s="92" t="s">
        <v>960</v>
      </c>
      <c r="B17" s="93" t="s">
        <v>961</v>
      </c>
      <c r="C17" s="94">
        <v>1</v>
      </c>
      <c r="D17" s="94">
        <v>1</v>
      </c>
    </row>
    <row r="18" spans="1:4">
      <c r="A18" s="95" t="s">
        <v>962</v>
      </c>
      <c r="B18" s="96" t="s">
        <v>963</v>
      </c>
      <c r="C18" s="97">
        <v>17.8</v>
      </c>
      <c r="D18" s="97">
        <v>17.8</v>
      </c>
    </row>
    <row r="19" spans="1:4">
      <c r="A19" s="98"/>
      <c r="B19" s="95" t="s">
        <v>964</v>
      </c>
      <c r="C19" s="99"/>
      <c r="D19" s="99"/>
    </row>
    <row r="20" spans="1:4">
      <c r="A20" s="92" t="s">
        <v>965</v>
      </c>
      <c r="B20" s="93" t="s">
        <v>966</v>
      </c>
      <c r="C20" s="94">
        <v>17.989999999999998</v>
      </c>
      <c r="D20" s="92" t="s">
        <v>945</v>
      </c>
    </row>
    <row r="21" spans="1:4">
      <c r="A21" s="92" t="s">
        <v>967</v>
      </c>
      <c r="B21" s="93" t="s">
        <v>968</v>
      </c>
      <c r="C21" s="94">
        <v>4.6900000000000004</v>
      </c>
      <c r="D21" s="92" t="s">
        <v>945</v>
      </c>
    </row>
    <row r="22" spans="1:4">
      <c r="A22" s="92" t="s">
        <v>969</v>
      </c>
      <c r="B22" s="93" t="s">
        <v>970</v>
      </c>
      <c r="C22" s="94">
        <v>0.91</v>
      </c>
      <c r="D22" s="94">
        <v>0.69</v>
      </c>
    </row>
    <row r="23" spans="1:4">
      <c r="A23" s="92" t="s">
        <v>971</v>
      </c>
      <c r="B23" s="93" t="s">
        <v>972</v>
      </c>
      <c r="C23" s="94">
        <v>10.93</v>
      </c>
      <c r="D23" s="94">
        <v>8.33</v>
      </c>
    </row>
    <row r="24" spans="1:4">
      <c r="A24" s="92" t="s">
        <v>973</v>
      </c>
      <c r="B24" s="93" t="s">
        <v>974</v>
      </c>
      <c r="C24" s="94">
        <v>0.08</v>
      </c>
      <c r="D24" s="94">
        <v>0.06</v>
      </c>
    </row>
    <row r="25" spans="1:4">
      <c r="A25" s="92" t="s">
        <v>975</v>
      </c>
      <c r="B25" s="93" t="s">
        <v>976</v>
      </c>
      <c r="C25" s="94">
        <v>0.73</v>
      </c>
      <c r="D25" s="94">
        <v>0.56000000000000005</v>
      </c>
    </row>
    <row r="26" spans="1:4">
      <c r="A26" s="92" t="s">
        <v>977</v>
      </c>
      <c r="B26" s="93" t="s">
        <v>978</v>
      </c>
      <c r="C26" s="94">
        <v>1.35</v>
      </c>
      <c r="D26" s="92" t="s">
        <v>945</v>
      </c>
    </row>
    <row r="27" spans="1:4">
      <c r="A27" s="92" t="s">
        <v>979</v>
      </c>
      <c r="B27" s="93" t="s">
        <v>980</v>
      </c>
      <c r="C27" s="94">
        <v>0.12</v>
      </c>
      <c r="D27" s="94">
        <v>0.09</v>
      </c>
    </row>
    <row r="28" spans="1:4">
      <c r="A28" s="92" t="s">
        <v>981</v>
      </c>
      <c r="B28" s="93" t="s">
        <v>982</v>
      </c>
      <c r="C28" s="94">
        <v>9.56</v>
      </c>
      <c r="D28" s="94">
        <v>7.29</v>
      </c>
    </row>
    <row r="29" spans="1:4">
      <c r="A29" s="92" t="s">
        <v>983</v>
      </c>
      <c r="B29" s="93" t="s">
        <v>984</v>
      </c>
      <c r="C29" s="94">
        <v>0.03</v>
      </c>
      <c r="D29" s="94">
        <v>0.02</v>
      </c>
    </row>
    <row r="30" spans="1:4">
      <c r="A30" s="95" t="s">
        <v>985</v>
      </c>
      <c r="B30" s="96" t="s">
        <v>986</v>
      </c>
      <c r="C30" s="97">
        <v>46.39</v>
      </c>
      <c r="D30" s="97">
        <v>17.04</v>
      </c>
    </row>
    <row r="31" spans="1:4">
      <c r="A31" s="98"/>
      <c r="B31" s="95" t="s">
        <v>987</v>
      </c>
      <c r="C31" s="99"/>
      <c r="D31" s="99"/>
    </row>
    <row r="32" spans="1:4">
      <c r="A32" s="92" t="s">
        <v>988</v>
      </c>
      <c r="B32" s="93" t="s">
        <v>989</v>
      </c>
      <c r="C32" s="94">
        <v>5.9</v>
      </c>
      <c r="D32" s="94">
        <v>4.5</v>
      </c>
    </row>
    <row r="33" spans="1:4">
      <c r="A33" s="92" t="s">
        <v>990</v>
      </c>
      <c r="B33" s="93" t="s">
        <v>991</v>
      </c>
      <c r="C33" s="94">
        <v>0.14000000000000001</v>
      </c>
      <c r="D33" s="94">
        <v>0.11</v>
      </c>
    </row>
    <row r="34" spans="1:4">
      <c r="A34" s="92" t="s">
        <v>992</v>
      </c>
      <c r="B34" s="93" t="s">
        <v>993</v>
      </c>
      <c r="C34" s="94">
        <v>3.97</v>
      </c>
      <c r="D34" s="94">
        <v>3.03</v>
      </c>
    </row>
    <row r="35" spans="1:4">
      <c r="A35" s="92" t="s">
        <v>994</v>
      </c>
      <c r="B35" s="93" t="s">
        <v>995</v>
      </c>
      <c r="C35" s="94">
        <v>4.9000000000000004</v>
      </c>
      <c r="D35" s="94">
        <v>3.74</v>
      </c>
    </row>
    <row r="36" spans="1:4">
      <c r="A36" s="92" t="s">
        <v>996</v>
      </c>
      <c r="B36" s="93" t="s">
        <v>997</v>
      </c>
      <c r="C36" s="94">
        <v>0.5</v>
      </c>
      <c r="D36" s="94">
        <v>0.38</v>
      </c>
    </row>
    <row r="37" spans="1:4">
      <c r="A37" s="95" t="s">
        <v>998</v>
      </c>
      <c r="B37" s="96" t="s">
        <v>999</v>
      </c>
      <c r="C37" s="97">
        <v>15.41</v>
      </c>
      <c r="D37" s="97">
        <v>11.76</v>
      </c>
    </row>
    <row r="38" spans="1:4">
      <c r="A38" s="98"/>
      <c r="B38" s="95" t="s">
        <v>1000</v>
      </c>
      <c r="C38" s="99"/>
      <c r="D38" s="99"/>
    </row>
    <row r="39" spans="1:4">
      <c r="A39" s="92" t="s">
        <v>1001</v>
      </c>
      <c r="B39" s="93" t="s">
        <v>1002</v>
      </c>
      <c r="C39" s="94">
        <v>8.26</v>
      </c>
      <c r="D39" s="94">
        <v>3.03</v>
      </c>
    </row>
    <row r="40" spans="1:4" ht="31.5">
      <c r="A40" s="92" t="s">
        <v>1003</v>
      </c>
      <c r="B40" s="98" t="s">
        <v>1004</v>
      </c>
      <c r="C40" s="94">
        <v>0.5</v>
      </c>
      <c r="D40" s="94">
        <v>0.38</v>
      </c>
    </row>
    <row r="41" spans="1:4">
      <c r="A41" s="95" t="s">
        <v>1005</v>
      </c>
      <c r="B41" s="96" t="s">
        <v>1006</v>
      </c>
      <c r="C41" s="97">
        <v>8.76</v>
      </c>
      <c r="D41" s="97">
        <v>3.41</v>
      </c>
    </row>
    <row r="42" spans="1:4">
      <c r="A42" s="100"/>
      <c r="B42" s="101" t="s">
        <v>1007</v>
      </c>
      <c r="C42" s="102"/>
      <c r="D42" s="102"/>
    </row>
    <row r="43" spans="1:4">
      <c r="A43" s="222" t="s">
        <v>1008</v>
      </c>
      <c r="B43" s="223"/>
      <c r="C43" s="147">
        <v>88.36</v>
      </c>
      <c r="D43" s="148">
        <v>50.01</v>
      </c>
    </row>
    <row r="44" spans="1:4">
      <c r="A44"/>
      <c r="B44"/>
      <c r="C44"/>
      <c r="D44"/>
    </row>
  </sheetData>
  <mergeCells count="8">
    <mergeCell ref="A43:B43"/>
    <mergeCell ref="B4:D4"/>
    <mergeCell ref="B5:D5"/>
    <mergeCell ref="B3:D3"/>
    <mergeCell ref="A2:D2"/>
    <mergeCell ref="A6:A7"/>
    <mergeCell ref="B6:B7"/>
    <mergeCell ref="C6:D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orcamento</vt:lpstr>
      <vt:lpstr>BDI</vt:lpstr>
      <vt:lpstr>CRONOGRAMA</vt:lpstr>
      <vt:lpstr>ES</vt:lpstr>
      <vt:lpstr>CRONOGRAMA!Area_de_impressao</vt:lpstr>
      <vt:lpstr>orcamento!Area_de_impressao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2022-05-12T18:43:13Z</dcterms:created>
  <dcterms:modified xsi:type="dcterms:W3CDTF">2022-06-04T13:35:30Z</dcterms:modified>
</cp:coreProperties>
</file>