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EstaPastaDeTrabalho" defaultThemeVersion="124226"/>
  <bookViews>
    <workbookView xWindow="0" yWindow="0" windowWidth="20730" windowHeight="10455"/>
  </bookViews>
  <sheets>
    <sheet name="BM10" sheetId="11" r:id="rId1"/>
    <sheet name="MEM_CAL BM10" sheetId="20" r:id="rId2"/>
    <sheet name="medições totais" sheetId="21" r:id="rId3"/>
  </sheets>
  <externalReferences>
    <externalReference r:id="rId4"/>
    <externalReference r:id="rId5"/>
  </externalReferences>
  <definedNames>
    <definedName name="JR_PAGE_ANCHOR_0_1">[1]orcamento!#REF!</definedName>
  </definedNames>
  <calcPr calcId="144525"/>
</workbook>
</file>

<file path=xl/calcChain.xml><?xml version="1.0" encoding="utf-8"?>
<calcChain xmlns="http://schemas.openxmlformats.org/spreadsheetml/2006/main">
  <c r="B18" i="21" l="1"/>
  <c r="B16" i="21"/>
  <c r="H78" i="11"/>
  <c r="G78" i="11"/>
  <c r="H75" i="11"/>
  <c r="G75" i="11"/>
  <c r="H68" i="11"/>
  <c r="G68" i="11"/>
  <c r="H64" i="11"/>
  <c r="G64" i="11"/>
  <c r="G77" i="20"/>
  <c r="K32" i="20"/>
  <c r="L32" i="20" s="1"/>
  <c r="K31" i="20"/>
  <c r="L31" i="20" s="1"/>
  <c r="B29" i="20"/>
  <c r="K27" i="20"/>
  <c r="L27" i="20" s="1"/>
  <c r="K26" i="20"/>
  <c r="L26" i="20" s="1"/>
  <c r="K25" i="20"/>
  <c r="L25" i="20" s="1"/>
  <c r="B23" i="20"/>
  <c r="A23" i="20"/>
  <c r="K21" i="20"/>
  <c r="L21" i="20" s="1"/>
  <c r="K20" i="20"/>
  <c r="L20" i="20" s="1"/>
  <c r="B18" i="20"/>
  <c r="A18" i="20"/>
  <c r="K16" i="20"/>
  <c r="L16" i="20" s="1"/>
  <c r="K15" i="20"/>
  <c r="L15" i="20" s="1"/>
  <c r="K14" i="20"/>
  <c r="L14" i="20" s="1"/>
  <c r="B12" i="20"/>
  <c r="A12" i="20"/>
  <c r="A10" i="20"/>
  <c r="L13" i="20" l="1"/>
  <c r="L19" i="20"/>
  <c r="L24" i="20"/>
  <c r="L30" i="20"/>
  <c r="L71" i="11" l="1"/>
  <c r="H74" i="11" l="1"/>
  <c r="H160" i="11" l="1"/>
  <c r="H185" i="11"/>
  <c r="H184" i="11"/>
  <c r="D184" i="11" l="1"/>
  <c r="I184" i="11"/>
  <c r="J184" i="11"/>
  <c r="K184" i="11"/>
  <c r="D185" i="11"/>
  <c r="I185" i="11"/>
  <c r="J185" i="11"/>
  <c r="K185" i="11"/>
  <c r="L185" i="11" s="1"/>
  <c r="D186" i="11"/>
  <c r="I186" i="11"/>
  <c r="J186" i="11"/>
  <c r="K186" i="11"/>
  <c r="D187" i="11"/>
  <c r="I187" i="11"/>
  <c r="J187" i="11"/>
  <c r="K187" i="11"/>
  <c r="L187" i="11" s="1"/>
  <c r="D188" i="11"/>
  <c r="I188" i="11"/>
  <c r="J188" i="11"/>
  <c r="K188" i="11"/>
  <c r="D189" i="11"/>
  <c r="I189" i="11"/>
  <c r="J189" i="11"/>
  <c r="K189" i="11"/>
  <c r="D92" i="11"/>
  <c r="I92" i="11"/>
  <c r="J92" i="11"/>
  <c r="K92" i="11"/>
  <c r="D74" i="11"/>
  <c r="I74" i="11"/>
  <c r="J74" i="11"/>
  <c r="K74" i="11"/>
  <c r="D75" i="11"/>
  <c r="I75" i="11"/>
  <c r="J75" i="11"/>
  <c r="K75" i="11"/>
  <c r="D76" i="11"/>
  <c r="I76" i="11"/>
  <c r="J76" i="11"/>
  <c r="K76" i="11"/>
  <c r="D77" i="11"/>
  <c r="I77" i="11"/>
  <c r="J77" i="11"/>
  <c r="K77" i="11"/>
  <c r="D78" i="11"/>
  <c r="I78" i="11"/>
  <c r="J78" i="11"/>
  <c r="K78" i="11"/>
  <c r="D73" i="11"/>
  <c r="I73" i="11"/>
  <c r="J73" i="11"/>
  <c r="K73" i="11"/>
  <c r="I19" i="11"/>
  <c r="L189" i="11" l="1"/>
  <c r="L188" i="11"/>
  <c r="L184" i="11"/>
  <c r="L186" i="11"/>
  <c r="L92" i="11"/>
  <c r="L75" i="11"/>
  <c r="L74" i="11"/>
  <c r="L77" i="11"/>
  <c r="L76" i="11"/>
  <c r="L78" i="11"/>
  <c r="L73" i="11"/>
  <c r="F10" i="21"/>
  <c r="J63" i="11" l="1"/>
  <c r="I53" i="11" l="1"/>
  <c r="I252" i="11" l="1"/>
  <c r="J252" i="11"/>
  <c r="I253" i="11"/>
  <c r="J253" i="11"/>
  <c r="I254" i="11"/>
  <c r="J254" i="11"/>
  <c r="I255" i="11"/>
  <c r="J255" i="11"/>
  <c r="I256" i="11"/>
  <c r="J256" i="11"/>
  <c r="I257" i="11"/>
  <c r="J257" i="11"/>
  <c r="J251" i="11"/>
  <c r="I251" i="11"/>
  <c r="J250" i="11"/>
  <c r="I250" i="11"/>
  <c r="I235" i="11"/>
  <c r="J235" i="11"/>
  <c r="I236" i="11"/>
  <c r="J236" i="11"/>
  <c r="I237" i="11"/>
  <c r="J237" i="11"/>
  <c r="I238" i="11"/>
  <c r="J238" i="11"/>
  <c r="I239" i="11"/>
  <c r="J239" i="11"/>
  <c r="I240" i="11"/>
  <c r="J240" i="11"/>
  <c r="I241" i="11"/>
  <c r="J241" i="11"/>
  <c r="I242" i="11"/>
  <c r="J242" i="11"/>
  <c r="I243" i="11"/>
  <c r="J243" i="11"/>
  <c r="I244" i="11"/>
  <c r="J244" i="11"/>
  <c r="I245" i="11"/>
  <c r="J245" i="11"/>
  <c r="I246" i="11"/>
  <c r="J246" i="11"/>
  <c r="I247" i="11"/>
  <c r="J247" i="11"/>
  <c r="I248" i="11"/>
  <c r="J248" i="11"/>
  <c r="J234" i="11"/>
  <c r="I234" i="11"/>
  <c r="J232" i="11"/>
  <c r="I232" i="11"/>
  <c r="I224" i="11"/>
  <c r="J224" i="11"/>
  <c r="I225" i="11"/>
  <c r="J225" i="11"/>
  <c r="I226" i="11"/>
  <c r="J226" i="11"/>
  <c r="I227" i="11"/>
  <c r="J227" i="11"/>
  <c r="I228" i="11"/>
  <c r="J228" i="11"/>
  <c r="I229" i="11"/>
  <c r="J229" i="11"/>
  <c r="I230" i="11"/>
  <c r="J230" i="11"/>
  <c r="J223" i="11"/>
  <c r="I223" i="11"/>
  <c r="J222" i="11"/>
  <c r="I222" i="11"/>
  <c r="I192" i="11"/>
  <c r="J192" i="11"/>
  <c r="I193" i="11"/>
  <c r="J193" i="11"/>
  <c r="I194" i="11"/>
  <c r="J194" i="11"/>
  <c r="I195" i="11"/>
  <c r="J195" i="11"/>
  <c r="I196" i="11"/>
  <c r="J196" i="11"/>
  <c r="I197" i="11"/>
  <c r="J197" i="11"/>
  <c r="I198" i="11"/>
  <c r="J198" i="11"/>
  <c r="I199" i="11"/>
  <c r="J199" i="11"/>
  <c r="I200" i="11"/>
  <c r="J200" i="11"/>
  <c r="I201" i="11"/>
  <c r="J201" i="11"/>
  <c r="I202" i="11"/>
  <c r="J202" i="11"/>
  <c r="I203" i="11"/>
  <c r="J203" i="11"/>
  <c r="I204" i="11"/>
  <c r="J204" i="11"/>
  <c r="I205" i="11"/>
  <c r="J205" i="11"/>
  <c r="I206" i="11"/>
  <c r="J206" i="11"/>
  <c r="I207" i="11"/>
  <c r="J207" i="11"/>
  <c r="I208" i="11"/>
  <c r="J208" i="11"/>
  <c r="I209" i="11"/>
  <c r="J209" i="11"/>
  <c r="I210" i="11"/>
  <c r="J210" i="11"/>
  <c r="I211" i="11"/>
  <c r="J211" i="11"/>
  <c r="I212" i="11"/>
  <c r="J212" i="11"/>
  <c r="I213" i="11"/>
  <c r="J213" i="11"/>
  <c r="I214" i="11"/>
  <c r="J214" i="11"/>
  <c r="I215" i="11"/>
  <c r="J215" i="11"/>
  <c r="I216" i="11"/>
  <c r="J216" i="11"/>
  <c r="I217" i="11"/>
  <c r="J217" i="11"/>
  <c r="I218" i="11"/>
  <c r="J218" i="11"/>
  <c r="I219" i="11"/>
  <c r="J219" i="11"/>
  <c r="I220" i="11"/>
  <c r="J220" i="11"/>
  <c r="J191" i="11"/>
  <c r="I191" i="11"/>
  <c r="I152" i="11"/>
  <c r="J152" i="11"/>
  <c r="I153" i="11"/>
  <c r="J153" i="11"/>
  <c r="I154" i="11"/>
  <c r="J154" i="11"/>
  <c r="I155" i="11"/>
  <c r="J155" i="11"/>
  <c r="I156" i="11"/>
  <c r="J156" i="11"/>
  <c r="I157" i="11"/>
  <c r="J157" i="11"/>
  <c r="I158" i="11"/>
  <c r="J158" i="11"/>
  <c r="I159" i="11"/>
  <c r="J159" i="11"/>
  <c r="I160" i="11"/>
  <c r="J160" i="11"/>
  <c r="I161" i="11"/>
  <c r="J161" i="11"/>
  <c r="I162" i="11"/>
  <c r="J162" i="11"/>
  <c r="I163" i="11"/>
  <c r="J163" i="11"/>
  <c r="I164" i="11"/>
  <c r="J164" i="11"/>
  <c r="I165" i="11"/>
  <c r="J165" i="11"/>
  <c r="I166" i="11"/>
  <c r="J166" i="11"/>
  <c r="I167" i="11"/>
  <c r="J167" i="11"/>
  <c r="I168" i="11"/>
  <c r="J168" i="11"/>
  <c r="I169" i="11"/>
  <c r="J169" i="11"/>
  <c r="I170" i="11"/>
  <c r="J170" i="11"/>
  <c r="I171" i="11"/>
  <c r="J171" i="11"/>
  <c r="I172" i="11"/>
  <c r="J172" i="11"/>
  <c r="I173" i="11"/>
  <c r="J173" i="11"/>
  <c r="I174" i="11"/>
  <c r="J174" i="11"/>
  <c r="I175" i="11"/>
  <c r="J175" i="11"/>
  <c r="I176" i="11"/>
  <c r="J176" i="11"/>
  <c r="I177" i="11"/>
  <c r="J177" i="11"/>
  <c r="I178" i="11"/>
  <c r="J178" i="11"/>
  <c r="I179" i="11"/>
  <c r="J179" i="11"/>
  <c r="I180" i="11"/>
  <c r="J180" i="11"/>
  <c r="I181" i="11"/>
  <c r="J181" i="11"/>
  <c r="I182" i="11"/>
  <c r="J182" i="11"/>
  <c r="I183" i="11"/>
  <c r="J183" i="11"/>
  <c r="J151" i="11"/>
  <c r="I151" i="11"/>
  <c r="I145" i="11"/>
  <c r="J145" i="11"/>
  <c r="I146" i="11"/>
  <c r="J146" i="11"/>
  <c r="I147" i="11"/>
  <c r="J147" i="11"/>
  <c r="I148" i="11"/>
  <c r="J148" i="11"/>
  <c r="I149" i="11"/>
  <c r="J149" i="11"/>
  <c r="J144" i="11"/>
  <c r="I144" i="11"/>
  <c r="I142" i="11"/>
  <c r="J142" i="11"/>
  <c r="J141" i="11"/>
  <c r="I141" i="11"/>
  <c r="J140" i="11"/>
  <c r="I140" i="11"/>
  <c r="J139" i="11"/>
  <c r="I139" i="11"/>
  <c r="J138" i="11"/>
  <c r="I138" i="11"/>
  <c r="J137" i="11"/>
  <c r="I137" i="11"/>
  <c r="J136" i="11"/>
  <c r="I136" i="11"/>
  <c r="J135" i="11"/>
  <c r="I135" i="11"/>
  <c r="J134" i="11"/>
  <c r="I134" i="11"/>
  <c r="I126" i="11"/>
  <c r="J126" i="11"/>
  <c r="I127" i="11"/>
  <c r="J127" i="11"/>
  <c r="I128" i="11"/>
  <c r="J128" i="11"/>
  <c r="I129" i="11"/>
  <c r="J129" i="11"/>
  <c r="I130" i="11"/>
  <c r="J130" i="11"/>
  <c r="I131" i="11"/>
  <c r="J131" i="11"/>
  <c r="I132" i="11"/>
  <c r="J132" i="11"/>
  <c r="J125" i="11"/>
  <c r="I125" i="11"/>
  <c r="I113" i="11"/>
  <c r="J113" i="11"/>
  <c r="I114" i="11"/>
  <c r="J114" i="11"/>
  <c r="I115" i="11"/>
  <c r="J115" i="11"/>
  <c r="I116" i="11"/>
  <c r="J116" i="11"/>
  <c r="I117" i="11"/>
  <c r="J117" i="11"/>
  <c r="I118" i="11"/>
  <c r="J118" i="11"/>
  <c r="I119" i="11"/>
  <c r="J119" i="11"/>
  <c r="I120" i="11"/>
  <c r="J120" i="11"/>
  <c r="I121" i="11"/>
  <c r="J121" i="11"/>
  <c r="I122" i="11"/>
  <c r="J122" i="11"/>
  <c r="J112" i="11"/>
  <c r="I112" i="11"/>
  <c r="I105" i="11"/>
  <c r="J105" i="11"/>
  <c r="I106" i="11"/>
  <c r="J106" i="11"/>
  <c r="I107" i="11"/>
  <c r="J107" i="11"/>
  <c r="I108" i="11"/>
  <c r="J108" i="11"/>
  <c r="I109" i="11"/>
  <c r="J109" i="11"/>
  <c r="I110" i="11"/>
  <c r="J110" i="11"/>
  <c r="J104" i="11"/>
  <c r="I104" i="11"/>
  <c r="I95" i="11"/>
  <c r="J95" i="11"/>
  <c r="I96" i="11"/>
  <c r="J96" i="11"/>
  <c r="I97" i="11"/>
  <c r="J97" i="11"/>
  <c r="I98" i="11"/>
  <c r="J98" i="11"/>
  <c r="I99" i="11"/>
  <c r="J99" i="11"/>
  <c r="I100" i="11"/>
  <c r="J100" i="11"/>
  <c r="I101" i="11"/>
  <c r="J101" i="11"/>
  <c r="I102" i="11"/>
  <c r="J102" i="11"/>
  <c r="J94" i="11"/>
  <c r="I94" i="11"/>
  <c r="I82" i="11"/>
  <c r="J82" i="11"/>
  <c r="I83" i="11"/>
  <c r="J83" i="11"/>
  <c r="I84" i="11"/>
  <c r="J84" i="11"/>
  <c r="I85" i="11"/>
  <c r="J85" i="11"/>
  <c r="I86" i="11"/>
  <c r="J86" i="11"/>
  <c r="I87" i="11"/>
  <c r="J87" i="11"/>
  <c r="I88" i="11"/>
  <c r="J88" i="11"/>
  <c r="I89" i="11"/>
  <c r="J89" i="11"/>
  <c r="I90" i="11"/>
  <c r="J90" i="11"/>
  <c r="I91" i="11"/>
  <c r="J91" i="11"/>
  <c r="J81" i="11"/>
  <c r="I81" i="11"/>
  <c r="I65" i="11"/>
  <c r="J65" i="11"/>
  <c r="I66" i="11"/>
  <c r="J66" i="11"/>
  <c r="I67" i="11"/>
  <c r="J67" i="11"/>
  <c r="I68" i="11"/>
  <c r="J68" i="11"/>
  <c r="I69" i="11"/>
  <c r="J69" i="11"/>
  <c r="I70" i="11"/>
  <c r="J70" i="11"/>
  <c r="I71" i="11"/>
  <c r="J71" i="11"/>
  <c r="I72" i="11"/>
  <c r="J72" i="11"/>
  <c r="J64" i="11"/>
  <c r="I64" i="11"/>
  <c r="I63" i="11"/>
  <c r="I61" i="11"/>
  <c r="J61" i="11"/>
  <c r="J60" i="11"/>
  <c r="I60" i="11"/>
  <c r="I54" i="11"/>
  <c r="J54" i="11"/>
  <c r="I55" i="11"/>
  <c r="J55" i="11"/>
  <c r="I56" i="11"/>
  <c r="J56" i="11"/>
  <c r="I57" i="11"/>
  <c r="J57" i="11"/>
  <c r="I58" i="11"/>
  <c r="J58" i="11"/>
  <c r="J53" i="11"/>
  <c r="J51" i="11"/>
  <c r="I51" i="11"/>
  <c r="I44" i="11"/>
  <c r="J44" i="11"/>
  <c r="I45" i="11"/>
  <c r="J45" i="11"/>
  <c r="I46" i="11"/>
  <c r="J46" i="11"/>
  <c r="K46" i="11"/>
  <c r="I47" i="11"/>
  <c r="I48" i="11"/>
  <c r="I49" i="11"/>
  <c r="J43" i="11"/>
  <c r="I43" i="11"/>
  <c r="I32" i="11"/>
  <c r="I33" i="11"/>
  <c r="I34" i="11"/>
  <c r="I35" i="11"/>
  <c r="I36" i="11"/>
  <c r="I37" i="11"/>
  <c r="I38" i="11"/>
  <c r="I39" i="11"/>
  <c r="I40" i="11"/>
  <c r="I31" i="11"/>
  <c r="J26" i="11"/>
  <c r="J29" i="11"/>
  <c r="J19" i="11"/>
  <c r="I20" i="11"/>
  <c r="I21" i="11"/>
  <c r="I22" i="11"/>
  <c r="I23" i="11"/>
  <c r="I24" i="11"/>
  <c r="I25" i="11"/>
  <c r="I26" i="11"/>
  <c r="I27" i="11"/>
  <c r="I28" i="11"/>
  <c r="I29" i="11"/>
  <c r="I259" i="11" s="1"/>
  <c r="J259" i="11" l="1"/>
  <c r="J40" i="11"/>
  <c r="J38" i="11"/>
  <c r="J35" i="11"/>
  <c r="J32" i="11"/>
  <c r="J21" i="11"/>
  <c r="J20" i="11"/>
  <c r="J33" i="11"/>
  <c r="J28" i="11"/>
  <c r="J27" i="11"/>
  <c r="J25" i="11"/>
  <c r="J22" i="11"/>
  <c r="J48" i="11" l="1"/>
  <c r="J47" i="11"/>
  <c r="J24" i="11"/>
  <c r="J36" i="11"/>
  <c r="J23" i="11"/>
  <c r="J37" i="11"/>
  <c r="J31" i="11" l="1"/>
  <c r="K251" i="11" l="1"/>
  <c r="K252" i="11"/>
  <c r="K253" i="11"/>
  <c r="K254" i="11"/>
  <c r="K255" i="11"/>
  <c r="K256" i="11"/>
  <c r="K257" i="11"/>
  <c r="K250" i="11"/>
  <c r="K235" i="11"/>
  <c r="K236" i="11"/>
  <c r="K237" i="11"/>
  <c r="K238" i="11"/>
  <c r="K239" i="11"/>
  <c r="K240" i="11"/>
  <c r="K241" i="11"/>
  <c r="K242" i="11"/>
  <c r="K243" i="11"/>
  <c r="K244" i="11"/>
  <c r="K245" i="11"/>
  <c r="K246" i="11"/>
  <c r="K247" i="11"/>
  <c r="K248" i="11"/>
  <c r="K234" i="11"/>
  <c r="K232" i="11"/>
  <c r="K223" i="11"/>
  <c r="K224" i="11"/>
  <c r="K225" i="11"/>
  <c r="K226" i="11"/>
  <c r="K227" i="11"/>
  <c r="K228" i="11"/>
  <c r="K229" i="11"/>
  <c r="K230" i="11"/>
  <c r="K222" i="11"/>
  <c r="K192" i="11"/>
  <c r="K193" i="11"/>
  <c r="K194" i="11"/>
  <c r="K195" i="11"/>
  <c r="K196" i="11"/>
  <c r="K197" i="11"/>
  <c r="K198" i="11"/>
  <c r="K199" i="11"/>
  <c r="K200" i="11"/>
  <c r="K201" i="11"/>
  <c r="K202" i="11"/>
  <c r="K203" i="11"/>
  <c r="K204" i="11"/>
  <c r="K205" i="11"/>
  <c r="K206" i="11"/>
  <c r="K207" i="11"/>
  <c r="K208" i="11"/>
  <c r="K209" i="11"/>
  <c r="K210" i="11"/>
  <c r="K211" i="11"/>
  <c r="K212" i="11"/>
  <c r="K213" i="11"/>
  <c r="K214" i="11"/>
  <c r="K215" i="11"/>
  <c r="K216" i="11"/>
  <c r="K217" i="11"/>
  <c r="K218" i="11"/>
  <c r="K219" i="11"/>
  <c r="K220" i="11"/>
  <c r="K191" i="11"/>
  <c r="K152" i="11"/>
  <c r="K153" i="11"/>
  <c r="K154" i="11"/>
  <c r="K155" i="11"/>
  <c r="K156" i="11"/>
  <c r="K157" i="11"/>
  <c r="K158" i="11"/>
  <c r="K159" i="11"/>
  <c r="K160" i="11"/>
  <c r="K161" i="11"/>
  <c r="K162" i="11"/>
  <c r="K163" i="11"/>
  <c r="K164" i="11"/>
  <c r="K165" i="11"/>
  <c r="K166" i="11"/>
  <c r="K167" i="11"/>
  <c r="K168" i="11"/>
  <c r="K169" i="11"/>
  <c r="K170" i="11"/>
  <c r="K171" i="11"/>
  <c r="K172" i="11"/>
  <c r="K173" i="11"/>
  <c r="K174" i="11"/>
  <c r="K175" i="11"/>
  <c r="K176" i="11"/>
  <c r="K177" i="11"/>
  <c r="K178" i="11"/>
  <c r="K179" i="11"/>
  <c r="K180" i="11"/>
  <c r="K181" i="11"/>
  <c r="K182" i="11"/>
  <c r="K183" i="11"/>
  <c r="K151" i="11"/>
  <c r="K145" i="11"/>
  <c r="K146" i="11"/>
  <c r="K147" i="11"/>
  <c r="K148" i="11"/>
  <c r="K149" i="11"/>
  <c r="K144" i="11"/>
  <c r="K135" i="11"/>
  <c r="K136" i="11"/>
  <c r="K137" i="11"/>
  <c r="K138" i="11"/>
  <c r="K139" i="11"/>
  <c r="K140" i="11"/>
  <c r="K141" i="11"/>
  <c r="K142" i="11"/>
  <c r="K134" i="11"/>
  <c r="K126" i="11"/>
  <c r="K127" i="11"/>
  <c r="K128" i="11"/>
  <c r="K129" i="11"/>
  <c r="K130" i="11"/>
  <c r="K131" i="11"/>
  <c r="K132" i="11"/>
  <c r="K125" i="11"/>
  <c r="K114" i="11"/>
  <c r="K115" i="11"/>
  <c r="K116" i="11"/>
  <c r="K117" i="11"/>
  <c r="K118" i="11"/>
  <c r="K119" i="11"/>
  <c r="K120" i="11"/>
  <c r="K121" i="11"/>
  <c r="K122" i="11"/>
  <c r="K113" i="11"/>
  <c r="K112" i="11"/>
  <c r="D251" i="11"/>
  <c r="D252" i="11"/>
  <c r="D253" i="11"/>
  <c r="D254" i="11"/>
  <c r="D255" i="11"/>
  <c r="D256" i="11"/>
  <c r="D257" i="11"/>
  <c r="D250" i="11"/>
  <c r="D235" i="11"/>
  <c r="D236" i="11"/>
  <c r="D237" i="11"/>
  <c r="D238" i="11"/>
  <c r="D239" i="11"/>
  <c r="D240" i="11"/>
  <c r="D241" i="11"/>
  <c r="D242" i="11"/>
  <c r="D243" i="11"/>
  <c r="D244" i="11"/>
  <c r="D245" i="11"/>
  <c r="D246" i="11"/>
  <c r="D247" i="11"/>
  <c r="D248" i="11"/>
  <c r="D234" i="11"/>
  <c r="D232" i="11"/>
  <c r="D223" i="11"/>
  <c r="D224" i="11"/>
  <c r="D225" i="11"/>
  <c r="D226" i="11"/>
  <c r="D227" i="11"/>
  <c r="D228" i="11"/>
  <c r="D229" i="11"/>
  <c r="D230" i="11"/>
  <c r="D222" i="11"/>
  <c r="D192" i="11"/>
  <c r="D193" i="11"/>
  <c r="D194" i="11"/>
  <c r="D195" i="11"/>
  <c r="D196" i="11"/>
  <c r="D197" i="11"/>
  <c r="D198" i="11"/>
  <c r="D199" i="11"/>
  <c r="D200" i="11"/>
  <c r="D201" i="11"/>
  <c r="D202" i="11"/>
  <c r="D203" i="11"/>
  <c r="D204" i="11"/>
  <c r="D205" i="11"/>
  <c r="D206" i="11"/>
  <c r="D207" i="11"/>
  <c r="D208" i="11"/>
  <c r="D209" i="11"/>
  <c r="D210" i="11"/>
  <c r="D211" i="11"/>
  <c r="D212" i="11"/>
  <c r="D213" i="11"/>
  <c r="D214" i="11"/>
  <c r="D215" i="11"/>
  <c r="D216" i="11"/>
  <c r="D217" i="11"/>
  <c r="D218" i="11"/>
  <c r="D219" i="11"/>
  <c r="D220" i="11"/>
  <c r="D191" i="11"/>
  <c r="D152" i="11"/>
  <c r="D153" i="11"/>
  <c r="D154" i="11"/>
  <c r="D155" i="11"/>
  <c r="D156" i="11"/>
  <c r="D157" i="11"/>
  <c r="D158" i="11"/>
  <c r="D159" i="11"/>
  <c r="D160" i="11"/>
  <c r="D161" i="11"/>
  <c r="D162" i="11"/>
  <c r="D163" i="11"/>
  <c r="D164" i="11"/>
  <c r="D165" i="11"/>
  <c r="D166" i="11"/>
  <c r="D167" i="11"/>
  <c r="D168" i="11"/>
  <c r="D169" i="11"/>
  <c r="D170" i="11"/>
  <c r="D171" i="11"/>
  <c r="D172" i="11"/>
  <c r="D173" i="11"/>
  <c r="D174" i="11"/>
  <c r="D175" i="11"/>
  <c r="D176" i="11"/>
  <c r="D177" i="11"/>
  <c r="D178" i="11"/>
  <c r="D179" i="11"/>
  <c r="D180" i="11"/>
  <c r="D181" i="11"/>
  <c r="D182" i="11"/>
  <c r="D183" i="11"/>
  <c r="D151" i="11"/>
  <c r="D145" i="11"/>
  <c r="D146" i="11"/>
  <c r="D147" i="11"/>
  <c r="D148" i="11"/>
  <c r="D149" i="11"/>
  <c r="D144" i="11"/>
  <c r="D135" i="11"/>
  <c r="D136" i="11"/>
  <c r="D137" i="11"/>
  <c r="D138" i="11"/>
  <c r="D139" i="11"/>
  <c r="D140" i="11"/>
  <c r="D141" i="11"/>
  <c r="D142" i="11"/>
  <c r="D134" i="11"/>
  <c r="D126" i="11"/>
  <c r="D127" i="11"/>
  <c r="D128" i="11"/>
  <c r="D129" i="11"/>
  <c r="D130" i="11"/>
  <c r="D131" i="11"/>
  <c r="D132" i="11"/>
  <c r="D125" i="11"/>
  <c r="D113" i="11"/>
  <c r="D114" i="11"/>
  <c r="D115" i="11"/>
  <c r="D116" i="11"/>
  <c r="D117" i="11"/>
  <c r="D118" i="11"/>
  <c r="D119" i="11"/>
  <c r="D120" i="11"/>
  <c r="D121" i="11"/>
  <c r="D122" i="11"/>
  <c r="D112" i="11"/>
  <c r="K105" i="11"/>
  <c r="K106" i="11"/>
  <c r="K107" i="11"/>
  <c r="K108" i="11"/>
  <c r="K109" i="11"/>
  <c r="K110" i="11"/>
  <c r="K104" i="11"/>
  <c r="D105" i="11"/>
  <c r="D106" i="11"/>
  <c r="D107" i="11"/>
  <c r="D108" i="11"/>
  <c r="D109" i="11"/>
  <c r="D110" i="11"/>
  <c r="D104" i="11"/>
  <c r="K95" i="11"/>
  <c r="K96" i="11"/>
  <c r="K97" i="11"/>
  <c r="K98" i="11"/>
  <c r="K99" i="11"/>
  <c r="K100" i="11"/>
  <c r="K101" i="11"/>
  <c r="K102" i="11"/>
  <c r="K94" i="11"/>
  <c r="D95" i="11"/>
  <c r="D96" i="11"/>
  <c r="D97" i="11"/>
  <c r="D98" i="11"/>
  <c r="D99" i="11"/>
  <c r="D100" i="11"/>
  <c r="D101" i="11"/>
  <c r="D102" i="11"/>
  <c r="D94" i="11"/>
  <c r="K82" i="11"/>
  <c r="K83" i="11"/>
  <c r="K84" i="11"/>
  <c r="K85" i="11"/>
  <c r="K86" i="11"/>
  <c r="K87" i="11"/>
  <c r="K88" i="11"/>
  <c r="K89" i="11"/>
  <c r="K90" i="11"/>
  <c r="K91" i="11"/>
  <c r="K81" i="11"/>
  <c r="D82" i="11"/>
  <c r="D83" i="11"/>
  <c r="D84" i="11"/>
  <c r="D85" i="11"/>
  <c r="D86" i="11"/>
  <c r="D87" i="11"/>
  <c r="D88" i="11"/>
  <c r="D89" i="11"/>
  <c r="D90" i="11"/>
  <c r="D91" i="11"/>
  <c r="D81" i="11"/>
  <c r="K64" i="11"/>
  <c r="K65" i="11"/>
  <c r="K66" i="11"/>
  <c r="K67" i="11"/>
  <c r="K68" i="11"/>
  <c r="K69" i="11"/>
  <c r="K70" i="11"/>
  <c r="K71" i="11"/>
  <c r="K72" i="11"/>
  <c r="K63" i="11"/>
  <c r="D64" i="11"/>
  <c r="D65" i="11"/>
  <c r="D66" i="11"/>
  <c r="D67" i="11"/>
  <c r="D68" i="11"/>
  <c r="D69" i="11"/>
  <c r="D70" i="11"/>
  <c r="D71" i="11"/>
  <c r="D72" i="11"/>
  <c r="D63" i="11"/>
  <c r="K61" i="11"/>
  <c r="K60" i="11"/>
  <c r="D61" i="11"/>
  <c r="D60" i="11"/>
  <c r="K54" i="11"/>
  <c r="K55" i="11"/>
  <c r="K56" i="11"/>
  <c r="K57" i="11"/>
  <c r="K58" i="11"/>
  <c r="K53" i="11"/>
  <c r="D54" i="11"/>
  <c r="D55" i="11"/>
  <c r="D56" i="11"/>
  <c r="D57" i="11"/>
  <c r="D58" i="11"/>
  <c r="D53" i="11"/>
  <c r="K51" i="11"/>
  <c r="D51" i="11"/>
  <c r="K44" i="11"/>
  <c r="K45" i="11"/>
  <c r="K47" i="11"/>
  <c r="K48" i="11"/>
  <c r="K43" i="11"/>
  <c r="D44" i="11"/>
  <c r="D45" i="11"/>
  <c r="D46" i="11"/>
  <c r="D47" i="11"/>
  <c r="D48" i="11"/>
  <c r="D49" i="11"/>
  <c r="D43" i="11"/>
  <c r="K32" i="11"/>
  <c r="K33" i="11"/>
  <c r="K34" i="11"/>
  <c r="K35" i="11"/>
  <c r="K36" i="11"/>
  <c r="K37" i="11"/>
  <c r="K38" i="11"/>
  <c r="K40" i="11"/>
  <c r="K31" i="11"/>
  <c r="D32" i="11"/>
  <c r="D33" i="11"/>
  <c r="D34" i="11"/>
  <c r="D35" i="11"/>
  <c r="D36" i="11"/>
  <c r="D37" i="11"/>
  <c r="D38" i="11"/>
  <c r="D39" i="11"/>
  <c r="D40" i="11"/>
  <c r="D31" i="11"/>
  <c r="K20" i="11"/>
  <c r="K21" i="11"/>
  <c r="K22" i="11"/>
  <c r="K23" i="11"/>
  <c r="K24" i="11"/>
  <c r="K25" i="11"/>
  <c r="K26" i="11"/>
  <c r="K27" i="11"/>
  <c r="K28" i="11"/>
  <c r="K29" i="11"/>
  <c r="K19" i="11"/>
  <c r="D20" i="11"/>
  <c r="D21" i="11"/>
  <c r="D22" i="11"/>
  <c r="D23" i="11"/>
  <c r="D24" i="11"/>
  <c r="D25" i="11"/>
  <c r="D26" i="11"/>
  <c r="D27" i="11"/>
  <c r="D28" i="11"/>
  <c r="D29" i="11"/>
  <c r="D19" i="11"/>
  <c r="L135" i="11" l="1"/>
  <c r="L177" i="11"/>
  <c r="L169" i="11"/>
  <c r="L161" i="11"/>
  <c r="L153" i="11"/>
  <c r="L193" i="11"/>
  <c r="L223" i="11"/>
  <c r="L243" i="11"/>
  <c r="L235" i="11"/>
  <c r="L112" i="11"/>
  <c r="L120" i="11"/>
  <c r="L136" i="11"/>
  <c r="L176" i="11"/>
  <c r="L168" i="11"/>
  <c r="L160" i="11"/>
  <c r="L152" i="11"/>
  <c r="L214" i="11"/>
  <c r="L206" i="11"/>
  <c r="L200" i="11"/>
  <c r="L198" i="11"/>
  <c r="L192" i="11"/>
  <c r="L224" i="11"/>
  <c r="L244" i="11"/>
  <c r="L236" i="11"/>
  <c r="L122" i="11"/>
  <c r="L117" i="11"/>
  <c r="L115" i="11"/>
  <c r="L114" i="11"/>
  <c r="L125" i="11"/>
  <c r="L129" i="11"/>
  <c r="L127" i="11"/>
  <c r="L126" i="11"/>
  <c r="L134" i="11"/>
  <c r="L141" i="11"/>
  <c r="L148" i="11"/>
  <c r="L146" i="11"/>
  <c r="L145" i="11"/>
  <c r="L151" i="11"/>
  <c r="L182" i="11"/>
  <c r="L174" i="11"/>
  <c r="L166" i="11"/>
  <c r="L158" i="11"/>
  <c r="L219" i="11"/>
  <c r="L216" i="11"/>
  <c r="L211" i="11"/>
  <c r="L208" i="11"/>
  <c r="L203" i="11"/>
  <c r="L195" i="11"/>
  <c r="L222" i="11"/>
  <c r="L229" i="11"/>
  <c r="L241" i="11"/>
  <c r="L257" i="11"/>
  <c r="L255" i="11"/>
  <c r="L113" i="11"/>
  <c r="L119" i="11"/>
  <c r="L132" i="11"/>
  <c r="L142" i="11"/>
  <c r="L140" i="11"/>
  <c r="L139" i="11"/>
  <c r="L183" i="11"/>
  <c r="L181" i="11"/>
  <c r="L180" i="11"/>
  <c r="L175" i="11"/>
  <c r="L173" i="11"/>
  <c r="L172" i="11"/>
  <c r="L167" i="11"/>
  <c r="L165" i="11"/>
  <c r="L164" i="11"/>
  <c r="L159" i="11"/>
  <c r="L157" i="11"/>
  <c r="L156" i="11"/>
  <c r="L218" i="11"/>
  <c r="L213" i="11"/>
  <c r="L210" i="11"/>
  <c r="L205" i="11"/>
  <c r="L202" i="11"/>
  <c r="L197" i="11"/>
  <c r="L230" i="11"/>
  <c r="L228" i="11"/>
  <c r="L227" i="11"/>
  <c r="L248" i="11"/>
  <c r="L247" i="11"/>
  <c r="L242" i="11"/>
  <c r="L240" i="11"/>
  <c r="L239" i="11"/>
  <c r="L253" i="11"/>
  <c r="L121" i="11"/>
  <c r="L118" i="11"/>
  <c r="L131" i="11"/>
  <c r="L130" i="11"/>
  <c r="L137" i="11"/>
  <c r="L149" i="11"/>
  <c r="L178" i="11"/>
  <c r="L170" i="11"/>
  <c r="L162" i="11"/>
  <c r="L154" i="11"/>
  <c r="L220" i="11"/>
  <c r="L215" i="11"/>
  <c r="L212" i="11"/>
  <c r="L207" i="11"/>
  <c r="L204" i="11"/>
  <c r="L199" i="11"/>
  <c r="L196" i="11"/>
  <c r="L225" i="11"/>
  <c r="L234" i="11"/>
  <c r="L245" i="11"/>
  <c r="L237" i="11"/>
  <c r="L254" i="11"/>
  <c r="L252" i="11"/>
  <c r="L251" i="11"/>
  <c r="L116" i="11"/>
  <c r="L128" i="11"/>
  <c r="L138" i="11"/>
  <c r="L144" i="11"/>
  <c r="L147" i="11"/>
  <c r="L179" i="11"/>
  <c r="L171" i="11"/>
  <c r="L163" i="11"/>
  <c r="L155" i="11"/>
  <c r="L191" i="11"/>
  <c r="L217" i="11"/>
  <c r="L209" i="11"/>
  <c r="L201" i="11"/>
  <c r="L194" i="11"/>
  <c r="L226" i="11"/>
  <c r="L232" i="11"/>
  <c r="L246" i="11"/>
  <c r="L238" i="11"/>
  <c r="L250" i="11"/>
  <c r="L256" i="11"/>
  <c r="L106" i="11"/>
  <c r="L105" i="11"/>
  <c r="L68" i="11"/>
  <c r="L61" i="11"/>
  <c r="L108" i="11"/>
  <c r="L69" i="11"/>
  <c r="L72" i="11"/>
  <c r="L91" i="11"/>
  <c r="L83" i="11"/>
  <c r="L110" i="11"/>
  <c r="L109" i="11"/>
  <c r="L90" i="11"/>
  <c r="L86" i="11"/>
  <c r="L82" i="11"/>
  <c r="L101" i="11"/>
  <c r="L99" i="11"/>
  <c r="L104" i="11"/>
  <c r="L107" i="11"/>
  <c r="L65" i="11"/>
  <c r="L60" i="11"/>
  <c r="L87" i="11"/>
  <c r="L100" i="11"/>
  <c r="L98" i="11"/>
  <c r="L96" i="11"/>
  <c r="L66" i="11"/>
  <c r="L64" i="11"/>
  <c r="L81" i="11"/>
  <c r="L85" i="11"/>
  <c r="L67" i="11"/>
  <c r="L88" i="11"/>
  <c r="L63" i="11"/>
  <c r="L70" i="11"/>
  <c r="L89" i="11"/>
  <c r="L102" i="11"/>
  <c r="L95" i="11"/>
  <c r="L54" i="11"/>
  <c r="L94" i="11"/>
  <c r="L84" i="11"/>
  <c r="L97" i="11"/>
  <c r="L55" i="11"/>
  <c r="L57" i="11"/>
  <c r="L35" i="11"/>
  <c r="L47" i="11"/>
  <c r="L45" i="11"/>
  <c r="L58" i="11"/>
  <c r="L53" i="11"/>
  <c r="L56" i="11"/>
  <c r="L51" i="11"/>
  <c r="L26" i="11"/>
  <c r="L43" i="11"/>
  <c r="L32" i="11"/>
  <c r="L37" i="11"/>
  <c r="L31" i="11"/>
  <c r="L44" i="11"/>
  <c r="L38" i="11"/>
  <c r="L36" i="11"/>
  <c r="L34" i="11"/>
  <c r="L46" i="11"/>
  <c r="L40" i="11"/>
  <c r="L33" i="11"/>
  <c r="L27" i="11"/>
  <c r="L29" i="11"/>
  <c r="L21" i="11"/>
  <c r="L22" i="11"/>
  <c r="L28" i="11"/>
  <c r="L24" i="11"/>
  <c r="L20" i="11"/>
  <c r="L23" i="11"/>
  <c r="L25" i="11"/>
  <c r="L19" i="11"/>
  <c r="L48" i="11" l="1"/>
  <c r="J39" i="11" l="1"/>
  <c r="K39" i="11"/>
  <c r="K49" i="11"/>
  <c r="J49" i="11"/>
  <c r="L39" i="11" l="1"/>
  <c r="L49" i="11"/>
  <c r="I13" i="11" l="1"/>
  <c r="K259" i="11" l="1"/>
  <c r="L259" i="11" s="1"/>
</calcChain>
</file>

<file path=xl/sharedStrings.xml><?xml version="1.0" encoding="utf-8"?>
<sst xmlns="http://schemas.openxmlformats.org/spreadsheetml/2006/main" count="770" uniqueCount="548">
  <si>
    <t>m²</t>
  </si>
  <si>
    <t>Unid.</t>
  </si>
  <si>
    <t>Quantidade</t>
  </si>
  <si>
    <t>Objetivo</t>
  </si>
  <si>
    <t>Agente Promotor</t>
  </si>
  <si>
    <t>Data de Emissão</t>
  </si>
  <si>
    <t>Nº BM</t>
  </si>
  <si>
    <t>PREFEITURA  MUNICIPAL  DE SOUSA - PB</t>
  </si>
  <si>
    <t>Localização</t>
  </si>
  <si>
    <t>Contratada</t>
  </si>
  <si>
    <t>Início da Obra</t>
  </si>
  <si>
    <t>Termino da Obra</t>
  </si>
  <si>
    <t>Modalidade</t>
  </si>
  <si>
    <t>Nº de Contrato e Data de assinatura</t>
  </si>
  <si>
    <t>Valor do Contrato / PMS</t>
  </si>
  <si>
    <t>Valor da medição - R$</t>
  </si>
  <si>
    <t>Período de medição</t>
  </si>
  <si>
    <t>Itens</t>
  </si>
  <si>
    <t>Discriminação dos serviços do orçamento</t>
  </si>
  <si>
    <t>Custo Unitário</t>
  </si>
  <si>
    <t>Financeiro</t>
  </si>
  <si>
    <t>Desvio (%)</t>
  </si>
  <si>
    <t>Prevista</t>
  </si>
  <si>
    <t>Medida no período</t>
  </si>
  <si>
    <t>Acumulada incluindo o período</t>
  </si>
  <si>
    <t>3.1</t>
  </si>
  <si>
    <t>3.2</t>
  </si>
  <si>
    <r>
      <rPr>
        <sz val="10"/>
        <rFont val="Arial Narrow"/>
        <family val="2"/>
      </rPr>
      <t>1.1</t>
    </r>
  </si>
  <si>
    <r>
      <rPr>
        <sz val="10"/>
        <rFont val="Arial Narrow"/>
        <family val="2"/>
      </rPr>
      <t>Remoção de árvore, porte médio, com utilização de retro-escavadeira</t>
    </r>
  </si>
  <si>
    <r>
      <rPr>
        <sz val="10"/>
        <rFont val="Arial Narrow"/>
        <family val="2"/>
      </rPr>
      <t>un</t>
    </r>
  </si>
  <si>
    <r>
      <rPr>
        <sz val="10"/>
        <rFont val="Arial Narrow"/>
        <family val="2"/>
      </rPr>
      <t>1.2</t>
    </r>
  </si>
  <si>
    <r>
      <rPr>
        <sz val="10"/>
        <rFont val="Arial Narrow"/>
        <family val="2"/>
      </rPr>
      <t>REMOÇÃO DE TELHAS, DE FIBROCIMENTO, METÁLICA E CERÂMICA, DE FORMA MANUAL, SEM REAPROVEITAMENTO. AF_12/2017</t>
    </r>
  </si>
  <si>
    <r>
      <rPr>
        <sz val="10"/>
        <rFont val="Arial Narrow"/>
        <family val="2"/>
      </rPr>
      <t>M2</t>
    </r>
  </si>
  <si>
    <r>
      <rPr>
        <sz val="10"/>
        <rFont val="Arial Narrow"/>
        <family val="2"/>
      </rPr>
      <t>1.3</t>
    </r>
  </si>
  <si>
    <r>
      <rPr>
        <sz val="10"/>
        <rFont val="Arial Narrow"/>
        <family val="2"/>
      </rPr>
      <t>REMOÇÃO DE TRAMA DE MADEIRA PARA COBERTURA, DE FORMA MANUAL, SEM REAPROVEITAMENTO. AF_12/2017</t>
    </r>
  </si>
  <si>
    <r>
      <rPr>
        <sz val="10"/>
        <rFont val="Arial Narrow"/>
        <family val="2"/>
      </rPr>
      <t>1.4</t>
    </r>
  </si>
  <si>
    <r>
      <rPr>
        <sz val="10"/>
        <rFont val="Arial Narrow"/>
        <family val="2"/>
      </rPr>
      <t>REMOÇÃO DE TESOURAS DE MADEIRA, COM VÃO MENOR QUE 8M, DE FORMA MANUAL, SEM REAPROVEITAMENTO. AF_12/2017</t>
    </r>
  </si>
  <si>
    <r>
      <rPr>
        <sz val="10"/>
        <rFont val="Arial Narrow"/>
        <family val="2"/>
      </rPr>
      <t>UN</t>
    </r>
  </si>
  <si>
    <r>
      <rPr>
        <sz val="10"/>
        <rFont val="Arial Narrow"/>
        <family val="2"/>
      </rPr>
      <t>1.5</t>
    </r>
  </si>
  <si>
    <r>
      <rPr>
        <sz val="10"/>
        <rFont val="Arial Narrow"/>
        <family val="2"/>
      </rPr>
      <t>DEMOLIÇÃO DE ALVENARIA PARA QUALQUER TIPO DE BLOCO, DE FORMA MECANIZADA, SEM REAPROVEITAMENTO. AF_12/2017</t>
    </r>
  </si>
  <si>
    <r>
      <rPr>
        <sz val="10"/>
        <rFont val="Arial Narrow"/>
        <family val="2"/>
      </rPr>
      <t>M3</t>
    </r>
  </si>
  <si>
    <r>
      <rPr>
        <sz val="10"/>
        <rFont val="Arial Narrow"/>
        <family val="2"/>
      </rPr>
      <t>1.6</t>
    </r>
  </si>
  <si>
    <r>
      <rPr>
        <sz val="10"/>
        <rFont val="Arial Narrow"/>
        <family val="2"/>
      </rPr>
      <t>DEMOLIÇÃO DE PILARES E VIGAS EM CONCRETO ARMADO, DE FORMA MECANIZADA COM MARTELETE, SEM REAPROVEITAMENTO. AF_12/2017</t>
    </r>
  </si>
  <si>
    <r>
      <rPr>
        <sz val="10"/>
        <rFont val="Arial Narrow"/>
        <family val="2"/>
      </rPr>
      <t>1.7</t>
    </r>
  </si>
  <si>
    <r>
      <rPr>
        <sz val="10"/>
        <rFont val="Arial Narrow"/>
        <family val="2"/>
      </rPr>
      <t>DEMOLIÇÃO DE LAJES, DE FORMA MECANIZADA COM MARTELETE, SEM REAPROVEITAMENTO. AF_12/2017</t>
    </r>
  </si>
  <si>
    <r>
      <rPr>
        <sz val="10"/>
        <rFont val="Arial Narrow"/>
        <family val="2"/>
      </rPr>
      <t>1.8</t>
    </r>
  </si>
  <si>
    <r>
      <rPr>
        <sz val="10"/>
        <rFont val="Arial Narrow"/>
        <family val="2"/>
      </rPr>
      <t>Demolição de pavimentação em paralelepípedo ou pré-moldados de concreto c/ reaproveitamento</t>
    </r>
  </si>
  <si>
    <r>
      <rPr>
        <sz val="10"/>
        <rFont val="Arial Narrow"/>
        <family val="2"/>
      </rPr>
      <t>m2</t>
    </r>
  </si>
  <si>
    <r>
      <rPr>
        <sz val="10"/>
        <rFont val="Arial Narrow"/>
        <family val="2"/>
      </rPr>
      <t>1.9</t>
    </r>
  </si>
  <si>
    <r>
      <rPr>
        <sz val="10"/>
        <rFont val="Arial Narrow"/>
        <family val="2"/>
      </rPr>
      <t>DEMOLIÇÃO DE CONCRETO SIMPLES COM MARTELETE</t>
    </r>
  </si>
  <si>
    <r>
      <rPr>
        <sz val="10"/>
        <rFont val="Arial Narrow"/>
        <family val="2"/>
      </rPr>
      <t>1.10</t>
    </r>
  </si>
  <si>
    <r>
      <rPr>
        <sz val="10"/>
        <rFont val="Arial Narrow"/>
        <family val="2"/>
      </rPr>
      <t>LOCAÇÃO DA OBRA - EXECUÇÃO DE GABARITO</t>
    </r>
  </si>
  <si>
    <r>
      <rPr>
        <sz val="10"/>
        <rFont val="Arial Narrow"/>
        <family val="2"/>
      </rPr>
      <t>1.11</t>
    </r>
  </si>
  <si>
    <r>
      <rPr>
        <sz val="10"/>
        <rFont val="Arial Narrow"/>
        <family val="2"/>
      </rPr>
      <t>Placa de obra em chapa aço galvanizado, instalada</t>
    </r>
  </si>
  <si>
    <r>
      <rPr>
        <sz val="10"/>
        <rFont val="Arial Narrow"/>
        <family val="2"/>
      </rPr>
      <t>2.1</t>
    </r>
  </si>
  <si>
    <r>
      <rPr>
        <sz val="10"/>
        <rFont val="Arial Narrow"/>
        <family val="2"/>
      </rPr>
      <t>ATERRO MANUAL DE VALAS COM SOLO ARGILO-ARENOSO E COMPACTAÇÃO MECANIZADA. AF_05/2016</t>
    </r>
  </si>
  <si>
    <r>
      <rPr>
        <sz val="10"/>
        <rFont val="Arial Narrow"/>
        <family val="2"/>
      </rPr>
      <t>2.2</t>
    </r>
  </si>
  <si>
    <r>
      <rPr>
        <sz val="10"/>
        <rFont val="Arial Narrow"/>
        <family val="2"/>
      </rPr>
      <t>ESCAVAÇÃO MANUAL PARA BLOCO DE COROAMENTO OU SAPATA (INCLUINDO ESCAVAÇÃO PARA COLOCAÇÃO DE FÔRMAS). AF_06/2017</t>
    </r>
  </si>
  <si>
    <r>
      <rPr>
        <sz val="10"/>
        <rFont val="Arial Narrow"/>
        <family val="2"/>
      </rPr>
      <t>2.3</t>
    </r>
  </si>
  <si>
    <r>
      <rPr>
        <sz val="10"/>
        <rFont val="Arial Narrow"/>
        <family val="2"/>
      </rPr>
      <t>REATERRO MANUAL DE VALAS COM COMPACTAÇÃO MECANIZADA. AF_04/2016</t>
    </r>
  </si>
  <si>
    <r>
      <rPr>
        <sz val="10"/>
        <rFont val="Arial Narrow"/>
        <family val="2"/>
      </rPr>
      <t>2.4</t>
    </r>
  </si>
  <si>
    <r>
      <rPr>
        <sz val="10"/>
        <rFont val="Arial Narrow"/>
        <family val="2"/>
      </rPr>
      <t>LASTRO DE CONCRETO MAGRO, APLICADO EM PISOS, LAJES SOBRE SOLO OU RADIERS, ESPESSURA DE 5 CM. AF_07/2016</t>
    </r>
  </si>
  <si>
    <r>
      <rPr>
        <sz val="10"/>
        <rFont val="Arial Narrow"/>
        <family val="2"/>
      </rPr>
      <t>2.5</t>
    </r>
  </si>
  <si>
    <r>
      <rPr>
        <sz val="10"/>
        <rFont val="Arial Narrow"/>
        <family val="2"/>
      </rPr>
      <t>ALVENARIA DE EMBASAMENTO EM TIJOLO CERÂMICO FURADO C/ ARGAMASSA CIMENTO E AREIA 1:4</t>
    </r>
  </si>
  <si>
    <r>
      <rPr>
        <sz val="10"/>
        <rFont val="Arial Narrow"/>
        <family val="2"/>
      </rPr>
      <t>2.6</t>
    </r>
  </si>
  <si>
    <r>
      <rPr>
        <sz val="10"/>
        <rFont val="Arial Narrow"/>
        <family val="2"/>
      </rPr>
      <t>2.7</t>
    </r>
  </si>
  <si>
    <r>
      <rPr>
        <sz val="10"/>
        <rFont val="Arial Narrow"/>
        <family val="2"/>
      </rPr>
      <t>KG</t>
    </r>
  </si>
  <si>
    <r>
      <rPr>
        <sz val="10"/>
        <rFont val="Arial Narrow"/>
        <family val="2"/>
      </rPr>
      <t>2.8</t>
    </r>
  </si>
  <si>
    <r>
      <rPr>
        <sz val="10"/>
        <rFont val="Arial Narrow"/>
        <family val="2"/>
      </rPr>
      <t>2.9</t>
    </r>
  </si>
  <si>
    <r>
      <rPr>
        <sz val="10"/>
        <rFont val="Arial Narrow"/>
        <family val="2"/>
      </rPr>
      <t>LANÇAMENTO COM USO DE BALDES, ADENSAMENTO E ACABAMENTO DE CONCRETO EM ESTRUTURAS. AF_12/2015</t>
    </r>
  </si>
  <si>
    <r>
      <rPr>
        <sz val="10"/>
        <rFont val="Arial Narrow"/>
        <family val="2"/>
      </rPr>
      <t>2.10</t>
    </r>
  </si>
  <si>
    <r>
      <rPr>
        <sz val="10"/>
        <rFont val="Arial Narrow"/>
        <family val="2"/>
      </rPr>
      <t>3.1.1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</si>
  <si>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CA-60 DE 5,0 MM - MONTAGEM. AF_12/2015</t>
    </r>
  </si>
  <si>
    <r>
      <rPr>
        <sz val="10"/>
        <rFont val="Arial Narrow"/>
        <family val="2"/>
      </rPr>
      <t>3.1.2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</si>
  <si>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CA-50 DE 6,3 MM - MONTAGEM. AF_12/2015</t>
    </r>
  </si>
  <si>
    <r>
      <rPr>
        <sz val="10"/>
        <rFont val="Arial Narrow"/>
        <family val="2"/>
      </rPr>
      <t>3.1.3</t>
    </r>
  </si>
  <si>
    <r>
      <rPr>
        <sz val="10"/>
        <rFont val="Arial Narrow"/>
        <family val="2"/>
      </rPr>
      <t>3.1.4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</si>
  <si>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CA-50 DE 12,5 MM - MONTAGEM. AF_12/2015</t>
    </r>
  </si>
  <si>
    <r>
      <rPr>
        <sz val="10"/>
        <rFont val="Arial Narrow"/>
        <family val="2"/>
      </rPr>
      <t>3.1.5</t>
    </r>
  </si>
  <si>
    <r>
      <rPr>
        <sz val="10"/>
        <rFont val="Arial Narrow"/>
        <family val="2"/>
      </rPr>
      <t>Forma plana para estruturas, em compensado plastificado de 12mm, 12 usos, inclusive escoramento - Revisada 07.2015</t>
    </r>
  </si>
  <si>
    <r>
      <rPr>
        <sz val="10"/>
        <rFont val="Arial Narrow"/>
        <family val="2"/>
      </rPr>
      <t>3.1.6</t>
    </r>
  </si>
  <si>
    <r>
      <rPr>
        <sz val="10"/>
        <rFont val="Arial Narrow"/>
        <family val="2"/>
      </rPr>
      <t>3.1.7</t>
    </r>
  </si>
  <si>
    <r>
      <rPr>
        <sz val="10"/>
        <rFont val="Arial Narrow"/>
        <family val="2"/>
      </rPr>
      <t>3.2.1</t>
    </r>
  </si>
  <si>
    <r>
      <rPr>
        <sz val="10"/>
        <rFont val="Arial Narrow"/>
        <family val="2"/>
      </rPr>
      <t>LAJE PRÉ-MOLDADA UNIDIRECIONAL, BIAPOIADA, PARA PISO, ENCHIMENTO EM CERÂMICA, VIGOTA CONVENCIONAL, ALTURA TOTAL DA LAJE (ENCHIMENTO+CAPA) = (8+4). AF_11/2020</t>
    </r>
  </si>
  <si>
    <t>3.3</t>
  </si>
  <si>
    <t>6.1</t>
  </si>
  <si>
    <t>6.2</t>
  </si>
  <si>
    <t>9.2</t>
  </si>
  <si>
    <t>9.1</t>
  </si>
  <si>
    <t>9.3</t>
  </si>
  <si>
    <r>
      <rPr>
        <sz val="10"/>
        <rFont val="Arial Narrow"/>
        <family val="2"/>
      </rPr>
      <t>3.3.1</t>
    </r>
  </si>
  <si>
    <r>
      <rPr>
        <sz val="10"/>
        <rFont val="Arial Narrow"/>
        <family val="2"/>
      </rPr>
      <t>VERGA PRÉ-MOLDADA PARA PORTAS COM ATÉ 1,5 M DE VÃO. AF_03/2016</t>
    </r>
  </si>
  <si>
    <r>
      <rPr>
        <sz val="10"/>
        <rFont val="Arial Narrow"/>
        <family val="2"/>
      </rPr>
      <t>M</t>
    </r>
  </si>
  <si>
    <r>
      <rPr>
        <sz val="10"/>
        <rFont val="Arial Narrow"/>
        <family val="2"/>
      </rPr>
      <t>3.3.2</t>
    </r>
  </si>
  <si>
    <r>
      <rPr>
        <sz val="10"/>
        <rFont val="Arial Narrow"/>
        <family val="2"/>
      </rPr>
      <t>VERGA PRÉ-MOLDADA PARA PORTAS COM MAIS DE 1,5 M DE VÃO. AF_03/2016</t>
    </r>
  </si>
  <si>
    <r>
      <rPr>
        <sz val="10"/>
        <rFont val="Arial Narrow"/>
        <family val="2"/>
      </rPr>
      <t>3.3.3</t>
    </r>
  </si>
  <si>
    <r>
      <rPr>
        <sz val="10"/>
        <rFont val="Arial Narrow"/>
        <family val="2"/>
      </rPr>
      <t>VERGA PRÉ-MOLDADA PARA JANELAS COM ATÉ 1,5 M DE VÃO. AF_03/2016</t>
    </r>
  </si>
  <si>
    <r>
      <rPr>
        <sz val="10"/>
        <rFont val="Arial Narrow"/>
        <family val="2"/>
      </rPr>
      <t>3.3.4</t>
    </r>
  </si>
  <si>
    <r>
      <rPr>
        <sz val="10"/>
        <rFont val="Arial Narrow"/>
        <family val="2"/>
      </rPr>
      <t>VERGA PRÉ-MOLDADA PARA JANELAS COM MAIS DE 1,5 M DE VÃO. AF_03/2016</t>
    </r>
  </si>
  <si>
    <r>
      <rPr>
        <sz val="10"/>
        <rFont val="Arial Narrow"/>
        <family val="2"/>
      </rPr>
      <t>3.3.5</t>
    </r>
  </si>
  <si>
    <r>
      <rPr>
        <sz val="10"/>
        <rFont val="Arial Narrow"/>
        <family val="2"/>
      </rPr>
      <t>CONTRAVERGA PRÉ-MOLDADA PARA VÃOS DE ATÉ 1,5 M DE COMPRIMENTO. AF_03/2016</t>
    </r>
  </si>
  <si>
    <r>
      <rPr>
        <sz val="10"/>
        <rFont val="Arial Narrow"/>
        <family val="2"/>
      </rPr>
      <t>3.3.6</t>
    </r>
  </si>
  <si>
    <r>
      <rPr>
        <sz val="10"/>
        <rFont val="Arial Narrow"/>
        <family val="2"/>
      </rPr>
      <t>CONTRAVERGA PRÉ-MOLDADA PARA VÃOS DE MAIS DE 1,5 M DE COMPRIMENTO. AF_03/2016</t>
    </r>
  </si>
  <si>
    <r>
      <rPr>
        <sz val="10"/>
        <rFont val="Arial Narrow"/>
        <family val="2"/>
      </rPr>
      <t>4.1</t>
    </r>
  </si>
  <si>
    <r>
      <rPr>
        <sz val="10"/>
        <rFont val="Arial Narrow"/>
        <family val="2"/>
      </rPr>
      <t>4.2</t>
    </r>
  </si>
  <si>
    <r>
      <rPr>
        <sz val="10"/>
        <rFont val="Arial Narrow"/>
        <family val="2"/>
      </rPr>
      <t>5.1</t>
    </r>
  </si>
  <si>
    <r>
      <rPr>
        <sz val="10"/>
        <rFont val="Arial Narrow"/>
        <family val="2"/>
      </rPr>
      <t>ESTRUTURA METÁLICA P/ COBERTURA C/ VIGAS - TRELIÇADAS E TERÇAS</t>
    </r>
  </si>
  <si>
    <r>
      <rPr>
        <sz val="10"/>
        <rFont val="Arial Narrow"/>
        <family val="2"/>
      </rPr>
      <t>5.2</t>
    </r>
  </si>
  <si>
    <r>
      <rPr>
        <sz val="10"/>
        <rFont val="Arial Narrow"/>
        <family val="2"/>
      </rPr>
      <t>TELHA TERMOACÚSTICA TRAPEZOIDAL INCLINAÇÃO 17.6%</t>
    </r>
  </si>
  <si>
    <r>
      <rPr>
        <sz val="10"/>
        <rFont val="Arial Narrow"/>
        <family val="2"/>
      </rPr>
      <t>5.3</t>
    </r>
  </si>
  <si>
    <r>
      <rPr>
        <sz val="10"/>
        <rFont val="Arial Narrow"/>
        <family val="2"/>
      </rPr>
      <t>5.4</t>
    </r>
  </si>
  <si>
    <r>
      <rPr>
        <sz val="10"/>
        <rFont val="Arial Narrow"/>
        <family val="2"/>
      </rPr>
      <t>TELHAMENTO COM TELHA CERÂMICA CAPA-CANAL, TIPO COLONIAL, COM ATÉ 2 ÁGUAS, INCLUSO TRANSPORTE VERTICAL. AF_07/2019</t>
    </r>
  </si>
  <si>
    <r>
      <rPr>
        <sz val="10"/>
        <rFont val="Arial Narrow"/>
        <family val="2"/>
      </rPr>
      <t>5.5</t>
    </r>
  </si>
  <si>
    <r>
      <rPr>
        <sz val="10"/>
        <rFont val="Arial Narrow"/>
        <family val="2"/>
      </rPr>
      <t>Cumeeira em alumínio - 30cm de cada lado, e= 0,8mm</t>
    </r>
  </si>
  <si>
    <r>
      <rPr>
        <sz val="10"/>
        <rFont val="Arial Narrow"/>
        <family val="2"/>
      </rPr>
      <t>m</t>
    </r>
  </si>
  <si>
    <r>
      <rPr>
        <sz val="10"/>
        <rFont val="Arial Narrow"/>
        <family val="2"/>
      </rPr>
      <t>5.6</t>
    </r>
  </si>
  <si>
    <r>
      <rPr>
        <sz val="10"/>
        <rFont val="Arial Narrow"/>
        <family val="2"/>
      </rPr>
      <t>CUMEEIRA TERMOACÚSTICA</t>
    </r>
  </si>
  <si>
    <r>
      <rPr>
        <sz val="10"/>
        <rFont val="Arial Narrow"/>
        <family val="2"/>
      </rPr>
      <t>5.7</t>
    </r>
  </si>
  <si>
    <r>
      <rPr>
        <sz val="10"/>
        <rFont val="Arial Narrow"/>
        <family val="2"/>
      </rPr>
      <t>Rufo de concreto armado fck=20mpa l=30cm e h=5cm</t>
    </r>
  </si>
  <si>
    <r>
      <rPr>
        <sz val="10"/>
        <rFont val="Arial Narrow"/>
        <family val="2"/>
      </rPr>
      <t>5.8</t>
    </r>
  </si>
  <si>
    <r>
      <rPr>
        <sz val="10"/>
        <rFont val="Arial Narrow"/>
        <family val="2"/>
      </rPr>
      <t>RUFO EXTERNO/INTERNO EM CHAPA DE AÇO GALVANIZADO NÚMERO 26, CORTE DE 33 CM, INCLUSO IÇAMENTO. AF_07/2019</t>
    </r>
  </si>
  <si>
    <r>
      <rPr>
        <sz val="10"/>
        <rFont val="Arial Narrow"/>
        <family val="2"/>
      </rPr>
      <t>5.9</t>
    </r>
  </si>
  <si>
    <r>
      <rPr>
        <sz val="10"/>
        <rFont val="Arial Narrow"/>
        <family val="2"/>
      </rPr>
      <t>CALHA EM CHAPA DE AÇO GALVANIZADO NÚMERO 24, DESENVOLVIMENTO DE 100 CM, INCLUSO TRANSPORTE VERTICAL. AF_07/2019</t>
    </r>
  </si>
  <si>
    <r>
      <rPr>
        <sz val="10"/>
        <rFont val="Arial Narrow"/>
        <family val="2"/>
      </rPr>
      <t>5.10</t>
    </r>
  </si>
  <si>
    <r>
      <rPr>
        <sz val="10"/>
        <rFont val="Arial Narrow"/>
        <family val="2"/>
      </rPr>
      <t>FORRO EM DRYWALL, PARA AMBIENTES COMERCIAIS, INCLUSIVE ESTRUTURA DE FIXAÇÃO. AF_05/2017_P</t>
    </r>
  </si>
  <si>
    <r>
      <rPr>
        <sz val="10"/>
        <rFont val="Arial Narrow"/>
        <family val="2"/>
      </rPr>
      <t>5.11</t>
    </r>
  </si>
  <si>
    <r>
      <rPr>
        <sz val="10"/>
        <rFont val="Arial Narrow"/>
        <family val="2"/>
      </rPr>
      <t>IMPERMEABILIZAÇÃO DE SUPERFÍCIE COM MANTA ASFÁLTICA, DUAS CAMADAS, INCLUSIVE APLICAÇÃO DE PRIMER ASFÁLTICO, E=3MM E E=4MM. AF_06/2018</t>
    </r>
  </si>
  <si>
    <r>
      <rPr>
        <sz val="10"/>
        <rFont val="Arial Narrow"/>
        <family val="2"/>
      </rPr>
      <t>6.1.1</t>
    </r>
  </si>
  <si>
    <r>
      <rPr>
        <sz val="10"/>
        <rFont val="Arial Narrow"/>
        <family val="2"/>
      </rPr>
      <t>EXECUÇÃO DE PÁTIO/ESTACIONAMENTO EM PISO INTERTRAVADO, COM BLOCO RETANGULAR COLORIDO DE 20 X 10 CM, ESPESSURA 6 CM. AF_12/2015</t>
    </r>
  </si>
  <si>
    <r>
      <rPr>
        <sz val="10"/>
        <rFont val="Arial Narrow"/>
        <family val="2"/>
      </rPr>
      <t>6.1.2</t>
    </r>
  </si>
  <si>
    <r>
      <rPr>
        <sz val="10"/>
        <rFont val="Arial Narrow"/>
        <family val="2"/>
      </rPr>
      <t>EXECUÇÃO DE PÁTIO/ESTACIONAMENTO EM PISO INTERTRAVADO, COM BLOCO RETANGULAR COR NATURAL DE 20 X 10 CM, ESPESSURA 6 CM. AF_12/2015</t>
    </r>
  </si>
  <si>
    <r>
      <rPr>
        <sz val="10"/>
        <rFont val="Arial Narrow"/>
        <family val="2"/>
      </rPr>
      <t>6.1.3</t>
    </r>
  </si>
  <si>
    <r>
      <rPr>
        <sz val="10"/>
        <rFont val="Arial Narrow"/>
        <family val="2"/>
      </rPr>
      <t>EXECUÇÃO DE PAVIMENTO EM PISO INTERTRAVADO, COM BLOCO SEXTAVADO DE 25 X 25 CM, ESPESSURA 8 CM. AF_12/2015</t>
    </r>
  </si>
  <si>
    <r>
      <rPr>
        <sz val="10"/>
        <rFont val="Arial Narrow"/>
        <family val="2"/>
      </rPr>
      <t>6.1.4</t>
    </r>
  </si>
  <si>
    <r>
      <rPr>
        <sz val="10"/>
        <rFont val="Arial Narrow"/>
        <family val="2"/>
      </rPr>
      <t>Piso em pedra calcárea, cortada, aparelhada e com face aparente lisa e polida, esp=8cm, assentado com argamassa de cimento e areia (1:3) na esp=5cm, esclusive lastro de regularização em concreto simples</t>
    </r>
  </si>
  <si>
    <r>
      <rPr>
        <sz val="10"/>
        <rFont val="Arial Narrow"/>
        <family val="2"/>
      </rPr>
      <t>6.1.5</t>
    </r>
  </si>
  <si>
    <r>
      <rPr>
        <sz val="10"/>
        <rFont val="Arial Narrow"/>
        <family val="2"/>
      </rPr>
      <t>PLANTIO DE GRAMA EM PLACAS. AF_05/2018</t>
    </r>
  </si>
  <si>
    <r>
      <rPr>
        <sz val="10"/>
        <rFont val="Arial Narrow"/>
        <family val="2"/>
      </rPr>
      <t>6.1.6</t>
    </r>
  </si>
  <si>
    <r>
      <rPr>
        <sz val="10"/>
        <rFont val="Arial Narrow"/>
        <family val="2"/>
      </rPr>
      <t>Piso tátil direcional e/ou alerta, de concreto, na cor natural, p/deficientes visuais, dimensões 25x25cm, aplicado com argamassa industrializada ac-ii, rejuntado, exclusive regularização de base</t>
    </r>
  </si>
  <si>
    <r>
      <rPr>
        <sz val="10"/>
        <rFont val="Arial Narrow"/>
        <family val="2"/>
      </rPr>
      <t>6.1.7</t>
    </r>
  </si>
  <si>
    <r>
      <rPr>
        <sz val="10"/>
        <rFont val="Arial Narrow"/>
        <family val="2"/>
      </rPr>
      <t>Rampa padrão para acesso de deficientes a passeio público, em concreto simples Fck=25MPa, desempolada, pintada em novacor, 02 demãos e piso tátil de alerta/direcional.</t>
    </r>
  </si>
  <si>
    <r>
      <rPr>
        <sz val="10"/>
        <rFont val="Arial Narrow"/>
        <family val="2"/>
      </rPr>
      <t>6.1.8</t>
    </r>
  </si>
  <si>
    <r>
      <rPr>
        <sz val="10"/>
        <rFont val="Arial Narrow"/>
        <family val="2"/>
      </rPr>
      <t>ASSENTAMENTO DE GUIA (MEIO-FIO) EM TRECHO RETO, CONFECCIONADA EM CONCRETO PRÉ-FABRICADO, DIMENSÕES 100X15X13X30 CM (COMPRIMENTO X BASE INFERIOR X BASE SUPERIOR X ALTURA), PARA VIAS URBANAS (USO VIÁRIO). AF_06/2016</t>
    </r>
  </si>
  <si>
    <r>
      <rPr>
        <sz val="10"/>
        <rFont val="Arial Narrow"/>
        <family val="2"/>
      </rPr>
      <t>6.1.9</t>
    </r>
  </si>
  <si>
    <r>
      <rPr>
        <sz val="10"/>
        <rFont val="Arial Narrow"/>
        <family val="2"/>
      </rPr>
      <t>EXECUÇÃO DE PASSEIO (CALÇADA) OU PISO DE CONCRETO COM CONCRETO MOLDADO IN LOCO, FEITO EM OBRA, ACABAMENTO CONVENCIONAL, NÃO ARMADO. AF_07/2016</t>
    </r>
  </si>
  <si>
    <r>
      <rPr>
        <sz val="10"/>
        <rFont val="Arial Narrow"/>
        <family val="2"/>
      </rPr>
      <t>6.1.10</t>
    </r>
  </si>
  <si>
    <r>
      <rPr>
        <sz val="10"/>
        <rFont val="Arial Narrow"/>
        <family val="2"/>
      </rPr>
      <t>6.1.11</t>
    </r>
  </si>
  <si>
    <r>
      <rPr>
        <sz val="10"/>
        <rFont val="Arial Narrow"/>
        <family val="2"/>
      </rPr>
      <t>Fornecimento e instalação de tela aço soldada nervurada CA-60, Q-92, malha 15x15cm, ferro 4.2mm (1.48 kg/m2), painel 2,45x6,0m, Telcon ou similar</t>
    </r>
  </si>
  <si>
    <r>
      <rPr>
        <sz val="10"/>
        <rFont val="Arial Narrow"/>
        <family val="2"/>
      </rPr>
      <t>6.2.1</t>
    </r>
  </si>
  <si>
    <r>
      <rPr>
        <sz val="10"/>
        <rFont val="Arial Narrow"/>
        <family val="2"/>
      </rPr>
      <t>6.2.2</t>
    </r>
  </si>
  <si>
    <r>
      <rPr>
        <sz val="10"/>
        <rFont val="Arial Narrow"/>
        <family val="2"/>
      </rPr>
      <t>6.2.3</t>
    </r>
  </si>
  <si>
    <r>
      <rPr>
        <sz val="10"/>
        <rFont val="Arial Narrow"/>
        <family val="2"/>
      </rPr>
      <t>6.2.4</t>
    </r>
  </si>
  <si>
    <r>
      <rPr>
        <sz val="10"/>
        <rFont val="Arial Narrow"/>
        <family val="2"/>
      </rPr>
      <t>CONTRAPISO EM ARGAMASSA TRAÇO 1:4 (CIMENTO E AREIA), PREPARO MECÂNICO COM BETONEIRA 400 L, APLICADO EM ÁREAS SECAS SOBRE LAJE, ADERIDO, ACABAMENTO NÃO REFORÇADO, ESPESSURA 3CM. AF_07/2021</t>
    </r>
  </si>
  <si>
    <r>
      <rPr>
        <sz val="10"/>
        <rFont val="Arial Narrow"/>
        <family val="2"/>
      </rPr>
      <t>6.2.5</t>
    </r>
  </si>
  <si>
    <r>
      <rPr>
        <sz val="10"/>
        <rFont val="Arial Narrow"/>
        <family val="2"/>
      </rPr>
      <t>REVESTIMENTO CERÂMICA PARA PISO COM PLACAS TIPO ESMALTADA EXTRA DE DIMENSÕES 60X60CM, NA COR BRANCA PEI 5</t>
    </r>
  </si>
  <si>
    <r>
      <rPr>
        <sz val="10"/>
        <rFont val="Arial Narrow"/>
        <family val="2"/>
      </rPr>
      <t>6.2.6</t>
    </r>
  </si>
  <si>
    <r>
      <rPr>
        <sz val="10"/>
        <rFont val="Arial Narrow"/>
        <family val="2"/>
      </rPr>
      <t>RODAPÉ CERÂMICO DE 7CM DE ALTURA COM PLACAS TIPO ESMALTADA EXTRA DE DIMENSÕES 60X60CM. AF_06/2014</t>
    </r>
  </si>
  <si>
    <r>
      <rPr>
        <sz val="10"/>
        <rFont val="Arial Narrow"/>
        <family val="2"/>
      </rPr>
      <t>6.2.7</t>
    </r>
  </si>
  <si>
    <r>
      <rPr>
        <sz val="10"/>
        <rFont val="Arial Narrow"/>
        <family val="2"/>
      </rPr>
      <t>SOLEIRA EM GRANITO, LARGURA 15 CM, ESPESSURA 2,0 CM. AF_09/2020</t>
    </r>
  </si>
  <si>
    <r>
      <rPr>
        <sz val="10"/>
        <rFont val="Arial Narrow"/>
        <family val="2"/>
      </rPr>
      <t>6.2.8</t>
    </r>
  </si>
  <si>
    <r>
      <rPr>
        <sz val="10"/>
        <rFont val="Arial Narrow"/>
        <family val="2"/>
      </rPr>
      <t>PISO EM GRANITO APLICADO EM CALÇADAS OU PISOS EXTERNOS. AF_05/2020</t>
    </r>
  </si>
  <si>
    <r>
      <rPr>
        <sz val="10"/>
        <rFont val="Arial Narrow"/>
        <family val="2"/>
      </rPr>
      <t>6.2.9</t>
    </r>
  </si>
  <si>
    <r>
      <rPr>
        <sz val="10"/>
        <rFont val="Arial Narrow"/>
        <family val="2"/>
      </rPr>
      <t>PISO TÊXTIL (CARPETE) EM MANTA (ROLO) E = 6 A 7 MM. AF_09/2020</t>
    </r>
  </si>
  <si>
    <r>
      <rPr>
        <sz val="10"/>
        <rFont val="Arial Narrow"/>
        <family val="2"/>
      </rPr>
      <t>7.1</t>
    </r>
  </si>
  <si>
    <r>
      <rPr>
        <sz val="10"/>
        <rFont val="Arial Narrow"/>
        <family val="2"/>
      </rPr>
      <t>CHAPISCO APLICADO EM ALVENARIAS E ESTRUTURAS DE CONCRETO INTERNAS, COM COLHER DE PEDREIRO. ARGAMASSA TRAÇO 1:3 COM PREPARO EM BETONEIRA 400L. AF_06/2014</t>
    </r>
  </si>
  <si>
    <r>
      <rPr>
        <sz val="10"/>
        <rFont val="Arial Narrow"/>
        <family val="2"/>
      </rPr>
      <t>7.2</t>
    </r>
  </si>
  <si>
    <r>
      <rPr>
        <sz val="10"/>
        <rFont val="Arial Narrow"/>
        <family val="2"/>
      </rPr>
      <t>MASSA ÚNICA, PARA RECEBIMENTO DE PINTURA, EM ARGAMASSA TRAÇO 1:2:8, PREPARO MECÂNICO COM BETONEIRA 400L, APLICADA MANUALMENTE EM FACES INTERNAS DE PAREDES, ESPESSURA DE 20MM, COM EXECUÇÃO DE TALISCAS. AF_06/2014</t>
    </r>
  </si>
  <si>
    <r>
      <rPr>
        <sz val="10"/>
        <rFont val="Arial Narrow"/>
        <family val="2"/>
      </rPr>
      <t>7.3</t>
    </r>
  </si>
  <si>
    <r>
      <rPr>
        <sz val="10"/>
        <rFont val="Arial Narrow"/>
        <family val="2"/>
      </rPr>
      <t>EMBOÇO OU MASSA ÚNICA EM ARGAMASSA TRAÇO 1:2:8, PREPARO MECÂNICO COM BETONEIRA 400 L, APLICADA MANUALMENTE EM PANOS CEGOS DE FACHADA (SEM PRESENÇA DE VÃOS), ESPESSURA MAIOR OU IGUAL A 50 MM. AF_06/2014</t>
    </r>
  </si>
  <si>
    <r>
      <rPr>
        <sz val="10"/>
        <rFont val="Arial Narrow"/>
        <family val="2"/>
      </rPr>
      <t>7.4</t>
    </r>
  </si>
  <si>
    <r>
      <rPr>
        <sz val="10"/>
        <rFont val="Arial Narrow"/>
        <family val="2"/>
      </rPr>
      <t>EMBOÇO, PARA RECEBIMENTO DE CERÂMICA, EM ARGAMASSA TRAÇO 1:2:8, PREPARO MECÂNICO COM BETONEIRA 400L, APLICADO MANUALMENTE EM FACES INTERNAS DE PAREDES, PARA AMBIENTE COM ÁREA ENTRE 5M2 E 10M2, ESPESSURA DE 20MM, COM EXECUÇÃO DE TALISCAS. AF_06/2014</t>
    </r>
  </si>
  <si>
    <r>
      <rPr>
        <sz val="10"/>
        <rFont val="Arial Narrow"/>
        <family val="2"/>
      </rPr>
      <t>7.5</t>
    </r>
  </si>
  <si>
    <r>
      <rPr>
        <sz val="10"/>
        <rFont val="Arial Narrow"/>
        <family val="2"/>
      </rPr>
      <t>REVESTIMENTO CERÂMICO PARA PAREDES INTERNAS COM PLACAS TIPO ESMALTADA EXTRA DE DIMENSÕES 33X45 CM APLICADAS EM AMBIENTES DE ÁREA MAIOR QUE 5 M² NA ALTURA INTEIRA DAS PAREDES. AF_06/2014</t>
    </r>
  </si>
  <si>
    <r>
      <rPr>
        <sz val="10"/>
        <rFont val="Arial Narrow"/>
        <family val="2"/>
      </rPr>
      <t>7.6</t>
    </r>
  </si>
  <si>
    <r>
      <rPr>
        <sz val="10"/>
        <rFont val="Arial Narrow"/>
        <family val="2"/>
      </rPr>
      <t>Revestimento cerâmico para piso ou parede, 61 x 61 cm, c/ piso porcelanato merano branco, INCEPA ou similar, PEI 5, aplicado com argamassa industrializada ac-iii, rejuntado, exclusive regularização de base ou emboço</t>
    </r>
  </si>
  <si>
    <r>
      <rPr>
        <sz val="10"/>
        <rFont val="Arial Narrow"/>
        <family val="2"/>
      </rPr>
      <t>7.7</t>
    </r>
  </si>
  <si>
    <r>
      <rPr>
        <sz val="10"/>
        <rFont val="Arial Narrow"/>
        <family val="2"/>
      </rPr>
      <t>CARPETE DE NYLON EM MANTA PARA TRAFEGO COMERCIAL PESADO, E = 6 A 7 MM (INSTALADO)</t>
    </r>
  </si>
  <si>
    <r>
      <rPr>
        <sz val="10"/>
        <rFont val="Arial Narrow"/>
        <family val="2"/>
      </rPr>
      <t>8.1</t>
    </r>
  </si>
  <si>
    <r>
      <rPr>
        <sz val="10"/>
        <rFont val="Arial Narrow"/>
        <family val="2"/>
      </rPr>
      <t>APLICAÇÃO DE FUNDO SELADOR ACRÍLICO EM PAREDES, UMA DEMÃO. AF_06/2014</t>
    </r>
  </si>
  <si>
    <r>
      <rPr>
        <sz val="10"/>
        <rFont val="Arial Narrow"/>
        <family val="2"/>
      </rPr>
      <t>8.2</t>
    </r>
  </si>
  <si>
    <r>
      <rPr>
        <sz val="10"/>
        <rFont val="Arial Narrow"/>
        <family val="2"/>
      </rPr>
      <t>APLICAÇÃO DE FUNDO SELADOR ACRÍLICO EM TETO, UMA DEMÃO. AF_06/2014</t>
    </r>
  </si>
  <si>
    <r>
      <rPr>
        <sz val="10"/>
        <rFont val="Arial Narrow"/>
        <family val="2"/>
      </rPr>
      <t>8.3</t>
    </r>
  </si>
  <si>
    <r>
      <rPr>
        <sz val="10"/>
        <rFont val="Arial Narrow"/>
        <family val="2"/>
      </rPr>
      <t>Emassamento de superfície, com aplicação de 02 demãos de massa acrílica, lixamento e retoques - Rev 01</t>
    </r>
  </si>
  <si>
    <r>
      <rPr>
        <sz val="10"/>
        <rFont val="Arial Narrow"/>
        <family val="2"/>
      </rPr>
      <t>8.4</t>
    </r>
  </si>
  <si>
    <r>
      <rPr>
        <sz val="10"/>
        <rFont val="Arial Narrow"/>
        <family val="2"/>
      </rPr>
      <t>APLICAÇÃO E LIXAMENTO DE MASSA LÁTEX EM PAREDES, DUAS DEMÃOS. AF_06/2014</t>
    </r>
  </si>
  <si>
    <r>
      <rPr>
        <sz val="10"/>
        <rFont val="Arial Narrow"/>
        <family val="2"/>
      </rPr>
      <t>8.5</t>
    </r>
  </si>
  <si>
    <r>
      <rPr>
        <sz val="10"/>
        <rFont val="Arial Narrow"/>
        <family val="2"/>
      </rPr>
      <t>APLICAÇÃO E LIXAMENTO DE MASSA LÁTEX EM TETO, UMA DEMÃO. AF_06/2014</t>
    </r>
  </si>
  <si>
    <r>
      <rPr>
        <sz val="10"/>
        <rFont val="Arial Narrow"/>
        <family val="2"/>
      </rPr>
      <t>8.6</t>
    </r>
  </si>
  <si>
    <r>
      <rPr>
        <sz val="10"/>
        <rFont val="Arial Narrow"/>
        <family val="2"/>
      </rPr>
      <t>APLICAÇÃO MANUAL DE PINTURA COM TINTA LÁTEX ACRÍLICA EM TETO, DUAS DEMÃOS. AF_06/2014</t>
    </r>
  </si>
  <si>
    <r>
      <rPr>
        <sz val="10"/>
        <rFont val="Arial Narrow"/>
        <family val="2"/>
      </rPr>
      <t>8.7</t>
    </r>
  </si>
  <si>
    <r>
      <rPr>
        <sz val="10"/>
        <rFont val="Arial Narrow"/>
        <family val="2"/>
      </rPr>
      <t>APLICAÇÃO MANUAL DE PINTURA COM TINTA LÁTEX ACRÍLICA EM PAREDES, DUAS DEMÃOS. AF_06/2014</t>
    </r>
  </si>
  <si>
    <r>
      <rPr>
        <sz val="10"/>
        <rFont val="Arial Narrow"/>
        <family val="2"/>
      </rPr>
      <t>8.8</t>
    </r>
  </si>
  <si>
    <r>
      <rPr>
        <sz val="10"/>
        <rFont val="Arial Narrow"/>
        <family val="2"/>
      </rPr>
      <t>PINTURA COM TINTA ALQUÍDICA DE FUNDO E ACABAMENTO (ESMALTE SINTÉTICO GRAFITE) PULVERIZADA SOBRE SUPERFÍCIES METÁLICAS (EXCETO PERFIL) EXECUTADO EM OBRA (POR DEMÃO). AF_01/2020_P</t>
    </r>
  </si>
  <si>
    <r>
      <rPr>
        <sz val="10"/>
        <rFont val="Arial Narrow"/>
        <family val="2"/>
      </rPr>
      <t>8.9</t>
    </r>
  </si>
  <si>
    <r>
      <rPr>
        <sz val="10"/>
        <rFont val="Arial Narrow"/>
        <family val="2"/>
      </rPr>
      <t>PINTURA FUNDO NIVELADOR ALQUÍDICO BRANCO EM MADEIRA. AF_01/2021</t>
    </r>
  </si>
  <si>
    <r>
      <rPr>
        <sz val="10"/>
        <rFont val="Arial Narrow"/>
        <family val="2"/>
      </rPr>
      <t>8.10</t>
    </r>
  </si>
  <si>
    <r>
      <rPr>
        <sz val="10"/>
        <rFont val="Arial Narrow"/>
        <family val="2"/>
      </rPr>
      <t>PINTURA TINTA DE ACABAMENTO (PIGMENTADA) ESMALTE SINTÉTICO BRILHANTE EM MADEIRA, 2 DEMÃOS. AF_01/2021</t>
    </r>
  </si>
  <si>
    <r>
      <rPr>
        <sz val="10"/>
        <rFont val="Arial Narrow"/>
        <family val="2"/>
      </rPr>
      <t>8.11</t>
    </r>
  </si>
  <si>
    <r>
      <rPr>
        <sz val="10"/>
        <rFont val="Arial Narrow"/>
        <family val="2"/>
      </rPr>
      <t>PINTURA DE PISO COM TINTA ACRÍLICA, APLICAÇÃO MANUAL, 2 DEMÃOS, INCLUSO FUNDO PREPARADOR. AF_05/2021</t>
    </r>
  </si>
  <si>
    <r>
      <rPr>
        <sz val="10"/>
        <rFont val="Arial Narrow"/>
        <family val="2"/>
      </rPr>
      <t>9.1.1</t>
    </r>
  </si>
  <si>
    <r>
      <rPr>
        <sz val="10"/>
        <rFont val="Arial Narrow"/>
        <family val="2"/>
      </rPr>
      <t>PONTO DE CONSUMO TERMINAL DE ÁGUA FRIA (SUBRAMAL) COM TUBULAÇÃO DE PVC, DN 25 MM, INSTALADO EM RAMAL DE ÁGUA, INCLUSOS RASGO E CHUMBAMENTO EM ALVENARIA. AF_12/2014</t>
    </r>
  </si>
  <si>
    <r>
      <rPr>
        <sz val="10"/>
        <rFont val="Arial Narrow"/>
        <family val="2"/>
      </rPr>
      <t>9.1.2</t>
    </r>
  </si>
  <si>
    <r>
      <rPr>
        <sz val="10"/>
        <rFont val="Arial Narrow"/>
        <family val="2"/>
      </rPr>
      <t>REGISTRO DE GAVETA BRUTO, LATÃO, ROSCÁVEL, 3/4", COM ACABAMENTO E CANOPLA CROMADOS - FORNECIMENTO E INSTALAÇÃO. AF_08/2021</t>
    </r>
  </si>
  <si>
    <r>
      <rPr>
        <sz val="10"/>
        <rFont val="Arial Narrow"/>
        <family val="2"/>
      </rPr>
      <t>9.1.3</t>
    </r>
  </si>
  <si>
    <r>
      <rPr>
        <sz val="10"/>
        <rFont val="Arial Narrow"/>
        <family val="2"/>
      </rPr>
      <t>TUBO, PVC, SOLDÁVEL, DN 32MM, INSTALADO EM RAMAL DE DISTRIBUIÇÃO DE ÁGUA - FORNECIMENTO E INSTALAÇÃO. AF_12/2014</t>
    </r>
  </si>
  <si>
    <r>
      <rPr>
        <sz val="10"/>
        <rFont val="Arial Narrow"/>
        <family val="2"/>
      </rPr>
      <t>9.1.4</t>
    </r>
  </si>
  <si>
    <r>
      <rPr>
        <sz val="10"/>
        <rFont val="Arial Narrow"/>
        <family val="2"/>
      </rPr>
      <t>JOELHO 90 GRAUS, PVC, SOLDÁVEL, DN 25MM, INSTALADO EM PRUMADA DE ÁGUA - FORNECIMENTO E INSTALAÇÃO. AF_12/2014</t>
    </r>
  </si>
  <si>
    <r>
      <rPr>
        <sz val="10"/>
        <rFont val="Arial Narrow"/>
        <family val="2"/>
      </rPr>
      <t>9.1.5</t>
    </r>
  </si>
  <si>
    <r>
      <rPr>
        <sz val="10"/>
        <rFont val="Arial Narrow"/>
        <family val="2"/>
      </rPr>
      <t>JOELHO 90 GRAUS, PVC, SOLDÁVEL, DN 32MM, INSTALADO EM PRUMADA DE ÁGUA - FORNECIMENTO E INSTALAÇÃO. AF_12/2014</t>
    </r>
  </si>
  <si>
    <r>
      <rPr>
        <sz val="10"/>
        <rFont val="Arial Narrow"/>
        <family val="2"/>
      </rPr>
      <t>9.1.6</t>
    </r>
  </si>
  <si>
    <r>
      <rPr>
        <sz val="10"/>
        <rFont val="Arial Narrow"/>
        <family val="2"/>
      </rPr>
      <t>TE, PVC, SOLDÁVEL, DN 32MM, INSTALADO EM PRUMADA DE ÁGUA - FORNECIMENTO E INSTALAÇÃO. AF_12/2014</t>
    </r>
  </si>
  <si>
    <r>
      <rPr>
        <sz val="10"/>
        <rFont val="Arial Narrow"/>
        <family val="2"/>
      </rPr>
      <t>9.1.7</t>
    </r>
  </si>
  <si>
    <r>
      <rPr>
        <sz val="10"/>
        <rFont val="Arial Narrow"/>
        <family val="2"/>
      </rPr>
      <t>TE, PVC, SOLDÁVEL, DN 25MM, INSTALADO EM RAMAL DE DISTRIBUIÇÃO DE ÁGUA - FORNECIMENTO E INSTALAÇÃO. AF_12/2014</t>
    </r>
  </si>
  <si>
    <r>
      <rPr>
        <sz val="10"/>
        <rFont val="Arial Narrow"/>
        <family val="2"/>
      </rPr>
      <t>9.1.8</t>
    </r>
  </si>
  <si>
    <r>
      <rPr>
        <sz val="10"/>
        <rFont val="Arial Narrow"/>
        <family val="2"/>
      </rPr>
      <t>ADAPTADOR CURTO COM BOLSA E ROSCA PARA REGISTRO, PVC, SOLDÁVEL, DN 25MM X 3/4?, INSTALADO EM RAMAL OU SUB-RAMAL DE ÁGUA - FORNECIMENTO E INSTALAÇÃO. AF_12/2014</t>
    </r>
  </si>
  <si>
    <r>
      <rPr>
        <sz val="10"/>
        <rFont val="Arial Narrow"/>
        <family val="2"/>
      </rPr>
      <t>9.2.1</t>
    </r>
  </si>
  <si>
    <r>
      <rPr>
        <sz val="10"/>
        <rFont val="Arial Narrow"/>
        <family val="2"/>
      </rPr>
      <t>Ponto de esgoto com tubo de pvc rígido soldável de Ø 100 mm (vaso sanitário)</t>
    </r>
  </si>
  <si>
    <r>
      <rPr>
        <sz val="10"/>
        <rFont val="Arial Narrow"/>
        <family val="2"/>
      </rPr>
      <t>pt</t>
    </r>
  </si>
  <si>
    <r>
      <rPr>
        <sz val="10"/>
        <rFont val="Arial Narrow"/>
        <family val="2"/>
      </rPr>
      <t>9.2.2</t>
    </r>
  </si>
  <si>
    <r>
      <rPr>
        <sz val="10"/>
        <rFont val="Arial Narrow"/>
        <family val="2"/>
      </rPr>
      <t>Ponto de esgoto com tubo de pvc rígido soldável de Ø 50 mm (pias de cozinha, máquinas de lavar, etc...)</t>
    </r>
  </si>
  <si>
    <r>
      <rPr>
        <sz val="10"/>
        <rFont val="Arial Narrow"/>
        <family val="2"/>
      </rPr>
      <t>9.2.3</t>
    </r>
  </si>
  <si>
    <r>
      <rPr>
        <sz val="10"/>
        <rFont val="Arial Narrow"/>
        <family val="2"/>
      </rPr>
      <t>Ponto de esgoto com tubo de pvc rígido soldável de Ø 40 mm (lavatórios, mictórios, ralos sifonados, etc...)</t>
    </r>
  </si>
  <si>
    <r>
      <rPr>
        <sz val="10"/>
        <rFont val="Arial Narrow"/>
        <family val="2"/>
      </rPr>
      <t>9.2.4</t>
    </r>
  </si>
  <si>
    <r>
      <rPr>
        <sz val="10"/>
        <rFont val="Arial Narrow"/>
        <family val="2"/>
      </rPr>
      <t>CAIXA DE GORDURA PEQUENA (CAPACIDADE: 19 L), CIRCULAR, EM PVC, DIÂMETRO INTERNO= 0,3 M. AF_12/2020</t>
    </r>
  </si>
  <si>
    <r>
      <rPr>
        <sz val="10"/>
        <rFont val="Arial Narrow"/>
        <family val="2"/>
      </rPr>
      <t>9.2.5</t>
    </r>
  </si>
  <si>
    <r>
      <rPr>
        <sz val="10"/>
        <rFont val="Arial Narrow"/>
        <family val="2"/>
      </rPr>
      <t>CAIXA ENTERRADA HIDRÁULICA RETANGULAR, EM ALVENARIA COM BLOCOS DE CONCRETO, DIMENSÕES INTERNAS: 0,6X0,6X0,6 M PARA REDE DE ESGOTO. AF_12/2020</t>
    </r>
  </si>
  <si>
    <r>
      <rPr>
        <sz val="10"/>
        <rFont val="Arial Narrow"/>
        <family val="2"/>
      </rPr>
      <t>9.2.6</t>
    </r>
  </si>
  <si>
    <r>
      <rPr>
        <sz val="10"/>
        <rFont val="Arial Narrow"/>
        <family val="2"/>
      </rPr>
      <t>CAIXA SIFONADA, PVC, DN 100 X 100 X 50 MM, JUNTA ELÁSTICA, FORNECIDA E INSTALADA EM RAMAL DE DESCARGA OU EM RAMAL DE ESGOTO SANITÁRIO. AF_12/2014</t>
    </r>
  </si>
  <si>
    <r>
      <rPr>
        <sz val="10"/>
        <rFont val="Arial Narrow"/>
        <family val="2"/>
      </rPr>
      <t>9.2.7</t>
    </r>
  </si>
  <si>
    <r>
      <rPr>
        <sz val="10"/>
        <rFont val="Arial Narrow"/>
        <family val="2"/>
      </rPr>
      <t>TUBO PVC, SERIE NORMAL, ESGOTO PREDIAL, DN 50 MM, FORNECIDO E INSTALADO EM PRUMADA DE ESGOTO SANITÁRIO OU VENTILAÇÃO. AF_12/2014</t>
    </r>
  </si>
  <si>
    <r>
      <rPr>
        <sz val="10"/>
        <rFont val="Arial Narrow"/>
        <family val="2"/>
      </rPr>
      <t>9.2.8</t>
    </r>
  </si>
  <si>
    <r>
      <rPr>
        <sz val="10"/>
        <rFont val="Arial Narrow"/>
        <family val="2"/>
      </rPr>
      <t>Terminal de ventilação em pvc rígido soldável, para esgoto primário, diâm = 50mm</t>
    </r>
  </si>
  <si>
    <r>
      <rPr>
        <sz val="10"/>
        <rFont val="Arial Narrow"/>
        <family val="2"/>
      </rPr>
      <t>9.2.9</t>
    </r>
  </si>
  <si>
    <r>
      <rPr>
        <sz val="10"/>
        <rFont val="Arial Narrow"/>
        <family val="2"/>
      </rPr>
      <t>TUBO PVC, SERIE NORMAL, ESGOTO PREDIAL, DN 100 MM, FORNECIDO E INSTALADO EM PRUMADA DE ESGOTO SANITÁRIO OU VENTILAÇÃO. AF_12/2014</t>
    </r>
  </si>
  <si>
    <r>
      <rPr>
        <sz val="10"/>
        <rFont val="Arial Narrow"/>
        <family val="2"/>
      </rPr>
      <t>9.3.1</t>
    </r>
  </si>
  <si>
    <r>
      <rPr>
        <sz val="10"/>
        <rFont val="Arial Narrow"/>
        <family val="2"/>
      </rPr>
      <t>TUBO PVC, SÉRIE R, ÁGUA PLUVIAL, DN 75 MM, FORNECIDO E INSTALADO EM CONDUTORES VERTICAIS DE ÁGUAS PLUVIAIS. AF_12/2014</t>
    </r>
  </si>
  <si>
    <r>
      <rPr>
        <sz val="10"/>
        <rFont val="Arial Narrow"/>
        <family val="2"/>
      </rPr>
      <t>9.3.2</t>
    </r>
  </si>
  <si>
    <r>
      <rPr>
        <sz val="10"/>
        <rFont val="Arial Narrow"/>
        <family val="2"/>
      </rPr>
      <t>JOELHO 90 GRAUS, PVC, SERIE R, ÁGUA PLUVIAL, DN 75 MM, JUNTA ELÁSTICA, FORNECIDO E INSTALADO EM CONDUTORES VERTICAIS DE ÁGUAS PLUVIAIS. AF_12/2014</t>
    </r>
  </si>
  <si>
    <r>
      <rPr>
        <sz val="10"/>
        <rFont val="Arial Narrow"/>
        <family val="2"/>
      </rPr>
      <t>9.3.3</t>
    </r>
  </si>
  <si>
    <r>
      <rPr>
        <sz val="10"/>
        <rFont val="Arial Narrow"/>
        <family val="2"/>
      </rPr>
      <t>LUVA SIMPLES, PVC, SERIE R, ÁGUA PLUVIAL, DN 100 MM, JUNTA ELÁSTICA, FORNECIDO E INSTALADO EM CONDUTORES VERTICAIS DE ÁGUAS PLUVIAIS. AF_12/2014</t>
    </r>
  </si>
  <si>
    <r>
      <rPr>
        <sz val="10"/>
        <rFont val="Arial Narrow"/>
        <family val="2"/>
      </rPr>
      <t>9.3.4</t>
    </r>
  </si>
  <si>
    <r>
      <rPr>
        <sz val="10"/>
        <rFont val="Arial Narrow"/>
        <family val="2"/>
      </rPr>
      <t>TÊ, PVC, SERIE R, ÁGUA PLUVIAL, DN 75 X 75 MM, JUNTA ELÁSTICA, FORNECIDO E INSTALADO EM CONDUTORES VERTICAIS DE ÁGUAS PLUVIAIS. AF_12/2014</t>
    </r>
  </si>
  <si>
    <r>
      <rPr>
        <sz val="10"/>
        <rFont val="Arial Narrow"/>
        <family val="2"/>
      </rPr>
      <t>9.3.5</t>
    </r>
  </si>
  <si>
    <r>
      <rPr>
        <sz val="10"/>
        <rFont val="Arial Narrow"/>
        <family val="2"/>
      </rPr>
      <t>9.3.6</t>
    </r>
  </si>
  <si>
    <r>
      <rPr>
        <sz val="10"/>
        <rFont val="Arial Narrow"/>
        <family val="2"/>
      </rPr>
      <t>CAIXA ENTERRADA HIDRÁULICA RETANGULAR EM ALVENARIA COM TIJOLOS CERÂMICOS MACIÇOS, DIMENSÕES INTERNAS: 0,8X0,8X0,6 M PARA REDE DE DRENAGEM. AF_12/2020</t>
    </r>
  </si>
  <si>
    <r>
      <rPr>
        <sz val="10"/>
        <rFont val="Arial Narrow"/>
        <family val="2"/>
      </rPr>
      <t>10.1</t>
    </r>
  </si>
  <si>
    <r>
      <rPr>
        <sz val="10"/>
        <rFont val="Arial Narrow"/>
        <family val="2"/>
      </rPr>
      <t>ELETRODUTO FLEXÍVEL CORRUGADO, PVC, DN 25 MM (3/4"), PARA CIRCUITOS TERMINAIS, INSTALADO EM LAJE - FORNECIMENTO E INSTALAÇÃO. AF_12/2015</t>
    </r>
  </si>
  <si>
    <r>
      <rPr>
        <sz val="10"/>
        <rFont val="Arial Narrow"/>
        <family val="2"/>
      </rPr>
      <t>10.2</t>
    </r>
  </si>
  <si>
    <r>
      <rPr>
        <sz val="10"/>
        <rFont val="Arial Narrow"/>
        <family val="2"/>
      </rPr>
      <t>ELETRODUTO FLEXÍVEL CORRUGADO, PVC, DN 32 MM (1"), PARA CIRCUITOS TERMINAIS, INSTALADO EM LAJE - FORNECIMENTO E INSTALAÇÃO. AF_12/2015</t>
    </r>
  </si>
  <si>
    <r>
      <rPr>
        <sz val="10"/>
        <rFont val="Arial Narrow"/>
        <family val="2"/>
      </rPr>
      <t>10.3</t>
    </r>
  </si>
  <si>
    <r>
      <rPr>
        <sz val="10"/>
        <rFont val="Arial Narrow"/>
        <family val="2"/>
      </rPr>
      <t>ELETRODUTO FLEXÍVEL CORRUGADO, PEAD, DN 50 (1 ½?) - FORNECIMENTO E INSTALAÇÃO. AF_04/2016</t>
    </r>
  </si>
  <si>
    <r>
      <rPr>
        <sz val="10"/>
        <rFont val="Arial Narrow"/>
        <family val="2"/>
      </rPr>
      <t>10.4</t>
    </r>
  </si>
  <si>
    <r>
      <rPr>
        <sz val="10"/>
        <rFont val="Arial Narrow"/>
        <family val="2"/>
      </rPr>
      <t>ELETRODUTO RÍGIDO ROSCÁVEL, PVC, DN 50 MM (1 1/2") - FORNECIMENTO E INSTALAÇÃO. AF_12/2015</t>
    </r>
  </si>
  <si>
    <r>
      <rPr>
        <sz val="10"/>
        <rFont val="Arial Narrow"/>
        <family val="2"/>
      </rPr>
      <t>10.5</t>
    </r>
  </si>
  <si>
    <r>
      <rPr>
        <sz val="10"/>
        <rFont val="Arial Narrow"/>
        <family val="2"/>
      </rPr>
      <t>LUVA PARA ELETRODUTO, PVC, ROSCÁVEL, DN 50 MM (1 1/2") - FORNECIMENTO E INSTALAÇÃO. AF_12/2015</t>
    </r>
  </si>
  <si>
    <r>
      <rPr>
        <sz val="10"/>
        <rFont val="Arial Narrow"/>
        <family val="2"/>
      </rPr>
      <t>10.6</t>
    </r>
  </si>
  <si>
    <r>
      <rPr>
        <sz val="10"/>
        <rFont val="Arial Narrow"/>
        <family val="2"/>
      </rPr>
      <t>CAIXA RETANGULAR 4" X 2" MÉDIA (1,30 M DO PISO), PVC, INSTALADA EM PAREDE - FORNECIMENTO E INSTALAÇÃO. AF_12/2015</t>
    </r>
  </si>
  <si>
    <r>
      <rPr>
        <sz val="10"/>
        <rFont val="Arial Narrow"/>
        <family val="2"/>
      </rPr>
      <t>10.7</t>
    </r>
  </si>
  <si>
    <r>
      <rPr>
        <sz val="10"/>
        <rFont val="Arial Narrow"/>
        <family val="2"/>
      </rPr>
      <t>CAIXA RETANGULAR 4" X 4" MÉDIA (1,30 M DO PISO), PVC, INSTALADA EM PAREDE - FORNECIMENTO E INSTALAÇÃO. AF_12/2015</t>
    </r>
  </si>
  <si>
    <r>
      <rPr>
        <sz val="10"/>
        <rFont val="Arial Narrow"/>
        <family val="2"/>
      </rPr>
      <t>10.8</t>
    </r>
  </si>
  <si>
    <r>
      <rPr>
        <sz val="10"/>
        <rFont val="Arial Narrow"/>
        <family val="2"/>
      </rPr>
      <t>CAIXA OCTOGONAL 4" X 4", PVC, INSTALADA EM LAJE - FORNECIMENTO E INSTALAÇÃO. AF_12/2015</t>
    </r>
  </si>
  <si>
    <r>
      <rPr>
        <sz val="10"/>
        <rFont val="Arial Narrow"/>
        <family val="2"/>
      </rPr>
      <t>10.9</t>
    </r>
  </si>
  <si>
    <r>
      <rPr>
        <sz val="10"/>
        <rFont val="Arial Narrow"/>
        <family val="2"/>
      </rPr>
      <t>Caixa de passagem pvc 15x15x8cm p/eletrica, tipo Aquatic ou similar</t>
    </r>
  </si>
  <si>
    <r>
      <rPr>
        <sz val="10"/>
        <rFont val="Arial Narrow"/>
        <family val="2"/>
      </rPr>
      <t>10.10</t>
    </r>
  </si>
  <si>
    <r>
      <rPr>
        <sz val="10"/>
        <rFont val="Arial Narrow"/>
        <family val="2"/>
      </rPr>
      <t>CABO DE COBRE FLEXÍVEL ISOLADO, 1,5 MM², ANTI-CHAMA 450/750 V, PARA CIRCUITOS TERMINAIS - FORNECIMENTO E INSTALAÇÃO. AF_12/2015</t>
    </r>
  </si>
  <si>
    <r>
      <rPr>
        <sz val="10"/>
        <rFont val="Arial Narrow"/>
        <family val="2"/>
      </rPr>
      <t>10.11</t>
    </r>
  </si>
  <si>
    <r>
      <rPr>
        <sz val="10"/>
        <rFont val="Arial Narrow"/>
        <family val="2"/>
      </rPr>
      <t>CABO DE COBRE FLEXÍVEL ISOLADO, 2,5 MM², ANTI-CHAMA 450/750 V, PARA CIRCUITOS TERMINAIS - FORNECIMENTO E INSTALAÇÃO. AF_12/2015</t>
    </r>
  </si>
  <si>
    <r>
      <rPr>
        <sz val="10"/>
        <rFont val="Arial Narrow"/>
        <family val="2"/>
      </rPr>
      <t>10.12</t>
    </r>
  </si>
  <si>
    <r>
      <rPr>
        <sz val="10"/>
        <rFont val="Arial Narrow"/>
        <family val="2"/>
      </rPr>
      <t>CABO DE COBRE FLEXÍVEL ISOLADO, 4 MM², ANTI-CHAMA 450/750 V, PARA CIRCUITOS TERMINAIS - FORNECIMENTO E INSTALAÇÃO. AF_12/2015</t>
    </r>
  </si>
  <si>
    <r>
      <rPr>
        <sz val="10"/>
        <rFont val="Arial Narrow"/>
        <family val="2"/>
      </rPr>
      <t>10.13</t>
    </r>
  </si>
  <si>
    <r>
      <rPr>
        <sz val="10"/>
        <rFont val="Arial Narrow"/>
        <family val="2"/>
      </rPr>
      <t>Cabo de cobre isolado em EPR flexível unipolar 10mm² - 0,6Kv/1Kv/90°</t>
    </r>
  </si>
  <si>
    <r>
      <rPr>
        <sz val="10"/>
        <rFont val="Arial Narrow"/>
        <family val="2"/>
      </rPr>
      <t>10.14</t>
    </r>
  </si>
  <si>
    <r>
      <rPr>
        <sz val="10"/>
        <rFont val="Arial Narrow"/>
        <family val="2"/>
      </rPr>
      <t>INTERRUPTOR SIMPLES (1 MÓDULO), 10A/250V, INCLUINDO SUPORTE E PLACA - FORNECIMENTO E INSTALAÇÃO. AF_12/2015</t>
    </r>
  </si>
  <si>
    <r>
      <rPr>
        <sz val="10"/>
        <rFont val="Arial Narrow"/>
        <family val="2"/>
      </rPr>
      <t>10.15</t>
    </r>
  </si>
  <si>
    <r>
      <rPr>
        <sz val="10"/>
        <rFont val="Arial Narrow"/>
        <family val="2"/>
      </rPr>
      <t>INTERRUPTOR SIMPLES (2 MÓDULOS), 10A/250V, INCLUINDO SUPORTE E PLACA - FORNECIMENTO E INSTALAÇÃO. AF_12/2015</t>
    </r>
  </si>
  <si>
    <r>
      <rPr>
        <sz val="10"/>
        <rFont val="Arial Narrow"/>
        <family val="2"/>
      </rPr>
      <t>10.16</t>
    </r>
  </si>
  <si>
    <r>
      <rPr>
        <sz val="10"/>
        <rFont val="Arial Narrow"/>
        <family val="2"/>
      </rPr>
      <t>INTERRUPTOR SIMPLES (3 MÓDULOS), 10A/250V, INCLUINDO SUPORTE E PLACA - FORNECIMENTO E INSTALAÇÃO. AF_12/2015</t>
    </r>
  </si>
  <si>
    <r>
      <rPr>
        <sz val="10"/>
        <rFont val="Arial Narrow"/>
        <family val="2"/>
      </rPr>
      <t>10.17</t>
    </r>
  </si>
  <si>
    <r>
      <rPr>
        <sz val="10"/>
        <rFont val="Arial Narrow"/>
        <family val="2"/>
      </rPr>
      <t>INTERRUPTOR PARALELO (2 MÓDULOS), 10A/250V, INCLUINDO SUPORTE E PLACA - FORNECIMENTO E INSTALAÇÃO. AF_12/2015</t>
    </r>
  </si>
  <si>
    <r>
      <rPr>
        <sz val="10"/>
        <rFont val="Arial Narrow"/>
        <family val="2"/>
      </rPr>
      <t>10.18</t>
    </r>
  </si>
  <si>
    <r>
      <rPr>
        <sz val="10"/>
        <rFont val="Arial Narrow"/>
        <family val="2"/>
      </rPr>
      <t>TOMADA BAIXA DE EMBUTIR (1 MÓDULO), 2P+T 10 A, INCLUINDO SUPORTE E PLACA - FORNECIMENTO E INSTALAÇÃO. AF_12/2015</t>
    </r>
  </si>
  <si>
    <r>
      <rPr>
        <sz val="10"/>
        <rFont val="Arial Narrow"/>
        <family val="2"/>
      </rPr>
      <t>10.19</t>
    </r>
  </si>
  <si>
    <r>
      <rPr>
        <sz val="10"/>
        <rFont val="Arial Narrow"/>
        <family val="2"/>
      </rPr>
      <t>TOMADA ALTA DE EMBUTIR (1 MÓDULO), 2P+T 20 A, INCLUINDO SUPORTE E PLACA - FORNECIMENTO E INSTALAÇÃO. AF_12/2015</t>
    </r>
  </si>
  <si>
    <r>
      <rPr>
        <sz val="10"/>
        <rFont val="Arial Narrow"/>
        <family val="2"/>
      </rPr>
      <t>10.20</t>
    </r>
  </si>
  <si>
    <r>
      <rPr>
        <sz val="10"/>
        <rFont val="Arial Narrow"/>
        <family val="2"/>
      </rPr>
      <t>LUMINÁRIA PLAFON DE TETO TIPO EMBUTIR RETÂNGULAR BRANCA COM LUZ QUENTE 24W</t>
    </r>
  </si>
  <si>
    <r>
      <rPr>
        <sz val="10"/>
        <rFont val="Arial Narrow"/>
        <family val="2"/>
      </rPr>
      <t>10.21</t>
    </r>
  </si>
  <si>
    <r>
      <rPr>
        <sz val="10"/>
        <rFont val="Arial Narrow"/>
        <family val="2"/>
      </rPr>
      <t>LUMINÁRIA DE PISO DE EMBUTIR COM LÂMPADA DE 5W, COM TEMPERATURA DE COR FRIA ÂMBA</t>
    </r>
  </si>
  <si>
    <r>
      <rPr>
        <sz val="10"/>
        <rFont val="Arial Narrow"/>
        <family val="2"/>
      </rPr>
      <t>10.22</t>
    </r>
  </si>
  <si>
    <r>
      <rPr>
        <sz val="10"/>
        <rFont val="Arial Narrow"/>
        <family val="2"/>
      </rPr>
      <t>Luminária tipo plafon (sobrepor), quadrada, 24x24cm, em aluminio pintado na cor branca, c/difusor em vidro, Aladin ou similar</t>
    </r>
  </si>
  <si>
    <r>
      <rPr>
        <sz val="10"/>
        <rFont val="Arial Narrow"/>
        <family val="2"/>
      </rPr>
      <t>10.23</t>
    </r>
  </si>
  <si>
    <r>
      <rPr>
        <sz val="10"/>
        <rFont val="Arial Narrow"/>
        <family val="2"/>
      </rPr>
      <t>Luminária tipo balizador para ambiente aberto, corpo em alumínio fundido pintado, difusor em vidro frisado temperado, ref. EX02-S, da Lumicenter ou simiular (tipo tartaruga)</t>
    </r>
  </si>
  <si>
    <r>
      <rPr>
        <sz val="10"/>
        <rFont val="Arial Narrow"/>
        <family val="2"/>
      </rPr>
      <t>10.24</t>
    </r>
  </si>
  <si>
    <r>
      <rPr>
        <sz val="10"/>
        <rFont val="Arial Narrow"/>
        <family val="2"/>
      </rPr>
      <t>LUMINÁRIA TIPO SPOT SIMPLES C/ LÂMPADA INCANDESCENTE</t>
    </r>
  </si>
  <si>
    <r>
      <rPr>
        <sz val="10"/>
        <rFont val="Arial Narrow"/>
        <family val="2"/>
      </rPr>
      <t>10.25</t>
    </r>
  </si>
  <si>
    <r>
      <rPr>
        <sz val="10"/>
        <rFont val="Arial Narrow"/>
        <family val="2"/>
      </rPr>
      <t>POSTE DE ILUMINAÇÃO TIPO GLOBO/BOLA COM TRÊS PÉTALAS</t>
    </r>
  </si>
  <si>
    <r>
      <rPr>
        <sz val="10"/>
        <rFont val="Arial Narrow"/>
        <family val="2"/>
      </rPr>
      <t>10.26</t>
    </r>
  </si>
  <si>
    <r>
      <rPr>
        <sz val="10"/>
        <rFont val="Arial Narrow"/>
        <family val="2"/>
      </rPr>
      <t>CALHA LUMINOSA EM LED</t>
    </r>
  </si>
  <si>
    <r>
      <rPr>
        <sz val="10"/>
        <rFont val="Arial Narrow"/>
        <family val="2"/>
      </rPr>
      <t>10.27</t>
    </r>
  </si>
  <si>
    <r>
      <rPr>
        <sz val="10"/>
        <rFont val="Arial Narrow"/>
        <family val="2"/>
      </rPr>
      <t>DISJUNTOR MONOPOLAR TIPO DIN, CORRENTE NOMINAL DE 10A - FORNECIMENTO E INSTALAÇÃO. AF_10/2020</t>
    </r>
  </si>
  <si>
    <r>
      <rPr>
        <sz val="10"/>
        <rFont val="Arial Narrow"/>
        <family val="2"/>
      </rPr>
      <t>10.28</t>
    </r>
  </si>
  <si>
    <r>
      <rPr>
        <sz val="10"/>
        <rFont val="Arial Narrow"/>
        <family val="2"/>
      </rPr>
      <t>DISJUNTOR MONOPOLAR TIPO DIN, CORRENTE NOMINAL DE 16A - FORNECIMENTO E INSTALAÇÃO. AF_10/2020</t>
    </r>
  </si>
  <si>
    <r>
      <rPr>
        <sz val="10"/>
        <rFont val="Arial Narrow"/>
        <family val="2"/>
      </rPr>
      <t>10.29</t>
    </r>
  </si>
  <si>
    <r>
      <rPr>
        <sz val="10"/>
        <rFont val="Arial Narrow"/>
        <family val="2"/>
      </rPr>
      <t>DISJUNTOR MONOPOLAR TIPO DIN, CORRENTE NOMINAL DE 20A - FORNECIMENTO E INSTALAÇÃO. AF_10/2020</t>
    </r>
  </si>
  <si>
    <r>
      <rPr>
        <sz val="10"/>
        <rFont val="Arial Narrow"/>
        <family val="2"/>
      </rPr>
      <t>10.30</t>
    </r>
  </si>
  <si>
    <r>
      <rPr>
        <sz val="10"/>
        <rFont val="Arial Narrow"/>
        <family val="2"/>
      </rPr>
      <t>DISJUNTOR MONOPOLAR TIPO DIN, CORRENTE NOMINAL DE 32A - FORNECIMENTO E INSTALAÇÃO. AF_10/2020</t>
    </r>
  </si>
  <si>
    <r>
      <rPr>
        <sz val="10"/>
        <rFont val="Arial Narrow"/>
        <family val="2"/>
      </rPr>
      <t>10.31</t>
    </r>
  </si>
  <si>
    <r>
      <rPr>
        <sz val="10"/>
        <rFont val="Arial Narrow"/>
        <family val="2"/>
      </rPr>
      <t>QUADRO DE DISTRIBUIÇÃO DE LUZ EMBUTIR ATÉ 24 DIVISÕES 332X332X95mm, C/BARRAMENTO</t>
    </r>
  </si>
  <si>
    <r>
      <rPr>
        <sz val="10"/>
        <rFont val="Arial Narrow"/>
        <family val="2"/>
      </rPr>
      <t>10.32</t>
    </r>
  </si>
  <si>
    <r>
      <rPr>
        <sz val="10"/>
        <rFont val="Arial Narrow"/>
        <family val="2"/>
      </rPr>
      <t>Ponto seco de tomada p/ lógica, com eletroduto pvc rígido embutido, Ø 3/4"</t>
    </r>
  </si>
  <si>
    <r>
      <rPr>
        <sz val="10"/>
        <rFont val="Arial Narrow"/>
        <family val="2"/>
      </rPr>
      <t>10.33</t>
    </r>
  </si>
  <si>
    <r>
      <rPr>
        <sz val="10"/>
        <rFont val="Arial Narrow"/>
        <family val="2"/>
      </rPr>
      <t>Ponto de som (sem fiação) com eletroduto condulete pvc 3/4" (aparente) - Rev. 01</t>
    </r>
  </si>
  <si>
    <r>
      <rPr>
        <sz val="10"/>
        <rFont val="Arial Narrow"/>
        <family val="2"/>
      </rPr>
      <t>11.1</t>
    </r>
  </si>
  <si>
    <r>
      <rPr>
        <sz val="10"/>
        <rFont val="Arial Narrow"/>
        <family val="2"/>
      </rPr>
      <t>CAIXA D´ÁGUA EM POLIÉSTER REFORÇADO COM FIBRA DE VIDRO, 10000 LITROS - FORNECIMENTO E INSTALAÇÃO. AF_06/2021</t>
    </r>
  </si>
  <si>
    <r>
      <rPr>
        <sz val="10"/>
        <rFont val="Arial Narrow"/>
        <family val="2"/>
      </rPr>
      <t>11.2</t>
    </r>
  </si>
  <si>
    <r>
      <rPr>
        <sz val="10"/>
        <rFont val="Arial Narrow"/>
        <family val="2"/>
      </rPr>
      <t>Extintor de pó químico ABC, capacidade 6 kg, alcance médio do jato 5m , tempo de descarga 12s, NBR9443, 9444, 10721</t>
    </r>
  </si>
  <si>
    <r>
      <rPr>
        <sz val="10"/>
        <rFont val="Arial Narrow"/>
        <family val="2"/>
      </rPr>
      <t>11.3</t>
    </r>
  </si>
  <si>
    <r>
      <rPr>
        <sz val="10"/>
        <rFont val="Arial Narrow"/>
        <family val="2"/>
      </rPr>
      <t>EXTINTOR DE INCÊNDIO PORTÁTIL COM CARGA DE PQS DE 12 KG, CLASSE BC - FORNECIMENTO E INSTALAÇÃO. AF_10/2020_P</t>
    </r>
  </si>
  <si>
    <r>
      <rPr>
        <sz val="10"/>
        <rFont val="Arial Narrow"/>
        <family val="2"/>
      </rPr>
      <t>11.4</t>
    </r>
  </si>
  <si>
    <r>
      <rPr>
        <sz val="10"/>
        <rFont val="Arial Narrow"/>
        <family val="2"/>
      </rPr>
      <t>EXTINTOR DE INCÊNDIO PORTÁTIL COM CARGA DE ÁGUA PRESSURIZADA DE 10 L, CLASSE A - FORNECIMENTO E INSTALAÇÃO. AF_10/2020_P</t>
    </r>
  </si>
  <si>
    <r>
      <rPr>
        <sz val="10"/>
        <rFont val="Arial Narrow"/>
        <family val="2"/>
      </rPr>
      <t>11.5</t>
    </r>
  </si>
  <si>
    <r>
      <rPr>
        <sz val="10"/>
        <rFont val="Arial Narrow"/>
        <family val="2"/>
      </rPr>
      <t>PLACA DE SINALIZACAO DE SEGURANCA CONTRA INCENDIO, FOTOLUMINESCENTE, RETANGULAR, *20 X 40* CM, EM PVC *2* MM ANTI-CHAMAS (SIMBOLOS, CORES E PICTOGRAMAS CONFORME NBR 16820)</t>
    </r>
  </si>
  <si>
    <r>
      <rPr>
        <sz val="10"/>
        <rFont val="Arial Narrow"/>
        <family val="2"/>
      </rPr>
      <t>11.6</t>
    </r>
  </si>
  <si>
    <r>
      <rPr>
        <sz val="10"/>
        <rFont val="Arial Narrow"/>
        <family val="2"/>
      </rPr>
      <t>PLACA DE SINALIZACAO DE SEGURANCA CONTRA INCENDIO, FOTOLUMINESCENTE, QUADRADA, *20 X 20* CM, EM PVC *2* MM ANTI-CHAMAS (SIMBOLOS, CORES E PICTOGRAMAS CONFORME NBR 16820)</t>
    </r>
  </si>
  <si>
    <r>
      <rPr>
        <sz val="10"/>
        <rFont val="Arial Narrow"/>
        <family val="2"/>
      </rPr>
      <t>11.7</t>
    </r>
  </si>
  <si>
    <r>
      <rPr>
        <sz val="10"/>
        <rFont val="Arial Narrow"/>
        <family val="2"/>
      </rPr>
      <t>Luminária de emergência, de sobrepor, tipo bloco autônomo, com autonomia de 1h, modelo LLE-LLEDDF, da KBR ou si</t>
    </r>
  </si>
  <si>
    <r>
      <rPr>
        <sz val="10"/>
        <rFont val="Arial Narrow"/>
        <family val="2"/>
      </rPr>
      <t>11.8</t>
    </r>
  </si>
  <si>
    <r>
      <rPr>
        <sz val="10"/>
        <rFont val="Arial Narrow"/>
        <family val="2"/>
      </rPr>
      <t>LUMINÁRIA DE EMERGÊNCIA, COM 30 LÂMPADAS LED DE 2 W, SEM REATOR - FORNECIMENTO E INSTALAÇÃO. AF_02/2020</t>
    </r>
  </si>
  <si>
    <r>
      <rPr>
        <sz val="10"/>
        <rFont val="Arial Narrow"/>
        <family val="2"/>
      </rPr>
      <t>11.9</t>
    </r>
  </si>
  <si>
    <r>
      <rPr>
        <sz val="10"/>
        <rFont val="Arial Narrow"/>
        <family val="2"/>
      </rPr>
      <t>CAIXA DE INCÊNDIO 45X75X17CM - FORNECIMENTO E INSTALAÇÃO. AF_10/2020</t>
    </r>
  </si>
  <si>
    <r>
      <rPr>
        <sz val="10"/>
        <rFont val="Arial Narrow"/>
        <family val="2"/>
      </rPr>
      <t>11.10</t>
    </r>
  </si>
  <si>
    <r>
      <rPr>
        <sz val="10"/>
        <rFont val="Arial Narrow"/>
        <family val="2"/>
      </rPr>
      <t>MANGUEIRA DE INCENDIO, TIPO 2, DE 1 1/2", COMPRIMENTO = 15 M, TECIDO EM FIO DE POLIESTER E TUBO INTERNO EM BORRACHA SINTETICA, COM UNIOES ENGATE RAPIDO</t>
    </r>
  </si>
  <si>
    <r>
      <rPr>
        <sz val="10"/>
        <rFont val="Arial Narrow"/>
        <family val="2"/>
      </rPr>
      <t>11.11</t>
    </r>
  </si>
  <si>
    <r>
      <rPr>
        <sz val="10"/>
        <rFont val="Arial Narrow"/>
        <family val="2"/>
      </rPr>
      <t>ESGUICHO JATO REGULAVEL, TIPO ELKHART, ENGATE RAPIDO 1 1/2", PARA COMBATE A INCENDIO</t>
    </r>
  </si>
  <si>
    <r>
      <rPr>
        <sz val="10"/>
        <rFont val="Arial Narrow"/>
        <family val="2"/>
      </rPr>
      <t>11.12</t>
    </r>
  </si>
  <si>
    <r>
      <rPr>
        <sz val="10"/>
        <rFont val="Arial Narrow"/>
        <family val="2"/>
      </rPr>
      <t>CHAVE DUPLA PARA CONEXOES TIPO STORZ, ENGATE RAPIDO 1 1/2" X 2 1/2", EM LATAO, PARA INSTALACAO PREDIAL COMBATE A INCENDIO</t>
    </r>
  </si>
  <si>
    <r>
      <rPr>
        <sz val="10"/>
        <rFont val="Arial Narrow"/>
        <family val="2"/>
      </rPr>
      <t>11.13</t>
    </r>
  </si>
  <si>
    <r>
      <rPr>
        <sz val="10"/>
        <rFont val="Arial Narrow"/>
        <family val="2"/>
      </rPr>
      <t>REGISTRO OU VALVULA GLOBO ANGULAR EM LATAO, PARA HIDRANTES EM INSTALACAO PREDIAL DE INCENDIO, 45 GRAUS, DIAMETRO DE 2 1/2", COM VOLANTE, CLASSE DE PRESSAO DE ATE 200 PSI</t>
    </r>
  </si>
  <si>
    <r>
      <rPr>
        <sz val="10"/>
        <rFont val="Arial Narrow"/>
        <family val="2"/>
      </rPr>
      <t>11.14</t>
    </r>
  </si>
  <si>
    <r>
      <rPr>
        <sz val="10"/>
        <rFont val="Arial Narrow"/>
        <family val="2"/>
      </rPr>
      <t>Fornecimento e instalação de adaptador storz para engate rápido 2 1/2" x 2 1/2" com tampão e corrente (incêndio)</t>
    </r>
  </si>
  <si>
    <r>
      <rPr>
        <sz val="10"/>
        <rFont val="Arial Narrow"/>
        <family val="2"/>
      </rPr>
      <t>11.15</t>
    </r>
  </si>
  <si>
    <r>
      <rPr>
        <sz val="10"/>
        <rFont val="Arial Narrow"/>
        <family val="2"/>
      </rPr>
      <t>ADAPTADOR, EM LATAO, ENGATE RAPIDO1 1/2" X ROSCA INTERNA 5 FIOS 2 1/2", PARA INSTALACAO PREDIAL DE COMBATE A INCENDIO</t>
    </r>
  </si>
  <si>
    <r>
      <rPr>
        <sz val="10"/>
        <rFont val="Arial Narrow"/>
        <family val="2"/>
      </rPr>
      <t>11.16</t>
    </r>
  </si>
  <si>
    <r>
      <rPr>
        <sz val="10"/>
        <rFont val="Arial Narrow"/>
        <family val="2"/>
      </rPr>
      <t>TAMPAO COM CORRENTE, EM LATAO, ENGATE RAPIDO 2 1/2", PARA INSTALACAO PREDIAL DE COMBATE A INCENDIO</t>
    </r>
  </si>
  <si>
    <r>
      <rPr>
        <sz val="10"/>
        <rFont val="Arial Narrow"/>
        <family val="2"/>
      </rPr>
      <t>11.17</t>
    </r>
  </si>
  <si>
    <r>
      <rPr>
        <sz val="10"/>
        <rFont val="Arial Narrow"/>
        <family val="2"/>
      </rPr>
      <t>Conjunto moto-bomba centrífuga, trifasica, motor 7.5 cv, Schneider BC-21 ou similar</t>
    </r>
  </si>
  <si>
    <r>
      <rPr>
        <sz val="10"/>
        <rFont val="Arial Narrow"/>
        <family val="2"/>
      </rPr>
      <t>11.18</t>
    </r>
  </si>
  <si>
    <r>
      <rPr>
        <sz val="10"/>
        <rFont val="Arial Narrow"/>
        <family val="2"/>
      </rPr>
      <t>Painel elétrico p/ bomba, com chave de partida direta (manual/automática), 15 cv, trifásico</t>
    </r>
  </si>
  <si>
    <r>
      <rPr>
        <sz val="10"/>
        <rFont val="Arial Narrow"/>
        <family val="2"/>
      </rPr>
      <t>11.19</t>
    </r>
  </si>
  <si>
    <r>
      <rPr>
        <sz val="10"/>
        <rFont val="Arial Narrow"/>
        <family val="2"/>
      </rPr>
      <t>MANÔMETRO 0 A 200 PSI (0 A 14 KGF/CM2), D = 50MM - FORNECIMENTO E INSTALAÇÃO. AF_10/2020</t>
    </r>
  </si>
  <si>
    <r>
      <rPr>
        <sz val="10"/>
        <rFont val="Arial Narrow"/>
        <family val="2"/>
      </rPr>
      <t>11.20</t>
    </r>
  </si>
  <si>
    <r>
      <rPr>
        <sz val="10"/>
        <rFont val="Arial Narrow"/>
        <family val="2"/>
      </rPr>
      <t>TANQUE DE PRESSÃO - 560x167mm 9 LITROS</t>
    </r>
  </si>
  <si>
    <r>
      <rPr>
        <sz val="10"/>
        <rFont val="Arial Narrow"/>
        <family val="2"/>
      </rPr>
      <t>11.21</t>
    </r>
  </si>
  <si>
    <r>
      <rPr>
        <sz val="10"/>
        <rFont val="Arial Narrow"/>
        <family val="2"/>
      </rPr>
      <t>Fornecimento e instalação de pressostato 0 a 10 kgf/cm2</t>
    </r>
  </si>
  <si>
    <r>
      <rPr>
        <sz val="10"/>
        <rFont val="Arial Narrow"/>
        <family val="2"/>
      </rPr>
      <t>11.22</t>
    </r>
  </si>
  <si>
    <r>
      <rPr>
        <sz val="10"/>
        <rFont val="Arial Narrow"/>
        <family val="2"/>
      </rPr>
      <t>REGISTRO DE GAVETA BRUTO, LATÃO, ROSCÁVEL, 2 1/2" - FORNECIMENTO E INSTALAÇÃO. AF_08/2021</t>
    </r>
  </si>
  <si>
    <r>
      <rPr>
        <sz val="10"/>
        <rFont val="Arial Narrow"/>
        <family val="2"/>
      </rPr>
      <t>11.23</t>
    </r>
  </si>
  <si>
    <r>
      <rPr>
        <sz val="10"/>
        <rFont val="Arial Narrow"/>
        <family val="2"/>
      </rPr>
      <t>VALVULA DE RETENCAO VERTICAL, DE BRONZE (PN-16), 2 1/2", 200 PSI, EXTREMIDADES COM ROSCA</t>
    </r>
  </si>
  <si>
    <r>
      <rPr>
        <sz val="10"/>
        <rFont val="Arial Narrow"/>
        <family val="2"/>
      </rPr>
      <t>11.24</t>
    </r>
  </si>
  <si>
    <r>
      <rPr>
        <sz val="10"/>
        <rFont val="Arial Narrow"/>
        <family val="2"/>
      </rPr>
      <t>VALVULA DE RETENCAO HORIZONTAL, DE BRONZE (PN-25), 2 1/2", 400 PSI, TAMPA DE PORCA DE UNIAO, EXTREMIDADES COM ROSCA</t>
    </r>
  </si>
  <si>
    <r>
      <rPr>
        <sz val="10"/>
        <rFont val="Arial Narrow"/>
        <family val="2"/>
      </rPr>
      <t>11.25</t>
    </r>
  </si>
  <si>
    <r>
      <rPr>
        <sz val="10"/>
        <rFont val="Arial Narrow"/>
        <family val="2"/>
      </rPr>
      <t>Fornecimento e assentamento de união de ferro galvanizado assento bronze de 2 1/2"</t>
    </r>
  </si>
  <si>
    <r>
      <rPr>
        <sz val="10"/>
        <rFont val="Arial Narrow"/>
        <family val="2"/>
      </rPr>
      <t>11.26</t>
    </r>
  </si>
  <si>
    <r>
      <rPr>
        <sz val="10"/>
        <rFont val="Arial Narrow"/>
        <family val="2"/>
      </rPr>
      <t>COTOVELO 90 GRAUS DE FERRO GALVANIZADO, COM ROSCA BSP MACHO/FEMEA, DE 2 1/2"</t>
    </r>
  </si>
  <si>
    <r>
      <rPr>
        <sz val="10"/>
        <rFont val="Arial Narrow"/>
        <family val="2"/>
      </rPr>
      <t>11.27</t>
    </r>
  </si>
  <si>
    <r>
      <rPr>
        <sz val="10"/>
        <rFont val="Arial Narrow"/>
        <family val="2"/>
      </rPr>
      <t>NIPLE, EM FERRO GALVANIZADO, DN 65 (2 1/2"), CONEXÃO ROSQUEADA, INSTALADO EM PRUMADAS - FORNECIMENTO E INSTALAÇÃO. AF_10/2020</t>
    </r>
  </si>
  <si>
    <r>
      <rPr>
        <sz val="10"/>
        <rFont val="Arial Narrow"/>
        <family val="2"/>
      </rPr>
      <t>11.28</t>
    </r>
  </si>
  <si>
    <r>
      <rPr>
        <sz val="10"/>
        <rFont val="Arial Narrow"/>
        <family val="2"/>
      </rPr>
      <t>TÊ, EM FERRO GALVANIZADO, DN 65 (2 1/2"), CONEXÃO ROSQUEADA, INSTALADO EM PRUMADAS - FORNECIMENTO E INSTALAÇÃO. AF_10/2020</t>
    </r>
  </si>
  <si>
    <r>
      <rPr>
        <sz val="10"/>
        <rFont val="Arial Narrow"/>
        <family val="2"/>
      </rPr>
      <t>11.29</t>
    </r>
  </si>
  <si>
    <r>
      <rPr>
        <sz val="10"/>
        <rFont val="Arial Narrow"/>
        <family val="2"/>
      </rPr>
      <t>TUBO DE AÇO GALVANIZADO COM COSTURA, CLASSE MÉDIA, DN 65 (2 1/2"), CONEXÃO ROSQUEADA, INSTALADO EM REDE DE ALIMENTAÇÃO PARA HIDRANTE - FORNECIMENTO E INSTALAÇÃO. AF_10/2020</t>
    </r>
  </si>
  <si>
    <r>
      <rPr>
        <sz val="10"/>
        <rFont val="Arial Narrow"/>
        <family val="2"/>
      </rPr>
      <t>11.30</t>
    </r>
  </si>
  <si>
    <r>
      <rPr>
        <sz val="10"/>
        <rFont val="Arial Narrow"/>
        <family val="2"/>
      </rPr>
      <t>Tampa de ferro fundido 60X40cm</t>
    </r>
  </si>
  <si>
    <r>
      <rPr>
        <sz val="10"/>
        <rFont val="Arial Narrow"/>
        <family val="2"/>
      </rPr>
      <t>12.1</t>
    </r>
  </si>
  <si>
    <r>
      <rPr>
        <sz val="10"/>
        <rFont val="Arial Narrow"/>
        <family val="2"/>
      </rPr>
      <t>Bandeira fixa em madeira para vidro</t>
    </r>
  </si>
  <si>
    <r>
      <rPr>
        <sz val="10"/>
        <rFont val="Arial Narrow"/>
        <family val="2"/>
      </rPr>
      <t>12.2</t>
    </r>
  </si>
  <si>
    <r>
      <rPr>
        <sz val="10"/>
        <rFont val="Arial Narrow"/>
        <family val="2"/>
      </rPr>
      <t>INSTALAÇÃO DE VIDRO LISO INCOLOR, E = 8 MM, EM ESQUADRIA DE MADEIRA, FIXADO COM BAGUETE. AF_01/2021</t>
    </r>
  </si>
  <si>
    <r>
      <rPr>
        <sz val="10"/>
        <rFont val="Arial Narrow"/>
        <family val="2"/>
      </rPr>
      <t>12.3</t>
    </r>
  </si>
  <si>
    <r>
      <rPr>
        <sz val="10"/>
        <rFont val="Arial Narrow"/>
        <family val="2"/>
      </rPr>
      <t>KIT DE PORTA DE MADEIRA PARA PINTURA, SEMI-OCA (PESADA OU SUPERPESADA), PADRÃO POPULAR, 80X210CM, ESPESSURA DE 3,5CM, ITENS INCLUSOS: DOBRADIÇAS, MONTAGEM E INSTALAÇÃO DO BATENTE, FECHADURA COM EXECUÇÃO DO FURO - FORNECIMENTO E INSTALAÇÃO. AF_12/2019</t>
    </r>
  </si>
  <si>
    <r>
      <rPr>
        <sz val="10"/>
        <rFont val="Arial Narrow"/>
        <family val="2"/>
      </rPr>
      <t>12.4</t>
    </r>
  </si>
  <si>
    <r>
      <rPr>
        <sz val="10"/>
        <rFont val="Arial Narrow"/>
        <family val="2"/>
      </rPr>
      <t>KIT DE PORTA DE MADEIRA PARA PINTURA, SEMI-OCA (PESADA OU SUPERPESADA), PADRÃO POPULAR, 90X210CM, ESPESSURA DE 3,5CM, ITENS INCLUSOS: DOBRADIÇAS, MONTAGEM E INSTALAÇÃO DO BATENTE, FECHADURA COM EXECUÇÃO DO FURO - FORNECIMENTO E INSTALAÇÃO. AF_12/2019</t>
    </r>
  </si>
  <si>
    <r>
      <rPr>
        <sz val="10"/>
        <rFont val="Arial Narrow"/>
        <family val="2"/>
      </rPr>
      <t>12.5</t>
    </r>
  </si>
  <si>
    <r>
      <rPr>
        <sz val="10"/>
        <rFont val="Arial Narrow"/>
        <family val="2"/>
      </rPr>
      <t>Batente em madeira de lei l = 0,14 m (caixão), incluindo 02 jogos de alizar</t>
    </r>
  </si>
  <si>
    <r>
      <rPr>
        <sz val="10"/>
        <rFont val="Arial Narrow"/>
        <family val="2"/>
      </rPr>
      <t>12.6</t>
    </r>
  </si>
  <si>
    <r>
      <rPr>
        <sz val="10"/>
        <rFont val="Arial Narrow"/>
        <family val="2"/>
      </rPr>
      <t>PORTA ACÚSTICA EM MADEIRA 0,80 x 2,50, ESPESSURA 60mm</t>
    </r>
  </si>
  <si>
    <r>
      <rPr>
        <sz val="10"/>
        <rFont val="Arial Narrow"/>
        <family val="2"/>
      </rPr>
      <t>12.7</t>
    </r>
  </si>
  <si>
    <r>
      <rPr>
        <sz val="10"/>
        <rFont val="Arial Narrow"/>
        <family val="2"/>
      </rPr>
      <t>PORTA EM AÇO DE ABRIR TIPO VENEZIANA SEM GUARNIÇÃO, 87X210CM, FIXAÇÃO COM PARAFUSOS - FORNECIMENTO E INSTALAÇÃO. AF_12/2019</t>
    </r>
  </si>
  <si>
    <r>
      <rPr>
        <sz val="10"/>
        <rFont val="Arial Narrow"/>
        <family val="2"/>
      </rPr>
      <t>12.8</t>
    </r>
  </si>
  <si>
    <r>
      <rPr>
        <sz val="10"/>
        <rFont val="Arial Narrow"/>
        <family val="2"/>
      </rPr>
      <t>Janela em alumínio, cor N/P/B, tipo moldura-vidro, max-ar, exclusive vidro</t>
    </r>
  </si>
  <si>
    <r>
      <rPr>
        <sz val="10"/>
        <rFont val="Arial Narrow"/>
        <family val="2"/>
      </rPr>
      <t>12.9</t>
    </r>
  </si>
  <si>
    <r>
      <rPr>
        <sz val="10"/>
        <rFont val="Arial Narrow"/>
        <family val="2"/>
      </rPr>
      <t>INSTALAÇÃO DE VIDRO TEMPERADO REFLETIVO E=8mm</t>
    </r>
  </si>
  <si>
    <r>
      <rPr>
        <sz val="10"/>
        <rFont val="Arial Narrow"/>
        <family val="2"/>
      </rPr>
      <t>13.1</t>
    </r>
  </si>
  <si>
    <r>
      <rPr>
        <sz val="10"/>
        <rFont val="Arial Narrow"/>
        <family val="2"/>
      </rPr>
      <t>Fornecimento e instalação de fachada em pele de vidro, em vidro laminado 3+3 refletivo</t>
    </r>
  </si>
  <si>
    <r>
      <rPr>
        <sz val="10"/>
        <rFont val="Arial Narrow"/>
        <family val="2"/>
      </rPr>
      <t>14.1</t>
    </r>
  </si>
  <si>
    <r>
      <rPr>
        <sz val="10"/>
        <rFont val="Arial Narrow"/>
        <family val="2"/>
      </rPr>
      <t>Tampo de balcão em granito preto, e=2cm</t>
    </r>
  </si>
  <si>
    <r>
      <rPr>
        <sz val="10"/>
        <rFont val="Arial Narrow"/>
        <family val="2"/>
      </rPr>
      <t>14.2</t>
    </r>
  </si>
  <si>
    <r>
      <rPr>
        <sz val="10"/>
        <rFont val="Arial Narrow"/>
        <family val="2"/>
      </rPr>
      <t>ABERTURA PARA ENCAIXE DE CUBA OU LAVATORIO EM BANCADA DE MARMORE/ GRANITO OU OUTRO TIPO DE PEDRA NATURAL</t>
    </r>
  </si>
  <si>
    <r>
      <rPr>
        <sz val="10"/>
        <rFont val="Arial Narrow"/>
        <family val="2"/>
      </rPr>
      <t>14.3</t>
    </r>
  </si>
  <si>
    <r>
      <rPr>
        <sz val="10"/>
        <rFont val="Arial Narrow"/>
        <family val="2"/>
      </rPr>
      <t>CUBA DE EMBUTIR DE AÇO INOXIDÁVEL MÉDIA, INCLUSO VÁLVULA TIPO AMERICANA E SIFÃO TIPO GARRAFA EM METAL CROMADO - FORNECIMENTO E INSTALAÇÃO. AF_01/2020</t>
    </r>
  </si>
  <si>
    <r>
      <rPr>
        <sz val="10"/>
        <rFont val="Arial Narrow"/>
        <family val="2"/>
      </rPr>
      <t>14.4</t>
    </r>
  </si>
  <si>
    <r>
      <rPr>
        <sz val="10"/>
        <rFont val="Arial Narrow"/>
        <family val="2"/>
      </rPr>
      <t>Cuba de sobrepor (deca linha carrara ref l34), com sifão cromado (deca ref c1680), engate cromado (deca), torneira de metal (deca ref1190) , válvula cromada (deca ref1600) ou similares</t>
    </r>
  </si>
  <si>
    <r>
      <rPr>
        <sz val="10"/>
        <rFont val="Arial Narrow"/>
        <family val="2"/>
      </rPr>
      <t>14.5</t>
    </r>
  </si>
  <si>
    <r>
      <rPr>
        <sz val="10"/>
        <rFont val="Arial Narrow"/>
        <family val="2"/>
      </rPr>
      <t>TORNEIRA CROMADA TUBO MÓVEL, DE MESA, 1/2? OU 3/4?, PARA PIA DE COZINHA, PADRÃO ALTO - FORNECIMENTO E INSTALAÇÃO. AF_01/2020</t>
    </r>
  </si>
  <si>
    <r>
      <rPr>
        <sz val="10"/>
        <rFont val="Arial Narrow"/>
        <family val="2"/>
      </rPr>
      <t>14.6</t>
    </r>
  </si>
  <si>
    <r>
      <rPr>
        <sz val="10"/>
        <rFont val="Arial Narrow"/>
        <family val="2"/>
      </rPr>
      <t>ENGATE FLEXÍVEL EM INOX, 1/2 X 30CM - FORNECIMENTO E INSTALAÇÃO. AF_01/2020</t>
    </r>
  </si>
  <si>
    <r>
      <rPr>
        <sz val="10"/>
        <rFont val="Arial Narrow"/>
        <family val="2"/>
      </rPr>
      <t>14.7</t>
    </r>
  </si>
  <si>
    <r>
      <rPr>
        <sz val="10"/>
        <rFont val="Arial Narrow"/>
        <family val="2"/>
      </rPr>
      <t>TORNEIRA PLÁSTICA 3/4? PARA TANQUE - FORNECIMENTO E INSTALAÇÃO. AF_01/2020</t>
    </r>
  </si>
  <si>
    <r>
      <rPr>
        <sz val="10"/>
        <rFont val="Arial Narrow"/>
        <family val="2"/>
      </rPr>
      <t>14.8</t>
    </r>
  </si>
  <si>
    <r>
      <rPr>
        <sz val="10"/>
        <rFont val="Arial Narrow"/>
        <family val="2"/>
      </rPr>
      <t>VASO SANITÁRIO SIFONADO COM CAIXA ACOPLADA LOUÇA BRANCA, INCLUSO ENGATE FLEXÍVEL EM PLÁSTICO BRANCO, 1/2 X 40CM - FORNECIMENTO E INSTALAÇÃO. AF_01/2020</t>
    </r>
  </si>
  <si>
    <r>
      <rPr>
        <sz val="10"/>
        <rFont val="Arial Narrow"/>
        <family val="2"/>
      </rPr>
      <t>14.9</t>
    </r>
  </si>
  <si>
    <r>
      <rPr>
        <sz val="10"/>
        <rFont val="Arial Narrow"/>
        <family val="2"/>
      </rPr>
      <t>Assento Sanitário Elevado com Tampa 7,5 Cm, indicado para Pós-cirúrgicos, Deficientes físicos e Idosos, da Mebuki ou similar</t>
    </r>
  </si>
  <si>
    <r>
      <rPr>
        <sz val="10"/>
        <rFont val="Arial Narrow"/>
        <family val="2"/>
      </rPr>
      <t>14.10</t>
    </r>
  </si>
  <si>
    <r>
      <rPr>
        <sz val="10"/>
        <rFont val="Arial Narrow"/>
        <family val="2"/>
      </rPr>
      <t>BARRA DE APOIO RETA, EM ACO INOX POLIDO, COMPRIMENTO 80 CM, FIXADA NA PAREDE - FORNECIMENTO E INSTALAÇÃO. AF_01/2020</t>
    </r>
  </si>
  <si>
    <r>
      <rPr>
        <sz val="10"/>
        <rFont val="Arial Narrow"/>
        <family val="2"/>
      </rPr>
      <t>14.11</t>
    </r>
  </si>
  <si>
    <r>
      <rPr>
        <sz val="10"/>
        <rFont val="Arial Narrow"/>
        <family val="2"/>
      </rPr>
      <t>PUXADOR PARA PCD, FIXADO NA PORTA - FORNECIMENTO E INSTALAÇÃO. AF_01/2020</t>
    </r>
  </si>
  <si>
    <r>
      <rPr>
        <sz val="10"/>
        <rFont val="Arial Narrow"/>
        <family val="2"/>
      </rPr>
      <t>14.12</t>
    </r>
  </si>
  <si>
    <r>
      <rPr>
        <sz val="10"/>
        <rFont val="Arial Narrow"/>
        <family val="2"/>
      </rPr>
      <t>TOALHEIRO PLASTICO TIPO DISPENSER PARA PAPEL TOALHA INTERFOLHADO</t>
    </r>
  </si>
  <si>
    <r>
      <rPr>
        <sz val="10"/>
        <rFont val="Arial Narrow"/>
        <family val="2"/>
      </rPr>
      <t>14.13</t>
    </r>
  </si>
  <si>
    <r>
      <rPr>
        <sz val="10"/>
        <rFont val="Arial Narrow"/>
        <family val="2"/>
      </rPr>
      <t>SABONETEIRA PLASTICA TIPO DISPENSER PARA SABONETE LIQUIDO COM RESERVATORIO 800 A 1500 ML, INCLUSO FIXAÇÃO. AF_01/2020</t>
    </r>
  </si>
  <si>
    <r>
      <rPr>
        <sz val="10"/>
        <rFont val="Arial Narrow"/>
        <family val="2"/>
      </rPr>
      <t>14.14</t>
    </r>
  </si>
  <si>
    <r>
      <rPr>
        <sz val="10"/>
        <rFont val="Arial Narrow"/>
        <family val="2"/>
      </rPr>
      <t>PAPELEIRA DE PAREDE EM METAL CROMADO SEM TAMPA, INCLUSO FIXAÇÃO. AF_01/2020</t>
    </r>
  </si>
  <si>
    <r>
      <rPr>
        <sz val="10"/>
        <rFont val="Arial Narrow"/>
        <family val="2"/>
      </rPr>
      <t>14.15</t>
    </r>
  </si>
  <si>
    <r>
      <rPr>
        <sz val="10"/>
        <rFont val="Arial Narrow"/>
        <family val="2"/>
      </rPr>
      <t>BARRA ANTIPANICO DUPLA, CEGA EM LADO OPOSTO, COR CINZA</t>
    </r>
  </si>
  <si>
    <r>
      <rPr>
        <sz val="10"/>
        <rFont val="Arial Narrow"/>
        <family val="2"/>
      </rPr>
      <t>PAR</t>
    </r>
  </si>
  <si>
    <r>
      <rPr>
        <sz val="10"/>
        <rFont val="Arial Narrow"/>
        <family val="2"/>
      </rPr>
      <t>15.1</t>
    </r>
  </si>
  <si>
    <r>
      <rPr>
        <sz val="10"/>
        <rFont val="Arial Narrow"/>
        <family val="2"/>
      </rPr>
      <t>Fornecimento e plantio de palmeira mini imperial, média</t>
    </r>
  </si>
  <si>
    <r>
      <rPr>
        <sz val="10"/>
        <rFont val="Arial Narrow"/>
        <family val="2"/>
      </rPr>
      <t>15.2</t>
    </r>
  </si>
  <si>
    <r>
      <rPr>
        <sz val="10"/>
        <rFont val="Arial Narrow"/>
        <family val="2"/>
      </rPr>
      <t>Planta - Moreia (Dietes bicolor), fornecimento e plantio</t>
    </r>
  </si>
  <si>
    <r>
      <rPr>
        <sz val="10"/>
        <rFont val="Arial Narrow"/>
        <family val="2"/>
      </rPr>
      <t>15.3</t>
    </r>
  </si>
  <si>
    <r>
      <rPr>
        <sz val="10"/>
        <rFont val="Arial Narrow"/>
        <family val="2"/>
      </rPr>
      <t>CERCA EM MADEIRA MACIÇA DE LEI, ALTURA LIVRE DE 2M, CRAVADOS MIN 0,50m</t>
    </r>
  </si>
  <si>
    <r>
      <rPr>
        <sz val="10"/>
        <rFont val="Arial Narrow"/>
        <family val="2"/>
      </rPr>
      <t>15.4</t>
    </r>
  </si>
  <si>
    <r>
      <rPr>
        <sz val="10"/>
        <rFont val="Arial Narrow"/>
        <family val="2"/>
      </rPr>
      <t>Fornecimento e instalação de brise metálico de alumínio, ref. B57, branco nieve 7000, da Hunter Douglas ou similar</t>
    </r>
  </si>
  <si>
    <r>
      <rPr>
        <sz val="10"/>
        <rFont val="Arial Narrow"/>
        <family val="2"/>
      </rPr>
      <t>15.5</t>
    </r>
  </si>
  <si>
    <r>
      <rPr>
        <sz val="10"/>
        <rFont val="Arial Narrow"/>
        <family val="2"/>
      </rPr>
      <t>PLACA EM ACM</t>
    </r>
  </si>
  <si>
    <r>
      <rPr>
        <sz val="10"/>
        <rFont val="Arial Narrow"/>
        <family val="2"/>
      </rPr>
      <t>15.6</t>
    </r>
  </si>
  <si>
    <r>
      <rPr>
        <sz val="10"/>
        <rFont val="Arial Narrow"/>
        <family val="2"/>
      </rPr>
      <t>Mangueira 2F LED BR 13MM 127V G-Light ou similar</t>
    </r>
  </si>
  <si>
    <r>
      <rPr>
        <sz val="10"/>
        <rFont val="Arial Narrow"/>
        <family val="2"/>
      </rPr>
      <t>15.7</t>
    </r>
  </si>
  <si>
    <r>
      <rPr>
        <sz val="10"/>
        <rFont val="Arial Narrow"/>
        <family val="2"/>
      </rPr>
      <t>Fornecimento e instalação de fonte de alimentação 12V / 10A (ou similar)</t>
    </r>
  </si>
  <si>
    <r>
      <rPr>
        <sz val="10"/>
        <rFont val="Arial Narrow"/>
        <family val="2"/>
      </rPr>
      <t>15.8</t>
    </r>
  </si>
  <si>
    <r>
      <rPr>
        <sz val="10"/>
        <rFont val="Arial Narrow"/>
        <family val="2"/>
      </rPr>
      <t>Limpeza geral</t>
    </r>
  </si>
  <si>
    <t>DEMOLIÇÕES / RETIRADAS / SERVIÇOS PRELIMINARES</t>
  </si>
  <si>
    <t>INFRAESTRUTURA</t>
  </si>
  <si>
    <t>SUPERESTRUTURA</t>
  </si>
  <si>
    <t>CONCRETO ARMADO (PILARES / VIGAS)</t>
  </si>
  <si>
    <t>LAJE</t>
  </si>
  <si>
    <t>VERGAS E CONTRA VERGAS</t>
  </si>
  <si>
    <t>PAREDES E FECHAMENTOS</t>
  </si>
  <si>
    <t>COBERTURA</t>
  </si>
  <si>
    <t>PAVIMENTAÇÃO</t>
  </si>
  <si>
    <t>ÁREA EXTERNA</t>
  </si>
  <si>
    <t>ÁREA INTERNA</t>
  </si>
  <si>
    <t>REVESTIMENTOS</t>
  </si>
  <si>
    <t>PINTURA</t>
  </si>
  <si>
    <t>INSTALAÇÕES HIDROSSANITÁRIAS</t>
  </si>
  <si>
    <t>INSTALAÇÕES HIDRÁULICAS</t>
  </si>
  <si>
    <t>INSTALAÇÕES SANITÁRIAS</t>
  </si>
  <si>
    <t xml:space="preserve">INSTALAÇÕES ÁGUAS PLUVIAL </t>
  </si>
  <si>
    <t>INSTALAÇÕES ELÉTRICAS</t>
  </si>
  <si>
    <t>COMBATE A INCÊNDIO</t>
  </si>
  <si>
    <t>ESQUADRIAS / VIDROS</t>
  </si>
  <si>
    <t>FACHADA</t>
  </si>
  <si>
    <t>LOUÇAS E METAIS</t>
  </si>
  <si>
    <t>SERVIÇOS FINAIS</t>
  </si>
  <si>
    <t>ARMAÇÃO DE BLOCO, VIGA BALDRAME OU SAPATA UTILIZANDO AÇO CA-50 DE 10 MM - MONTAGEM. AF_06/2017</t>
  </si>
  <si>
    <t>REFORMA E AMPLIAÇÃO DA SECRETARIA DE EDUCAÇÃO, NO MUNICÍPIO DE SOUSA/PB.</t>
  </si>
  <si>
    <t>COMPACTO CONSTRUÇÕES EIRELI - EPP</t>
  </si>
  <si>
    <t>RUA DEP. JOSÉ DE PAIVA GADELHA. - BAIRRO GATO PRETO - SOUSA/PB</t>
  </si>
  <si>
    <t>TOMADA DE PREÇOS 06/2022</t>
  </si>
  <si>
    <t>Nº 0483/2022  - 06/07/2022</t>
  </si>
  <si>
    <t>M3</t>
  </si>
  <si>
    <t>Forma plana para fundações, em compensado resinado 12mm, 07 usos</t>
  </si>
  <si>
    <t>CONCRETO FCK = 25MPA, TRAÇO 1:2,3:2,7 (EM MASSA SECA DE CIMENTO/ AREIA MÉDIA/ BRITA 1) - PREPARO MECÂNICO COM BETONEIRA 400 L. AF_05/2021</t>
  </si>
  <si>
    <t>ARMAÇÃO DE PILAR OU VIGA DE UMA ESTRUTURA CONVENCIONAL DE CONCRETO ARMADO EM UMA EDIFICAÇÃO TÉRREA OU SOBRADO UTILIZANDO AÇO CA-50 DE 10,0 MM - MONTAGEM. AF_12/2015</t>
  </si>
  <si>
    <t>Impermeabilização de alicerce e viga baldrame com 2 demãos de tinta asfáltica tipo Neutrol da Vedacit ou similar, exceto argamassa impermeabilização</t>
  </si>
  <si>
    <t>ALVENARIA DE VEDAÇÃO DE BLOCOS CERÂMICOS FURADOS NA HORIZONTAL DE 9X19X19CM (ESPESSURA 9CM) DE PAREDES COM ÁREA LÍQUIDA MAIOR OU IGUAL A 6M² SEM VÃOS E ARGAMASSA DE ASSENTAMENTO COM PREPARO EM BETONEIRA. AF_06/2014</t>
  </si>
  <si>
    <t>CAMADA SEPARADORA PARA EXECUÇÃO DE RADIER, PISO DE CONCRETO OU LAJE SOBRE SOLO, EM LONA PLÁSTICA. AF_09/2021</t>
  </si>
  <si>
    <t>LASTRO DE CONCRETO MAGRO, APLICADO EM PISOS, LAJES SOBRE SOLO OU RADIERS, ESPESSURA DE 5 CM. AF_07/2016</t>
  </si>
  <si>
    <t>Fornecimento e instalação de tela aço soldada nervurada CA-60, Q-92, malha 15x15cm, ferro 4.2mm (1.48 kg/m2), painel 2,45x6,0m, Telcon ou similar</t>
  </si>
  <si>
    <t>MEMÓRIA DE CÁLCULO - QUANTIDADES</t>
  </si>
  <si>
    <t>Obra:</t>
  </si>
  <si>
    <t>Proprietário:</t>
  </si>
  <si>
    <t>Reforma e ampliação secretaria de educação</t>
  </si>
  <si>
    <t>Prefeitura Municipal de Sousa</t>
  </si>
  <si>
    <t>Local:</t>
  </si>
  <si>
    <t>Responsável Técnico:</t>
  </si>
  <si>
    <t>R. Dep. José de Paiva Gadelha, B. Gato Preto,  Sousa-PB</t>
  </si>
  <si>
    <t>Item</t>
  </si>
  <si>
    <t>Descrição</t>
  </si>
  <si>
    <t>Vez</t>
  </si>
  <si>
    <t>Dados</t>
  </si>
  <si>
    <t>Resultado</t>
  </si>
  <si>
    <t>Un.</t>
  </si>
  <si>
    <t>X1</t>
  </si>
  <si>
    <t>X2</t>
  </si>
  <si>
    <t>Y1</t>
  </si>
  <si>
    <t>Y2</t>
  </si>
  <si>
    <t>Z1</t>
  </si>
  <si>
    <t>Z2</t>
  </si>
  <si>
    <t>Parcial</t>
  </si>
  <si>
    <t>Total</t>
  </si>
  <si>
    <t>ALVENARIA DE VEDAÇÃO DE BLOCOS CERÂMICOS FURADOS 9x19x19 CM (ESPESSURA 19CM) E ARGAMASSA DE ASSENTAMENTO COM PREPARO EM BETONEIRA</t>
  </si>
  <si>
    <t>TELHAMENTO COM TELHA DE AÇO/ALUMÍNIO E = 0,5 MM, COM ATÉ 2 ÁGUAS, INCL M2 
USO IÇAMENTO. AF_07/2019</t>
  </si>
  <si>
    <t>ESTADO DA PARAÍBA</t>
  </si>
  <si>
    <t>BM_06</t>
  </si>
  <si>
    <t>BM_05</t>
  </si>
  <si>
    <t>BM_01</t>
  </si>
  <si>
    <t>BM_02</t>
  </si>
  <si>
    <t>BM_03</t>
  </si>
  <si>
    <t>BM_04</t>
  </si>
  <si>
    <t>BM_07</t>
  </si>
  <si>
    <r>
      <rPr>
        <sz val="10"/>
        <rFont val="Arial Narrow"/>
        <family val="2"/>
      </rPr>
      <t>5.12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</si>
  <si>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5.13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</si>
  <si>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5.14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</si>
  <si>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5.15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</si>
  <si>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5.16</t>
    </r>
    <r>
      <rPr>
        <sz val="11"/>
        <color theme="1"/>
        <rFont val="Calibri"/>
        <family val="2"/>
        <scheme val="minor"/>
      </rPr>
      <t/>
    </r>
  </si>
  <si>
    <t>Estrutura Metálica p/ Cobertura c/Vigas-Treliça e terças na garagem</t>
  </si>
  <si>
    <t>PINTURA ANTICORROSIVA DE DUTO METÁLICO. AF_04/2018</t>
  </si>
  <si>
    <t>PINTURA COM TINTA ALQUÍDICA DE ACABAMENTO (ESMALTE SINTÉTICO ACETINADO) APLICADA A ROLO OU PINCEL SOBRE SUPERFÍCIES METÁLICAS (EXCETO PERFIL) EXECUTADO EM OBRA (POR DEMÃO). AF_01/2020</t>
  </si>
  <si>
    <t>Calha em chapa de aço galvanizado nº 26, desenvolvimento 86 cm (fundo=32 cm, laterais=15 cm, bordas=12cm)</t>
  </si>
  <si>
    <t>TRAMA DE MADEIRA COMPOSTA POR RIPAS, CAIBROS E TERÇAS PARA TELHADOS DE ATÉ 2 ÁGUAS PARA TELHA CERÂMICA CAPA-CANAL, INCLUSO TRANSPORTE VERTICAL. AF_07/2019</t>
  </si>
  <si>
    <t>M2</t>
  </si>
  <si>
    <t>M</t>
  </si>
  <si>
    <r>
      <rPr>
        <sz val="10"/>
        <rFont val="Arial Narrow"/>
        <family val="2"/>
      </rPr>
      <t>6.1.12</t>
    </r>
    <r>
      <rPr>
        <sz val="11"/>
        <color theme="1"/>
        <rFont val="Calibri"/>
        <family val="2"/>
        <scheme val="minor"/>
      </rPr>
      <t/>
    </r>
  </si>
  <si>
    <t>EXECUÇÃO DE PÁTIO/ESTACIONAMENTO EM PISO INTERTRAVADO, COM BLOCO RETANGULAR COR NATURAL DE 20 X 10 CM, ESPESSURA 8 CM. AF_12/2015</t>
  </si>
  <si>
    <r>
      <rPr>
        <sz val="10"/>
        <rFont val="Arial Narrow"/>
        <family val="2"/>
      </rPr>
      <t>10.34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</si>
  <si>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10.35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</si>
  <si>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10.36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</si>
  <si>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10.37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</si>
  <si>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10.38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</si>
  <si>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10.39</t>
    </r>
    <r>
      <rPr>
        <sz val="11"/>
        <color theme="1"/>
        <rFont val="Calibri"/>
        <family val="2"/>
        <scheme val="minor"/>
      </rPr>
      <t/>
    </r>
  </si>
  <si>
    <t>ELETRODUTO RÍGIDO ROSCÁVEL, PVC, DN 25 MM (3/4"), PARA CIRCUITOS TERMINAIS, INSTALADO EM PAREDE - FORNECIMENTO E INSTALAÇÃO. AF_12/2015</t>
  </si>
  <si>
    <t>ELETRODUTO RÍGIDO ROSCÁVEL, PVC, DN 40 MM (1 1/4"), PARA CIRCUITOS TERMINAIS, INSTALADO EM PAREDE - FORNECIMENTO E INSTALAÇÃO. AF_12/2015</t>
  </si>
  <si>
    <t>LUVA PARA ELETRODUTO, PVC, ROSCÁVEL, DN 25 MM (3/4"), PARA CIRCUITOS TERMINAIS, INSTALADA EM FORRO - FORNECIMENTO E INSTALAÇÃO. AF_12/2015</t>
  </si>
  <si>
    <t>LUVA PARA ELETRODUTO, PVC, ROSCÁVEL, DN 40 MM (1 1/4"), PARA CIRCUITOS TERMINAIS, INSTALADA EM FORRO - FORNECIMENTO E INSTALAÇÃO. AF_12/2015</t>
  </si>
  <si>
    <t>CURVA 90 GRAUS PARA ELETRODUTO, PVC, ROSCÁVEL, DN 25 MM (3/4"), PARA CIRCUITOS TERMINAIS, INSTALADA EM FORRO - FORNECIMENTO E INSTALAÇÃO. AF_12/2015</t>
  </si>
  <si>
    <t>CURVA 90 GRAUS PARA ELETRODUTO, PVC, ROSCÁVEL, DN 40 MM (1 1/4"), PARA CIRCUITOS TERMINAIS, INSTALADA EM FORRO - FORNECIMENTO E INSTALAÇÃO. AF_12/2015</t>
  </si>
  <si>
    <t>UN</t>
  </si>
  <si>
    <t>BM_08</t>
  </si>
  <si>
    <t>BM_09</t>
  </si>
  <si>
    <t>5.16</t>
  </si>
  <si>
    <t>BM10</t>
  </si>
  <si>
    <t>RECEPÇÃO</t>
  </si>
  <si>
    <t>AUDITORIO</t>
  </si>
  <si>
    <t>Recepção</t>
  </si>
  <si>
    <t>BM 10 - Boletim de Medição</t>
  </si>
  <si>
    <t>10</t>
  </si>
  <si>
    <t>22/06/2023 a 24/08/2023</t>
  </si>
  <si>
    <t>TOTAL DESTA MEDIÇÃO - BM 10</t>
  </si>
  <si>
    <t>VALOR POR EXTENSO: SESSENTA MIL, SEISCENTOS E SESSENTA E DOIS REAIS E SESSENTA E QUATRO CENTAVOS</t>
  </si>
  <si>
    <t>BM_10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</si>
</sst>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"/>
  </numFmts>
  <fonts count="24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sz val="10"/>
      <color theme="0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b/>
      <sz val="12"/>
      <color rgb="FF000000"/>
      <name val="Arial Narrow"/>
      <family val="2"/>
    </font>
    <font>
      <sz val="11"/>
      <name val="Arial"/>
      <family val="1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1"/>
      <color rgb="FF00B050"/>
      <name val="Arial"/>
      <family val="1"/>
    </font>
    <font>
      <b/>
      <sz val="11"/>
      <color rgb="FF00B050"/>
      <name val="Arial"/>
      <family val="2"/>
    </font>
    <font>
      <b/>
      <sz val="10"/>
      <color rgb="FF00B05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4" fillId="0" borderId="0"/>
    <xf numFmtId="0" fontId="3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</cellStyleXfs>
  <cellXfs count="176">
    <xf numFmtId="0" fontId="0" fillId="0" borderId="0" xfId="0"/>
    <xf numFmtId="0" fontId="7" fillId="2" borderId="0" xfId="0" applyFont="1" applyFill="1" applyAlignment="1">
      <alignment horizontal="center" vertical="center"/>
    </xf>
    <xf numFmtId="4" fontId="7" fillId="2" borderId="0" xfId="0" applyNumberFormat="1" applyFont="1" applyFill="1" applyAlignment="1">
      <alignment horizontal="right" vertical="center" indent="1"/>
    </xf>
    <xf numFmtId="0" fontId="7" fillId="2" borderId="0" xfId="0" applyFont="1" applyFill="1" applyAlignment="1">
      <alignment horizontal="justify" vertical="distributed"/>
    </xf>
    <xf numFmtId="0" fontId="7" fillId="2" borderId="0" xfId="0" applyFont="1" applyFill="1" applyAlignment="1">
      <alignment vertical="center"/>
    </xf>
    <xf numFmtId="0" fontId="9" fillId="0" borderId="0" xfId="0" applyFont="1" applyAlignment="1">
      <alignment horizontal="justify" vertical="distributed"/>
    </xf>
    <xf numFmtId="0" fontId="7" fillId="0" borderId="0" xfId="0" applyFont="1" applyAlignment="1">
      <alignment horizontal="justify" vertical="distributed"/>
    </xf>
    <xf numFmtId="10" fontId="7" fillId="3" borderId="5" xfId="0" applyNumberFormat="1" applyFont="1" applyFill="1" applyBorder="1" applyAlignment="1">
      <alignment horizontal="left" vertical="distributed"/>
    </xf>
    <xf numFmtId="4" fontId="7" fillId="3" borderId="1" xfId="0" applyNumberFormat="1" applyFont="1" applyFill="1" applyBorder="1" applyAlignment="1">
      <alignment horizontal="left" vertical="distributed"/>
    </xf>
    <xf numFmtId="10" fontId="7" fillId="3" borderId="1" xfId="0" applyNumberFormat="1" applyFont="1" applyFill="1" applyBorder="1" applyAlignment="1">
      <alignment horizontal="left" vertical="distributed"/>
    </xf>
    <xf numFmtId="0" fontId="9" fillId="0" borderId="0" xfId="0" applyFont="1"/>
    <xf numFmtId="0" fontId="7" fillId="0" borderId="0" xfId="0" applyFont="1"/>
    <xf numFmtId="0" fontId="5" fillId="3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right" vertical="center" wrapText="1" indent="1"/>
    </xf>
    <xf numFmtId="0" fontId="6" fillId="2" borderId="1" xfId="0" applyFont="1" applyFill="1" applyBorder="1" applyAlignment="1">
      <alignment horizontal="right" vertical="center" wrapText="1" indent="1"/>
    </xf>
    <xf numFmtId="0" fontId="8" fillId="2" borderId="1" xfId="0" applyFont="1" applyFill="1" applyBorder="1" applyAlignment="1">
      <alignment horizontal="right" vertical="center" wrapText="1" indent="1"/>
    </xf>
    <xf numFmtId="4" fontId="7" fillId="2" borderId="1" xfId="0" applyNumberFormat="1" applyFont="1" applyFill="1" applyBorder="1" applyAlignment="1">
      <alignment horizontal="right" vertical="center" indent="1"/>
    </xf>
    <xf numFmtId="10" fontId="7" fillId="2" borderId="1" xfId="0" applyNumberFormat="1" applyFont="1" applyFill="1" applyBorder="1" applyAlignment="1">
      <alignment horizontal="right" vertical="center" indent="1"/>
    </xf>
    <xf numFmtId="0" fontId="7" fillId="0" borderId="0" xfId="0" applyFont="1" applyBorder="1" applyAlignment="1">
      <alignment horizontal="center" vertical="distributed"/>
    </xf>
    <xf numFmtId="0" fontId="7" fillId="0" borderId="11" xfId="0" applyFont="1" applyBorder="1" applyAlignment="1">
      <alignment vertical="distributed"/>
    </xf>
    <xf numFmtId="0" fontId="7" fillId="0" borderId="0" xfId="0" applyFont="1" applyBorder="1" applyAlignment="1">
      <alignment vertical="distributed"/>
    </xf>
    <xf numFmtId="0" fontId="7" fillId="0" borderId="6" xfId="0" applyFont="1" applyBorder="1" applyAlignment="1">
      <alignment vertical="distributed"/>
    </xf>
    <xf numFmtId="0" fontId="7" fillId="2" borderId="0" xfId="0" applyFont="1" applyFill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distributed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5" xfId="1" applyFont="1" applyBorder="1" applyAlignment="1">
      <alignment horizontal="left" vertical="center" wrapText="1"/>
    </xf>
    <xf numFmtId="0" fontId="8" fillId="0" borderId="16" xfId="1" applyFont="1" applyBorder="1" applyAlignment="1">
      <alignment horizontal="left" vertical="center" wrapText="1"/>
    </xf>
    <xf numFmtId="4" fontId="8" fillId="0" borderId="16" xfId="1" applyNumberFormat="1" applyFont="1" applyBorder="1" applyAlignment="1">
      <alignment horizontal="center" vertical="center" wrapText="1"/>
    </xf>
    <xf numFmtId="4" fontId="8" fillId="0" borderId="18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left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7" fillId="2" borderId="0" xfId="0" applyNumberFormat="1" applyFont="1" applyFill="1" applyAlignment="1">
      <alignment horizontal="center" vertical="center"/>
    </xf>
    <xf numFmtId="4" fontId="8" fillId="0" borderId="15" xfId="1" applyNumberFormat="1" applyFont="1" applyBorder="1" applyAlignment="1">
      <alignment horizontal="center" vertical="center" wrapText="1"/>
    </xf>
    <xf numFmtId="4" fontId="8" fillId="0" borderId="17" xfId="1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vertical="distributed" wrapText="1"/>
    </xf>
    <xf numFmtId="0" fontId="6" fillId="2" borderId="3" xfId="0" applyFont="1" applyFill="1" applyBorder="1" applyAlignment="1">
      <alignment vertical="distributed" wrapText="1"/>
    </xf>
    <xf numFmtId="0" fontId="6" fillId="2" borderId="4" xfId="0" applyFont="1" applyFill="1" applyBorder="1" applyAlignment="1">
      <alignment vertical="distributed" wrapText="1"/>
    </xf>
    <xf numFmtId="4" fontId="6" fillId="2" borderId="3" xfId="0" applyNumberFormat="1" applyFont="1" applyFill="1" applyBorder="1" applyAlignment="1">
      <alignment vertical="distributed" wrapText="1"/>
    </xf>
    <xf numFmtId="0" fontId="6" fillId="2" borderId="1" xfId="0" applyFont="1" applyFill="1" applyBorder="1" applyAlignment="1">
      <alignment vertical="distributed" wrapText="1"/>
    </xf>
    <xf numFmtId="4" fontId="6" fillId="2" borderId="1" xfId="0" applyNumberFormat="1" applyFont="1" applyFill="1" applyBorder="1" applyAlignment="1">
      <alignment vertical="distributed" wrapText="1"/>
    </xf>
    <xf numFmtId="0" fontId="6" fillId="2" borderId="1" xfId="0" applyFont="1" applyFill="1" applyBorder="1" applyAlignment="1">
      <alignment horizontal="justify" vertical="distributed" wrapText="1"/>
    </xf>
    <xf numFmtId="0" fontId="7" fillId="0" borderId="15" xfId="0" applyFont="1" applyBorder="1" applyAlignment="1">
      <alignment horizontal="left" vertical="center" wrapText="1"/>
    </xf>
    <xf numFmtId="10" fontId="5" fillId="2" borderId="1" xfId="0" applyNumberFormat="1" applyFont="1" applyFill="1" applyBorder="1" applyAlignment="1">
      <alignment horizontal="right" indent="1"/>
    </xf>
    <xf numFmtId="4" fontId="12" fillId="4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4" fontId="8" fillId="0" borderId="19" xfId="1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justify" vertical="distributed"/>
    </xf>
    <xf numFmtId="0" fontId="0" fillId="0" borderId="0" xfId="0"/>
    <xf numFmtId="0" fontId="7" fillId="0" borderId="15" xfId="1" applyFont="1" applyBorder="1" applyAlignment="1">
      <alignment horizontal="left" vertical="center" wrapText="1"/>
    </xf>
    <xf numFmtId="4" fontId="7" fillId="2" borderId="0" xfId="0" applyNumberFormat="1" applyFont="1" applyFill="1" applyAlignment="1">
      <alignment vertical="center"/>
    </xf>
    <xf numFmtId="4" fontId="13" fillId="2" borderId="1" xfId="0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vertical="distributed" wrapText="1"/>
    </xf>
    <xf numFmtId="4" fontId="13" fillId="2" borderId="1" xfId="0" applyNumberFormat="1" applyFont="1" applyFill="1" applyBorder="1" applyAlignment="1">
      <alignment horizontal="right" vertical="center" wrapText="1" indent="1"/>
    </xf>
    <xf numFmtId="0" fontId="13" fillId="2" borderId="1" xfId="0" applyFont="1" applyFill="1" applyBorder="1" applyAlignment="1">
      <alignment vertical="distributed" wrapText="1"/>
    </xf>
    <xf numFmtId="0" fontId="7" fillId="2" borderId="0" xfId="0" applyFont="1" applyFill="1" applyAlignment="1">
      <alignment horizontal="left" vertical="center"/>
    </xf>
    <xf numFmtId="44" fontId="0" fillId="0" borderId="0" xfId="6" applyFont="1"/>
    <xf numFmtId="44" fontId="0" fillId="0" borderId="0" xfId="0" applyNumberFormat="1"/>
    <xf numFmtId="43" fontId="15" fillId="0" borderId="0" xfId="7" applyFont="1" applyFill="1" applyBorder="1" applyAlignment="1">
      <alignment horizontal="center" vertical="center"/>
    </xf>
    <xf numFmtId="0" fontId="14" fillId="0" borderId="1" xfId="8" applyBorder="1"/>
    <xf numFmtId="0" fontId="0" fillId="0" borderId="1" xfId="0" applyBorder="1"/>
    <xf numFmtId="0" fontId="15" fillId="4" borderId="1" xfId="7" applyNumberFormat="1" applyFont="1" applyFill="1" applyBorder="1" applyAlignment="1">
      <alignment horizontal="center" vertical="center"/>
    </xf>
    <xf numFmtId="43" fontId="16" fillId="6" borderId="1" xfId="7" applyFont="1" applyFill="1" applyBorder="1" applyAlignment="1">
      <alignment horizontal="center" vertical="center"/>
    </xf>
    <xf numFmtId="43" fontId="15" fillId="0" borderId="42" xfId="7" applyFont="1" applyFill="1" applyBorder="1" applyAlignment="1">
      <alignment horizontal="center" vertical="center"/>
    </xf>
    <xf numFmtId="10" fontId="5" fillId="3" borderId="1" xfId="0" applyNumberFormat="1" applyFont="1" applyFill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distributed"/>
    </xf>
    <xf numFmtId="49" fontId="7" fillId="0" borderId="5" xfId="0" applyNumberFormat="1" applyFont="1" applyBorder="1" applyAlignment="1">
      <alignment horizontal="center" vertical="distributed"/>
    </xf>
    <xf numFmtId="0" fontId="7" fillId="3" borderId="1" xfId="0" applyFont="1" applyFill="1" applyBorder="1" applyAlignment="1">
      <alignment horizontal="left" vertical="distributed"/>
    </xf>
    <xf numFmtId="4" fontId="5" fillId="3" borderId="1" xfId="0" applyNumberFormat="1" applyFont="1" applyFill="1" applyBorder="1" applyAlignment="1">
      <alignment horizontal="left" vertical="distributed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left" vertical="distributed"/>
    </xf>
    <xf numFmtId="4" fontId="7" fillId="3" borderId="1" xfId="0" applyNumberFormat="1" applyFont="1" applyFill="1" applyBorder="1" applyAlignment="1">
      <alignment horizontal="left" vertical="distributed"/>
    </xf>
    <xf numFmtId="0" fontId="7" fillId="2" borderId="0" xfId="0" applyFont="1" applyFill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distributed"/>
    </xf>
    <xf numFmtId="0" fontId="7" fillId="3" borderId="3" xfId="0" applyFont="1" applyFill="1" applyBorder="1" applyAlignment="1">
      <alignment horizontal="left" vertical="distributed"/>
    </xf>
    <xf numFmtId="0" fontId="7" fillId="3" borderId="4" xfId="0" applyFont="1" applyFill="1" applyBorder="1" applyAlignment="1">
      <alignment horizontal="left" vertical="distributed"/>
    </xf>
    <xf numFmtId="0" fontId="7" fillId="0" borderId="9" xfId="0" applyFont="1" applyBorder="1" applyAlignment="1">
      <alignment horizontal="left" vertical="distributed"/>
    </xf>
    <xf numFmtId="0" fontId="7" fillId="0" borderId="10" xfId="0" applyFont="1" applyBorder="1" applyAlignment="1">
      <alignment horizontal="left" vertical="distributed"/>
    </xf>
    <xf numFmtId="0" fontId="7" fillId="0" borderId="12" xfId="0" applyFont="1" applyBorder="1" applyAlignment="1">
      <alignment horizontal="left" vertical="distributed"/>
    </xf>
    <xf numFmtId="0" fontId="7" fillId="0" borderId="6" xfId="0" applyFont="1" applyBorder="1" applyAlignment="1">
      <alignment horizontal="left" vertical="distributed"/>
    </xf>
    <xf numFmtId="0" fontId="7" fillId="0" borderId="8" xfId="0" applyFont="1" applyBorder="1" applyAlignment="1">
      <alignment horizontal="left" vertical="distributed"/>
    </xf>
    <xf numFmtId="0" fontId="7" fillId="0" borderId="13" xfId="0" applyFont="1" applyBorder="1" applyAlignment="1">
      <alignment horizontal="left" vertical="distributed"/>
    </xf>
    <xf numFmtId="0" fontId="7" fillId="0" borderId="1" xfId="0" applyFont="1" applyBorder="1" applyAlignment="1">
      <alignment horizontal="left" vertical="distributed"/>
    </xf>
    <xf numFmtId="164" fontId="7" fillId="0" borderId="9" xfId="0" applyNumberFormat="1" applyFont="1" applyBorder="1" applyAlignment="1">
      <alignment horizontal="left" vertical="distributed"/>
    </xf>
    <xf numFmtId="164" fontId="7" fillId="0" borderId="12" xfId="0" applyNumberFormat="1" applyFont="1" applyBorder="1" applyAlignment="1">
      <alignment horizontal="left" vertical="distributed"/>
    </xf>
    <xf numFmtId="164" fontId="7" fillId="0" borderId="6" xfId="0" applyNumberFormat="1" applyFont="1" applyBorder="1" applyAlignment="1">
      <alignment horizontal="left" vertical="distributed"/>
    </xf>
    <xf numFmtId="164" fontId="7" fillId="0" borderId="13" xfId="0" applyNumberFormat="1" applyFont="1" applyBorder="1" applyAlignment="1">
      <alignment horizontal="left" vertical="distributed"/>
    </xf>
    <xf numFmtId="164" fontId="11" fillId="0" borderId="1" xfId="0" applyNumberFormat="1" applyFont="1" applyBorder="1" applyAlignment="1">
      <alignment horizontal="left" vertical="distributed"/>
    </xf>
    <xf numFmtId="0" fontId="7" fillId="0" borderId="1" xfId="0" applyFont="1" applyBorder="1" applyAlignment="1">
      <alignment horizontal="center" vertical="distributed"/>
    </xf>
    <xf numFmtId="0" fontId="10" fillId="0" borderId="0" xfId="0" applyFont="1" applyBorder="1" applyAlignment="1">
      <alignment horizontal="center" vertical="distributed"/>
    </xf>
    <xf numFmtId="0" fontId="10" fillId="0" borderId="14" xfId="0" applyFont="1" applyBorder="1" applyAlignment="1">
      <alignment horizontal="center" vertical="distributed"/>
    </xf>
    <xf numFmtId="0" fontId="10" fillId="0" borderId="8" xfId="0" applyFont="1" applyBorder="1" applyAlignment="1">
      <alignment horizontal="center" vertical="distributed"/>
    </xf>
    <xf numFmtId="0" fontId="10" fillId="0" borderId="13" xfId="0" applyFont="1" applyBorder="1" applyAlignment="1">
      <alignment horizontal="center" vertical="distributed"/>
    </xf>
    <xf numFmtId="4" fontId="7" fillId="3" borderId="2" xfId="0" applyNumberFormat="1" applyFont="1" applyFill="1" applyBorder="1" applyAlignment="1">
      <alignment horizontal="left" vertical="distributed"/>
    </xf>
    <xf numFmtId="4" fontId="7" fillId="3" borderId="3" xfId="0" applyNumberFormat="1" applyFont="1" applyFill="1" applyBorder="1" applyAlignment="1">
      <alignment horizontal="left" vertical="distributed"/>
    </xf>
    <xf numFmtId="4" fontId="7" fillId="3" borderId="4" xfId="0" applyNumberFormat="1" applyFont="1" applyFill="1" applyBorder="1" applyAlignment="1">
      <alignment horizontal="left" vertical="distributed"/>
    </xf>
    <xf numFmtId="43" fontId="15" fillId="4" borderId="1" xfId="7" applyFont="1" applyFill="1" applyBorder="1" applyAlignment="1">
      <alignment horizontal="left" vertical="top"/>
    </xf>
    <xf numFmtId="43" fontId="16" fillId="6" borderId="1" xfId="7" applyFont="1" applyFill="1" applyBorder="1" applyAlignment="1">
      <alignment horizontal="left" vertical="center" wrapText="1"/>
    </xf>
    <xf numFmtId="43" fontId="15" fillId="0" borderId="31" xfId="7" applyFont="1" applyFill="1" applyBorder="1" applyAlignment="1">
      <alignment horizontal="center" vertical="center"/>
    </xf>
    <xf numFmtId="43" fontId="15" fillId="0" borderId="39" xfId="7" applyFont="1" applyFill="1" applyBorder="1" applyAlignment="1">
      <alignment horizontal="center" vertical="center"/>
    </xf>
    <xf numFmtId="43" fontId="15" fillId="0" borderId="32" xfId="7" applyFont="1" applyFill="1" applyBorder="1" applyAlignment="1">
      <alignment horizontal="center" vertical="center"/>
    </xf>
    <xf numFmtId="43" fontId="15" fillId="0" borderId="33" xfId="7" applyFont="1" applyFill="1" applyBorder="1" applyAlignment="1">
      <alignment horizontal="center" vertical="center"/>
    </xf>
    <xf numFmtId="43" fontId="15" fillId="0" borderId="40" xfId="7" applyFont="1" applyFill="1" applyBorder="1" applyAlignment="1">
      <alignment horizontal="center" vertical="center"/>
    </xf>
    <xf numFmtId="43" fontId="15" fillId="0" borderId="41" xfId="7" applyFont="1" applyFill="1" applyBorder="1" applyAlignment="1">
      <alignment horizontal="center" vertical="center"/>
    </xf>
    <xf numFmtId="43" fontId="15" fillId="0" borderId="34" xfId="7" applyFont="1" applyFill="1" applyBorder="1" applyAlignment="1">
      <alignment horizontal="center" vertical="center"/>
    </xf>
    <xf numFmtId="43" fontId="15" fillId="0" borderId="42" xfId="7" applyFont="1" applyFill="1" applyBorder="1" applyAlignment="1">
      <alignment horizontal="center" vertical="center"/>
    </xf>
    <xf numFmtId="43" fontId="15" fillId="0" borderId="35" xfId="7" applyFont="1" applyFill="1" applyBorder="1" applyAlignment="1">
      <alignment horizontal="center" vertical="center"/>
    </xf>
    <xf numFmtId="43" fontId="15" fillId="0" borderId="36" xfId="7" applyFont="1" applyFill="1" applyBorder="1" applyAlignment="1">
      <alignment horizontal="center" vertical="center"/>
    </xf>
    <xf numFmtId="43" fontId="15" fillId="0" borderId="37" xfId="7" applyFont="1" applyFill="1" applyBorder="1" applyAlignment="1">
      <alignment horizontal="center" vertical="center"/>
    </xf>
    <xf numFmtId="43" fontId="15" fillId="0" borderId="38" xfId="7" applyFont="1" applyFill="1" applyBorder="1" applyAlignment="1">
      <alignment horizontal="center" vertical="center"/>
    </xf>
    <xf numFmtId="43" fontId="15" fillId="0" borderId="43" xfId="7" applyFont="1" applyFill="1" applyBorder="1" applyAlignment="1">
      <alignment horizontal="center" vertical="center"/>
    </xf>
    <xf numFmtId="43" fontId="18" fillId="0" borderId="20" xfId="7" applyFont="1" applyBorder="1" applyAlignment="1">
      <alignment horizontal="center"/>
    </xf>
    <xf numFmtId="43" fontId="18" fillId="0" borderId="21" xfId="7" applyFont="1" applyBorder="1" applyAlignment="1">
      <alignment horizontal="center"/>
    </xf>
    <xf numFmtId="43" fontId="19" fillId="0" borderId="22" xfId="7" applyFont="1" applyBorder="1" applyAlignment="1">
      <alignment horizontal="center" vertical="center" wrapText="1"/>
    </xf>
    <xf numFmtId="43" fontId="19" fillId="0" borderId="23" xfId="7" applyFont="1" applyBorder="1" applyAlignment="1">
      <alignment horizontal="center" vertical="center" wrapText="1"/>
    </xf>
    <xf numFmtId="43" fontId="19" fillId="0" borderId="24" xfId="7" applyFont="1" applyBorder="1" applyAlignment="1">
      <alignment horizontal="center" vertical="center" wrapText="1"/>
    </xf>
    <xf numFmtId="43" fontId="18" fillId="0" borderId="25" xfId="7" applyFont="1" applyBorder="1" applyAlignment="1">
      <alignment horizontal="center"/>
    </xf>
    <xf numFmtId="43" fontId="18" fillId="0" borderId="26" xfId="7" applyFont="1" applyBorder="1" applyAlignment="1">
      <alignment horizontal="center"/>
    </xf>
    <xf numFmtId="43" fontId="18" fillId="0" borderId="20" xfId="7" applyFont="1" applyBorder="1" applyAlignment="1">
      <alignment horizontal="left"/>
    </xf>
    <xf numFmtId="43" fontId="18" fillId="0" borderId="27" xfId="7" applyFont="1" applyBorder="1" applyAlignment="1">
      <alignment horizontal="left"/>
    </xf>
    <xf numFmtId="43" fontId="18" fillId="0" borderId="21" xfId="7" applyFont="1" applyBorder="1" applyAlignment="1">
      <alignment horizontal="left"/>
    </xf>
    <xf numFmtId="43" fontId="20" fillId="5" borderId="28" xfId="7" applyFont="1" applyFill="1" applyBorder="1" applyAlignment="1">
      <alignment horizontal="left" wrapText="1"/>
    </xf>
    <xf numFmtId="43" fontId="20" fillId="5" borderId="29" xfId="7" applyFont="1" applyFill="1" applyBorder="1" applyAlignment="1">
      <alignment horizontal="left"/>
    </xf>
    <xf numFmtId="43" fontId="20" fillId="5" borderId="30" xfId="7" applyFont="1" applyFill="1" applyBorder="1" applyAlignment="1">
      <alignment horizontal="left"/>
    </xf>
    <xf numFmtId="43" fontId="20" fillId="5" borderId="28" xfId="7" applyFont="1" applyFill="1" applyBorder="1" applyAlignment="1">
      <alignment horizontal="left"/>
    </xf>
    <xf numFmtId="43" fontId="18" fillId="0" borderId="20" xfId="7" applyFont="1" applyBorder="1" applyAlignment="1">
      <alignment horizontal="left" vertical="center"/>
    </xf>
    <xf numFmtId="43" fontId="18" fillId="0" borderId="27" xfId="7" applyFont="1" applyBorder="1" applyAlignment="1">
      <alignment horizontal="left" vertical="center"/>
    </xf>
    <xf numFmtId="43" fontId="18" fillId="0" borderId="21" xfId="7" applyFont="1" applyBorder="1" applyAlignment="1">
      <alignment horizontal="left" vertical="center"/>
    </xf>
    <xf numFmtId="43" fontId="20" fillId="0" borderId="20" xfId="7" applyFont="1" applyBorder="1" applyAlignment="1">
      <alignment vertical="center"/>
    </xf>
    <xf numFmtId="43" fontId="20" fillId="0" borderId="21" xfId="7" applyFont="1" applyBorder="1" applyAlignment="1">
      <alignment vertical="center"/>
    </xf>
    <xf numFmtId="43" fontId="18" fillId="0" borderId="28" xfId="7" applyFont="1" applyBorder="1" applyAlignment="1">
      <alignment horizontal="center"/>
    </xf>
    <xf numFmtId="43" fontId="18" fillId="0" borderId="30" xfId="7" applyFont="1" applyBorder="1" applyAlignment="1">
      <alignment horizontal="center"/>
    </xf>
    <xf numFmtId="43" fontId="20" fillId="5" borderId="28" xfId="7" applyFont="1" applyFill="1" applyBorder="1" applyAlignment="1">
      <alignment horizontal="left" vertical="top" wrapText="1"/>
    </xf>
    <xf numFmtId="43" fontId="20" fillId="5" borderId="29" xfId="7" applyFont="1" applyFill="1" applyBorder="1" applyAlignment="1">
      <alignment horizontal="left" vertical="top" wrapText="1"/>
    </xf>
    <xf numFmtId="43" fontId="20" fillId="5" borderId="30" xfId="7" applyFont="1" applyFill="1" applyBorder="1" applyAlignment="1">
      <alignment horizontal="left" vertical="top" wrapText="1"/>
    </xf>
    <xf numFmtId="43" fontId="20" fillId="5" borderId="28" xfId="7" applyFont="1" applyFill="1" applyBorder="1" applyAlignment="1">
      <alignment horizontal="left" vertical="center" wrapText="1"/>
    </xf>
    <xf numFmtId="43" fontId="20" fillId="5" borderId="29" xfId="7" applyFont="1" applyFill="1" applyBorder="1" applyAlignment="1">
      <alignment horizontal="left" vertical="center" wrapText="1"/>
    </xf>
    <xf numFmtId="43" fontId="20" fillId="5" borderId="30" xfId="7" applyFont="1" applyFill="1" applyBorder="1" applyAlignment="1">
      <alignment horizontal="left" vertical="center" wrapText="1"/>
    </xf>
    <xf numFmtId="43" fontId="20" fillId="5" borderId="28" xfId="7" applyFont="1" applyFill="1" applyBorder="1" applyAlignment="1">
      <alignment vertical="center"/>
    </xf>
    <xf numFmtId="43" fontId="20" fillId="5" borderId="30" xfId="7" applyFont="1" applyFill="1" applyBorder="1" applyAlignment="1">
      <alignment vertical="center"/>
    </xf>
    <xf numFmtId="43" fontId="18" fillId="0" borderId="25" xfId="7" applyFont="1" applyBorder="1" applyAlignment="1">
      <alignment horizontal="left"/>
    </xf>
    <xf numFmtId="43" fontId="18" fillId="0" borderId="0" xfId="7" applyFont="1" applyBorder="1" applyAlignment="1">
      <alignment horizontal="left"/>
    </xf>
    <xf numFmtId="43" fontId="18" fillId="0" borderId="26" xfId="7" applyFont="1" applyBorder="1" applyAlignment="1">
      <alignment horizontal="left"/>
    </xf>
    <xf numFmtId="0" fontId="21" fillId="0" borderId="1" xfId="8" applyFont="1" applyBorder="1" applyAlignment="1">
      <alignment vertical="center"/>
    </xf>
    <xf numFmtId="2" fontId="21" fillId="0" borderId="1" xfId="8" applyNumberFormat="1" applyFont="1" applyBorder="1" applyAlignment="1">
      <alignment horizontal="center" vertical="center"/>
    </xf>
    <xf numFmtId="0" fontId="21" fillId="0" borderId="1" xfId="8" applyFont="1" applyBorder="1" applyAlignment="1">
      <alignment horizontal="center" vertical="center"/>
    </xf>
    <xf numFmtId="0" fontId="17" fillId="0" borderId="2" xfId="8" applyFont="1" applyBorder="1" applyAlignment="1">
      <alignment horizontal="center" vertical="center"/>
    </xf>
    <xf numFmtId="0" fontId="21" fillId="0" borderId="4" xfId="8" applyFont="1" applyBorder="1" applyAlignment="1">
      <alignment horizontal="center" vertical="center"/>
    </xf>
    <xf numFmtId="0" fontId="22" fillId="0" borderId="1" xfId="8" applyFont="1" applyBorder="1" applyAlignment="1">
      <alignment horizontal="center" vertical="center"/>
    </xf>
    <xf numFmtId="2" fontId="22" fillId="0" borderId="1" xfId="8" applyNumberFormat="1" applyFont="1" applyBorder="1" applyAlignment="1">
      <alignment horizontal="center" vertical="center"/>
    </xf>
    <xf numFmtId="0" fontId="21" fillId="0" borderId="2" xfId="8" applyFont="1" applyBorder="1" applyAlignment="1">
      <alignment horizontal="center" vertical="center"/>
    </xf>
    <xf numFmtId="43" fontId="21" fillId="0" borderId="1" xfId="5" applyFont="1" applyBorder="1" applyAlignment="1">
      <alignment horizontal="center" vertical="center"/>
    </xf>
    <xf numFmtId="43" fontId="23" fillId="0" borderId="1" xfId="7" applyFont="1" applyFill="1" applyBorder="1" applyAlignment="1">
      <alignment horizontal="center" vertical="center"/>
    </xf>
    <xf numFmtId="0" fontId="21" fillId="0" borderId="1" xfId="8" applyFont="1" applyBorder="1" applyAlignment="1">
      <alignment horizontal="center" vertical="center"/>
    </xf>
    <xf numFmtId="2" fontId="0" fillId="0" borderId="0" xfId="0" applyNumberFormat="1"/>
  </cellXfs>
  <cellStyles count="9">
    <cellStyle name="Moeda" xfId="6" builtinId="4"/>
    <cellStyle name="Normal" xfId="0" builtinId="0"/>
    <cellStyle name="Normal 2" xfId="1"/>
    <cellStyle name="Normal 2 2" xfId="3"/>
    <cellStyle name="Normal 3" xfId="2"/>
    <cellStyle name="Normal 3 2" xfId="4"/>
    <cellStyle name="Normal 6" xfId="8"/>
    <cellStyle name="Vírgula" xfId="5" builtinId="3"/>
    <cellStyle name="Vírgula 2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="" xmlns:a16="http://schemas.microsoft.com/office/drawing/2014/main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/Downloads/PLANILHA%20VENCEDORA%20COMPACTO%20CONST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/Downloads/BM_10%20Secretar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10"/>
      <sheetName val="MEM_CAL BM10"/>
    </sheetNames>
    <sheetDataSet>
      <sheetData sheetId="0">
        <row r="62">
          <cell r="A62">
            <v>5</v>
          </cell>
        </row>
        <row r="64">
          <cell r="A64" t="str">
            <v>5.2</v>
          </cell>
          <cell r="B64" t="str">
            <v>TELHA TERMOACÚSTICA TRAPEZOIDAL INCLINAÇÃO 17.6%</v>
          </cell>
        </row>
        <row r="68">
          <cell r="A68" t="str">
            <v>5.6</v>
          </cell>
          <cell r="B68" t="str">
            <v>CUMEEIRA TERMOACÚSTICA</v>
          </cell>
        </row>
        <row r="75">
          <cell r="A75" t="str">
            <v>5.13</v>
          </cell>
          <cell r="B75" t="str">
            <v>Estrutura Metálica p/ Cobertura c/Vigas-Treliça e terças na garagem</v>
          </cell>
        </row>
        <row r="78">
          <cell r="B78" t="str">
            <v>Calha em chapa de aço galvanizado nº 26, desenvolvimento 86 cm (fundo=32 cm, laterais=15 cm, bordas=12cm)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3"/>
  <sheetViews>
    <sheetView tabSelected="1" zoomScale="85" zoomScaleNormal="85" workbookViewId="0">
      <selection activeCell="L263" sqref="A1:L263"/>
    </sheetView>
  </sheetViews>
  <sheetFormatPr defaultColWidth="9" defaultRowHeight="12.75" x14ac:dyDescent="0.2"/>
  <cols>
    <col min="1" max="1" width="7.125" style="1" customWidth="1"/>
    <col min="2" max="2" width="60.125" style="3" customWidth="1"/>
    <col min="3" max="3" width="7.875" style="1" customWidth="1"/>
    <col min="4" max="4" width="9.5" style="45" hidden="1" customWidth="1"/>
    <col min="5" max="5" width="9.5" style="45" customWidth="1"/>
    <col min="6" max="6" width="10.875" style="45" customWidth="1"/>
    <col min="7" max="7" width="11.75" style="2" customWidth="1"/>
    <col min="8" max="8" width="10.875" style="2" customWidth="1"/>
    <col min="9" max="9" width="10" style="4" customWidth="1"/>
    <col min="10" max="10" width="10.375" style="4" customWidth="1"/>
    <col min="11" max="11" width="10.5" style="4" customWidth="1"/>
    <col min="12" max="12" width="11.5" style="4" customWidth="1"/>
    <col min="13" max="16384" width="9" style="4"/>
  </cols>
  <sheetData>
    <row r="1" spans="1:17" s="6" customFormat="1" ht="12.75" customHeight="1" x14ac:dyDescent="0.2">
      <c r="A1" s="21"/>
      <c r="B1" s="22"/>
      <c r="C1" s="110" t="s">
        <v>542</v>
      </c>
      <c r="D1" s="110"/>
      <c r="E1" s="110"/>
      <c r="F1" s="110"/>
      <c r="G1" s="110"/>
      <c r="H1" s="110"/>
      <c r="I1" s="110"/>
      <c r="J1" s="110"/>
      <c r="K1" s="110"/>
      <c r="L1" s="111"/>
      <c r="M1" s="5"/>
      <c r="N1" s="5"/>
      <c r="O1" s="5"/>
      <c r="P1" s="5"/>
      <c r="Q1" s="5"/>
    </row>
    <row r="2" spans="1:17" s="6" customFormat="1" ht="12.75" customHeight="1" x14ac:dyDescent="0.2">
      <c r="A2" s="21"/>
      <c r="B2" s="22"/>
      <c r="C2" s="110"/>
      <c r="D2" s="110"/>
      <c r="E2" s="110"/>
      <c r="F2" s="110"/>
      <c r="G2" s="110"/>
      <c r="H2" s="110"/>
      <c r="I2" s="110"/>
      <c r="J2" s="110"/>
      <c r="K2" s="110"/>
      <c r="L2" s="111"/>
      <c r="M2" s="5"/>
      <c r="N2" s="5"/>
      <c r="O2" s="5"/>
      <c r="P2" s="5"/>
      <c r="Q2" s="5"/>
    </row>
    <row r="3" spans="1:17" s="6" customFormat="1" ht="12.75" customHeight="1" x14ac:dyDescent="0.2">
      <c r="A3" s="21"/>
      <c r="C3" s="110"/>
      <c r="D3" s="110"/>
      <c r="E3" s="110"/>
      <c r="F3" s="110"/>
      <c r="G3" s="110"/>
      <c r="H3" s="110"/>
      <c r="I3" s="110"/>
      <c r="J3" s="110"/>
      <c r="K3" s="110"/>
      <c r="L3" s="111"/>
      <c r="M3" s="5"/>
      <c r="N3" s="5"/>
      <c r="O3" s="5"/>
      <c r="P3" s="5"/>
      <c r="Q3" s="5"/>
    </row>
    <row r="4" spans="1:17" s="6" customFormat="1" ht="12.75" customHeight="1" x14ac:dyDescent="0.2">
      <c r="A4" s="21"/>
      <c r="B4" s="20" t="s">
        <v>500</v>
      </c>
      <c r="C4" s="110"/>
      <c r="D4" s="110"/>
      <c r="E4" s="110"/>
      <c r="F4" s="110"/>
      <c r="G4" s="110"/>
      <c r="H4" s="110"/>
      <c r="I4" s="110"/>
      <c r="J4" s="110"/>
      <c r="K4" s="110"/>
      <c r="L4" s="111"/>
      <c r="M4" s="5"/>
      <c r="N4" s="5"/>
      <c r="O4" s="5"/>
      <c r="P4" s="5"/>
      <c r="Q4" s="5"/>
    </row>
    <row r="5" spans="1:17" s="6" customFormat="1" ht="12.75" customHeight="1" x14ac:dyDescent="0.2">
      <c r="A5" s="23"/>
      <c r="B5" s="20" t="s">
        <v>7</v>
      </c>
      <c r="C5" s="112"/>
      <c r="D5" s="112"/>
      <c r="E5" s="112"/>
      <c r="F5" s="112"/>
      <c r="G5" s="112"/>
      <c r="H5" s="112"/>
      <c r="I5" s="112"/>
      <c r="J5" s="112"/>
      <c r="K5" s="112"/>
      <c r="L5" s="113"/>
      <c r="M5" s="5"/>
      <c r="N5" s="5"/>
      <c r="O5" s="5"/>
      <c r="P5" s="5"/>
      <c r="Q5" s="5"/>
    </row>
    <row r="6" spans="1:17" s="6" customFormat="1" ht="25.5" x14ac:dyDescent="0.2">
      <c r="A6" s="94" t="s">
        <v>3</v>
      </c>
      <c r="B6" s="95"/>
      <c r="C6" s="95"/>
      <c r="D6" s="95"/>
      <c r="E6" s="95"/>
      <c r="F6" s="96"/>
      <c r="G6" s="114" t="s">
        <v>4</v>
      </c>
      <c r="H6" s="115"/>
      <c r="I6" s="115"/>
      <c r="J6" s="116"/>
      <c r="K6" s="7" t="s">
        <v>5</v>
      </c>
      <c r="L6" s="7" t="s">
        <v>6</v>
      </c>
      <c r="M6" s="5"/>
      <c r="N6" s="5"/>
      <c r="O6" s="5"/>
      <c r="P6" s="5"/>
      <c r="Q6" s="5"/>
    </row>
    <row r="7" spans="1:17" s="6" customFormat="1" ht="12.75" customHeight="1" x14ac:dyDescent="0.2">
      <c r="A7" s="97" t="s">
        <v>462</v>
      </c>
      <c r="B7" s="98"/>
      <c r="C7" s="98"/>
      <c r="D7" s="98"/>
      <c r="E7" s="98"/>
      <c r="F7" s="99"/>
      <c r="G7" s="97" t="s">
        <v>7</v>
      </c>
      <c r="H7" s="98"/>
      <c r="I7" s="98"/>
      <c r="J7" s="99"/>
      <c r="K7" s="88">
        <v>44960</v>
      </c>
      <c r="L7" s="79" t="s">
        <v>543</v>
      </c>
      <c r="M7" s="5"/>
      <c r="N7" s="5"/>
      <c r="O7" s="5"/>
      <c r="P7" s="5"/>
      <c r="Q7" s="5"/>
    </row>
    <row r="8" spans="1:17" s="6" customFormat="1" x14ac:dyDescent="0.2">
      <c r="A8" s="100"/>
      <c r="B8" s="101"/>
      <c r="C8" s="101"/>
      <c r="D8" s="101"/>
      <c r="E8" s="101"/>
      <c r="F8" s="102"/>
      <c r="G8" s="100"/>
      <c r="H8" s="101"/>
      <c r="I8" s="101"/>
      <c r="J8" s="102"/>
      <c r="K8" s="88"/>
      <c r="L8" s="80"/>
      <c r="M8" s="5"/>
      <c r="N8" s="5"/>
      <c r="O8" s="5"/>
      <c r="P8" s="5"/>
      <c r="Q8" s="5"/>
    </row>
    <row r="9" spans="1:17" s="6" customFormat="1" x14ac:dyDescent="0.2">
      <c r="A9" s="94" t="s">
        <v>8</v>
      </c>
      <c r="B9" s="95"/>
      <c r="C9" s="95"/>
      <c r="D9" s="95"/>
      <c r="E9" s="95"/>
      <c r="F9" s="96"/>
      <c r="G9" s="81" t="s">
        <v>9</v>
      </c>
      <c r="H9" s="81"/>
      <c r="I9" s="81"/>
      <c r="J9" s="81"/>
      <c r="K9" s="8" t="s">
        <v>10</v>
      </c>
      <c r="L9" s="9" t="s">
        <v>11</v>
      </c>
      <c r="M9" s="5"/>
      <c r="N9" s="5"/>
      <c r="O9" s="5"/>
      <c r="P9" s="5"/>
      <c r="Q9" s="5"/>
    </row>
    <row r="10" spans="1:17" s="6" customFormat="1" ht="12.75" customHeight="1" x14ac:dyDescent="0.2">
      <c r="A10" s="97" t="s">
        <v>464</v>
      </c>
      <c r="B10" s="98"/>
      <c r="C10" s="98"/>
      <c r="D10" s="98"/>
      <c r="E10" s="98"/>
      <c r="F10" s="99"/>
      <c r="G10" s="103" t="s">
        <v>463</v>
      </c>
      <c r="H10" s="103"/>
      <c r="I10" s="103"/>
      <c r="J10" s="103"/>
      <c r="K10" s="88">
        <v>44748</v>
      </c>
      <c r="L10" s="88">
        <v>45266</v>
      </c>
      <c r="M10" s="5"/>
      <c r="N10" s="5"/>
      <c r="O10" s="5"/>
      <c r="P10" s="5"/>
      <c r="Q10" s="5"/>
    </row>
    <row r="11" spans="1:17" s="6" customFormat="1" x14ac:dyDescent="0.2">
      <c r="A11" s="100"/>
      <c r="B11" s="101"/>
      <c r="C11" s="101"/>
      <c r="D11" s="101"/>
      <c r="E11" s="101"/>
      <c r="F11" s="102"/>
      <c r="G11" s="103"/>
      <c r="H11" s="103"/>
      <c r="I11" s="103"/>
      <c r="J11" s="103"/>
      <c r="K11" s="88"/>
      <c r="L11" s="88"/>
      <c r="M11" s="5"/>
      <c r="N11" s="5"/>
      <c r="O11" s="5"/>
      <c r="P11" s="5"/>
      <c r="Q11" s="5"/>
    </row>
    <row r="12" spans="1:17" s="6" customFormat="1" x14ac:dyDescent="0.2">
      <c r="A12" s="81" t="s">
        <v>12</v>
      </c>
      <c r="B12" s="81"/>
      <c r="C12" s="81" t="s">
        <v>13</v>
      </c>
      <c r="D12" s="81"/>
      <c r="E12" s="81"/>
      <c r="F12" s="81"/>
      <c r="G12" s="81" t="s">
        <v>14</v>
      </c>
      <c r="H12" s="81"/>
      <c r="I12" s="82" t="s">
        <v>15</v>
      </c>
      <c r="J12" s="82"/>
      <c r="K12" s="89" t="s">
        <v>16</v>
      </c>
      <c r="L12" s="89"/>
      <c r="M12" s="5"/>
      <c r="N12" s="5"/>
      <c r="O12" s="5"/>
      <c r="P12" s="5"/>
      <c r="Q12" s="5"/>
    </row>
    <row r="13" spans="1:17" s="6" customFormat="1" x14ac:dyDescent="0.2">
      <c r="A13" s="103" t="s">
        <v>465</v>
      </c>
      <c r="B13" s="103"/>
      <c r="C13" s="103" t="s">
        <v>466</v>
      </c>
      <c r="D13" s="103"/>
      <c r="E13" s="103"/>
      <c r="F13" s="103"/>
      <c r="G13" s="104">
        <v>1188434.56</v>
      </c>
      <c r="H13" s="105"/>
      <c r="I13" s="108">
        <f>J259</f>
        <v>60632.640000000007</v>
      </c>
      <c r="J13" s="108"/>
      <c r="K13" s="103" t="s">
        <v>544</v>
      </c>
      <c r="L13" s="103"/>
      <c r="M13" s="5"/>
      <c r="N13" s="5"/>
      <c r="O13" s="5"/>
      <c r="P13" s="5"/>
      <c r="Q13" s="5"/>
    </row>
    <row r="14" spans="1:17" s="6" customFormat="1" x14ac:dyDescent="0.2">
      <c r="A14" s="103"/>
      <c r="B14" s="103"/>
      <c r="C14" s="103"/>
      <c r="D14" s="103"/>
      <c r="E14" s="103"/>
      <c r="F14" s="103"/>
      <c r="G14" s="106"/>
      <c r="H14" s="107"/>
      <c r="I14" s="108"/>
      <c r="J14" s="108"/>
      <c r="K14" s="103"/>
      <c r="L14" s="103"/>
      <c r="M14" s="5"/>
      <c r="N14" s="5"/>
      <c r="O14" s="5"/>
      <c r="P14" s="5"/>
      <c r="Q14" s="5"/>
    </row>
    <row r="15" spans="1:17" s="6" customFormat="1" x14ac:dyDescent="0.2">
      <c r="A15" s="109"/>
      <c r="B15" s="109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5"/>
      <c r="N15" s="5"/>
      <c r="O15" s="5"/>
      <c r="P15" s="5"/>
      <c r="Q15" s="5"/>
    </row>
    <row r="16" spans="1:17" s="11" customFormat="1" x14ac:dyDescent="0.2">
      <c r="A16" s="86" t="s">
        <v>17</v>
      </c>
      <c r="B16" s="85" t="s">
        <v>18</v>
      </c>
      <c r="C16" s="85" t="s">
        <v>1</v>
      </c>
      <c r="D16" s="85" t="s">
        <v>19</v>
      </c>
      <c r="E16" s="58"/>
      <c r="F16" s="86" t="s">
        <v>2</v>
      </c>
      <c r="G16" s="86"/>
      <c r="H16" s="86"/>
      <c r="I16" s="87" t="s">
        <v>20</v>
      </c>
      <c r="J16" s="87"/>
      <c r="K16" s="87"/>
      <c r="L16" s="78" t="s">
        <v>21</v>
      </c>
      <c r="M16" s="10"/>
      <c r="N16" s="10"/>
      <c r="O16" s="10"/>
      <c r="P16" s="10"/>
      <c r="Q16" s="10"/>
    </row>
    <row r="17" spans="1:17" s="11" customFormat="1" ht="38.25" x14ac:dyDescent="0.2">
      <c r="A17" s="86"/>
      <c r="B17" s="85"/>
      <c r="C17" s="85"/>
      <c r="D17" s="85"/>
      <c r="E17" s="58" t="s">
        <v>19</v>
      </c>
      <c r="F17" s="25" t="s">
        <v>22</v>
      </c>
      <c r="G17" s="12" t="s">
        <v>23</v>
      </c>
      <c r="H17" s="13" t="s">
        <v>24</v>
      </c>
      <c r="I17" s="13" t="s">
        <v>22</v>
      </c>
      <c r="J17" s="13" t="s">
        <v>23</v>
      </c>
      <c r="K17" s="13" t="s">
        <v>24</v>
      </c>
      <c r="L17" s="78"/>
      <c r="M17" s="10"/>
      <c r="N17" s="10"/>
      <c r="O17" s="10"/>
      <c r="P17" s="10"/>
      <c r="Q17" s="10"/>
    </row>
    <row r="18" spans="1:17" x14ac:dyDescent="0.2">
      <c r="A18" s="16">
        <v>1</v>
      </c>
      <c r="B18" s="48" t="s">
        <v>438</v>
      </c>
      <c r="C18" s="49"/>
      <c r="D18" s="49"/>
      <c r="E18" s="49"/>
      <c r="F18" s="49"/>
      <c r="G18" s="49"/>
      <c r="H18" s="49"/>
      <c r="I18" s="51"/>
      <c r="J18" s="49"/>
      <c r="K18" s="49"/>
      <c r="L18" s="50"/>
    </row>
    <row r="19" spans="1:17" s="24" customFormat="1" ht="15.75" x14ac:dyDescent="0.2">
      <c r="A19" s="14" t="s">
        <v>27</v>
      </c>
      <c r="B19" s="26" t="s">
        <v>28</v>
      </c>
      <c r="C19" s="14" t="s">
        <v>29</v>
      </c>
      <c r="D19" s="44" t="e">
        <f>#REF!</f>
        <v>#REF!</v>
      </c>
      <c r="E19" s="44">
        <v>110.74</v>
      </c>
      <c r="F19" s="44">
        <v>3</v>
      </c>
      <c r="G19" s="65"/>
      <c r="H19" s="15">
        <v>3</v>
      </c>
      <c r="I19" s="18">
        <f>ROUND(F19*E19,2)</f>
        <v>332.22</v>
      </c>
      <c r="J19" s="18">
        <f>ROUND(G19*E19,2)</f>
        <v>0</v>
      </c>
      <c r="K19" s="18">
        <f>ROUND(H19*E19,2)</f>
        <v>332.22</v>
      </c>
      <c r="L19" s="19">
        <f>K19/I19</f>
        <v>1</v>
      </c>
    </row>
    <row r="20" spans="1:17" s="24" customFormat="1" ht="25.5" x14ac:dyDescent="0.2">
      <c r="A20" s="14" t="s">
        <v>30</v>
      </c>
      <c r="B20" s="27" t="s">
        <v>31</v>
      </c>
      <c r="C20" s="14" t="s">
        <v>32</v>
      </c>
      <c r="D20" s="44" t="e">
        <f>#REF!</f>
        <v>#REF!</v>
      </c>
      <c r="E20" s="44">
        <v>2.9</v>
      </c>
      <c r="F20" s="44">
        <v>88.39</v>
      </c>
      <c r="G20" s="65"/>
      <c r="H20" s="15">
        <v>88.39</v>
      </c>
      <c r="I20" s="18">
        <f t="shared" ref="I20:I29" si="0">ROUND(F20*E20,2)</f>
        <v>256.33</v>
      </c>
      <c r="J20" s="18">
        <f t="shared" ref="J20:J29" si="1">ROUND(G20*E20,2)</f>
        <v>0</v>
      </c>
      <c r="K20" s="18">
        <f t="shared" ref="K20:K29" si="2">ROUND(H20*E20,2)</f>
        <v>256.33</v>
      </c>
      <c r="L20" s="19">
        <f t="shared" ref="L20:L29" si="3">K20/I20</f>
        <v>1</v>
      </c>
      <c r="Q20" s="64"/>
    </row>
    <row r="21" spans="1:17" s="24" customFormat="1" ht="25.5" x14ac:dyDescent="0.2">
      <c r="A21" s="14" t="s">
        <v>33</v>
      </c>
      <c r="B21" s="27" t="s">
        <v>34</v>
      </c>
      <c r="C21" s="14" t="s">
        <v>32</v>
      </c>
      <c r="D21" s="44" t="e">
        <f>#REF!</f>
        <v>#REF!</v>
      </c>
      <c r="E21" s="44">
        <v>6.2299999999999995</v>
      </c>
      <c r="F21" s="44">
        <v>88.39</v>
      </c>
      <c r="G21" s="65"/>
      <c r="H21" s="15">
        <v>88.39</v>
      </c>
      <c r="I21" s="18">
        <f t="shared" si="0"/>
        <v>550.66999999999996</v>
      </c>
      <c r="J21" s="18">
        <f t="shared" si="1"/>
        <v>0</v>
      </c>
      <c r="K21" s="18">
        <f t="shared" si="2"/>
        <v>550.66999999999996</v>
      </c>
      <c r="L21" s="19">
        <f t="shared" si="3"/>
        <v>1</v>
      </c>
      <c r="Q21" s="64"/>
    </row>
    <row r="22" spans="1:17" s="24" customFormat="1" ht="25.5" x14ac:dyDescent="0.2">
      <c r="A22" s="14" t="s">
        <v>35</v>
      </c>
      <c r="B22" s="27" t="s">
        <v>36</v>
      </c>
      <c r="C22" s="14" t="s">
        <v>37</v>
      </c>
      <c r="D22" s="44" t="e">
        <f>#REF!</f>
        <v>#REF!</v>
      </c>
      <c r="E22" s="44">
        <v>69.149999999999991</v>
      </c>
      <c r="F22" s="44">
        <v>3</v>
      </c>
      <c r="G22" s="65"/>
      <c r="H22" s="15">
        <v>3</v>
      </c>
      <c r="I22" s="18">
        <f t="shared" si="0"/>
        <v>207.45</v>
      </c>
      <c r="J22" s="18">
        <f t="shared" si="1"/>
        <v>0</v>
      </c>
      <c r="K22" s="18">
        <f t="shared" si="2"/>
        <v>207.45</v>
      </c>
      <c r="L22" s="19">
        <f t="shared" si="3"/>
        <v>1</v>
      </c>
      <c r="Q22" s="64"/>
    </row>
    <row r="23" spans="1:17" s="24" customFormat="1" ht="25.5" x14ac:dyDescent="0.2">
      <c r="A23" s="14" t="s">
        <v>38</v>
      </c>
      <c r="B23" s="27" t="s">
        <v>39</v>
      </c>
      <c r="C23" s="14" t="s">
        <v>40</v>
      </c>
      <c r="D23" s="44" t="e">
        <f>#REF!</f>
        <v>#REF!</v>
      </c>
      <c r="E23" s="44">
        <v>52.25</v>
      </c>
      <c r="F23" s="44">
        <v>16.11</v>
      </c>
      <c r="G23" s="65"/>
      <c r="H23" s="15">
        <v>16.11</v>
      </c>
      <c r="I23" s="18">
        <f t="shared" si="0"/>
        <v>841.75</v>
      </c>
      <c r="J23" s="18">
        <f t="shared" si="1"/>
        <v>0</v>
      </c>
      <c r="K23" s="18">
        <f t="shared" si="2"/>
        <v>841.75</v>
      </c>
      <c r="L23" s="19">
        <f t="shared" si="3"/>
        <v>1</v>
      </c>
      <c r="Q23" s="64"/>
    </row>
    <row r="24" spans="1:17" s="24" customFormat="1" ht="25.5" x14ac:dyDescent="0.2">
      <c r="A24" s="14" t="s">
        <v>41</v>
      </c>
      <c r="B24" s="27" t="s">
        <v>42</v>
      </c>
      <c r="C24" s="14" t="s">
        <v>40</v>
      </c>
      <c r="D24" s="44" t="e">
        <f>#REF!</f>
        <v>#REF!</v>
      </c>
      <c r="E24" s="44">
        <v>230.25</v>
      </c>
      <c r="F24" s="44">
        <v>6.53</v>
      </c>
      <c r="G24" s="65"/>
      <c r="H24" s="15">
        <v>6.5041900000000004</v>
      </c>
      <c r="I24" s="18">
        <f t="shared" si="0"/>
        <v>1503.53</v>
      </c>
      <c r="J24" s="18">
        <f t="shared" si="1"/>
        <v>0</v>
      </c>
      <c r="K24" s="18">
        <f t="shared" si="2"/>
        <v>1497.59</v>
      </c>
      <c r="L24" s="19">
        <f t="shared" si="3"/>
        <v>0.99604929732030623</v>
      </c>
      <c r="Q24" s="64"/>
    </row>
    <row r="25" spans="1:17" s="24" customFormat="1" ht="25.5" x14ac:dyDescent="0.2">
      <c r="A25" s="14" t="s">
        <v>43</v>
      </c>
      <c r="B25" s="27" t="s">
        <v>44</v>
      </c>
      <c r="C25" s="14" t="s">
        <v>40</v>
      </c>
      <c r="D25" s="44" t="e">
        <f>#REF!</f>
        <v>#REF!</v>
      </c>
      <c r="E25" s="44">
        <v>97.97</v>
      </c>
      <c r="F25" s="44">
        <v>6.5299999999999994</v>
      </c>
      <c r="G25" s="65"/>
      <c r="H25" s="15">
        <v>9.76</v>
      </c>
      <c r="I25" s="18">
        <f t="shared" si="0"/>
        <v>639.74</v>
      </c>
      <c r="J25" s="18">
        <f t="shared" si="1"/>
        <v>0</v>
      </c>
      <c r="K25" s="18">
        <f t="shared" si="2"/>
        <v>956.19</v>
      </c>
      <c r="L25" s="19">
        <f t="shared" si="3"/>
        <v>1.4946540782192765</v>
      </c>
      <c r="Q25" s="64"/>
    </row>
    <row r="26" spans="1:17" s="24" customFormat="1" ht="15.75" x14ac:dyDescent="0.2">
      <c r="A26" s="14" t="s">
        <v>45</v>
      </c>
      <c r="B26" s="27" t="s">
        <v>46</v>
      </c>
      <c r="C26" s="14" t="s">
        <v>47</v>
      </c>
      <c r="D26" s="44" t="e">
        <f>#REF!</f>
        <v>#REF!</v>
      </c>
      <c r="E26" s="44">
        <v>10.49</v>
      </c>
      <c r="F26" s="44">
        <v>564.30999999999995</v>
      </c>
      <c r="G26" s="65"/>
      <c r="H26" s="15">
        <v>564.30999999999995</v>
      </c>
      <c r="I26" s="18">
        <f t="shared" si="0"/>
        <v>5919.61</v>
      </c>
      <c r="J26" s="18">
        <f t="shared" si="1"/>
        <v>0</v>
      </c>
      <c r="K26" s="18">
        <f t="shared" si="2"/>
        <v>5919.61</v>
      </c>
      <c r="L26" s="19">
        <f t="shared" si="3"/>
        <v>1</v>
      </c>
      <c r="Q26" s="64"/>
    </row>
    <row r="27" spans="1:17" ht="15.75" x14ac:dyDescent="0.2">
      <c r="A27" s="14" t="s">
        <v>48</v>
      </c>
      <c r="B27" s="27" t="s">
        <v>49</v>
      </c>
      <c r="C27" s="14" t="s">
        <v>40</v>
      </c>
      <c r="D27" s="44" t="e">
        <f>#REF!</f>
        <v>#REF!</v>
      </c>
      <c r="E27" s="44">
        <v>79.61</v>
      </c>
      <c r="F27" s="44">
        <v>10.990000000001</v>
      </c>
      <c r="G27" s="65"/>
      <c r="H27" s="15">
        <v>6.5380000000000003</v>
      </c>
      <c r="I27" s="18">
        <f t="shared" si="0"/>
        <v>874.91</v>
      </c>
      <c r="J27" s="18">
        <f t="shared" si="1"/>
        <v>0</v>
      </c>
      <c r="K27" s="18">
        <f t="shared" si="2"/>
        <v>520.49</v>
      </c>
      <c r="L27" s="19">
        <f t="shared" si="3"/>
        <v>0.5949069047101988</v>
      </c>
      <c r="P27" s="24"/>
      <c r="Q27" s="64"/>
    </row>
    <row r="28" spans="1:17" ht="15.75" x14ac:dyDescent="0.2">
      <c r="A28" s="14" t="s">
        <v>50</v>
      </c>
      <c r="B28" s="27" t="s">
        <v>51</v>
      </c>
      <c r="C28" s="14" t="s">
        <v>32</v>
      </c>
      <c r="D28" s="44" t="e">
        <f>#REF!</f>
        <v>#REF!</v>
      </c>
      <c r="E28" s="44">
        <v>7.5600000000000005</v>
      </c>
      <c r="F28" s="44">
        <v>549</v>
      </c>
      <c r="G28" s="65"/>
      <c r="H28" s="15">
        <v>549</v>
      </c>
      <c r="I28" s="18">
        <f t="shared" si="0"/>
        <v>4150.4399999999996</v>
      </c>
      <c r="J28" s="18">
        <f t="shared" si="1"/>
        <v>0</v>
      </c>
      <c r="K28" s="18">
        <f t="shared" si="2"/>
        <v>4150.4399999999996</v>
      </c>
      <c r="L28" s="19">
        <f t="shared" si="3"/>
        <v>1</v>
      </c>
      <c r="P28" s="24"/>
      <c r="Q28" s="64"/>
    </row>
    <row r="29" spans="1:17" ht="15.75" x14ac:dyDescent="0.2">
      <c r="A29" s="14" t="s">
        <v>52</v>
      </c>
      <c r="B29" s="27" t="s">
        <v>53</v>
      </c>
      <c r="C29" s="14" t="s">
        <v>47</v>
      </c>
      <c r="D29" s="44" t="e">
        <f>#REF!</f>
        <v>#REF!</v>
      </c>
      <c r="E29" s="44">
        <v>428.15</v>
      </c>
      <c r="F29" s="44">
        <v>6</v>
      </c>
      <c r="G29" s="65"/>
      <c r="H29" s="15">
        <v>6</v>
      </c>
      <c r="I29" s="18">
        <f t="shared" si="0"/>
        <v>2568.9</v>
      </c>
      <c r="J29" s="18">
        <f t="shared" si="1"/>
        <v>0</v>
      </c>
      <c r="K29" s="18">
        <f t="shared" si="2"/>
        <v>2568.9</v>
      </c>
      <c r="L29" s="19">
        <f t="shared" si="3"/>
        <v>1</v>
      </c>
      <c r="P29" s="24"/>
      <c r="Q29" s="64"/>
    </row>
    <row r="30" spans="1:17" ht="15.75" x14ac:dyDescent="0.2">
      <c r="A30" s="16">
        <v>2</v>
      </c>
      <c r="B30" s="48" t="s">
        <v>439</v>
      </c>
      <c r="C30" s="49"/>
      <c r="D30" s="49"/>
      <c r="E30" s="49"/>
      <c r="F30" s="49"/>
      <c r="G30" s="66"/>
      <c r="H30" s="49"/>
      <c r="I30" s="51"/>
      <c r="J30" s="49"/>
      <c r="K30" s="49"/>
      <c r="L30" s="50"/>
      <c r="P30" s="24"/>
      <c r="Q30" s="64"/>
    </row>
    <row r="31" spans="1:17" s="24" customFormat="1" ht="25.5" x14ac:dyDescent="0.2">
      <c r="A31" s="28" t="s">
        <v>54</v>
      </c>
      <c r="B31" s="28" t="s">
        <v>55</v>
      </c>
      <c r="C31" s="29" t="s">
        <v>40</v>
      </c>
      <c r="D31" s="44" t="e">
        <f>#REF!</f>
        <v>#REF!</v>
      </c>
      <c r="E31" s="44">
        <v>40.650000000000006</v>
      </c>
      <c r="F31" s="44">
        <v>116.67</v>
      </c>
      <c r="G31" s="65"/>
      <c r="H31" s="15">
        <v>116.66999999999999</v>
      </c>
      <c r="I31" s="18">
        <f>ROUND(F31*E31,2)</f>
        <v>4742.6400000000003</v>
      </c>
      <c r="J31" s="18">
        <f>ROUND(G31*E31,2)</f>
        <v>0</v>
      </c>
      <c r="K31" s="18">
        <f>ROUND(H31*E31,2)</f>
        <v>4742.6400000000003</v>
      </c>
      <c r="L31" s="19">
        <f>K31/I31</f>
        <v>1</v>
      </c>
      <c r="Q31" s="64"/>
    </row>
    <row r="32" spans="1:17" s="24" customFormat="1" ht="25.5" x14ac:dyDescent="0.2">
      <c r="A32" s="28" t="s">
        <v>56</v>
      </c>
      <c r="B32" s="28" t="s">
        <v>57</v>
      </c>
      <c r="C32" s="29" t="s">
        <v>40</v>
      </c>
      <c r="D32" s="44" t="e">
        <f>#REF!</f>
        <v>#REF!</v>
      </c>
      <c r="E32" s="44">
        <v>78.789999999999992</v>
      </c>
      <c r="F32" s="44">
        <v>88.340000000000032</v>
      </c>
      <c r="G32" s="65"/>
      <c r="H32" s="15">
        <v>90.874189999999999</v>
      </c>
      <c r="I32" s="18">
        <f t="shared" ref="I32:I40" si="4">ROUND(F32*E32,2)</f>
        <v>6960.31</v>
      </c>
      <c r="J32" s="18">
        <f t="shared" ref="J32:J40" si="5">ROUND(G32*E32,2)</f>
        <v>0</v>
      </c>
      <c r="K32" s="18">
        <f t="shared" ref="K32:K40" si="6">ROUND(H32*E32,2)</f>
        <v>7159.98</v>
      </c>
      <c r="L32" s="19">
        <f t="shared" ref="L32:L40" si="7">K32/I32</f>
        <v>1.0286869406678725</v>
      </c>
      <c r="Q32" s="64"/>
    </row>
    <row r="33" spans="1:17" s="24" customFormat="1" ht="15.75" x14ac:dyDescent="0.2">
      <c r="A33" s="28" t="s">
        <v>58</v>
      </c>
      <c r="B33" s="28" t="s">
        <v>59</v>
      </c>
      <c r="C33" s="29" t="s">
        <v>40</v>
      </c>
      <c r="D33" s="44" t="e">
        <f>#REF!</f>
        <v>#REF!</v>
      </c>
      <c r="E33" s="44">
        <v>25.67</v>
      </c>
      <c r="F33" s="44">
        <v>22.250000000000004</v>
      </c>
      <c r="G33" s="65"/>
      <c r="H33" s="15">
        <v>21.47</v>
      </c>
      <c r="I33" s="18">
        <f t="shared" si="4"/>
        <v>571.16</v>
      </c>
      <c r="J33" s="18">
        <f t="shared" si="5"/>
        <v>0</v>
      </c>
      <c r="K33" s="18">
        <f t="shared" si="6"/>
        <v>551.13</v>
      </c>
      <c r="L33" s="19">
        <f t="shared" si="7"/>
        <v>0.96493101757826183</v>
      </c>
      <c r="Q33" s="64"/>
    </row>
    <row r="34" spans="1:17" s="24" customFormat="1" ht="25.5" x14ac:dyDescent="0.2">
      <c r="A34" s="28" t="s">
        <v>60</v>
      </c>
      <c r="B34" s="28" t="s">
        <v>61</v>
      </c>
      <c r="C34" s="29" t="s">
        <v>32</v>
      </c>
      <c r="D34" s="44" t="e">
        <f>#REF!</f>
        <v>#REF!</v>
      </c>
      <c r="E34" s="44">
        <v>27.130000000000003</v>
      </c>
      <c r="F34" s="44">
        <v>45.52</v>
      </c>
      <c r="G34" s="65"/>
      <c r="H34" s="15">
        <v>48.11</v>
      </c>
      <c r="I34" s="18">
        <f t="shared" si="4"/>
        <v>1234.96</v>
      </c>
      <c r="J34" s="18"/>
      <c r="K34" s="18">
        <f t="shared" si="6"/>
        <v>1305.22</v>
      </c>
      <c r="L34" s="19">
        <f t="shared" si="7"/>
        <v>1.0568925309321759</v>
      </c>
      <c r="Q34" s="64"/>
    </row>
    <row r="35" spans="1:17" s="24" customFormat="1" ht="25.5" x14ac:dyDescent="0.2">
      <c r="A35" s="28" t="s">
        <v>62</v>
      </c>
      <c r="B35" s="28" t="s">
        <v>63</v>
      </c>
      <c r="C35" s="60" t="s">
        <v>467</v>
      </c>
      <c r="D35" s="44" t="e">
        <f>#REF!</f>
        <v>#REF!</v>
      </c>
      <c r="E35" s="44">
        <v>759.90000000000009</v>
      </c>
      <c r="F35" s="44">
        <v>24.419999999999998</v>
      </c>
      <c r="G35" s="65"/>
      <c r="H35" s="15">
        <v>34.71</v>
      </c>
      <c r="I35" s="18">
        <f t="shared" si="4"/>
        <v>18556.759999999998</v>
      </c>
      <c r="J35" s="18">
        <f t="shared" si="5"/>
        <v>0</v>
      </c>
      <c r="K35" s="18">
        <f t="shared" si="6"/>
        <v>26376.13</v>
      </c>
      <c r="L35" s="19">
        <f t="shared" si="7"/>
        <v>1.4213758220723878</v>
      </c>
      <c r="Q35" s="64"/>
    </row>
    <row r="36" spans="1:17" s="24" customFormat="1" ht="15.75" x14ac:dyDescent="0.2">
      <c r="A36" s="28" t="s">
        <v>64</v>
      </c>
      <c r="B36" s="55" t="s">
        <v>468</v>
      </c>
      <c r="C36" s="29" t="s">
        <v>47</v>
      </c>
      <c r="D36" s="44" t="e">
        <f>#REF!</f>
        <v>#REF!</v>
      </c>
      <c r="E36" s="44">
        <v>82.64</v>
      </c>
      <c r="F36" s="44">
        <v>81.130000000000038</v>
      </c>
      <c r="G36" s="65"/>
      <c r="H36" s="15">
        <v>75.430000000000007</v>
      </c>
      <c r="I36" s="18">
        <f t="shared" si="4"/>
        <v>6704.58</v>
      </c>
      <c r="J36" s="18">
        <f t="shared" si="5"/>
        <v>0</v>
      </c>
      <c r="K36" s="18">
        <f t="shared" si="6"/>
        <v>6233.54</v>
      </c>
      <c r="L36" s="19">
        <f t="shared" si="7"/>
        <v>0.92974354844002161</v>
      </c>
      <c r="Q36" s="64"/>
    </row>
    <row r="37" spans="1:17" s="24" customFormat="1" ht="25.5" x14ac:dyDescent="0.2">
      <c r="A37" s="28" t="s">
        <v>65</v>
      </c>
      <c r="B37" s="55" t="s">
        <v>461</v>
      </c>
      <c r="C37" s="29" t="s">
        <v>66</v>
      </c>
      <c r="D37" s="44" t="e">
        <f>#REF!</f>
        <v>#REF!</v>
      </c>
      <c r="E37" s="44">
        <v>20.03</v>
      </c>
      <c r="F37" s="44">
        <v>1669.4500000000003</v>
      </c>
      <c r="G37" s="65"/>
      <c r="H37" s="15">
        <v>1675.91</v>
      </c>
      <c r="I37" s="18">
        <f t="shared" si="4"/>
        <v>33439.08</v>
      </c>
      <c r="J37" s="18">
        <f t="shared" si="5"/>
        <v>0</v>
      </c>
      <c r="K37" s="18">
        <f t="shared" si="6"/>
        <v>33568.480000000003</v>
      </c>
      <c r="L37" s="19">
        <f t="shared" si="7"/>
        <v>1.0038697236885705</v>
      </c>
      <c r="Q37" s="64"/>
    </row>
    <row r="38" spans="1:17" ht="25.5" x14ac:dyDescent="0.2">
      <c r="A38" s="28" t="s">
        <v>67</v>
      </c>
      <c r="B38" s="55" t="s">
        <v>469</v>
      </c>
      <c r="C38" s="29" t="s">
        <v>40</v>
      </c>
      <c r="D38" s="44" t="e">
        <f>#REF!</f>
        <v>#REF!</v>
      </c>
      <c r="E38" s="44">
        <v>444.59000000000003</v>
      </c>
      <c r="F38" s="44">
        <v>26.1</v>
      </c>
      <c r="G38" s="65"/>
      <c r="H38" s="15">
        <v>214.41149999999999</v>
      </c>
      <c r="I38" s="18">
        <f t="shared" si="4"/>
        <v>11603.8</v>
      </c>
      <c r="J38" s="18">
        <f t="shared" si="5"/>
        <v>0</v>
      </c>
      <c r="K38" s="18">
        <f t="shared" si="6"/>
        <v>95325.21</v>
      </c>
      <c r="L38" s="19">
        <f t="shared" si="7"/>
        <v>8.2149993967493415</v>
      </c>
      <c r="P38" s="24"/>
      <c r="Q38" s="64"/>
    </row>
    <row r="39" spans="1:17" ht="25.5" x14ac:dyDescent="0.2">
      <c r="A39" s="28" t="s">
        <v>68</v>
      </c>
      <c r="B39" s="28" t="s">
        <v>69</v>
      </c>
      <c r="C39" s="29" t="s">
        <v>40</v>
      </c>
      <c r="D39" s="44" t="e">
        <f>#REF!</f>
        <v>#REF!</v>
      </c>
      <c r="E39" s="44">
        <v>177.76000000000002</v>
      </c>
      <c r="F39" s="44">
        <v>26.1</v>
      </c>
      <c r="G39" s="65"/>
      <c r="H39" s="15">
        <v>26.1</v>
      </c>
      <c r="I39" s="18">
        <f t="shared" si="4"/>
        <v>4639.54</v>
      </c>
      <c r="J39" s="18">
        <f>ROUND(G39*E39,2)</f>
        <v>0</v>
      </c>
      <c r="K39" s="18">
        <f t="shared" si="6"/>
        <v>4639.54</v>
      </c>
      <c r="L39" s="19">
        <f t="shared" si="7"/>
        <v>1</v>
      </c>
      <c r="O39" s="64"/>
      <c r="P39" s="24"/>
      <c r="Q39" s="64"/>
    </row>
    <row r="40" spans="1:17" ht="25.5" x14ac:dyDescent="0.2">
      <c r="A40" s="28" t="s">
        <v>70</v>
      </c>
      <c r="B40" s="55" t="s">
        <v>471</v>
      </c>
      <c r="C40" s="29" t="s">
        <v>47</v>
      </c>
      <c r="D40" s="44" t="e">
        <f>#REF!</f>
        <v>#REF!</v>
      </c>
      <c r="E40" s="44">
        <v>26.990000000000002</v>
      </c>
      <c r="F40" s="44">
        <v>126.17000000000002</v>
      </c>
      <c r="G40" s="65"/>
      <c r="H40" s="15">
        <v>126.17</v>
      </c>
      <c r="I40" s="18">
        <f t="shared" si="4"/>
        <v>3405.33</v>
      </c>
      <c r="J40" s="18">
        <f t="shared" si="5"/>
        <v>0</v>
      </c>
      <c r="K40" s="18">
        <f t="shared" si="6"/>
        <v>3405.33</v>
      </c>
      <c r="L40" s="19">
        <f t="shared" si="7"/>
        <v>1</v>
      </c>
      <c r="P40" s="24"/>
      <c r="Q40" s="64"/>
    </row>
    <row r="41" spans="1:17" ht="15.75" x14ac:dyDescent="0.2">
      <c r="A41" s="16">
        <v>3</v>
      </c>
      <c r="B41" s="48" t="s">
        <v>440</v>
      </c>
      <c r="C41" s="49"/>
      <c r="D41" s="49"/>
      <c r="E41" s="49"/>
      <c r="F41" s="49"/>
      <c r="G41" s="66"/>
      <c r="H41" s="49"/>
      <c r="I41" s="51"/>
      <c r="J41" s="49"/>
      <c r="K41" s="49"/>
      <c r="L41" s="50"/>
      <c r="P41" s="24"/>
      <c r="Q41" s="64"/>
    </row>
    <row r="42" spans="1:17" s="24" customFormat="1" ht="15.75" x14ac:dyDescent="0.2">
      <c r="A42" s="16" t="s">
        <v>25</v>
      </c>
      <c r="B42" s="48" t="s">
        <v>441</v>
      </c>
      <c r="C42" s="49"/>
      <c r="D42" s="49"/>
      <c r="E42" s="49"/>
      <c r="F42" s="49"/>
      <c r="G42" s="66"/>
      <c r="H42" s="49"/>
      <c r="I42" s="51"/>
      <c r="J42" s="49"/>
      <c r="K42" s="49"/>
      <c r="L42" s="50"/>
      <c r="Q42" s="64"/>
    </row>
    <row r="43" spans="1:17" s="24" customFormat="1" ht="38.25" x14ac:dyDescent="0.2">
      <c r="A43" s="28" t="s">
        <v>71</v>
      </c>
      <c r="B43" s="30" t="s">
        <v>72</v>
      </c>
      <c r="C43" s="31" t="s">
        <v>66</v>
      </c>
      <c r="D43" s="44" t="e">
        <f>#REF!</f>
        <v>#REF!</v>
      </c>
      <c r="E43" s="44">
        <v>23.39</v>
      </c>
      <c r="F43" s="44">
        <v>1282.55</v>
      </c>
      <c r="G43" s="67"/>
      <c r="H43" s="15">
        <v>1323.2907</v>
      </c>
      <c r="I43" s="18">
        <f>ROUND(F43*E43,2)</f>
        <v>29998.84</v>
      </c>
      <c r="J43" s="18">
        <f>ROUND(G43*E43,2)</f>
        <v>0</v>
      </c>
      <c r="K43" s="18">
        <f>ROUND(H43*E43,2)</f>
        <v>30951.77</v>
      </c>
      <c r="L43" s="19">
        <f>K43/I43</f>
        <v>1.0317655616017152</v>
      </c>
      <c r="Q43" s="64"/>
    </row>
    <row r="44" spans="1:17" s="24" customFormat="1" ht="38.25" x14ac:dyDescent="0.2">
      <c r="A44" s="28" t="s">
        <v>73</v>
      </c>
      <c r="B44" s="28" t="s">
        <v>74</v>
      </c>
      <c r="C44" s="29" t="s">
        <v>66</v>
      </c>
      <c r="D44" s="44" t="e">
        <f>#REF!</f>
        <v>#REF!</v>
      </c>
      <c r="E44" s="44">
        <v>22.94</v>
      </c>
      <c r="F44" s="44">
        <v>167</v>
      </c>
      <c r="G44" s="67"/>
      <c r="H44" s="15">
        <v>209.042</v>
      </c>
      <c r="I44" s="18">
        <f t="shared" ref="I44:I49" si="8">ROUND(F44*E44,2)</f>
        <v>3830.98</v>
      </c>
      <c r="J44" s="18">
        <f t="shared" ref="J44:J49" si="9">ROUND(G44*E44,2)</f>
        <v>0</v>
      </c>
      <c r="K44" s="18">
        <f t="shared" ref="K44:K49" si="10">ROUND(H44*E44,2)</f>
        <v>4795.42</v>
      </c>
      <c r="L44" s="19">
        <f t="shared" ref="L44:L49" si="11">K44/I44</f>
        <v>1.2517475946102563</v>
      </c>
      <c r="Q44" s="64"/>
    </row>
    <row r="45" spans="1:17" s="24" customFormat="1" ht="38.25" x14ac:dyDescent="0.2">
      <c r="A45" s="28" t="s">
        <v>75</v>
      </c>
      <c r="B45" s="55" t="s">
        <v>470</v>
      </c>
      <c r="C45" s="29" t="s">
        <v>66</v>
      </c>
      <c r="D45" s="44" t="e">
        <f>#REF!</f>
        <v>#REF!</v>
      </c>
      <c r="E45" s="44">
        <v>19.98</v>
      </c>
      <c r="F45" s="44">
        <v>3353.18</v>
      </c>
      <c r="G45" s="67"/>
      <c r="H45" s="15">
        <v>2808.99</v>
      </c>
      <c r="I45" s="18">
        <f t="shared" si="8"/>
        <v>66996.539999999994</v>
      </c>
      <c r="J45" s="18">
        <f t="shared" si="9"/>
        <v>0</v>
      </c>
      <c r="K45" s="18">
        <f t="shared" si="10"/>
        <v>56123.62</v>
      </c>
      <c r="L45" s="19">
        <f t="shared" si="11"/>
        <v>0.83770923095431504</v>
      </c>
      <c r="Q45" s="64"/>
    </row>
    <row r="46" spans="1:17" ht="38.25" x14ac:dyDescent="0.2">
      <c r="A46" s="28" t="s">
        <v>76</v>
      </c>
      <c r="B46" s="28" t="s">
        <v>77</v>
      </c>
      <c r="C46" s="29" t="s">
        <v>66</v>
      </c>
      <c r="D46" s="44" t="e">
        <f>#REF!</f>
        <v>#REF!</v>
      </c>
      <c r="E46" s="44">
        <v>16.989999999999998</v>
      </c>
      <c r="F46" s="44">
        <v>210.090000000001</v>
      </c>
      <c r="G46" s="67"/>
      <c r="H46" s="15">
        <v>430.85</v>
      </c>
      <c r="I46" s="18">
        <f t="shared" si="8"/>
        <v>3569.43</v>
      </c>
      <c r="J46" s="18">
        <f t="shared" si="9"/>
        <v>0</v>
      </c>
      <c r="K46" s="18">
        <f t="shared" si="10"/>
        <v>7320.14</v>
      </c>
      <c r="L46" s="19">
        <f t="shared" si="11"/>
        <v>2.0507868203046429</v>
      </c>
      <c r="P46" s="24"/>
      <c r="Q46" s="64"/>
    </row>
    <row r="47" spans="1:17" ht="25.5" x14ac:dyDescent="0.2">
      <c r="A47" s="28" t="s">
        <v>78</v>
      </c>
      <c r="B47" s="28" t="s">
        <v>79</v>
      </c>
      <c r="C47" s="29" t="s">
        <v>47</v>
      </c>
      <c r="D47" s="44" t="e">
        <f>#REF!</f>
        <v>#REF!</v>
      </c>
      <c r="E47" s="44">
        <v>48.69</v>
      </c>
      <c r="F47" s="44">
        <v>1045.7</v>
      </c>
      <c r="G47" s="67"/>
      <c r="H47" s="15">
        <v>863.21</v>
      </c>
      <c r="I47" s="18">
        <f t="shared" si="8"/>
        <v>50915.13</v>
      </c>
      <c r="J47" s="18">
        <f t="shared" si="9"/>
        <v>0</v>
      </c>
      <c r="K47" s="18">
        <f t="shared" si="10"/>
        <v>42029.69</v>
      </c>
      <c r="L47" s="19">
        <f t="shared" si="11"/>
        <v>0.82548527323803367</v>
      </c>
      <c r="P47" s="24"/>
      <c r="Q47" s="64"/>
    </row>
    <row r="48" spans="1:17" ht="25.5" x14ac:dyDescent="0.2">
      <c r="A48" s="28" t="s">
        <v>80</v>
      </c>
      <c r="B48" s="55" t="s">
        <v>469</v>
      </c>
      <c r="C48" s="29" t="s">
        <v>40</v>
      </c>
      <c r="D48" s="44" t="e">
        <f>#REF!</f>
        <v>#REF!</v>
      </c>
      <c r="E48" s="44">
        <v>444.59000000000003</v>
      </c>
      <c r="F48" s="44">
        <v>63.600000000001003</v>
      </c>
      <c r="G48" s="67"/>
      <c r="H48" s="15">
        <v>53.097999999999999</v>
      </c>
      <c r="I48" s="18">
        <f t="shared" si="8"/>
        <v>28275.919999999998</v>
      </c>
      <c r="J48" s="18">
        <f t="shared" si="9"/>
        <v>0</v>
      </c>
      <c r="K48" s="18">
        <f t="shared" si="10"/>
        <v>23606.84</v>
      </c>
      <c r="L48" s="19">
        <f t="shared" si="11"/>
        <v>0.83487433830623381</v>
      </c>
      <c r="P48" s="24"/>
      <c r="Q48" s="64"/>
    </row>
    <row r="49" spans="1:17" ht="25.5" x14ac:dyDescent="0.2">
      <c r="A49" s="28" t="s">
        <v>81</v>
      </c>
      <c r="B49" s="32" t="s">
        <v>69</v>
      </c>
      <c r="C49" s="33" t="s">
        <v>40</v>
      </c>
      <c r="D49" s="44" t="e">
        <f>#REF!</f>
        <v>#REF!</v>
      </c>
      <c r="E49" s="44">
        <v>177.76000000000002</v>
      </c>
      <c r="F49" s="44">
        <v>63.600000000001003</v>
      </c>
      <c r="G49" s="67"/>
      <c r="H49" s="15">
        <v>53.097999999999999</v>
      </c>
      <c r="I49" s="18">
        <f t="shared" si="8"/>
        <v>11305.54</v>
      </c>
      <c r="J49" s="18">
        <f t="shared" si="9"/>
        <v>0</v>
      </c>
      <c r="K49" s="18">
        <f t="shared" si="10"/>
        <v>9438.7000000000007</v>
      </c>
      <c r="L49" s="19">
        <f t="shared" si="11"/>
        <v>0.83487387599353946</v>
      </c>
      <c r="P49" s="24"/>
      <c r="Q49" s="64"/>
    </row>
    <row r="50" spans="1:17" ht="15.75" x14ac:dyDescent="0.2">
      <c r="A50" s="16" t="s">
        <v>26</v>
      </c>
      <c r="B50" s="48" t="s">
        <v>442</v>
      </c>
      <c r="C50" s="49"/>
      <c r="D50" s="49"/>
      <c r="E50" s="49"/>
      <c r="F50" s="49"/>
      <c r="G50" s="66"/>
      <c r="H50" s="49"/>
      <c r="I50" s="51"/>
      <c r="J50" s="49"/>
      <c r="K50" s="49"/>
      <c r="L50" s="50"/>
      <c r="P50" s="24"/>
      <c r="Q50" s="64"/>
    </row>
    <row r="51" spans="1:17" ht="38.25" x14ac:dyDescent="0.2">
      <c r="A51" s="34" t="s">
        <v>82</v>
      </c>
      <c r="B51" s="35" t="s">
        <v>83</v>
      </c>
      <c r="C51" s="14" t="s">
        <v>0</v>
      </c>
      <c r="D51" s="36" t="e">
        <f>#REF!</f>
        <v>#REF!</v>
      </c>
      <c r="E51" s="36">
        <v>190.06</v>
      </c>
      <c r="F51" s="36">
        <v>134.4</v>
      </c>
      <c r="G51" s="67"/>
      <c r="H51" s="15">
        <v>112.49</v>
      </c>
      <c r="I51" s="18">
        <f>ROUND(F51*E51,2)</f>
        <v>25544.06</v>
      </c>
      <c r="J51" s="18">
        <f>ROUND(G51*E51,2)</f>
        <v>0</v>
      </c>
      <c r="K51" s="18">
        <f>ROUND(H51*E51,2)</f>
        <v>21379.85</v>
      </c>
      <c r="L51" s="19">
        <f>K51/I51</f>
        <v>0.83697932121988428</v>
      </c>
      <c r="P51" s="24"/>
      <c r="Q51" s="64"/>
    </row>
    <row r="52" spans="1:17" ht="15.75" x14ac:dyDescent="0.2">
      <c r="A52" s="16" t="s">
        <v>84</v>
      </c>
      <c r="B52" s="48" t="s">
        <v>443</v>
      </c>
      <c r="C52" s="49"/>
      <c r="D52" s="49"/>
      <c r="E52" s="49"/>
      <c r="F52" s="49"/>
      <c r="G52" s="66"/>
      <c r="H52" s="49"/>
      <c r="I52" s="51"/>
      <c r="J52" s="49"/>
      <c r="K52" s="49"/>
      <c r="L52" s="50"/>
      <c r="P52" s="24"/>
      <c r="Q52" s="64"/>
    </row>
    <row r="53" spans="1:17" ht="15.75" x14ac:dyDescent="0.2">
      <c r="A53" s="34" t="s">
        <v>90</v>
      </c>
      <c r="B53" s="34" t="s">
        <v>91</v>
      </c>
      <c r="C53" s="39" t="s">
        <v>92</v>
      </c>
      <c r="D53" s="59" t="e">
        <f>#REF!</f>
        <v>#REF!</v>
      </c>
      <c r="E53" s="38">
        <v>37.349999999999994</v>
      </c>
      <c r="F53" s="44">
        <v>10</v>
      </c>
      <c r="G53" s="67"/>
      <c r="H53" s="15">
        <v>0</v>
      </c>
      <c r="I53" s="18">
        <f t="shared" ref="I53:I58" si="12">ROUND(F53*E53,2)</f>
        <v>373.5</v>
      </c>
      <c r="J53" s="18">
        <f t="shared" ref="J53:J58" si="13">ROUND(G53*E53,2)</f>
        <v>0</v>
      </c>
      <c r="K53" s="18">
        <f t="shared" ref="K53:K58" si="14">ROUND(H53*E53,2)</f>
        <v>0</v>
      </c>
      <c r="L53" s="19">
        <f t="shared" ref="L53:L58" si="15">K53/I53</f>
        <v>0</v>
      </c>
      <c r="P53" s="24"/>
      <c r="Q53" s="64"/>
    </row>
    <row r="54" spans="1:17" ht="15.75" x14ac:dyDescent="0.2">
      <c r="A54" s="34" t="s">
        <v>93</v>
      </c>
      <c r="B54" s="34" t="s">
        <v>94</v>
      </c>
      <c r="C54" s="39" t="s">
        <v>92</v>
      </c>
      <c r="D54" s="59" t="e">
        <f>#REF!</f>
        <v>#REF!</v>
      </c>
      <c r="E54" s="38">
        <v>65.989999999999995</v>
      </c>
      <c r="F54" s="44">
        <v>2</v>
      </c>
      <c r="G54" s="67"/>
      <c r="H54" s="15">
        <v>0</v>
      </c>
      <c r="I54" s="18">
        <f t="shared" si="12"/>
        <v>131.97999999999999</v>
      </c>
      <c r="J54" s="18">
        <f t="shared" si="13"/>
        <v>0</v>
      </c>
      <c r="K54" s="18">
        <f t="shared" si="14"/>
        <v>0</v>
      </c>
      <c r="L54" s="19">
        <f t="shared" si="15"/>
        <v>0</v>
      </c>
      <c r="P54" s="24"/>
      <c r="Q54" s="64"/>
    </row>
    <row r="55" spans="1:17" ht="15.75" x14ac:dyDescent="0.2">
      <c r="A55" s="34" t="s">
        <v>95</v>
      </c>
      <c r="B55" s="34" t="s">
        <v>96</v>
      </c>
      <c r="C55" s="39" t="s">
        <v>92</v>
      </c>
      <c r="D55" s="59" t="e">
        <f>#REF!</f>
        <v>#REF!</v>
      </c>
      <c r="E55" s="38">
        <v>51.26</v>
      </c>
      <c r="F55" s="44">
        <v>0.95</v>
      </c>
      <c r="G55" s="67"/>
      <c r="H55" s="15">
        <v>0</v>
      </c>
      <c r="I55" s="18">
        <f t="shared" si="12"/>
        <v>48.7</v>
      </c>
      <c r="J55" s="18">
        <f t="shared" si="13"/>
        <v>0</v>
      </c>
      <c r="K55" s="18">
        <f t="shared" si="14"/>
        <v>0</v>
      </c>
      <c r="L55" s="19">
        <f t="shared" si="15"/>
        <v>0</v>
      </c>
      <c r="P55" s="24"/>
      <c r="Q55" s="64"/>
    </row>
    <row r="56" spans="1:17" ht="15.75" x14ac:dyDescent="0.2">
      <c r="A56" s="34" t="s">
        <v>97</v>
      </c>
      <c r="B56" s="34" t="s">
        <v>98</v>
      </c>
      <c r="C56" s="39" t="s">
        <v>92</v>
      </c>
      <c r="D56" s="59" t="e">
        <f>#REF!</f>
        <v>#REF!</v>
      </c>
      <c r="E56" s="38">
        <v>66.86</v>
      </c>
      <c r="F56" s="44">
        <v>2.5</v>
      </c>
      <c r="G56" s="67"/>
      <c r="H56" s="15">
        <v>0</v>
      </c>
      <c r="I56" s="18">
        <f t="shared" si="12"/>
        <v>167.15</v>
      </c>
      <c r="J56" s="18">
        <f t="shared" si="13"/>
        <v>0</v>
      </c>
      <c r="K56" s="18">
        <f t="shared" si="14"/>
        <v>0</v>
      </c>
      <c r="L56" s="19">
        <f t="shared" si="15"/>
        <v>0</v>
      </c>
      <c r="P56" s="24"/>
      <c r="Q56" s="64"/>
    </row>
    <row r="57" spans="1:17" ht="25.5" x14ac:dyDescent="0.2">
      <c r="A57" s="34" t="s">
        <v>99</v>
      </c>
      <c r="B57" s="34" t="s">
        <v>100</v>
      </c>
      <c r="C57" s="39" t="s">
        <v>92</v>
      </c>
      <c r="D57" s="59" t="e">
        <f>#REF!</f>
        <v>#REF!</v>
      </c>
      <c r="E57" s="38">
        <v>50.24</v>
      </c>
      <c r="F57" s="44">
        <v>0.95</v>
      </c>
      <c r="G57" s="67"/>
      <c r="H57" s="15">
        <v>0</v>
      </c>
      <c r="I57" s="18">
        <f t="shared" si="12"/>
        <v>47.73</v>
      </c>
      <c r="J57" s="18">
        <f t="shared" si="13"/>
        <v>0</v>
      </c>
      <c r="K57" s="18">
        <f t="shared" si="14"/>
        <v>0</v>
      </c>
      <c r="L57" s="19">
        <f t="shared" si="15"/>
        <v>0</v>
      </c>
      <c r="P57" s="24"/>
      <c r="Q57" s="64"/>
    </row>
    <row r="58" spans="1:17" ht="25.5" x14ac:dyDescent="0.2">
      <c r="A58" s="34" t="s">
        <v>101</v>
      </c>
      <c r="B58" s="34" t="s">
        <v>102</v>
      </c>
      <c r="C58" s="39" t="s">
        <v>92</v>
      </c>
      <c r="D58" s="59" t="e">
        <f>#REF!</f>
        <v>#REF!</v>
      </c>
      <c r="E58" s="38">
        <v>60.620000000000005</v>
      </c>
      <c r="F58" s="44">
        <v>2.5</v>
      </c>
      <c r="G58" s="67"/>
      <c r="H58" s="15">
        <v>0</v>
      </c>
      <c r="I58" s="18">
        <f t="shared" si="12"/>
        <v>151.55000000000001</v>
      </c>
      <c r="J58" s="18">
        <f t="shared" si="13"/>
        <v>0</v>
      </c>
      <c r="K58" s="18">
        <f t="shared" si="14"/>
        <v>0</v>
      </c>
      <c r="L58" s="19">
        <f t="shared" si="15"/>
        <v>0</v>
      </c>
      <c r="P58" s="24"/>
      <c r="Q58" s="64"/>
    </row>
    <row r="59" spans="1:17" ht="15.75" x14ac:dyDescent="0.2">
      <c r="A59" s="16">
        <v>4</v>
      </c>
      <c r="B59" s="48" t="s">
        <v>444</v>
      </c>
      <c r="C59" s="49"/>
      <c r="D59" s="49"/>
      <c r="E59" s="49"/>
      <c r="F59" s="49"/>
      <c r="G59" s="66"/>
      <c r="H59" s="49"/>
      <c r="I59" s="51"/>
      <c r="J59" s="49"/>
      <c r="K59" s="49"/>
      <c r="L59" s="50"/>
      <c r="P59" s="24"/>
      <c r="Q59" s="64"/>
    </row>
    <row r="60" spans="1:17" ht="51" x14ac:dyDescent="0.2">
      <c r="A60" s="34" t="s">
        <v>103</v>
      </c>
      <c r="B60" s="63" t="s">
        <v>472</v>
      </c>
      <c r="C60" s="39" t="s">
        <v>32</v>
      </c>
      <c r="D60" s="36" t="e">
        <f>#REF!</f>
        <v>#REF!</v>
      </c>
      <c r="E60" s="36">
        <v>70.34</v>
      </c>
      <c r="F60" s="46">
        <v>560.11000000000104</v>
      </c>
      <c r="G60" s="67"/>
      <c r="H60" s="15">
        <v>413.98</v>
      </c>
      <c r="I60" s="18">
        <f>ROUND(F60*E60,2)</f>
        <v>39398.14</v>
      </c>
      <c r="J60" s="18">
        <f>ROUND(G60*E60,2)</f>
        <v>0</v>
      </c>
      <c r="K60" s="18">
        <f>ROUND(H60*E60,2)</f>
        <v>29119.35</v>
      </c>
      <c r="L60" s="19">
        <f>K60/I60</f>
        <v>0.73910468869850199</v>
      </c>
      <c r="P60" s="24"/>
      <c r="Q60" s="64"/>
    </row>
    <row r="61" spans="1:17" ht="25.5" x14ac:dyDescent="0.2">
      <c r="A61" s="34" t="s">
        <v>104</v>
      </c>
      <c r="B61" s="63" t="s">
        <v>498</v>
      </c>
      <c r="C61" s="39" t="s">
        <v>32</v>
      </c>
      <c r="D61" s="36" t="e">
        <f>#REF!</f>
        <v>#REF!</v>
      </c>
      <c r="E61" s="36">
        <v>89.97</v>
      </c>
      <c r="F61" s="46">
        <v>146.69</v>
      </c>
      <c r="G61" s="67"/>
      <c r="H61" s="15">
        <v>52.67</v>
      </c>
      <c r="I61" s="18">
        <f>ROUND(F61*E61,2)</f>
        <v>13197.7</v>
      </c>
      <c r="J61" s="18">
        <f>ROUND(G61*E61,2)</f>
        <v>0</v>
      </c>
      <c r="K61" s="18">
        <f>ROUND(H61*E61,2)</f>
        <v>4738.72</v>
      </c>
      <c r="L61" s="19">
        <f>K61/I61</f>
        <v>0.35905650226933483</v>
      </c>
      <c r="P61" s="24"/>
      <c r="Q61" s="64"/>
    </row>
    <row r="62" spans="1:17" ht="15.75" x14ac:dyDescent="0.2">
      <c r="A62" s="16">
        <v>5</v>
      </c>
      <c r="B62" s="48" t="s">
        <v>445</v>
      </c>
      <c r="C62" s="49"/>
      <c r="D62" s="49"/>
      <c r="E62" s="49"/>
      <c r="F62" s="49"/>
      <c r="G62" s="66"/>
      <c r="H62" s="49"/>
      <c r="I62" s="51"/>
      <c r="J62" s="49"/>
      <c r="K62" s="49"/>
      <c r="L62" s="50"/>
      <c r="P62" s="24"/>
      <c r="Q62" s="64"/>
    </row>
    <row r="63" spans="1:17" ht="15.75" x14ac:dyDescent="0.2">
      <c r="A63" s="34" t="s">
        <v>105</v>
      </c>
      <c r="B63" s="34" t="s">
        <v>106</v>
      </c>
      <c r="C63" s="39" t="s">
        <v>32</v>
      </c>
      <c r="D63" s="36" t="e">
        <f>#REF!</f>
        <v>#REF!</v>
      </c>
      <c r="E63" s="36">
        <v>143.84</v>
      </c>
      <c r="F63" s="46">
        <v>0</v>
      </c>
      <c r="G63" s="67"/>
      <c r="H63" s="15">
        <v>0</v>
      </c>
      <c r="I63" s="18">
        <f>ROUND(F63*E63,2)</f>
        <v>0</v>
      </c>
      <c r="J63" s="18">
        <f>G63*E63</f>
        <v>0</v>
      </c>
      <c r="K63" s="18">
        <f>ROUND(H63*E63,2)</f>
        <v>0</v>
      </c>
      <c r="L63" s="19" t="e">
        <f>K63/I63</f>
        <v>#DIV/0!</v>
      </c>
      <c r="P63" s="24"/>
      <c r="Q63" s="64"/>
    </row>
    <row r="64" spans="1:17" ht="15.75" x14ac:dyDescent="0.2">
      <c r="A64" s="34" t="s">
        <v>107</v>
      </c>
      <c r="B64" s="34" t="s">
        <v>108</v>
      </c>
      <c r="C64" s="39" t="s">
        <v>32</v>
      </c>
      <c r="D64" s="36" t="e">
        <f>#REF!</f>
        <v>#REF!</v>
      </c>
      <c r="E64" s="36">
        <v>161.29000000000002</v>
      </c>
      <c r="F64" s="46">
        <v>223.8</v>
      </c>
      <c r="G64" s="67">
        <f>'MEM_CAL BM10'!L13</f>
        <v>167.97</v>
      </c>
      <c r="H64" s="15">
        <f>G64</f>
        <v>167.97</v>
      </c>
      <c r="I64" s="18">
        <f>ROUND(F64*E64,2)</f>
        <v>36096.699999999997</v>
      </c>
      <c r="J64" s="18">
        <f>ROUND(G64*E64,2)</f>
        <v>27091.88</v>
      </c>
      <c r="K64" s="18">
        <f>ROUND(H64*E64,2)</f>
        <v>27091.88</v>
      </c>
      <c r="L64" s="19">
        <f t="shared" ref="L64:L73" si="16">K64/I64</f>
        <v>0.75053619859987208</v>
      </c>
      <c r="P64" s="24"/>
      <c r="Q64" s="64"/>
    </row>
    <row r="65" spans="1:17" ht="25.5" x14ac:dyDescent="0.2">
      <c r="A65" s="34" t="s">
        <v>109</v>
      </c>
      <c r="B65" s="63" t="s">
        <v>499</v>
      </c>
      <c r="C65" s="39" t="s">
        <v>32</v>
      </c>
      <c r="D65" s="36" t="e">
        <f>#REF!</f>
        <v>#REF!</v>
      </c>
      <c r="E65" s="36">
        <v>75.849999999999994</v>
      </c>
      <c r="F65" s="46">
        <v>274.86</v>
      </c>
      <c r="G65" s="67"/>
      <c r="H65" s="15">
        <v>308.33999999999997</v>
      </c>
      <c r="I65" s="18">
        <f t="shared" ref="I65:I73" si="17">ROUND(F65*E65,2)</f>
        <v>20848.13</v>
      </c>
      <c r="J65" s="18">
        <f t="shared" ref="J65:J73" si="18">ROUND(G65*E65,2)</f>
        <v>0</v>
      </c>
      <c r="K65" s="18">
        <f t="shared" ref="K65:K73" si="19">ROUND(H65*E65,2)</f>
        <v>23387.59</v>
      </c>
      <c r="L65" s="19">
        <f t="shared" si="16"/>
        <v>1.1218075673933345</v>
      </c>
      <c r="P65" s="24"/>
      <c r="Q65" s="64"/>
    </row>
    <row r="66" spans="1:17" ht="25.5" x14ac:dyDescent="0.2">
      <c r="A66" s="34" t="s">
        <v>110</v>
      </c>
      <c r="B66" s="34" t="s">
        <v>111</v>
      </c>
      <c r="C66" s="39" t="s">
        <v>32</v>
      </c>
      <c r="D66" s="36" t="e">
        <f>#REF!</f>
        <v>#REF!</v>
      </c>
      <c r="E66" s="36">
        <v>36.22</v>
      </c>
      <c r="F66" s="46">
        <v>52.56</v>
      </c>
      <c r="G66" s="67"/>
      <c r="H66" s="15">
        <v>58.59</v>
      </c>
      <c r="I66" s="18">
        <f t="shared" si="17"/>
        <v>1903.72</v>
      </c>
      <c r="J66" s="18">
        <f t="shared" si="18"/>
        <v>0</v>
      </c>
      <c r="K66" s="18">
        <f t="shared" si="19"/>
        <v>2122.13</v>
      </c>
      <c r="L66" s="19">
        <f t="shared" si="16"/>
        <v>1.114728006219402</v>
      </c>
      <c r="P66" s="24"/>
      <c r="Q66" s="64"/>
    </row>
    <row r="67" spans="1:17" ht="15.75" x14ac:dyDescent="0.2">
      <c r="A67" s="34" t="s">
        <v>112</v>
      </c>
      <c r="B67" s="34" t="s">
        <v>113</v>
      </c>
      <c r="C67" s="39" t="s">
        <v>114</v>
      </c>
      <c r="D67" s="36" t="e">
        <f>#REF!</f>
        <v>#REF!</v>
      </c>
      <c r="E67" s="36">
        <v>110</v>
      </c>
      <c r="F67" s="46">
        <v>27.49</v>
      </c>
      <c r="G67" s="67"/>
      <c r="H67" s="15">
        <v>27</v>
      </c>
      <c r="I67" s="18">
        <f t="shared" si="17"/>
        <v>3023.9</v>
      </c>
      <c r="J67" s="18">
        <f t="shared" si="18"/>
        <v>0</v>
      </c>
      <c r="K67" s="18">
        <f t="shared" si="19"/>
        <v>2970</v>
      </c>
      <c r="L67" s="19">
        <f t="shared" si="16"/>
        <v>0.98217533648599487</v>
      </c>
      <c r="P67" s="24"/>
      <c r="Q67" s="64"/>
    </row>
    <row r="68" spans="1:17" ht="15.75" x14ac:dyDescent="0.2">
      <c r="A68" s="34" t="s">
        <v>115</v>
      </c>
      <c r="B68" s="34" t="s">
        <v>116</v>
      </c>
      <c r="C68" s="39" t="s">
        <v>92</v>
      </c>
      <c r="D68" s="36" t="e">
        <f>#REF!</f>
        <v>#REF!</v>
      </c>
      <c r="E68" s="36">
        <v>76.19</v>
      </c>
      <c r="F68" s="46">
        <v>26.38</v>
      </c>
      <c r="G68" s="67">
        <f>'MEM_CAL BM10'!L19</f>
        <v>24</v>
      </c>
      <c r="H68" s="15">
        <f>G68</f>
        <v>24</v>
      </c>
      <c r="I68" s="18">
        <f t="shared" si="17"/>
        <v>2009.89</v>
      </c>
      <c r="J68" s="18">
        <f t="shared" si="18"/>
        <v>1828.56</v>
      </c>
      <c r="K68" s="18">
        <f t="shared" si="19"/>
        <v>1828.56</v>
      </c>
      <c r="L68" s="19">
        <f t="shared" si="16"/>
        <v>0.90978113230077262</v>
      </c>
      <c r="P68" s="24"/>
      <c r="Q68" s="64"/>
    </row>
    <row r="69" spans="1:17" ht="15.75" x14ac:dyDescent="0.2">
      <c r="A69" s="34" t="s">
        <v>117</v>
      </c>
      <c r="B69" s="34" t="s">
        <v>118</v>
      </c>
      <c r="C69" s="39" t="s">
        <v>114</v>
      </c>
      <c r="D69" s="36" t="e">
        <f>#REF!</f>
        <v>#REF!</v>
      </c>
      <c r="E69" s="36">
        <v>44.650000000000006</v>
      </c>
      <c r="F69" s="46">
        <v>42.03</v>
      </c>
      <c r="G69" s="67"/>
      <c r="H69" s="15">
        <v>0</v>
      </c>
      <c r="I69" s="18">
        <f t="shared" si="17"/>
        <v>1876.64</v>
      </c>
      <c r="J69" s="18">
        <f t="shared" si="18"/>
        <v>0</v>
      </c>
      <c r="K69" s="18">
        <f t="shared" si="19"/>
        <v>0</v>
      </c>
      <c r="L69" s="19">
        <f t="shared" si="16"/>
        <v>0</v>
      </c>
      <c r="P69" s="24"/>
      <c r="Q69" s="64"/>
    </row>
    <row r="70" spans="1:17" ht="25.5" x14ac:dyDescent="0.2">
      <c r="A70" s="34" t="s">
        <v>119</v>
      </c>
      <c r="B70" s="34" t="s">
        <v>120</v>
      </c>
      <c r="C70" s="39" t="s">
        <v>92</v>
      </c>
      <c r="D70" s="36" t="e">
        <f>#REF!</f>
        <v>#REF!</v>
      </c>
      <c r="E70" s="36">
        <v>69.760000000000005</v>
      </c>
      <c r="F70" s="46">
        <v>9.0299999999999994</v>
      </c>
      <c r="G70" s="67"/>
      <c r="H70" s="15">
        <v>24.1</v>
      </c>
      <c r="I70" s="18">
        <f t="shared" si="17"/>
        <v>629.92999999999995</v>
      </c>
      <c r="J70" s="18">
        <f t="shared" si="18"/>
        <v>0</v>
      </c>
      <c r="K70" s="18">
        <f t="shared" si="19"/>
        <v>1681.22</v>
      </c>
      <c r="L70" s="19">
        <f t="shared" si="16"/>
        <v>2.668899719016399</v>
      </c>
      <c r="P70" s="24"/>
      <c r="Q70" s="64"/>
    </row>
    <row r="71" spans="1:17" ht="25.5" x14ac:dyDescent="0.2">
      <c r="A71" s="34" t="s">
        <v>121</v>
      </c>
      <c r="B71" s="34" t="s">
        <v>122</v>
      </c>
      <c r="C71" s="39" t="s">
        <v>92</v>
      </c>
      <c r="D71" s="36" t="e">
        <f>#REF!</f>
        <v>#REF!</v>
      </c>
      <c r="E71" s="36">
        <v>201.91000000000003</v>
      </c>
      <c r="F71" s="46">
        <v>0</v>
      </c>
      <c r="G71" s="67"/>
      <c r="H71" s="15">
        <v>0</v>
      </c>
      <c r="I71" s="18">
        <f t="shared" si="17"/>
        <v>0</v>
      </c>
      <c r="J71" s="18">
        <f t="shared" si="18"/>
        <v>0</v>
      </c>
      <c r="K71" s="18">
        <f t="shared" si="19"/>
        <v>0</v>
      </c>
      <c r="L71" s="19" t="e">
        <f t="shared" si="16"/>
        <v>#DIV/0!</v>
      </c>
      <c r="P71" s="24"/>
      <c r="Q71" s="64"/>
    </row>
    <row r="72" spans="1:17" ht="25.5" x14ac:dyDescent="0.2">
      <c r="A72" s="34" t="s">
        <v>123</v>
      </c>
      <c r="B72" s="34" t="s">
        <v>124</v>
      </c>
      <c r="C72" s="39" t="s">
        <v>32</v>
      </c>
      <c r="D72" s="36" t="e">
        <f>#REF!</f>
        <v>#REF!</v>
      </c>
      <c r="E72" s="36">
        <v>88.25</v>
      </c>
      <c r="F72" s="46">
        <v>338.69</v>
      </c>
      <c r="G72" s="67"/>
      <c r="H72" s="15">
        <v>0</v>
      </c>
      <c r="I72" s="18">
        <f t="shared" si="17"/>
        <v>29889.39</v>
      </c>
      <c r="J72" s="18">
        <f t="shared" si="18"/>
        <v>0</v>
      </c>
      <c r="K72" s="18">
        <f t="shared" si="19"/>
        <v>0</v>
      </c>
      <c r="L72" s="19">
        <f t="shared" si="16"/>
        <v>0</v>
      </c>
      <c r="P72" s="24"/>
      <c r="Q72" s="64"/>
    </row>
    <row r="73" spans="1:17" ht="25.5" x14ac:dyDescent="0.2">
      <c r="A73" s="34" t="s">
        <v>125</v>
      </c>
      <c r="B73" s="34" t="s">
        <v>126</v>
      </c>
      <c r="C73" s="39" t="s">
        <v>32</v>
      </c>
      <c r="D73" s="36" t="e">
        <f>#REF!</f>
        <v>#REF!</v>
      </c>
      <c r="E73" s="36">
        <v>172.1</v>
      </c>
      <c r="F73" s="46">
        <v>51.25</v>
      </c>
      <c r="G73" s="67"/>
      <c r="H73" s="15">
        <v>0</v>
      </c>
      <c r="I73" s="18">
        <f t="shared" si="17"/>
        <v>8820.1299999999992</v>
      </c>
      <c r="J73" s="18">
        <f t="shared" si="18"/>
        <v>0</v>
      </c>
      <c r="K73" s="18">
        <f t="shared" si="19"/>
        <v>0</v>
      </c>
      <c r="L73" s="19">
        <f t="shared" si="16"/>
        <v>0</v>
      </c>
      <c r="P73" s="24"/>
      <c r="Q73" s="64"/>
    </row>
    <row r="74" spans="1:17" s="24" customFormat="1" ht="38.25" x14ac:dyDescent="0.2">
      <c r="A74" s="34" t="s">
        <v>508</v>
      </c>
      <c r="B74" s="34" t="s">
        <v>517</v>
      </c>
      <c r="C74" s="39" t="s">
        <v>518</v>
      </c>
      <c r="D74" s="36" t="e">
        <f>#REF!</f>
        <v>#REF!</v>
      </c>
      <c r="E74" s="36">
        <v>77.97</v>
      </c>
      <c r="F74" s="46">
        <v>40</v>
      </c>
      <c r="G74" s="67"/>
      <c r="H74" s="15">
        <f>G74</f>
        <v>0</v>
      </c>
      <c r="I74" s="18">
        <f t="shared" ref="I74:I78" si="20">ROUND(F74*E74,2)</f>
        <v>3118.8</v>
      </c>
      <c r="J74" s="18">
        <f t="shared" ref="J74:J78" si="21">ROUND(G74*E74,2)</f>
        <v>0</v>
      </c>
      <c r="K74" s="18">
        <f t="shared" ref="K74:K78" si="22">ROUND(H74*E74,2)</f>
        <v>0</v>
      </c>
      <c r="L74" s="19">
        <f t="shared" ref="L74:L78" si="23">K74/I74</f>
        <v>0</v>
      </c>
      <c r="Q74" s="64"/>
    </row>
    <row r="75" spans="1:17" s="24" customFormat="1" ht="15.75" x14ac:dyDescent="0.2">
      <c r="A75" s="34" t="s">
        <v>509</v>
      </c>
      <c r="B75" s="34" t="s">
        <v>513</v>
      </c>
      <c r="C75" s="39" t="s">
        <v>518</v>
      </c>
      <c r="D75" s="36" t="e">
        <f>#REF!</f>
        <v>#REF!</v>
      </c>
      <c r="E75" s="36">
        <v>119.18</v>
      </c>
      <c r="F75" s="46">
        <v>501.52</v>
      </c>
      <c r="G75" s="67">
        <f>'MEM_CAL BM10'!L24</f>
        <v>186.97000000000003</v>
      </c>
      <c r="H75" s="15">
        <f>328.59+G75</f>
        <v>515.55999999999995</v>
      </c>
      <c r="I75" s="18">
        <f t="shared" si="20"/>
        <v>59771.15</v>
      </c>
      <c r="J75" s="18">
        <f t="shared" si="21"/>
        <v>22283.08</v>
      </c>
      <c r="K75" s="18">
        <f t="shared" si="22"/>
        <v>61444.44</v>
      </c>
      <c r="L75" s="19">
        <f t="shared" si="23"/>
        <v>1.0279949440490939</v>
      </c>
      <c r="Q75" s="64"/>
    </row>
    <row r="76" spans="1:17" s="24" customFormat="1" ht="15.75" x14ac:dyDescent="0.2">
      <c r="A76" s="34" t="s">
        <v>510</v>
      </c>
      <c r="B76" s="34" t="s">
        <v>514</v>
      </c>
      <c r="C76" s="39" t="s">
        <v>518</v>
      </c>
      <c r="D76" s="36" t="e">
        <f>#REF!</f>
        <v>#REF!</v>
      </c>
      <c r="E76" s="36">
        <v>10.43</v>
      </c>
      <c r="F76" s="46">
        <v>150.46</v>
      </c>
      <c r="G76" s="67"/>
      <c r="H76" s="15">
        <v>0</v>
      </c>
      <c r="I76" s="18">
        <f t="shared" si="20"/>
        <v>1569.3</v>
      </c>
      <c r="J76" s="18">
        <f t="shared" si="21"/>
        <v>0</v>
      </c>
      <c r="K76" s="18">
        <f t="shared" si="22"/>
        <v>0</v>
      </c>
      <c r="L76" s="19">
        <f t="shared" si="23"/>
        <v>0</v>
      </c>
      <c r="Q76" s="64"/>
    </row>
    <row r="77" spans="1:17" s="24" customFormat="1" ht="38.25" x14ac:dyDescent="0.2">
      <c r="A77" s="34" t="s">
        <v>511</v>
      </c>
      <c r="B77" s="34" t="s">
        <v>515</v>
      </c>
      <c r="C77" s="39" t="s">
        <v>518</v>
      </c>
      <c r="D77" s="36" t="e">
        <f>#REF!</f>
        <v>#REF!</v>
      </c>
      <c r="E77" s="36">
        <v>20.05</v>
      </c>
      <c r="F77" s="46">
        <v>150.46</v>
      </c>
      <c r="G77" s="67"/>
      <c r="H77" s="15">
        <v>0</v>
      </c>
      <c r="I77" s="18">
        <f t="shared" si="20"/>
        <v>3016.72</v>
      </c>
      <c r="J77" s="18">
        <f t="shared" si="21"/>
        <v>0</v>
      </c>
      <c r="K77" s="18">
        <f t="shared" si="22"/>
        <v>0</v>
      </c>
      <c r="L77" s="19">
        <f t="shared" si="23"/>
        <v>0</v>
      </c>
      <c r="Q77" s="64"/>
    </row>
    <row r="78" spans="1:17" s="24" customFormat="1" ht="25.5" x14ac:dyDescent="0.2">
      <c r="A78" s="34" t="s">
        <v>512</v>
      </c>
      <c r="B78" s="34" t="s">
        <v>516</v>
      </c>
      <c r="C78" s="39" t="s">
        <v>519</v>
      </c>
      <c r="D78" s="36" t="e">
        <f>#REF!</f>
        <v>#REF!</v>
      </c>
      <c r="E78" s="36">
        <v>196.44</v>
      </c>
      <c r="F78" s="46">
        <v>87</v>
      </c>
      <c r="G78" s="67">
        <f>'MEM_CAL BM10'!L30</f>
        <v>48</v>
      </c>
      <c r="H78" s="15">
        <f>82.5+G78</f>
        <v>130.5</v>
      </c>
      <c r="I78" s="18">
        <f t="shared" si="20"/>
        <v>17090.28</v>
      </c>
      <c r="J78" s="18">
        <f t="shared" si="21"/>
        <v>9429.1200000000008</v>
      </c>
      <c r="K78" s="18">
        <f t="shared" si="22"/>
        <v>25635.42</v>
      </c>
      <c r="L78" s="19">
        <f t="shared" si="23"/>
        <v>1.5</v>
      </c>
      <c r="Q78" s="64"/>
    </row>
    <row r="79" spans="1:17" ht="15.75" x14ac:dyDescent="0.2">
      <c r="A79" s="17">
        <v>6</v>
      </c>
      <c r="B79" s="54" t="s">
        <v>446</v>
      </c>
      <c r="C79" s="14"/>
      <c r="D79" s="44"/>
      <c r="E79" s="44"/>
      <c r="F79" s="44"/>
      <c r="G79" s="67"/>
      <c r="H79" s="15"/>
      <c r="I79" s="18"/>
      <c r="J79" s="18"/>
      <c r="K79" s="18"/>
      <c r="L79" s="19"/>
      <c r="P79" s="24"/>
      <c r="Q79" s="64"/>
    </row>
    <row r="80" spans="1:17" ht="15.75" x14ac:dyDescent="0.2">
      <c r="A80" s="17" t="s">
        <v>85</v>
      </c>
      <c r="B80" s="48" t="s">
        <v>447</v>
      </c>
      <c r="C80" s="49"/>
      <c r="D80" s="49"/>
      <c r="E80" s="49"/>
      <c r="F80" s="49"/>
      <c r="G80" s="66"/>
      <c r="H80" s="49"/>
      <c r="I80" s="51"/>
      <c r="J80" s="49"/>
      <c r="K80" s="49"/>
      <c r="L80" s="50"/>
      <c r="P80" s="24"/>
      <c r="Q80" s="64"/>
    </row>
    <row r="81" spans="1:17" ht="25.5" x14ac:dyDescent="0.2">
      <c r="A81" s="34" t="s">
        <v>127</v>
      </c>
      <c r="B81" s="34" t="s">
        <v>128</v>
      </c>
      <c r="C81" s="39" t="s">
        <v>32</v>
      </c>
      <c r="D81" s="36" t="e">
        <f>#REF!</f>
        <v>#REF!</v>
      </c>
      <c r="E81" s="36">
        <v>56.470000000000006</v>
      </c>
      <c r="F81" s="46">
        <v>56.12</v>
      </c>
      <c r="G81" s="67"/>
      <c r="H81" s="15">
        <v>0</v>
      </c>
      <c r="I81" s="18">
        <f>ROUND(F81*E81,2)</f>
        <v>3169.1</v>
      </c>
      <c r="J81" s="18">
        <f>ROUND(G81*E81,2)</f>
        <v>0</v>
      </c>
      <c r="K81" s="18">
        <f>ROUND(H81*E81,2)</f>
        <v>0</v>
      </c>
      <c r="L81" s="19">
        <f>K81/I81</f>
        <v>0</v>
      </c>
      <c r="P81" s="24"/>
      <c r="Q81" s="64"/>
    </row>
    <row r="82" spans="1:17" ht="25.5" x14ac:dyDescent="0.2">
      <c r="A82" s="34" t="s">
        <v>129</v>
      </c>
      <c r="B82" s="34" t="s">
        <v>130</v>
      </c>
      <c r="C82" s="39" t="s">
        <v>32</v>
      </c>
      <c r="D82" s="36" t="e">
        <f>#REF!</f>
        <v>#REF!</v>
      </c>
      <c r="E82" s="36">
        <v>50.55</v>
      </c>
      <c r="F82" s="46">
        <v>60.640000000001002</v>
      </c>
      <c r="G82" s="67"/>
      <c r="H82" s="15">
        <v>0</v>
      </c>
      <c r="I82" s="18">
        <f t="shared" ref="I82:I91" si="24">ROUND(F82*E82,2)</f>
        <v>3065.35</v>
      </c>
      <c r="J82" s="18">
        <f t="shared" ref="J82:J91" si="25">ROUND(G82*E82,2)</f>
        <v>0</v>
      </c>
      <c r="K82" s="18">
        <f t="shared" ref="K82:K91" si="26">ROUND(H82*E82,2)</f>
        <v>0</v>
      </c>
      <c r="L82" s="19">
        <f t="shared" ref="L82:L91" si="27">K82/I82</f>
        <v>0</v>
      </c>
      <c r="P82" s="24"/>
      <c r="Q82" s="64"/>
    </row>
    <row r="83" spans="1:17" ht="25.5" x14ac:dyDescent="0.2">
      <c r="A83" s="34" t="s">
        <v>131</v>
      </c>
      <c r="B83" s="34" t="s">
        <v>132</v>
      </c>
      <c r="C83" s="39" t="s">
        <v>32</v>
      </c>
      <c r="D83" s="36" t="e">
        <f>#REF!</f>
        <v>#REF!</v>
      </c>
      <c r="E83" s="36">
        <v>62.58</v>
      </c>
      <c r="F83" s="46">
        <v>0</v>
      </c>
      <c r="G83" s="67"/>
      <c r="H83" s="15">
        <v>0</v>
      </c>
      <c r="I83" s="18">
        <f t="shared" si="24"/>
        <v>0</v>
      </c>
      <c r="J83" s="18">
        <f t="shared" si="25"/>
        <v>0</v>
      </c>
      <c r="K83" s="18">
        <f t="shared" si="26"/>
        <v>0</v>
      </c>
      <c r="L83" s="19" t="e">
        <f t="shared" si="27"/>
        <v>#DIV/0!</v>
      </c>
      <c r="P83" s="24"/>
      <c r="Q83" s="64"/>
    </row>
    <row r="84" spans="1:17" ht="38.25" x14ac:dyDescent="0.2">
      <c r="A84" s="34" t="s">
        <v>133</v>
      </c>
      <c r="B84" s="34" t="s">
        <v>134</v>
      </c>
      <c r="C84" s="39" t="s">
        <v>47</v>
      </c>
      <c r="D84" s="36" t="e">
        <f>#REF!</f>
        <v>#REF!</v>
      </c>
      <c r="E84" s="36">
        <v>176.98999999999998</v>
      </c>
      <c r="F84" s="46">
        <v>107.170000000001</v>
      </c>
      <c r="G84" s="67"/>
      <c r="H84" s="15">
        <v>0</v>
      </c>
      <c r="I84" s="18">
        <f t="shared" si="24"/>
        <v>18968.02</v>
      </c>
      <c r="J84" s="18">
        <f t="shared" si="25"/>
        <v>0</v>
      </c>
      <c r="K84" s="18">
        <f t="shared" si="26"/>
        <v>0</v>
      </c>
      <c r="L84" s="19">
        <f t="shared" si="27"/>
        <v>0</v>
      </c>
      <c r="P84" s="24"/>
      <c r="Q84" s="64"/>
    </row>
    <row r="85" spans="1:17" ht="15.75" x14ac:dyDescent="0.2">
      <c r="A85" s="34" t="s">
        <v>135</v>
      </c>
      <c r="B85" s="34" t="s">
        <v>136</v>
      </c>
      <c r="C85" s="39" t="s">
        <v>32</v>
      </c>
      <c r="D85" s="36" t="e">
        <f>#REF!</f>
        <v>#REF!</v>
      </c>
      <c r="E85" s="36">
        <v>15.5</v>
      </c>
      <c r="F85" s="46">
        <v>91.370000000000999</v>
      </c>
      <c r="G85" s="67"/>
      <c r="H85" s="15">
        <v>0</v>
      </c>
      <c r="I85" s="18">
        <f t="shared" si="24"/>
        <v>1416.24</v>
      </c>
      <c r="J85" s="18">
        <f t="shared" si="25"/>
        <v>0</v>
      </c>
      <c r="K85" s="18">
        <f t="shared" si="26"/>
        <v>0</v>
      </c>
      <c r="L85" s="19">
        <f t="shared" si="27"/>
        <v>0</v>
      </c>
      <c r="P85" s="24"/>
      <c r="Q85" s="64"/>
    </row>
    <row r="86" spans="1:17" ht="38.25" x14ac:dyDescent="0.2">
      <c r="A86" s="34" t="s">
        <v>137</v>
      </c>
      <c r="B86" s="34" t="s">
        <v>138</v>
      </c>
      <c r="C86" s="39" t="s">
        <v>47</v>
      </c>
      <c r="D86" s="36" t="e">
        <f>#REF!</f>
        <v>#REF!</v>
      </c>
      <c r="E86" s="36">
        <v>102.24000000000001</v>
      </c>
      <c r="F86" s="46">
        <v>46.04</v>
      </c>
      <c r="G86" s="67"/>
      <c r="H86" s="15">
        <v>0</v>
      </c>
      <c r="I86" s="18">
        <f t="shared" si="24"/>
        <v>4707.13</v>
      </c>
      <c r="J86" s="18">
        <f t="shared" si="25"/>
        <v>0</v>
      </c>
      <c r="K86" s="18">
        <f t="shared" si="26"/>
        <v>0</v>
      </c>
      <c r="L86" s="19">
        <f t="shared" si="27"/>
        <v>0</v>
      </c>
      <c r="P86" s="24"/>
      <c r="Q86" s="64"/>
    </row>
    <row r="87" spans="1:17" ht="25.5" x14ac:dyDescent="0.2">
      <c r="A87" s="34" t="s">
        <v>139</v>
      </c>
      <c r="B87" s="34" t="s">
        <v>140</v>
      </c>
      <c r="C87" s="39" t="s">
        <v>29</v>
      </c>
      <c r="D87" s="36" t="e">
        <f>#REF!</f>
        <v>#REF!</v>
      </c>
      <c r="E87" s="36">
        <v>463.96</v>
      </c>
      <c r="F87" s="46">
        <v>1</v>
      </c>
      <c r="G87" s="67"/>
      <c r="H87" s="15">
        <v>0</v>
      </c>
      <c r="I87" s="18">
        <f t="shared" si="24"/>
        <v>463.96</v>
      </c>
      <c r="J87" s="18">
        <f t="shared" si="25"/>
        <v>0</v>
      </c>
      <c r="K87" s="18">
        <f t="shared" si="26"/>
        <v>0</v>
      </c>
      <c r="L87" s="19">
        <f t="shared" si="27"/>
        <v>0</v>
      </c>
      <c r="P87" s="24"/>
      <c r="Q87" s="64"/>
    </row>
    <row r="88" spans="1:17" ht="51" x14ac:dyDescent="0.2">
      <c r="A88" s="34" t="s">
        <v>141</v>
      </c>
      <c r="B88" s="34" t="s">
        <v>142</v>
      </c>
      <c r="C88" s="39" t="s">
        <v>92</v>
      </c>
      <c r="D88" s="36" t="e">
        <f>#REF!</f>
        <v>#REF!</v>
      </c>
      <c r="E88" s="36">
        <v>58.480000000000004</v>
      </c>
      <c r="F88" s="46">
        <v>118.530000000001</v>
      </c>
      <c r="G88" s="67"/>
      <c r="H88" s="15">
        <v>34</v>
      </c>
      <c r="I88" s="18">
        <f t="shared" si="24"/>
        <v>6931.63</v>
      </c>
      <c r="J88" s="18">
        <f t="shared" si="25"/>
        <v>0</v>
      </c>
      <c r="K88" s="18">
        <f t="shared" si="26"/>
        <v>1988.32</v>
      </c>
      <c r="L88" s="19">
        <f t="shared" si="27"/>
        <v>0.28684739375875512</v>
      </c>
      <c r="P88" s="24"/>
      <c r="Q88" s="64"/>
    </row>
    <row r="89" spans="1:17" ht="38.25" x14ac:dyDescent="0.2">
      <c r="A89" s="34" t="s">
        <v>143</v>
      </c>
      <c r="B89" s="34" t="s">
        <v>144</v>
      </c>
      <c r="C89" s="39" t="s">
        <v>40</v>
      </c>
      <c r="D89" s="36" t="e">
        <f>#REF!</f>
        <v>#REF!</v>
      </c>
      <c r="E89" s="36">
        <v>717.24</v>
      </c>
      <c r="F89" s="46">
        <v>1.41</v>
      </c>
      <c r="G89" s="67"/>
      <c r="H89" s="15">
        <v>0</v>
      </c>
      <c r="I89" s="18">
        <f t="shared" si="24"/>
        <v>1011.31</v>
      </c>
      <c r="J89" s="18">
        <f t="shared" si="25"/>
        <v>0</v>
      </c>
      <c r="K89" s="18">
        <f t="shared" si="26"/>
        <v>0</v>
      </c>
      <c r="L89" s="19">
        <f t="shared" si="27"/>
        <v>0</v>
      </c>
      <c r="P89" s="24"/>
      <c r="Q89" s="64"/>
    </row>
    <row r="90" spans="1:17" ht="25.5" x14ac:dyDescent="0.2">
      <c r="A90" s="34" t="s">
        <v>145</v>
      </c>
      <c r="B90" s="34" t="s">
        <v>61</v>
      </c>
      <c r="C90" s="39" t="s">
        <v>32</v>
      </c>
      <c r="D90" s="36" t="e">
        <f>#REF!</f>
        <v>#REF!</v>
      </c>
      <c r="E90" s="36">
        <v>27.130000000000003</v>
      </c>
      <c r="F90" s="46">
        <v>107.170000000001</v>
      </c>
      <c r="G90" s="67"/>
      <c r="H90" s="15">
        <v>0</v>
      </c>
      <c r="I90" s="18">
        <f t="shared" si="24"/>
        <v>2907.52</v>
      </c>
      <c r="J90" s="18">
        <f t="shared" si="25"/>
        <v>0</v>
      </c>
      <c r="K90" s="18">
        <f t="shared" si="26"/>
        <v>0</v>
      </c>
      <c r="L90" s="19">
        <f t="shared" si="27"/>
        <v>0</v>
      </c>
      <c r="P90" s="24"/>
      <c r="Q90" s="64"/>
    </row>
    <row r="91" spans="1:17" ht="25.5" x14ac:dyDescent="0.2">
      <c r="A91" s="34" t="s">
        <v>146</v>
      </c>
      <c r="B91" s="34" t="s">
        <v>147</v>
      </c>
      <c r="C91" s="39" t="s">
        <v>47</v>
      </c>
      <c r="D91" s="36" t="e">
        <f>#REF!</f>
        <v>#REF!</v>
      </c>
      <c r="E91" s="36">
        <v>44.04</v>
      </c>
      <c r="F91" s="46">
        <v>107.170000000001</v>
      </c>
      <c r="G91" s="67"/>
      <c r="H91" s="15">
        <v>0</v>
      </c>
      <c r="I91" s="18">
        <f t="shared" si="24"/>
        <v>4719.7700000000004</v>
      </c>
      <c r="J91" s="18">
        <f t="shared" si="25"/>
        <v>0</v>
      </c>
      <c r="K91" s="18">
        <f t="shared" si="26"/>
        <v>0</v>
      </c>
      <c r="L91" s="19">
        <f t="shared" si="27"/>
        <v>0</v>
      </c>
      <c r="P91" s="24"/>
      <c r="Q91" s="64"/>
    </row>
    <row r="92" spans="1:17" s="24" customFormat="1" ht="25.5" x14ac:dyDescent="0.2">
      <c r="A92" s="34" t="s">
        <v>520</v>
      </c>
      <c r="B92" s="34" t="s">
        <v>521</v>
      </c>
      <c r="C92" s="39" t="s">
        <v>47</v>
      </c>
      <c r="D92" s="36" t="e">
        <f>#REF!</f>
        <v>#REF!</v>
      </c>
      <c r="E92" s="36">
        <v>64.33</v>
      </c>
      <c r="F92" s="46">
        <v>591.91</v>
      </c>
      <c r="G92" s="67"/>
      <c r="H92" s="15">
        <v>0</v>
      </c>
      <c r="I92" s="18">
        <f t="shared" ref="I92" si="28">ROUND(F92*E92,2)</f>
        <v>38077.57</v>
      </c>
      <c r="J92" s="18">
        <f t="shared" ref="J92" si="29">ROUND(G92*E92,2)</f>
        <v>0</v>
      </c>
      <c r="K92" s="18">
        <f t="shared" ref="K92" si="30">ROUND(H92*E92,2)</f>
        <v>0</v>
      </c>
      <c r="L92" s="19">
        <f t="shared" ref="L92" si="31">K92/I92</f>
        <v>0</v>
      </c>
      <c r="Q92" s="64"/>
    </row>
    <row r="93" spans="1:17" ht="15.75" x14ac:dyDescent="0.2">
      <c r="A93" s="16" t="s">
        <v>86</v>
      </c>
      <c r="B93" s="48" t="s">
        <v>448</v>
      </c>
      <c r="C93" s="49"/>
      <c r="D93" s="49"/>
      <c r="E93" s="49"/>
      <c r="F93" s="49"/>
      <c r="G93" s="66"/>
      <c r="H93" s="49"/>
      <c r="I93" s="51"/>
      <c r="J93" s="49"/>
      <c r="K93" s="49"/>
      <c r="L93" s="50"/>
      <c r="P93" s="24"/>
      <c r="Q93" s="64"/>
    </row>
    <row r="94" spans="1:17" s="24" customFormat="1" ht="25.5" x14ac:dyDescent="0.2">
      <c r="A94" s="34" t="s">
        <v>148</v>
      </c>
      <c r="B94" s="63" t="s">
        <v>473</v>
      </c>
      <c r="C94" s="39" t="s">
        <v>32</v>
      </c>
      <c r="D94" s="36" t="e">
        <f>#REF!</f>
        <v>#REF!</v>
      </c>
      <c r="E94" s="36">
        <v>2.83</v>
      </c>
      <c r="F94" s="46">
        <v>447.41000000000099</v>
      </c>
      <c r="G94" s="67"/>
      <c r="H94" s="15">
        <v>204.99</v>
      </c>
      <c r="I94" s="18">
        <f>ROUND(F94*E94,2)</f>
        <v>1266.17</v>
      </c>
      <c r="J94" s="18">
        <f>ROUND(G94*E94,2)</f>
        <v>0</v>
      </c>
      <c r="K94" s="18">
        <f>ROUND(H94*E94,2)</f>
        <v>580.12</v>
      </c>
      <c r="L94" s="19">
        <f>K94/I94</f>
        <v>0.45816912420922939</v>
      </c>
      <c r="Q94" s="64"/>
    </row>
    <row r="95" spans="1:17" ht="25.5" x14ac:dyDescent="0.2">
      <c r="A95" s="34" t="s">
        <v>149</v>
      </c>
      <c r="B95" s="63" t="s">
        <v>474</v>
      </c>
      <c r="C95" s="39" t="s">
        <v>32</v>
      </c>
      <c r="D95" s="36" t="e">
        <f>#REF!</f>
        <v>#REF!</v>
      </c>
      <c r="E95" s="36">
        <v>27.130000000000003</v>
      </c>
      <c r="F95" s="46">
        <v>447.41000000000099</v>
      </c>
      <c r="G95" s="67"/>
      <c r="H95" s="15">
        <v>306.62</v>
      </c>
      <c r="I95" s="18">
        <f t="shared" ref="I95:I102" si="32">ROUND(F95*E95,2)</f>
        <v>12138.23</v>
      </c>
      <c r="J95" s="18">
        <f t="shared" ref="J95:J102" si="33">ROUND(G95*E95,2)</f>
        <v>0</v>
      </c>
      <c r="K95" s="18">
        <f t="shared" ref="K95:K102" si="34">ROUND(H95*E95,2)</f>
        <v>8318.6</v>
      </c>
      <c r="L95" s="19">
        <f t="shared" ref="L95:L102" si="35">K95/I95</f>
        <v>0.68532232458933473</v>
      </c>
      <c r="P95" s="24"/>
      <c r="Q95" s="64"/>
    </row>
    <row r="96" spans="1:17" s="24" customFormat="1" ht="25.5" x14ac:dyDescent="0.2">
      <c r="A96" s="34" t="s">
        <v>150</v>
      </c>
      <c r="B96" s="63" t="s">
        <v>475</v>
      </c>
      <c r="C96" s="39" t="s">
        <v>47</v>
      </c>
      <c r="D96" s="36" t="e">
        <f>#REF!</f>
        <v>#REF!</v>
      </c>
      <c r="E96" s="36">
        <v>44.04</v>
      </c>
      <c r="F96" s="46">
        <v>447.41000000000099</v>
      </c>
      <c r="G96" s="67"/>
      <c r="H96" s="15">
        <v>204.99</v>
      </c>
      <c r="I96" s="18">
        <f t="shared" si="32"/>
        <v>19703.939999999999</v>
      </c>
      <c r="J96" s="18">
        <f t="shared" si="33"/>
        <v>0</v>
      </c>
      <c r="K96" s="18">
        <f t="shared" si="34"/>
        <v>9027.76</v>
      </c>
      <c r="L96" s="19">
        <f t="shared" si="35"/>
        <v>0.45817029487503519</v>
      </c>
      <c r="Q96" s="64"/>
    </row>
    <row r="97" spans="1:17" s="24" customFormat="1" ht="38.25" x14ac:dyDescent="0.2">
      <c r="A97" s="34" t="s">
        <v>151</v>
      </c>
      <c r="B97" s="34" t="s">
        <v>152</v>
      </c>
      <c r="C97" s="39" t="s">
        <v>32</v>
      </c>
      <c r="D97" s="36" t="e">
        <f>#REF!</f>
        <v>#REF!</v>
      </c>
      <c r="E97" s="36">
        <v>33.369999999999997</v>
      </c>
      <c r="F97" s="46">
        <v>447.41000000000099</v>
      </c>
      <c r="G97" s="67"/>
      <c r="H97" s="15">
        <v>425.17</v>
      </c>
      <c r="I97" s="18">
        <f t="shared" si="32"/>
        <v>14930.07</v>
      </c>
      <c r="J97" s="18">
        <f t="shared" si="33"/>
        <v>0</v>
      </c>
      <c r="K97" s="18">
        <f t="shared" si="34"/>
        <v>14187.92</v>
      </c>
      <c r="L97" s="19">
        <f t="shared" si="35"/>
        <v>0.95029159273868113</v>
      </c>
      <c r="Q97" s="64"/>
    </row>
    <row r="98" spans="1:17" ht="25.5" x14ac:dyDescent="0.2">
      <c r="A98" s="34" t="s">
        <v>153</v>
      </c>
      <c r="B98" s="34" t="s">
        <v>154</v>
      </c>
      <c r="C98" s="39" t="s">
        <v>32</v>
      </c>
      <c r="D98" s="36" t="e">
        <f>#REF!</f>
        <v>#REF!</v>
      </c>
      <c r="E98" s="36">
        <v>76.56</v>
      </c>
      <c r="F98" s="46">
        <v>295.41000000000099</v>
      </c>
      <c r="G98" s="67"/>
      <c r="H98" s="15">
        <v>0</v>
      </c>
      <c r="I98" s="18">
        <f t="shared" si="32"/>
        <v>22616.59</v>
      </c>
      <c r="J98" s="18">
        <f t="shared" si="33"/>
        <v>0</v>
      </c>
      <c r="K98" s="18">
        <f t="shared" si="34"/>
        <v>0</v>
      </c>
      <c r="L98" s="19">
        <f t="shared" si="35"/>
        <v>0</v>
      </c>
      <c r="P98" s="24"/>
      <c r="Q98" s="64"/>
    </row>
    <row r="99" spans="1:17" ht="25.5" x14ac:dyDescent="0.2">
      <c r="A99" s="34" t="s">
        <v>155</v>
      </c>
      <c r="B99" s="34" t="s">
        <v>156</v>
      </c>
      <c r="C99" s="39" t="s">
        <v>92</v>
      </c>
      <c r="D99" s="36" t="e">
        <f>#REF!</f>
        <v>#REF!</v>
      </c>
      <c r="E99" s="36">
        <v>20.3</v>
      </c>
      <c r="F99" s="46">
        <v>75</v>
      </c>
      <c r="G99" s="67"/>
      <c r="H99" s="15">
        <v>0</v>
      </c>
      <c r="I99" s="18">
        <f t="shared" si="32"/>
        <v>1522.5</v>
      </c>
      <c r="J99" s="18">
        <f t="shared" si="33"/>
        <v>0</v>
      </c>
      <c r="K99" s="18">
        <f t="shared" si="34"/>
        <v>0</v>
      </c>
      <c r="L99" s="19">
        <f t="shared" si="35"/>
        <v>0</v>
      </c>
      <c r="P99" s="24"/>
      <c r="Q99" s="64"/>
    </row>
    <row r="100" spans="1:17" s="24" customFormat="1" ht="15.75" x14ac:dyDescent="0.2">
      <c r="A100" s="34" t="s">
        <v>157</v>
      </c>
      <c r="B100" s="34" t="s">
        <v>158</v>
      </c>
      <c r="C100" s="39" t="s">
        <v>92</v>
      </c>
      <c r="D100" s="36" t="e">
        <f>#REF!</f>
        <v>#REF!</v>
      </c>
      <c r="E100" s="36">
        <v>92.240000000000009</v>
      </c>
      <c r="F100" s="46">
        <v>22.800000000000999</v>
      </c>
      <c r="G100" s="67"/>
      <c r="H100" s="15">
        <v>0</v>
      </c>
      <c r="I100" s="18">
        <f t="shared" si="32"/>
        <v>2103.0700000000002</v>
      </c>
      <c r="J100" s="18">
        <f t="shared" si="33"/>
        <v>0</v>
      </c>
      <c r="K100" s="18">
        <f t="shared" si="34"/>
        <v>0</v>
      </c>
      <c r="L100" s="19">
        <f t="shared" si="35"/>
        <v>0</v>
      </c>
      <c r="Q100" s="64"/>
    </row>
    <row r="101" spans="1:17" s="24" customFormat="1" ht="15.75" x14ac:dyDescent="0.2">
      <c r="A101" s="34" t="s">
        <v>159</v>
      </c>
      <c r="B101" s="34" t="s">
        <v>160</v>
      </c>
      <c r="C101" s="39" t="s">
        <v>32</v>
      </c>
      <c r="D101" s="36" t="e">
        <f>#REF!</f>
        <v>#REF!</v>
      </c>
      <c r="E101" s="36">
        <v>365.47</v>
      </c>
      <c r="F101" s="46">
        <v>8.4100000000010002</v>
      </c>
      <c r="G101" s="67"/>
      <c r="H101" s="15">
        <v>0</v>
      </c>
      <c r="I101" s="18">
        <f t="shared" si="32"/>
        <v>3073.6</v>
      </c>
      <c r="J101" s="18">
        <f t="shared" si="33"/>
        <v>0</v>
      </c>
      <c r="K101" s="18">
        <f t="shared" si="34"/>
        <v>0</v>
      </c>
      <c r="L101" s="19">
        <f t="shared" si="35"/>
        <v>0</v>
      </c>
      <c r="Q101" s="64"/>
    </row>
    <row r="102" spans="1:17" ht="15.75" x14ac:dyDescent="0.2">
      <c r="A102" s="34" t="s">
        <v>161</v>
      </c>
      <c r="B102" s="34" t="s">
        <v>162</v>
      </c>
      <c r="C102" s="39" t="s">
        <v>32</v>
      </c>
      <c r="D102" s="36" t="e">
        <f>#REF!</f>
        <v>#REF!</v>
      </c>
      <c r="E102" s="36">
        <v>155.20999999999998</v>
      </c>
      <c r="F102" s="46">
        <v>159.79</v>
      </c>
      <c r="G102" s="67"/>
      <c r="H102" s="15">
        <v>0</v>
      </c>
      <c r="I102" s="18">
        <f t="shared" si="32"/>
        <v>24801.01</v>
      </c>
      <c r="J102" s="18">
        <f t="shared" si="33"/>
        <v>0</v>
      </c>
      <c r="K102" s="18">
        <f t="shared" si="34"/>
        <v>0</v>
      </c>
      <c r="L102" s="19">
        <f t="shared" si="35"/>
        <v>0</v>
      </c>
      <c r="P102" s="24"/>
      <c r="Q102" s="64"/>
    </row>
    <row r="103" spans="1:17" ht="15.75" x14ac:dyDescent="0.2">
      <c r="A103" s="16">
        <v>7</v>
      </c>
      <c r="B103" s="48" t="s">
        <v>449</v>
      </c>
      <c r="C103" s="49"/>
      <c r="D103" s="49"/>
      <c r="E103" s="49"/>
      <c r="F103" s="49"/>
      <c r="G103" s="66"/>
      <c r="H103" s="49"/>
      <c r="I103" s="51"/>
      <c r="J103" s="49"/>
      <c r="K103" s="49"/>
      <c r="L103" s="50"/>
      <c r="P103" s="24"/>
      <c r="Q103" s="64"/>
    </row>
    <row r="104" spans="1:17" ht="38.25" x14ac:dyDescent="0.2">
      <c r="A104" s="34" t="s">
        <v>163</v>
      </c>
      <c r="B104" s="34" t="s">
        <v>164</v>
      </c>
      <c r="C104" s="39" t="s">
        <v>32</v>
      </c>
      <c r="D104" s="36" t="e">
        <f>#REF!</f>
        <v>#REF!</v>
      </c>
      <c r="E104" s="36">
        <v>3.58</v>
      </c>
      <c r="F104" s="46">
        <v>1226</v>
      </c>
      <c r="G104" s="67"/>
      <c r="H104" s="15">
        <v>817.54</v>
      </c>
      <c r="I104" s="18">
        <f>ROUND(F104*E104,2)</f>
        <v>4389.08</v>
      </c>
      <c r="J104" s="18">
        <f>ROUND(G104*E104,2)</f>
        <v>0</v>
      </c>
      <c r="K104" s="18">
        <f>ROUND(H104*E104,2)</f>
        <v>2926.79</v>
      </c>
      <c r="L104" s="19">
        <f>K104/I104</f>
        <v>0.66683450745942208</v>
      </c>
      <c r="P104" s="24"/>
      <c r="Q104" s="64"/>
    </row>
    <row r="105" spans="1:17" ht="51" x14ac:dyDescent="0.2">
      <c r="A105" s="34" t="s">
        <v>165</v>
      </c>
      <c r="B105" s="34" t="s">
        <v>166</v>
      </c>
      <c r="C105" s="39" t="s">
        <v>32</v>
      </c>
      <c r="D105" s="36" t="e">
        <f>#REF!</f>
        <v>#REF!</v>
      </c>
      <c r="E105" s="36">
        <v>30.02</v>
      </c>
      <c r="F105" s="46">
        <v>1029.680000000001</v>
      </c>
      <c r="G105" s="67"/>
      <c r="H105" s="15">
        <v>838.13</v>
      </c>
      <c r="I105" s="18">
        <f t="shared" ref="I105:I110" si="36">ROUND(F105*E105,2)</f>
        <v>30910.99</v>
      </c>
      <c r="J105" s="18">
        <f t="shared" ref="J105:J110" si="37">ROUND(G105*E105,2)</f>
        <v>0</v>
      </c>
      <c r="K105" s="18">
        <f t="shared" ref="K105:K110" si="38">ROUND(H105*E105,2)</f>
        <v>25160.66</v>
      </c>
      <c r="L105" s="19">
        <f t="shared" ref="L105:L110" si="39">K105/I105</f>
        <v>0.81397134158433615</v>
      </c>
      <c r="P105" s="24"/>
      <c r="Q105" s="64"/>
    </row>
    <row r="106" spans="1:17" ht="38.25" x14ac:dyDescent="0.2">
      <c r="A106" s="34" t="s">
        <v>167</v>
      </c>
      <c r="B106" s="34" t="s">
        <v>168</v>
      </c>
      <c r="C106" s="39" t="s">
        <v>32</v>
      </c>
      <c r="D106" s="36" t="e">
        <f>#REF!</f>
        <v>#REF!</v>
      </c>
      <c r="E106" s="36">
        <v>54.81</v>
      </c>
      <c r="F106" s="46">
        <v>146</v>
      </c>
      <c r="G106" s="67"/>
      <c r="H106" s="15">
        <v>42.54</v>
      </c>
      <c r="I106" s="18">
        <f t="shared" si="36"/>
        <v>8002.26</v>
      </c>
      <c r="J106" s="18">
        <f t="shared" si="37"/>
        <v>0</v>
      </c>
      <c r="K106" s="18">
        <f t="shared" si="38"/>
        <v>2331.62</v>
      </c>
      <c r="L106" s="19">
        <f t="shared" si="39"/>
        <v>0.29137018792191205</v>
      </c>
      <c r="P106" s="24"/>
      <c r="Q106" s="64"/>
    </row>
    <row r="107" spans="1:17" ht="51" x14ac:dyDescent="0.2">
      <c r="A107" s="34" t="s">
        <v>169</v>
      </c>
      <c r="B107" s="34" t="s">
        <v>170</v>
      </c>
      <c r="C107" s="39" t="s">
        <v>32</v>
      </c>
      <c r="D107" s="36" t="e">
        <f>#REF!</f>
        <v>#REF!</v>
      </c>
      <c r="E107" s="36">
        <v>28.92</v>
      </c>
      <c r="F107" s="46">
        <v>50.320000000001002</v>
      </c>
      <c r="G107" s="67"/>
      <c r="H107" s="15">
        <v>0</v>
      </c>
      <c r="I107" s="18">
        <f t="shared" si="36"/>
        <v>1455.25</v>
      </c>
      <c r="J107" s="18">
        <f t="shared" si="37"/>
        <v>0</v>
      </c>
      <c r="K107" s="18">
        <f t="shared" si="38"/>
        <v>0</v>
      </c>
      <c r="L107" s="19">
        <f t="shared" si="39"/>
        <v>0</v>
      </c>
      <c r="P107" s="24"/>
      <c r="Q107" s="64"/>
    </row>
    <row r="108" spans="1:17" ht="38.25" x14ac:dyDescent="0.2">
      <c r="A108" s="34" t="s">
        <v>171</v>
      </c>
      <c r="B108" s="34" t="s">
        <v>172</v>
      </c>
      <c r="C108" s="39" t="s">
        <v>32</v>
      </c>
      <c r="D108" s="36" t="e">
        <f>#REF!</f>
        <v>#REF!</v>
      </c>
      <c r="E108" s="36">
        <v>82.03</v>
      </c>
      <c r="F108" s="46">
        <v>50.320000000001002</v>
      </c>
      <c r="G108" s="67"/>
      <c r="H108" s="15">
        <v>0</v>
      </c>
      <c r="I108" s="18">
        <f t="shared" si="36"/>
        <v>4127.75</v>
      </c>
      <c r="J108" s="18">
        <f t="shared" si="37"/>
        <v>0</v>
      </c>
      <c r="K108" s="18">
        <f t="shared" si="38"/>
        <v>0</v>
      </c>
      <c r="L108" s="19">
        <f t="shared" si="39"/>
        <v>0</v>
      </c>
      <c r="P108" s="24"/>
      <c r="Q108" s="64"/>
    </row>
    <row r="109" spans="1:17" ht="38.25" x14ac:dyDescent="0.2">
      <c r="A109" s="34" t="s">
        <v>173</v>
      </c>
      <c r="B109" s="34" t="s">
        <v>174</v>
      </c>
      <c r="C109" s="39" t="s">
        <v>47</v>
      </c>
      <c r="D109" s="36" t="e">
        <f>#REF!</f>
        <v>#REF!</v>
      </c>
      <c r="E109" s="36">
        <v>91.13</v>
      </c>
      <c r="F109" s="46">
        <v>266.86000000000098</v>
      </c>
      <c r="G109" s="67"/>
      <c r="H109" s="15">
        <v>0</v>
      </c>
      <c r="I109" s="18">
        <f t="shared" si="36"/>
        <v>24318.95</v>
      </c>
      <c r="J109" s="18">
        <f t="shared" si="37"/>
        <v>0</v>
      </c>
      <c r="K109" s="18">
        <f t="shared" si="38"/>
        <v>0</v>
      </c>
      <c r="L109" s="19">
        <f t="shared" si="39"/>
        <v>0</v>
      </c>
      <c r="P109" s="24"/>
      <c r="Q109" s="64"/>
    </row>
    <row r="110" spans="1:17" ht="25.5" x14ac:dyDescent="0.2">
      <c r="A110" s="40" t="s">
        <v>175</v>
      </c>
      <c r="B110" s="40" t="s">
        <v>176</v>
      </c>
      <c r="C110" s="41" t="s">
        <v>32</v>
      </c>
      <c r="D110" s="37" t="e">
        <f>#REF!</f>
        <v>#REF!</v>
      </c>
      <c r="E110" s="37">
        <v>155.20999999999998</v>
      </c>
      <c r="F110" s="47">
        <v>232.520000000001</v>
      </c>
      <c r="G110" s="67"/>
      <c r="H110" s="15">
        <v>0</v>
      </c>
      <c r="I110" s="18">
        <f t="shared" si="36"/>
        <v>36089.43</v>
      </c>
      <c r="J110" s="18">
        <f t="shared" si="37"/>
        <v>0</v>
      </c>
      <c r="K110" s="18">
        <f t="shared" si="38"/>
        <v>0</v>
      </c>
      <c r="L110" s="19">
        <f t="shared" si="39"/>
        <v>0</v>
      </c>
      <c r="P110" s="24"/>
      <c r="Q110" s="64"/>
    </row>
    <row r="111" spans="1:17" s="24" customFormat="1" ht="15.75" x14ac:dyDescent="0.2">
      <c r="A111" s="16">
        <v>8</v>
      </c>
      <c r="B111" s="48" t="s">
        <v>450</v>
      </c>
      <c r="C111" s="49"/>
      <c r="D111" s="49"/>
      <c r="E111" s="49"/>
      <c r="F111" s="49"/>
      <c r="G111" s="66"/>
      <c r="H111" s="49"/>
      <c r="I111" s="51"/>
      <c r="J111" s="49"/>
      <c r="K111" s="49"/>
      <c r="L111" s="50"/>
      <c r="Q111" s="64"/>
    </row>
    <row r="112" spans="1:17" s="24" customFormat="1" ht="15.75" x14ac:dyDescent="0.2">
      <c r="A112" s="42" t="s">
        <v>177</v>
      </c>
      <c r="B112" s="42" t="s">
        <v>178</v>
      </c>
      <c r="C112" s="43" t="s">
        <v>32</v>
      </c>
      <c r="D112" s="38" t="e">
        <f>#REF!</f>
        <v>#REF!</v>
      </c>
      <c r="E112" s="38">
        <v>2.61</v>
      </c>
      <c r="F112" s="38">
        <v>797.16</v>
      </c>
      <c r="G112" s="67"/>
      <c r="H112" s="15">
        <v>0</v>
      </c>
      <c r="I112" s="18">
        <f>ROUND(F112*E112,2)</f>
        <v>2080.59</v>
      </c>
      <c r="J112" s="18">
        <f>ROUND(G112*E112,2)</f>
        <v>0</v>
      </c>
      <c r="K112" s="18">
        <f>ROUND(H112*E112,2)</f>
        <v>0</v>
      </c>
      <c r="L112" s="19">
        <f>K112/I112</f>
        <v>0</v>
      </c>
      <c r="Q112" s="64"/>
    </row>
    <row r="113" spans="1:17" s="24" customFormat="1" ht="15.75" x14ac:dyDescent="0.2">
      <c r="A113" s="42" t="s">
        <v>179</v>
      </c>
      <c r="B113" s="42" t="s">
        <v>180</v>
      </c>
      <c r="C113" s="43" t="s">
        <v>32</v>
      </c>
      <c r="D113" s="38" t="e">
        <f>#REF!</f>
        <v>#REF!</v>
      </c>
      <c r="E113" s="38">
        <v>2.97</v>
      </c>
      <c r="F113" s="38">
        <v>338.69</v>
      </c>
      <c r="G113" s="67"/>
      <c r="H113" s="15">
        <v>0</v>
      </c>
      <c r="I113" s="18">
        <f t="shared" ref="I113:I122" si="40">ROUND(F113*E113,2)</f>
        <v>1005.91</v>
      </c>
      <c r="J113" s="18">
        <f t="shared" ref="J113:J122" si="41">ROUND(G113*E113,2)</f>
        <v>0</v>
      </c>
      <c r="K113" s="18">
        <f t="shared" ref="K113:K122" si="42">ROUND(H113*E113,2)</f>
        <v>0</v>
      </c>
      <c r="L113" s="19">
        <f>K113/I113</f>
        <v>0</v>
      </c>
      <c r="Q113" s="64"/>
    </row>
    <row r="114" spans="1:17" s="24" customFormat="1" ht="25.5" x14ac:dyDescent="0.2">
      <c r="A114" s="42" t="s">
        <v>181</v>
      </c>
      <c r="B114" s="42" t="s">
        <v>182</v>
      </c>
      <c r="C114" s="43" t="s">
        <v>47</v>
      </c>
      <c r="D114" s="38" t="e">
        <f>#REF!</f>
        <v>#REF!</v>
      </c>
      <c r="E114" s="38">
        <v>18.34</v>
      </c>
      <c r="F114" s="38">
        <v>364.06000000000103</v>
      </c>
      <c r="G114" s="67"/>
      <c r="H114" s="15">
        <v>0</v>
      </c>
      <c r="I114" s="18">
        <f t="shared" si="40"/>
        <v>6676.86</v>
      </c>
      <c r="J114" s="18">
        <f t="shared" si="41"/>
        <v>0</v>
      </c>
      <c r="K114" s="18">
        <f t="shared" si="42"/>
        <v>0</v>
      </c>
      <c r="L114" s="19">
        <f t="shared" ref="L114:L122" si="43">K114/I114</f>
        <v>0</v>
      </c>
      <c r="Q114" s="64"/>
    </row>
    <row r="115" spans="1:17" s="24" customFormat="1" ht="15.75" x14ac:dyDescent="0.2">
      <c r="A115" s="42" t="s">
        <v>183</v>
      </c>
      <c r="B115" s="42" t="s">
        <v>184</v>
      </c>
      <c r="C115" s="43" t="s">
        <v>32</v>
      </c>
      <c r="D115" s="38" t="e">
        <f>#REF!</f>
        <v>#REF!</v>
      </c>
      <c r="E115" s="38">
        <v>13.08</v>
      </c>
      <c r="F115" s="38">
        <v>433.10000000000099</v>
      </c>
      <c r="G115" s="67"/>
      <c r="H115" s="15">
        <v>0</v>
      </c>
      <c r="I115" s="18">
        <f t="shared" si="40"/>
        <v>5664.95</v>
      </c>
      <c r="J115" s="18">
        <f t="shared" si="41"/>
        <v>0</v>
      </c>
      <c r="K115" s="18">
        <f t="shared" si="42"/>
        <v>0</v>
      </c>
      <c r="L115" s="19">
        <f t="shared" si="43"/>
        <v>0</v>
      </c>
      <c r="Q115" s="64"/>
    </row>
    <row r="116" spans="1:17" s="24" customFormat="1" ht="15.75" x14ac:dyDescent="0.2">
      <c r="A116" s="42" t="s">
        <v>185</v>
      </c>
      <c r="B116" s="42" t="s">
        <v>186</v>
      </c>
      <c r="C116" s="43" t="s">
        <v>32</v>
      </c>
      <c r="D116" s="38" t="e">
        <f>#REF!</f>
        <v>#REF!</v>
      </c>
      <c r="E116" s="38">
        <v>17.43</v>
      </c>
      <c r="F116" s="38">
        <v>338.69</v>
      </c>
      <c r="G116" s="67"/>
      <c r="H116" s="15">
        <v>0</v>
      </c>
      <c r="I116" s="18">
        <f t="shared" si="40"/>
        <v>5903.37</v>
      </c>
      <c r="J116" s="18">
        <f t="shared" si="41"/>
        <v>0</v>
      </c>
      <c r="K116" s="18">
        <f t="shared" si="42"/>
        <v>0</v>
      </c>
      <c r="L116" s="19">
        <f t="shared" si="43"/>
        <v>0</v>
      </c>
      <c r="Q116" s="64"/>
    </row>
    <row r="117" spans="1:17" s="24" customFormat="1" ht="25.5" x14ac:dyDescent="0.2">
      <c r="A117" s="42" t="s">
        <v>187</v>
      </c>
      <c r="B117" s="42" t="s">
        <v>188</v>
      </c>
      <c r="C117" s="43" t="s">
        <v>32</v>
      </c>
      <c r="D117" s="38" t="e">
        <f>#REF!</f>
        <v>#REF!</v>
      </c>
      <c r="E117" s="38">
        <v>15.43</v>
      </c>
      <c r="F117" s="38">
        <v>338.69</v>
      </c>
      <c r="G117" s="67"/>
      <c r="H117" s="15">
        <v>0</v>
      </c>
      <c r="I117" s="18">
        <f t="shared" si="40"/>
        <v>5225.99</v>
      </c>
      <c r="J117" s="18">
        <f t="shared" si="41"/>
        <v>0</v>
      </c>
      <c r="K117" s="18">
        <f t="shared" si="42"/>
        <v>0</v>
      </c>
      <c r="L117" s="19">
        <f t="shared" si="43"/>
        <v>0</v>
      </c>
      <c r="Q117" s="64"/>
    </row>
    <row r="118" spans="1:17" s="24" customFormat="1" ht="25.5" x14ac:dyDescent="0.2">
      <c r="A118" s="42" t="s">
        <v>189</v>
      </c>
      <c r="B118" s="42" t="s">
        <v>190</v>
      </c>
      <c r="C118" s="43" t="s">
        <v>32</v>
      </c>
      <c r="D118" s="38" t="e">
        <f>#REF!</f>
        <v>#REF!</v>
      </c>
      <c r="E118" s="38">
        <v>13.77</v>
      </c>
      <c r="F118" s="38">
        <v>797.16</v>
      </c>
      <c r="G118" s="67"/>
      <c r="H118" s="15">
        <v>0</v>
      </c>
      <c r="I118" s="18">
        <f t="shared" si="40"/>
        <v>10976.89</v>
      </c>
      <c r="J118" s="18">
        <f t="shared" si="41"/>
        <v>0</v>
      </c>
      <c r="K118" s="18">
        <f t="shared" si="42"/>
        <v>0</v>
      </c>
      <c r="L118" s="19">
        <f t="shared" si="43"/>
        <v>0</v>
      </c>
      <c r="Q118" s="64"/>
    </row>
    <row r="119" spans="1:17" s="24" customFormat="1" ht="38.25" x14ac:dyDescent="0.2">
      <c r="A119" s="42" t="s">
        <v>191</v>
      </c>
      <c r="B119" s="42" t="s">
        <v>192</v>
      </c>
      <c r="C119" s="43" t="s">
        <v>32</v>
      </c>
      <c r="D119" s="38" t="e">
        <f>#REF!</f>
        <v>#REF!</v>
      </c>
      <c r="E119" s="38">
        <v>20.54</v>
      </c>
      <c r="F119" s="38">
        <v>7.56</v>
      </c>
      <c r="G119" s="67"/>
      <c r="H119" s="15">
        <v>0</v>
      </c>
      <c r="I119" s="18">
        <f t="shared" si="40"/>
        <v>155.28</v>
      </c>
      <c r="J119" s="18">
        <f t="shared" si="41"/>
        <v>0</v>
      </c>
      <c r="K119" s="18">
        <f t="shared" si="42"/>
        <v>0</v>
      </c>
      <c r="L119" s="19">
        <f t="shared" si="43"/>
        <v>0</v>
      </c>
      <c r="Q119" s="64"/>
    </row>
    <row r="120" spans="1:17" s="24" customFormat="1" ht="15.75" x14ac:dyDescent="0.2">
      <c r="A120" s="42" t="s">
        <v>193</v>
      </c>
      <c r="B120" s="42" t="s">
        <v>194</v>
      </c>
      <c r="C120" s="43" t="s">
        <v>32</v>
      </c>
      <c r="D120" s="38" t="e">
        <f>#REF!</f>
        <v>#REF!</v>
      </c>
      <c r="E120" s="38">
        <v>17.940000000000001</v>
      </c>
      <c r="F120" s="38">
        <v>29</v>
      </c>
      <c r="G120" s="67"/>
      <c r="H120" s="15">
        <v>0</v>
      </c>
      <c r="I120" s="18">
        <f t="shared" si="40"/>
        <v>520.26</v>
      </c>
      <c r="J120" s="18">
        <f t="shared" si="41"/>
        <v>0</v>
      </c>
      <c r="K120" s="18">
        <f t="shared" si="42"/>
        <v>0</v>
      </c>
      <c r="L120" s="19">
        <f t="shared" si="43"/>
        <v>0</v>
      </c>
      <c r="Q120" s="64"/>
    </row>
    <row r="121" spans="1:17" s="24" customFormat="1" ht="25.5" x14ac:dyDescent="0.2">
      <c r="A121" s="42" t="s">
        <v>195</v>
      </c>
      <c r="B121" s="42" t="s">
        <v>196</v>
      </c>
      <c r="C121" s="43" t="s">
        <v>32</v>
      </c>
      <c r="D121" s="38" t="e">
        <f>#REF!</f>
        <v>#REF!</v>
      </c>
      <c r="E121" s="38">
        <v>12.959999999999999</v>
      </c>
      <c r="F121" s="38">
        <v>29</v>
      </c>
      <c r="G121" s="67"/>
      <c r="H121" s="15">
        <v>0</v>
      </c>
      <c r="I121" s="18">
        <f t="shared" si="40"/>
        <v>375.84</v>
      </c>
      <c r="J121" s="18">
        <f t="shared" si="41"/>
        <v>0</v>
      </c>
      <c r="K121" s="18">
        <f t="shared" si="42"/>
        <v>0</v>
      </c>
      <c r="L121" s="19">
        <f t="shared" si="43"/>
        <v>0</v>
      </c>
      <c r="Q121" s="64"/>
    </row>
    <row r="122" spans="1:17" s="24" customFormat="1" ht="25.5" x14ac:dyDescent="0.2">
      <c r="A122" s="42" t="s">
        <v>197</v>
      </c>
      <c r="B122" s="42" t="s">
        <v>198</v>
      </c>
      <c r="C122" s="43" t="s">
        <v>32</v>
      </c>
      <c r="D122" s="38" t="e">
        <f>#REF!</f>
        <v>#REF!</v>
      </c>
      <c r="E122" s="38">
        <v>17.04</v>
      </c>
      <c r="F122" s="38">
        <v>30.36</v>
      </c>
      <c r="G122" s="67"/>
      <c r="H122" s="15">
        <v>0</v>
      </c>
      <c r="I122" s="18">
        <f t="shared" si="40"/>
        <v>517.33000000000004</v>
      </c>
      <c r="J122" s="18">
        <f t="shared" si="41"/>
        <v>0</v>
      </c>
      <c r="K122" s="18">
        <f t="shared" si="42"/>
        <v>0</v>
      </c>
      <c r="L122" s="19">
        <f t="shared" si="43"/>
        <v>0</v>
      </c>
      <c r="Q122" s="64"/>
    </row>
    <row r="123" spans="1:17" s="24" customFormat="1" ht="15.75" x14ac:dyDescent="0.2">
      <c r="A123" s="16">
        <v>9</v>
      </c>
      <c r="B123" s="52" t="s">
        <v>451</v>
      </c>
      <c r="C123" s="52"/>
      <c r="D123" s="52"/>
      <c r="E123" s="52"/>
      <c r="F123" s="52"/>
      <c r="G123" s="68"/>
      <c r="H123" s="52"/>
      <c r="I123" s="53"/>
      <c r="J123" s="52"/>
      <c r="K123" s="52"/>
      <c r="L123" s="52"/>
      <c r="Q123" s="64"/>
    </row>
    <row r="124" spans="1:17" s="24" customFormat="1" ht="15.75" x14ac:dyDescent="0.2">
      <c r="A124" s="16" t="s">
        <v>88</v>
      </c>
      <c r="B124" s="48" t="s">
        <v>452</v>
      </c>
      <c r="C124" s="49"/>
      <c r="D124" s="49"/>
      <c r="E124" s="49"/>
      <c r="F124" s="49"/>
      <c r="G124" s="66"/>
      <c r="H124" s="49"/>
      <c r="I124" s="51"/>
      <c r="J124" s="49"/>
      <c r="K124" s="49"/>
      <c r="L124" s="50"/>
      <c r="Q124" s="64"/>
    </row>
    <row r="125" spans="1:17" s="24" customFormat="1" ht="38.25" x14ac:dyDescent="0.2">
      <c r="A125" s="42" t="s">
        <v>199</v>
      </c>
      <c r="B125" s="42" t="s">
        <v>200</v>
      </c>
      <c r="C125" s="43" t="s">
        <v>37</v>
      </c>
      <c r="D125" s="38" t="e">
        <f>#REF!</f>
        <v>#REF!</v>
      </c>
      <c r="E125" s="38">
        <v>125.42999999999999</v>
      </c>
      <c r="F125" s="38">
        <v>8</v>
      </c>
      <c r="G125" s="67"/>
      <c r="H125" s="15">
        <v>0</v>
      </c>
      <c r="I125" s="18">
        <f>ROUND(F125*E125,2)</f>
        <v>1003.44</v>
      </c>
      <c r="J125" s="18">
        <f>ROUND(G125*E125,2)</f>
        <v>0</v>
      </c>
      <c r="K125" s="18">
        <f>ROUND(H125*E125,2)</f>
        <v>0</v>
      </c>
      <c r="L125" s="19">
        <f>K125/I125</f>
        <v>0</v>
      </c>
      <c r="Q125" s="64"/>
    </row>
    <row r="126" spans="1:17" s="24" customFormat="1" ht="25.5" x14ac:dyDescent="0.2">
      <c r="A126" s="42" t="s">
        <v>201</v>
      </c>
      <c r="B126" s="42" t="s">
        <v>202</v>
      </c>
      <c r="C126" s="43" t="s">
        <v>37</v>
      </c>
      <c r="D126" s="38" t="e">
        <f>#REF!</f>
        <v>#REF!</v>
      </c>
      <c r="E126" s="38">
        <v>112.72</v>
      </c>
      <c r="F126" s="38">
        <v>4</v>
      </c>
      <c r="G126" s="67"/>
      <c r="H126" s="15">
        <v>0</v>
      </c>
      <c r="I126" s="18">
        <f t="shared" ref="I126:I132" si="44">ROUND(F126*E126,2)</f>
        <v>450.88</v>
      </c>
      <c r="J126" s="18">
        <f t="shared" ref="J126:J132" si="45">ROUND(G126*E126,2)</f>
        <v>0</v>
      </c>
      <c r="K126" s="18">
        <f t="shared" ref="K126:K132" si="46">ROUND(H126*E126,2)</f>
        <v>0</v>
      </c>
      <c r="L126" s="19">
        <f t="shared" ref="L126:L132" si="47">K126/I126</f>
        <v>0</v>
      </c>
      <c r="Q126" s="64"/>
    </row>
    <row r="127" spans="1:17" s="24" customFormat="1" ht="25.5" x14ac:dyDescent="0.2">
      <c r="A127" s="42" t="s">
        <v>203</v>
      </c>
      <c r="B127" s="42" t="s">
        <v>204</v>
      </c>
      <c r="C127" s="43" t="s">
        <v>92</v>
      </c>
      <c r="D127" s="38" t="e">
        <f>#REF!</f>
        <v>#REF!</v>
      </c>
      <c r="E127" s="38">
        <v>18.5</v>
      </c>
      <c r="F127" s="38">
        <v>15</v>
      </c>
      <c r="G127" s="67"/>
      <c r="H127" s="15">
        <v>0</v>
      </c>
      <c r="I127" s="18">
        <f t="shared" si="44"/>
        <v>277.5</v>
      </c>
      <c r="J127" s="18">
        <f t="shared" si="45"/>
        <v>0</v>
      </c>
      <c r="K127" s="18">
        <f t="shared" si="46"/>
        <v>0</v>
      </c>
      <c r="L127" s="19">
        <f t="shared" si="47"/>
        <v>0</v>
      </c>
      <c r="Q127" s="64"/>
    </row>
    <row r="128" spans="1:17" s="24" customFormat="1" ht="25.5" x14ac:dyDescent="0.2">
      <c r="A128" s="42" t="s">
        <v>205</v>
      </c>
      <c r="B128" s="42" t="s">
        <v>206</v>
      </c>
      <c r="C128" s="43" t="s">
        <v>37</v>
      </c>
      <c r="D128" s="38" t="e">
        <f>#REF!</f>
        <v>#REF!</v>
      </c>
      <c r="E128" s="38">
        <v>4.24</v>
      </c>
      <c r="F128" s="38">
        <v>2</v>
      </c>
      <c r="G128" s="67"/>
      <c r="H128" s="15">
        <v>0</v>
      </c>
      <c r="I128" s="18">
        <f t="shared" si="44"/>
        <v>8.48</v>
      </c>
      <c r="J128" s="18">
        <f t="shared" si="45"/>
        <v>0</v>
      </c>
      <c r="K128" s="18">
        <f t="shared" si="46"/>
        <v>0</v>
      </c>
      <c r="L128" s="19">
        <f t="shared" si="47"/>
        <v>0</v>
      </c>
      <c r="Q128" s="64"/>
    </row>
    <row r="129" spans="1:17" s="24" customFormat="1" ht="25.5" x14ac:dyDescent="0.2">
      <c r="A129" s="42" t="s">
        <v>207</v>
      </c>
      <c r="B129" s="42" t="s">
        <v>208</v>
      </c>
      <c r="C129" s="43" t="s">
        <v>37</v>
      </c>
      <c r="D129" s="38" t="e">
        <f>#REF!</f>
        <v>#REF!</v>
      </c>
      <c r="E129" s="38">
        <v>7.26</v>
      </c>
      <c r="F129" s="38">
        <v>4</v>
      </c>
      <c r="G129" s="67"/>
      <c r="H129" s="15">
        <v>0</v>
      </c>
      <c r="I129" s="18">
        <f t="shared" si="44"/>
        <v>29.04</v>
      </c>
      <c r="J129" s="18">
        <f t="shared" si="45"/>
        <v>0</v>
      </c>
      <c r="K129" s="18">
        <f t="shared" si="46"/>
        <v>0</v>
      </c>
      <c r="L129" s="19">
        <f t="shared" si="47"/>
        <v>0</v>
      </c>
      <c r="Q129" s="64"/>
    </row>
    <row r="130" spans="1:17" s="24" customFormat="1" ht="25.5" x14ac:dyDescent="0.2">
      <c r="A130" s="42" t="s">
        <v>209</v>
      </c>
      <c r="B130" s="42" t="s">
        <v>210</v>
      </c>
      <c r="C130" s="43" t="s">
        <v>37</v>
      </c>
      <c r="D130" s="38" t="e">
        <f>#REF!</f>
        <v>#REF!</v>
      </c>
      <c r="E130" s="38">
        <v>11.82</v>
      </c>
      <c r="F130" s="38">
        <v>2</v>
      </c>
      <c r="G130" s="67"/>
      <c r="H130" s="15">
        <v>0</v>
      </c>
      <c r="I130" s="18">
        <f t="shared" si="44"/>
        <v>23.64</v>
      </c>
      <c r="J130" s="18">
        <f t="shared" si="45"/>
        <v>0</v>
      </c>
      <c r="K130" s="18">
        <f t="shared" si="46"/>
        <v>0</v>
      </c>
      <c r="L130" s="19">
        <f t="shared" si="47"/>
        <v>0</v>
      </c>
      <c r="Q130" s="64"/>
    </row>
    <row r="131" spans="1:17" s="24" customFormat="1" ht="25.5" x14ac:dyDescent="0.2">
      <c r="A131" s="42" t="s">
        <v>211</v>
      </c>
      <c r="B131" s="42" t="s">
        <v>212</v>
      </c>
      <c r="C131" s="43" t="s">
        <v>37</v>
      </c>
      <c r="D131" s="38" t="e">
        <f>#REF!</f>
        <v>#REF!</v>
      </c>
      <c r="E131" s="38">
        <v>7.81</v>
      </c>
      <c r="F131" s="38">
        <v>2</v>
      </c>
      <c r="G131" s="67"/>
      <c r="H131" s="15">
        <v>0</v>
      </c>
      <c r="I131" s="18">
        <f t="shared" si="44"/>
        <v>15.62</v>
      </c>
      <c r="J131" s="18">
        <f t="shared" si="45"/>
        <v>0</v>
      </c>
      <c r="K131" s="18">
        <f t="shared" si="46"/>
        <v>0</v>
      </c>
      <c r="L131" s="19">
        <f t="shared" si="47"/>
        <v>0</v>
      </c>
      <c r="Q131" s="64"/>
    </row>
    <row r="132" spans="1:17" ht="38.25" x14ac:dyDescent="0.2">
      <c r="A132" s="42" t="s">
        <v>213</v>
      </c>
      <c r="B132" s="42" t="s">
        <v>214</v>
      </c>
      <c r="C132" s="43" t="s">
        <v>37</v>
      </c>
      <c r="D132" s="38" t="e">
        <f>#REF!</f>
        <v>#REF!</v>
      </c>
      <c r="E132" s="38">
        <v>6.05</v>
      </c>
      <c r="F132" s="38">
        <v>3</v>
      </c>
      <c r="G132" s="67"/>
      <c r="H132" s="15">
        <v>0</v>
      </c>
      <c r="I132" s="18">
        <f t="shared" si="44"/>
        <v>18.149999999999999</v>
      </c>
      <c r="J132" s="18">
        <f t="shared" si="45"/>
        <v>0</v>
      </c>
      <c r="K132" s="18">
        <f t="shared" si="46"/>
        <v>0</v>
      </c>
      <c r="L132" s="19">
        <f t="shared" si="47"/>
        <v>0</v>
      </c>
      <c r="P132" s="24"/>
      <c r="Q132" s="64"/>
    </row>
    <row r="133" spans="1:17" s="24" customFormat="1" ht="15.75" x14ac:dyDescent="0.2">
      <c r="A133" s="16" t="s">
        <v>87</v>
      </c>
      <c r="B133" s="48" t="s">
        <v>453</v>
      </c>
      <c r="C133" s="49"/>
      <c r="D133" s="49"/>
      <c r="E133" s="49"/>
      <c r="F133" s="49"/>
      <c r="G133" s="66"/>
      <c r="H133" s="49"/>
      <c r="I133" s="51"/>
      <c r="J133" s="49"/>
      <c r="K133" s="49"/>
      <c r="L133" s="50"/>
      <c r="Q133" s="64"/>
    </row>
    <row r="134" spans="1:17" s="24" customFormat="1" ht="15.75" x14ac:dyDescent="0.2">
      <c r="A134" s="42" t="s">
        <v>215</v>
      </c>
      <c r="B134" s="42" t="s">
        <v>216</v>
      </c>
      <c r="C134" s="43" t="s">
        <v>217</v>
      </c>
      <c r="D134" s="38" t="e">
        <f>#REF!</f>
        <v>#REF!</v>
      </c>
      <c r="E134" s="38">
        <v>148.91</v>
      </c>
      <c r="F134" s="38">
        <v>2</v>
      </c>
      <c r="G134" s="67"/>
      <c r="H134" s="15">
        <v>0</v>
      </c>
      <c r="I134" s="18">
        <f t="shared" ref="I134:I141" si="48">ROUND(F134*E134,2)</f>
        <v>297.82</v>
      </c>
      <c r="J134" s="18">
        <f t="shared" ref="J134:J141" si="49">ROUND(G134*E134,2)</f>
        <v>0</v>
      </c>
      <c r="K134" s="18">
        <f t="shared" ref="K134:K141" si="50">ROUND(H134*E134,2)</f>
        <v>0</v>
      </c>
      <c r="L134" s="19">
        <f>K134/I134</f>
        <v>0</v>
      </c>
      <c r="Q134" s="64"/>
    </row>
    <row r="135" spans="1:17" s="24" customFormat="1" ht="25.5" x14ac:dyDescent="0.2">
      <c r="A135" s="42" t="s">
        <v>218</v>
      </c>
      <c r="B135" s="42" t="s">
        <v>219</v>
      </c>
      <c r="C135" s="43" t="s">
        <v>29</v>
      </c>
      <c r="D135" s="38" t="e">
        <f>#REF!</f>
        <v>#REF!</v>
      </c>
      <c r="E135" s="38">
        <v>145.68</v>
      </c>
      <c r="F135" s="38">
        <v>1</v>
      </c>
      <c r="G135" s="67"/>
      <c r="H135" s="15">
        <v>0</v>
      </c>
      <c r="I135" s="18">
        <f t="shared" si="48"/>
        <v>145.68</v>
      </c>
      <c r="J135" s="18">
        <f t="shared" si="49"/>
        <v>0</v>
      </c>
      <c r="K135" s="18">
        <f t="shared" si="50"/>
        <v>0</v>
      </c>
      <c r="L135" s="19">
        <f t="shared" ref="L135:L142" si="51">K135/I135</f>
        <v>0</v>
      </c>
      <c r="Q135" s="64"/>
    </row>
    <row r="136" spans="1:17" s="24" customFormat="1" ht="25.5" x14ac:dyDescent="0.2">
      <c r="A136" s="42" t="s">
        <v>220</v>
      </c>
      <c r="B136" s="42" t="s">
        <v>221</v>
      </c>
      <c r="C136" s="43" t="s">
        <v>29</v>
      </c>
      <c r="D136" s="38" t="e">
        <f>#REF!</f>
        <v>#REF!</v>
      </c>
      <c r="E136" s="38">
        <v>91.070000000000007</v>
      </c>
      <c r="F136" s="38">
        <v>2</v>
      </c>
      <c r="G136" s="67"/>
      <c r="H136" s="15">
        <v>0</v>
      </c>
      <c r="I136" s="18">
        <f t="shared" si="48"/>
        <v>182.14</v>
      </c>
      <c r="J136" s="18">
        <f t="shared" si="49"/>
        <v>0</v>
      </c>
      <c r="K136" s="18">
        <f t="shared" si="50"/>
        <v>0</v>
      </c>
      <c r="L136" s="19">
        <f t="shared" si="51"/>
        <v>0</v>
      </c>
      <c r="Q136" s="64"/>
    </row>
    <row r="137" spans="1:17" s="24" customFormat="1" ht="25.5" x14ac:dyDescent="0.2">
      <c r="A137" s="42" t="s">
        <v>222</v>
      </c>
      <c r="B137" s="42" t="s">
        <v>223</v>
      </c>
      <c r="C137" s="43" t="s">
        <v>37</v>
      </c>
      <c r="D137" s="38" t="e">
        <f>#REF!</f>
        <v>#REF!</v>
      </c>
      <c r="E137" s="38">
        <v>325.86</v>
      </c>
      <c r="F137" s="38">
        <v>1</v>
      </c>
      <c r="G137" s="67"/>
      <c r="H137" s="15">
        <v>0</v>
      </c>
      <c r="I137" s="18">
        <f t="shared" si="48"/>
        <v>325.86</v>
      </c>
      <c r="J137" s="18">
        <f t="shared" si="49"/>
        <v>0</v>
      </c>
      <c r="K137" s="18">
        <f t="shared" si="50"/>
        <v>0</v>
      </c>
      <c r="L137" s="19">
        <f t="shared" si="51"/>
        <v>0</v>
      </c>
      <c r="Q137" s="64"/>
    </row>
    <row r="138" spans="1:17" s="24" customFormat="1" ht="38.25" x14ac:dyDescent="0.2">
      <c r="A138" s="42" t="s">
        <v>224</v>
      </c>
      <c r="B138" s="42" t="s">
        <v>225</v>
      </c>
      <c r="C138" s="43" t="s">
        <v>37</v>
      </c>
      <c r="D138" s="38" t="e">
        <f>#REF!</f>
        <v>#REF!</v>
      </c>
      <c r="E138" s="38">
        <v>414.77</v>
      </c>
      <c r="F138" s="38">
        <v>1</v>
      </c>
      <c r="G138" s="67"/>
      <c r="H138" s="15">
        <v>0</v>
      </c>
      <c r="I138" s="18">
        <f t="shared" si="48"/>
        <v>414.77</v>
      </c>
      <c r="J138" s="18">
        <f t="shared" si="49"/>
        <v>0</v>
      </c>
      <c r="K138" s="18">
        <f t="shared" si="50"/>
        <v>0</v>
      </c>
      <c r="L138" s="19">
        <f t="shared" si="51"/>
        <v>0</v>
      </c>
      <c r="Q138" s="64"/>
    </row>
    <row r="139" spans="1:17" s="24" customFormat="1" ht="38.25" x14ac:dyDescent="0.2">
      <c r="A139" s="42" t="s">
        <v>226</v>
      </c>
      <c r="B139" s="42" t="s">
        <v>227</v>
      </c>
      <c r="C139" s="43" t="s">
        <v>37</v>
      </c>
      <c r="D139" s="38" t="e">
        <f>#REF!</f>
        <v>#REF!</v>
      </c>
      <c r="E139" s="38">
        <v>33.739999999999995</v>
      </c>
      <c r="F139" s="38">
        <v>4</v>
      </c>
      <c r="G139" s="67"/>
      <c r="H139" s="15">
        <v>0</v>
      </c>
      <c r="I139" s="18">
        <f t="shared" si="48"/>
        <v>134.96</v>
      </c>
      <c r="J139" s="18">
        <f t="shared" si="49"/>
        <v>0</v>
      </c>
      <c r="K139" s="18">
        <f t="shared" si="50"/>
        <v>0</v>
      </c>
      <c r="L139" s="19">
        <f t="shared" si="51"/>
        <v>0</v>
      </c>
      <c r="Q139" s="64"/>
    </row>
    <row r="140" spans="1:17" s="24" customFormat="1" ht="25.5" x14ac:dyDescent="0.2">
      <c r="A140" s="42" t="s">
        <v>228</v>
      </c>
      <c r="B140" s="42" t="s">
        <v>229</v>
      </c>
      <c r="C140" s="43" t="s">
        <v>92</v>
      </c>
      <c r="D140" s="38" t="e">
        <f>#REF!</f>
        <v>#REF!</v>
      </c>
      <c r="E140" s="38">
        <v>15.59</v>
      </c>
      <c r="F140" s="38">
        <v>17</v>
      </c>
      <c r="G140" s="67"/>
      <c r="H140" s="15">
        <v>0</v>
      </c>
      <c r="I140" s="18">
        <f t="shared" si="48"/>
        <v>265.02999999999997</v>
      </c>
      <c r="J140" s="18">
        <f t="shared" si="49"/>
        <v>0</v>
      </c>
      <c r="K140" s="18">
        <f t="shared" si="50"/>
        <v>0</v>
      </c>
      <c r="L140" s="19">
        <f t="shared" si="51"/>
        <v>0</v>
      </c>
      <c r="Q140" s="64"/>
    </row>
    <row r="141" spans="1:17" s="24" customFormat="1" ht="15.75" x14ac:dyDescent="0.2">
      <c r="A141" s="42" t="s">
        <v>230</v>
      </c>
      <c r="B141" s="42" t="s">
        <v>231</v>
      </c>
      <c r="C141" s="43" t="s">
        <v>29</v>
      </c>
      <c r="D141" s="38" t="e">
        <f>#REF!</f>
        <v>#REF!</v>
      </c>
      <c r="E141" s="38">
        <v>11.63</v>
      </c>
      <c r="F141" s="38">
        <v>1</v>
      </c>
      <c r="G141" s="67"/>
      <c r="H141" s="15">
        <v>0</v>
      </c>
      <c r="I141" s="18">
        <f t="shared" si="48"/>
        <v>11.63</v>
      </c>
      <c r="J141" s="18">
        <f t="shared" si="49"/>
        <v>0</v>
      </c>
      <c r="K141" s="18">
        <f t="shared" si="50"/>
        <v>0</v>
      </c>
      <c r="L141" s="19">
        <f t="shared" si="51"/>
        <v>0</v>
      </c>
      <c r="Q141" s="64"/>
    </row>
    <row r="142" spans="1:17" s="24" customFormat="1" ht="25.5" x14ac:dyDescent="0.2">
      <c r="A142" s="42" t="s">
        <v>232</v>
      </c>
      <c r="B142" s="42" t="s">
        <v>233</v>
      </c>
      <c r="C142" s="43" t="s">
        <v>92</v>
      </c>
      <c r="D142" s="38" t="e">
        <f>#REF!</f>
        <v>#REF!</v>
      </c>
      <c r="E142" s="38">
        <v>29.46</v>
      </c>
      <c r="F142" s="38">
        <v>15</v>
      </c>
      <c r="G142" s="67"/>
      <c r="H142" s="15">
        <v>0</v>
      </c>
      <c r="I142" s="18">
        <f>ROUND(F142*E142,2)</f>
        <v>441.9</v>
      </c>
      <c r="J142" s="18">
        <f>ROUND(G142*E142,2)</f>
        <v>0</v>
      </c>
      <c r="K142" s="18">
        <f>ROUND(H142*E142,2)</f>
        <v>0</v>
      </c>
      <c r="L142" s="19">
        <f t="shared" si="51"/>
        <v>0</v>
      </c>
      <c r="Q142" s="64"/>
    </row>
    <row r="143" spans="1:17" s="24" customFormat="1" ht="15.75" x14ac:dyDescent="0.2">
      <c r="A143" s="16" t="s">
        <v>89</v>
      </c>
      <c r="B143" s="48" t="s">
        <v>454</v>
      </c>
      <c r="C143" s="49"/>
      <c r="D143" s="49"/>
      <c r="E143" s="49"/>
      <c r="F143" s="49"/>
      <c r="G143" s="66"/>
      <c r="H143" s="49"/>
      <c r="I143" s="51"/>
      <c r="J143" s="49"/>
      <c r="K143" s="49"/>
      <c r="L143" s="50"/>
      <c r="Q143" s="64"/>
    </row>
    <row r="144" spans="1:17" s="24" customFormat="1" ht="25.5" x14ac:dyDescent="0.2">
      <c r="A144" s="42" t="s">
        <v>234</v>
      </c>
      <c r="B144" s="42" t="s">
        <v>235</v>
      </c>
      <c r="C144" s="43" t="s">
        <v>92</v>
      </c>
      <c r="D144" s="38" t="e">
        <f>#REF!</f>
        <v>#REF!</v>
      </c>
      <c r="E144" s="38">
        <v>33.15</v>
      </c>
      <c r="F144" s="38">
        <v>70.5</v>
      </c>
      <c r="G144" s="67"/>
      <c r="H144" s="15">
        <v>0</v>
      </c>
      <c r="I144" s="18">
        <f t="shared" ref="I144:I149" si="52">ROUND(F144*E144,2)</f>
        <v>2337.08</v>
      </c>
      <c r="J144" s="18">
        <f t="shared" ref="J144:J149" si="53">ROUND(G144*E144,2)</f>
        <v>0</v>
      </c>
      <c r="K144" s="18">
        <f t="shared" ref="K144:K149" si="54">ROUND(H144*E144,2)</f>
        <v>0</v>
      </c>
      <c r="L144" s="19">
        <f t="shared" ref="L144:L149" si="55">K144/I144</f>
        <v>0</v>
      </c>
      <c r="Q144" s="64"/>
    </row>
    <row r="145" spans="1:17" s="24" customFormat="1" ht="38.25" x14ac:dyDescent="0.2">
      <c r="A145" s="42" t="s">
        <v>236</v>
      </c>
      <c r="B145" s="42" t="s">
        <v>237</v>
      </c>
      <c r="C145" s="43" t="s">
        <v>37</v>
      </c>
      <c r="D145" s="38" t="e">
        <f>#REF!</f>
        <v>#REF!</v>
      </c>
      <c r="E145" s="38">
        <v>33.950000000000003</v>
      </c>
      <c r="F145" s="38">
        <v>5</v>
      </c>
      <c r="G145" s="67"/>
      <c r="H145" s="15">
        <v>0</v>
      </c>
      <c r="I145" s="18">
        <f t="shared" si="52"/>
        <v>169.75</v>
      </c>
      <c r="J145" s="18">
        <f t="shared" si="53"/>
        <v>0</v>
      </c>
      <c r="K145" s="18">
        <f t="shared" si="54"/>
        <v>0</v>
      </c>
      <c r="L145" s="19">
        <f t="shared" si="55"/>
        <v>0</v>
      </c>
      <c r="Q145" s="64"/>
    </row>
    <row r="146" spans="1:17" s="24" customFormat="1" ht="38.25" x14ac:dyDescent="0.2">
      <c r="A146" s="42" t="s">
        <v>238</v>
      </c>
      <c r="B146" s="42" t="s">
        <v>239</v>
      </c>
      <c r="C146" s="43" t="s">
        <v>37</v>
      </c>
      <c r="D146" s="38" t="e">
        <f>#REF!</f>
        <v>#REF!</v>
      </c>
      <c r="E146" s="38">
        <v>27.51</v>
      </c>
      <c r="F146" s="38">
        <v>10</v>
      </c>
      <c r="G146" s="67"/>
      <c r="H146" s="15">
        <v>0</v>
      </c>
      <c r="I146" s="18">
        <f t="shared" si="52"/>
        <v>275.10000000000002</v>
      </c>
      <c r="J146" s="18">
        <f t="shared" si="53"/>
        <v>0</v>
      </c>
      <c r="K146" s="18">
        <f t="shared" si="54"/>
        <v>0</v>
      </c>
      <c r="L146" s="19">
        <f t="shared" si="55"/>
        <v>0</v>
      </c>
      <c r="Q146" s="64"/>
    </row>
    <row r="147" spans="1:17" s="24" customFormat="1" ht="25.5" x14ac:dyDescent="0.2">
      <c r="A147" s="42" t="s">
        <v>240</v>
      </c>
      <c r="B147" s="42" t="s">
        <v>241</v>
      </c>
      <c r="C147" s="43" t="s">
        <v>37</v>
      </c>
      <c r="D147" s="38" t="e">
        <f>#REF!</f>
        <v>#REF!</v>
      </c>
      <c r="E147" s="38">
        <v>53.25</v>
      </c>
      <c r="F147" s="38">
        <v>6</v>
      </c>
      <c r="G147" s="67"/>
      <c r="H147" s="15">
        <v>0</v>
      </c>
      <c r="I147" s="18">
        <f t="shared" si="52"/>
        <v>319.5</v>
      </c>
      <c r="J147" s="18">
        <f t="shared" si="53"/>
        <v>0</v>
      </c>
      <c r="K147" s="18">
        <f t="shared" si="54"/>
        <v>0</v>
      </c>
      <c r="L147" s="19">
        <f t="shared" si="55"/>
        <v>0</v>
      </c>
      <c r="Q147" s="64"/>
    </row>
    <row r="148" spans="1:17" s="24" customFormat="1" ht="38.25" x14ac:dyDescent="0.2">
      <c r="A148" s="42" t="s">
        <v>242</v>
      </c>
      <c r="B148" s="42" t="s">
        <v>239</v>
      </c>
      <c r="C148" s="43" t="s">
        <v>37</v>
      </c>
      <c r="D148" s="38" t="e">
        <f>#REF!</f>
        <v>#REF!</v>
      </c>
      <c r="E148" s="38">
        <v>27.51</v>
      </c>
      <c r="F148" s="38">
        <v>3</v>
      </c>
      <c r="G148" s="67"/>
      <c r="H148" s="15">
        <v>0</v>
      </c>
      <c r="I148" s="18">
        <f t="shared" si="52"/>
        <v>82.53</v>
      </c>
      <c r="J148" s="18">
        <f t="shared" si="53"/>
        <v>0</v>
      </c>
      <c r="K148" s="18">
        <f t="shared" si="54"/>
        <v>0</v>
      </c>
      <c r="L148" s="19">
        <f t="shared" si="55"/>
        <v>0</v>
      </c>
      <c r="Q148" s="64"/>
    </row>
    <row r="149" spans="1:17" s="24" customFormat="1" ht="38.25" x14ac:dyDescent="0.2">
      <c r="A149" s="42" t="s">
        <v>243</v>
      </c>
      <c r="B149" s="42" t="s">
        <v>244</v>
      </c>
      <c r="C149" s="43" t="s">
        <v>37</v>
      </c>
      <c r="D149" s="38" t="e">
        <f>#REF!</f>
        <v>#REF!</v>
      </c>
      <c r="E149" s="38">
        <v>762.46</v>
      </c>
      <c r="F149" s="38">
        <v>2</v>
      </c>
      <c r="G149" s="67"/>
      <c r="H149" s="15">
        <v>0</v>
      </c>
      <c r="I149" s="18">
        <f t="shared" si="52"/>
        <v>1524.92</v>
      </c>
      <c r="J149" s="18">
        <f t="shared" si="53"/>
        <v>0</v>
      </c>
      <c r="K149" s="18">
        <f t="shared" si="54"/>
        <v>0</v>
      </c>
      <c r="L149" s="19">
        <f t="shared" si="55"/>
        <v>0</v>
      </c>
      <c r="Q149" s="64"/>
    </row>
    <row r="150" spans="1:17" s="24" customFormat="1" ht="15.75" x14ac:dyDescent="0.2">
      <c r="A150" s="16">
        <v>10</v>
      </c>
      <c r="B150" s="48" t="s">
        <v>455</v>
      </c>
      <c r="C150" s="49"/>
      <c r="D150" s="49"/>
      <c r="E150" s="49"/>
      <c r="F150" s="49"/>
      <c r="G150" s="66"/>
      <c r="H150" s="49"/>
      <c r="I150" s="51"/>
      <c r="J150" s="49"/>
      <c r="K150" s="49"/>
      <c r="L150" s="50"/>
      <c r="Q150" s="64"/>
    </row>
    <row r="151" spans="1:17" s="24" customFormat="1" ht="25.5" x14ac:dyDescent="0.2">
      <c r="A151" s="42" t="s">
        <v>245</v>
      </c>
      <c r="B151" s="42" t="s">
        <v>246</v>
      </c>
      <c r="C151" s="43" t="s">
        <v>92</v>
      </c>
      <c r="D151" s="38" t="e">
        <f>#REF!</f>
        <v>#REF!</v>
      </c>
      <c r="E151" s="38">
        <v>5.3599999999999994</v>
      </c>
      <c r="F151" s="38">
        <v>150</v>
      </c>
      <c r="G151" s="67"/>
      <c r="H151" s="15">
        <v>0</v>
      </c>
      <c r="I151" s="18">
        <f>ROUND(F151*E151,2)</f>
        <v>804</v>
      </c>
      <c r="J151" s="18">
        <f>ROUND(G151*E151,2)</f>
        <v>0</v>
      </c>
      <c r="K151" s="18">
        <f>ROUND(H151*E151,2)</f>
        <v>0</v>
      </c>
      <c r="L151" s="19">
        <f>K151/I151</f>
        <v>0</v>
      </c>
      <c r="Q151" s="64"/>
    </row>
    <row r="152" spans="1:17" s="24" customFormat="1" ht="25.5" x14ac:dyDescent="0.2">
      <c r="A152" s="42" t="s">
        <v>247</v>
      </c>
      <c r="B152" s="42" t="s">
        <v>248</v>
      </c>
      <c r="C152" s="43" t="s">
        <v>92</v>
      </c>
      <c r="D152" s="38" t="e">
        <f>#REF!</f>
        <v>#REF!</v>
      </c>
      <c r="E152" s="38">
        <v>7.53</v>
      </c>
      <c r="F152" s="38">
        <v>220</v>
      </c>
      <c r="G152" s="67"/>
      <c r="H152" s="15">
        <v>0</v>
      </c>
      <c r="I152" s="18">
        <f t="shared" ref="I152:I183" si="56">ROUND(F152*E152,2)</f>
        <v>1656.6</v>
      </c>
      <c r="J152" s="18">
        <f t="shared" ref="J152:J183" si="57">ROUND(G152*E152,2)</f>
        <v>0</v>
      </c>
      <c r="K152" s="18">
        <f t="shared" ref="K152:K183" si="58">ROUND(H152*E152,2)</f>
        <v>0</v>
      </c>
      <c r="L152" s="19">
        <f t="shared" ref="L152:L183" si="59">K152/I152</f>
        <v>0</v>
      </c>
      <c r="Q152" s="64"/>
    </row>
    <row r="153" spans="1:17" s="24" customFormat="1" ht="25.5" x14ac:dyDescent="0.2">
      <c r="A153" s="42" t="s">
        <v>249</v>
      </c>
      <c r="B153" s="42" t="s">
        <v>250</v>
      </c>
      <c r="C153" s="43" t="s">
        <v>92</v>
      </c>
      <c r="D153" s="38" t="e">
        <f>#REF!</f>
        <v>#REF!</v>
      </c>
      <c r="E153" s="38">
        <v>8.85</v>
      </c>
      <c r="F153" s="38">
        <v>25</v>
      </c>
      <c r="G153" s="67"/>
      <c r="H153" s="15">
        <v>0</v>
      </c>
      <c r="I153" s="18">
        <f t="shared" si="56"/>
        <v>221.25</v>
      </c>
      <c r="J153" s="18">
        <f t="shared" si="57"/>
        <v>0</v>
      </c>
      <c r="K153" s="18">
        <f t="shared" si="58"/>
        <v>0</v>
      </c>
      <c r="L153" s="19">
        <f t="shared" si="59"/>
        <v>0</v>
      </c>
      <c r="Q153" s="64"/>
    </row>
    <row r="154" spans="1:17" s="24" customFormat="1" ht="25.5" x14ac:dyDescent="0.2">
      <c r="A154" s="42" t="s">
        <v>251</v>
      </c>
      <c r="B154" s="42" t="s">
        <v>252</v>
      </c>
      <c r="C154" s="43" t="s">
        <v>92</v>
      </c>
      <c r="D154" s="38" t="e">
        <f>#REF!</f>
        <v>#REF!</v>
      </c>
      <c r="E154" s="38">
        <v>12.81</v>
      </c>
      <c r="F154" s="38">
        <v>21</v>
      </c>
      <c r="G154" s="67"/>
      <c r="H154" s="15">
        <v>0</v>
      </c>
      <c r="I154" s="18">
        <f t="shared" si="56"/>
        <v>269.01</v>
      </c>
      <c r="J154" s="18">
        <f t="shared" si="57"/>
        <v>0</v>
      </c>
      <c r="K154" s="18">
        <f t="shared" si="58"/>
        <v>0</v>
      </c>
      <c r="L154" s="19">
        <f t="shared" si="59"/>
        <v>0</v>
      </c>
      <c r="Q154" s="64"/>
    </row>
    <row r="155" spans="1:17" s="24" customFormat="1" ht="25.5" x14ac:dyDescent="0.2">
      <c r="A155" s="42" t="s">
        <v>253</v>
      </c>
      <c r="B155" s="42" t="s">
        <v>254</v>
      </c>
      <c r="C155" s="43" t="s">
        <v>37</v>
      </c>
      <c r="D155" s="38" t="e">
        <f>#REF!</f>
        <v>#REF!</v>
      </c>
      <c r="E155" s="38">
        <v>11.829999999999998</v>
      </c>
      <c r="F155" s="38">
        <v>7</v>
      </c>
      <c r="G155" s="67"/>
      <c r="H155" s="15">
        <v>0</v>
      </c>
      <c r="I155" s="18">
        <f t="shared" si="56"/>
        <v>82.81</v>
      </c>
      <c r="J155" s="18">
        <f t="shared" si="57"/>
        <v>0</v>
      </c>
      <c r="K155" s="18">
        <f t="shared" si="58"/>
        <v>0</v>
      </c>
      <c r="L155" s="19">
        <f t="shared" si="59"/>
        <v>0</v>
      </c>
      <c r="Q155" s="64"/>
    </row>
    <row r="156" spans="1:17" s="24" customFormat="1" ht="25.5" x14ac:dyDescent="0.2">
      <c r="A156" s="42" t="s">
        <v>255</v>
      </c>
      <c r="B156" s="42" t="s">
        <v>256</v>
      </c>
      <c r="C156" s="43" t="s">
        <v>37</v>
      </c>
      <c r="D156" s="38" t="e">
        <f>#REF!</f>
        <v>#REF!</v>
      </c>
      <c r="E156" s="38">
        <v>12.2</v>
      </c>
      <c r="F156" s="38">
        <v>45</v>
      </c>
      <c r="G156" s="67"/>
      <c r="H156" s="15">
        <v>0</v>
      </c>
      <c r="I156" s="18">
        <f t="shared" si="56"/>
        <v>549</v>
      </c>
      <c r="J156" s="18">
        <f t="shared" si="57"/>
        <v>0</v>
      </c>
      <c r="K156" s="18">
        <f t="shared" si="58"/>
        <v>0</v>
      </c>
      <c r="L156" s="19">
        <f t="shared" si="59"/>
        <v>0</v>
      </c>
      <c r="Q156" s="64"/>
    </row>
    <row r="157" spans="1:17" s="24" customFormat="1" ht="25.5" x14ac:dyDescent="0.2">
      <c r="A157" s="42" t="s">
        <v>257</v>
      </c>
      <c r="B157" s="42" t="s">
        <v>258</v>
      </c>
      <c r="C157" s="43" t="s">
        <v>37</v>
      </c>
      <c r="D157" s="38" t="e">
        <f>#REF!</f>
        <v>#REF!</v>
      </c>
      <c r="E157" s="38">
        <v>15.86</v>
      </c>
      <c r="F157" s="38">
        <v>16</v>
      </c>
      <c r="G157" s="67"/>
      <c r="H157" s="15">
        <v>0</v>
      </c>
      <c r="I157" s="18">
        <f t="shared" si="56"/>
        <v>253.76</v>
      </c>
      <c r="J157" s="18">
        <f t="shared" si="57"/>
        <v>0</v>
      </c>
      <c r="K157" s="18">
        <f t="shared" si="58"/>
        <v>0</v>
      </c>
      <c r="L157" s="19">
        <f t="shared" si="59"/>
        <v>0</v>
      </c>
      <c r="Q157" s="64"/>
    </row>
    <row r="158" spans="1:17" s="24" customFormat="1" ht="25.5" x14ac:dyDescent="0.2">
      <c r="A158" s="42" t="s">
        <v>259</v>
      </c>
      <c r="B158" s="42" t="s">
        <v>260</v>
      </c>
      <c r="C158" s="43" t="s">
        <v>37</v>
      </c>
      <c r="D158" s="38" t="e">
        <f>#REF!</f>
        <v>#REF!</v>
      </c>
      <c r="E158" s="38">
        <v>10.959999999999999</v>
      </c>
      <c r="F158" s="38">
        <v>32</v>
      </c>
      <c r="G158" s="67"/>
      <c r="H158" s="15">
        <v>18</v>
      </c>
      <c r="I158" s="18">
        <f t="shared" si="56"/>
        <v>350.72</v>
      </c>
      <c r="J158" s="18">
        <f t="shared" si="57"/>
        <v>0</v>
      </c>
      <c r="K158" s="18">
        <f t="shared" si="58"/>
        <v>197.28</v>
      </c>
      <c r="L158" s="19">
        <f t="shared" si="59"/>
        <v>0.5625</v>
      </c>
      <c r="Q158" s="64"/>
    </row>
    <row r="159" spans="1:17" s="24" customFormat="1" ht="15.75" x14ac:dyDescent="0.2">
      <c r="A159" s="42" t="s">
        <v>261</v>
      </c>
      <c r="B159" s="42" t="s">
        <v>262</v>
      </c>
      <c r="C159" s="43" t="s">
        <v>29</v>
      </c>
      <c r="D159" s="38" t="e">
        <f>#REF!</f>
        <v>#REF!</v>
      </c>
      <c r="E159" s="38">
        <v>45.449999999999996</v>
      </c>
      <c r="F159" s="38">
        <v>2</v>
      </c>
      <c r="G159" s="67"/>
      <c r="H159" s="15">
        <v>0</v>
      </c>
      <c r="I159" s="18">
        <f t="shared" si="56"/>
        <v>90.9</v>
      </c>
      <c r="J159" s="18">
        <f t="shared" si="57"/>
        <v>0</v>
      </c>
      <c r="K159" s="18">
        <f t="shared" si="58"/>
        <v>0</v>
      </c>
      <c r="L159" s="19">
        <f t="shared" si="59"/>
        <v>0</v>
      </c>
      <c r="Q159" s="64"/>
    </row>
    <row r="160" spans="1:17" s="24" customFormat="1" ht="25.5" x14ac:dyDescent="0.2">
      <c r="A160" s="42" t="s">
        <v>263</v>
      </c>
      <c r="B160" s="42" t="s">
        <v>264</v>
      </c>
      <c r="C160" s="43" t="s">
        <v>92</v>
      </c>
      <c r="D160" s="38" t="e">
        <f>#REF!</f>
        <v>#REF!</v>
      </c>
      <c r="E160" s="38">
        <v>3.04</v>
      </c>
      <c r="F160" s="38">
        <v>1050</v>
      </c>
      <c r="G160" s="67"/>
      <c r="H160" s="15">
        <f>G160</f>
        <v>0</v>
      </c>
      <c r="I160" s="18">
        <f t="shared" si="56"/>
        <v>3192</v>
      </c>
      <c r="J160" s="18">
        <f t="shared" si="57"/>
        <v>0</v>
      </c>
      <c r="K160" s="18">
        <f t="shared" si="58"/>
        <v>0</v>
      </c>
      <c r="L160" s="19">
        <f t="shared" si="59"/>
        <v>0</v>
      </c>
      <c r="Q160" s="64"/>
    </row>
    <row r="161" spans="1:17" s="24" customFormat="1" ht="25.5" x14ac:dyDescent="0.2">
      <c r="A161" s="42" t="s">
        <v>265</v>
      </c>
      <c r="B161" s="42" t="s">
        <v>266</v>
      </c>
      <c r="C161" s="43" t="s">
        <v>92</v>
      </c>
      <c r="D161" s="38" t="e">
        <f>#REF!</f>
        <v>#REF!</v>
      </c>
      <c r="E161" s="38">
        <v>4.55</v>
      </c>
      <c r="F161" s="38">
        <v>750</v>
      </c>
      <c r="G161" s="67"/>
      <c r="H161" s="15">
        <v>0</v>
      </c>
      <c r="I161" s="18">
        <f t="shared" si="56"/>
        <v>3412.5</v>
      </c>
      <c r="J161" s="18">
        <f t="shared" si="57"/>
        <v>0</v>
      </c>
      <c r="K161" s="18">
        <f t="shared" si="58"/>
        <v>0</v>
      </c>
      <c r="L161" s="19">
        <f t="shared" si="59"/>
        <v>0</v>
      </c>
      <c r="Q161" s="64"/>
    </row>
    <row r="162" spans="1:17" s="24" customFormat="1" ht="25.5" x14ac:dyDescent="0.2">
      <c r="A162" s="42" t="s">
        <v>267</v>
      </c>
      <c r="B162" s="42" t="s">
        <v>268</v>
      </c>
      <c r="C162" s="43" t="s">
        <v>92</v>
      </c>
      <c r="D162" s="38" t="e">
        <f>#REF!</f>
        <v>#REF!</v>
      </c>
      <c r="E162" s="38">
        <v>7.59</v>
      </c>
      <c r="F162" s="38">
        <v>450</v>
      </c>
      <c r="G162" s="67"/>
      <c r="H162" s="15">
        <v>0</v>
      </c>
      <c r="I162" s="18">
        <f t="shared" si="56"/>
        <v>3415.5</v>
      </c>
      <c r="J162" s="18">
        <f t="shared" si="57"/>
        <v>0</v>
      </c>
      <c r="K162" s="18">
        <f t="shared" si="58"/>
        <v>0</v>
      </c>
      <c r="L162" s="19">
        <f t="shared" si="59"/>
        <v>0</v>
      </c>
      <c r="Q162" s="64"/>
    </row>
    <row r="163" spans="1:17" s="24" customFormat="1" ht="15.75" x14ac:dyDescent="0.2">
      <c r="A163" s="42" t="s">
        <v>269</v>
      </c>
      <c r="B163" s="42" t="s">
        <v>270</v>
      </c>
      <c r="C163" s="43" t="s">
        <v>114</v>
      </c>
      <c r="D163" s="38" t="e">
        <f>#REF!</f>
        <v>#REF!</v>
      </c>
      <c r="E163" s="38">
        <v>21.11</v>
      </c>
      <c r="F163" s="38">
        <v>150</v>
      </c>
      <c r="G163" s="67"/>
      <c r="H163" s="15">
        <v>0</v>
      </c>
      <c r="I163" s="18">
        <f t="shared" si="56"/>
        <v>3166.5</v>
      </c>
      <c r="J163" s="18">
        <f t="shared" si="57"/>
        <v>0</v>
      </c>
      <c r="K163" s="18">
        <f t="shared" si="58"/>
        <v>0</v>
      </c>
      <c r="L163" s="19">
        <f t="shared" si="59"/>
        <v>0</v>
      </c>
      <c r="Q163" s="64"/>
    </row>
    <row r="164" spans="1:17" s="24" customFormat="1" ht="25.5" x14ac:dyDescent="0.2">
      <c r="A164" s="42" t="s">
        <v>271</v>
      </c>
      <c r="B164" s="42" t="s">
        <v>272</v>
      </c>
      <c r="C164" s="43" t="s">
        <v>37</v>
      </c>
      <c r="D164" s="38" t="e">
        <f>#REF!</f>
        <v>#REF!</v>
      </c>
      <c r="E164" s="38">
        <v>23.53</v>
      </c>
      <c r="F164" s="38">
        <v>5</v>
      </c>
      <c r="G164" s="67"/>
      <c r="H164" s="15">
        <v>0</v>
      </c>
      <c r="I164" s="18">
        <f t="shared" si="56"/>
        <v>117.65</v>
      </c>
      <c r="J164" s="18">
        <f t="shared" si="57"/>
        <v>0</v>
      </c>
      <c r="K164" s="18">
        <f t="shared" si="58"/>
        <v>0</v>
      </c>
      <c r="L164" s="19">
        <f t="shared" si="59"/>
        <v>0</v>
      </c>
      <c r="Q164" s="64"/>
    </row>
    <row r="165" spans="1:17" s="24" customFormat="1" ht="25.5" x14ac:dyDescent="0.2">
      <c r="A165" s="42" t="s">
        <v>273</v>
      </c>
      <c r="B165" s="42" t="s">
        <v>274</v>
      </c>
      <c r="C165" s="43" t="s">
        <v>37</v>
      </c>
      <c r="D165" s="38" t="e">
        <f>#REF!</f>
        <v>#REF!</v>
      </c>
      <c r="E165" s="38">
        <v>37.299999999999997</v>
      </c>
      <c r="F165" s="38">
        <v>2</v>
      </c>
      <c r="G165" s="67"/>
      <c r="H165" s="15">
        <v>0</v>
      </c>
      <c r="I165" s="18">
        <f t="shared" si="56"/>
        <v>74.599999999999994</v>
      </c>
      <c r="J165" s="18">
        <f t="shared" si="57"/>
        <v>0</v>
      </c>
      <c r="K165" s="18">
        <f t="shared" si="58"/>
        <v>0</v>
      </c>
      <c r="L165" s="19">
        <f t="shared" si="59"/>
        <v>0</v>
      </c>
      <c r="Q165" s="64"/>
    </row>
    <row r="166" spans="1:17" s="24" customFormat="1" ht="25.5" x14ac:dyDescent="0.2">
      <c r="A166" s="42" t="s">
        <v>275</v>
      </c>
      <c r="B166" s="42" t="s">
        <v>276</v>
      </c>
      <c r="C166" s="43" t="s">
        <v>37</v>
      </c>
      <c r="D166" s="38" t="e">
        <f>#REF!</f>
        <v>#REF!</v>
      </c>
      <c r="E166" s="38">
        <v>51.050000000000004</v>
      </c>
      <c r="F166" s="38">
        <v>1</v>
      </c>
      <c r="G166" s="67"/>
      <c r="H166" s="15">
        <v>0</v>
      </c>
      <c r="I166" s="18">
        <f t="shared" si="56"/>
        <v>51.05</v>
      </c>
      <c r="J166" s="18">
        <f t="shared" si="57"/>
        <v>0</v>
      </c>
      <c r="K166" s="18">
        <f t="shared" si="58"/>
        <v>0</v>
      </c>
      <c r="L166" s="19">
        <f t="shared" si="59"/>
        <v>0</v>
      </c>
      <c r="Q166" s="64"/>
    </row>
    <row r="167" spans="1:17" s="24" customFormat="1" ht="25.5" x14ac:dyDescent="0.2">
      <c r="A167" s="42" t="s">
        <v>277</v>
      </c>
      <c r="B167" s="42" t="s">
        <v>278</v>
      </c>
      <c r="C167" s="43" t="s">
        <v>37</v>
      </c>
      <c r="D167" s="38" t="e">
        <f>#REF!</f>
        <v>#REF!</v>
      </c>
      <c r="E167" s="38">
        <v>48.14</v>
      </c>
      <c r="F167" s="38">
        <v>2</v>
      </c>
      <c r="G167" s="67"/>
      <c r="H167" s="15">
        <v>0</v>
      </c>
      <c r="I167" s="18">
        <f t="shared" si="56"/>
        <v>96.28</v>
      </c>
      <c r="J167" s="18">
        <f t="shared" si="57"/>
        <v>0</v>
      </c>
      <c r="K167" s="18">
        <f t="shared" si="58"/>
        <v>0</v>
      </c>
      <c r="L167" s="19">
        <f t="shared" si="59"/>
        <v>0</v>
      </c>
      <c r="Q167" s="64"/>
    </row>
    <row r="168" spans="1:17" s="24" customFormat="1" ht="25.5" x14ac:dyDescent="0.2">
      <c r="A168" s="42" t="s">
        <v>279</v>
      </c>
      <c r="B168" s="42" t="s">
        <v>280</v>
      </c>
      <c r="C168" s="43" t="s">
        <v>37</v>
      </c>
      <c r="D168" s="38" t="e">
        <f>#REF!</f>
        <v>#REF!</v>
      </c>
      <c r="E168" s="38">
        <v>24.939999999999998</v>
      </c>
      <c r="F168" s="38">
        <v>26</v>
      </c>
      <c r="G168" s="67"/>
      <c r="H168" s="15">
        <v>0</v>
      </c>
      <c r="I168" s="18">
        <f t="shared" si="56"/>
        <v>648.44000000000005</v>
      </c>
      <c r="J168" s="18">
        <f t="shared" si="57"/>
        <v>0</v>
      </c>
      <c r="K168" s="18">
        <f t="shared" si="58"/>
        <v>0</v>
      </c>
      <c r="L168" s="19">
        <f t="shared" si="59"/>
        <v>0</v>
      </c>
      <c r="Q168" s="64"/>
    </row>
    <row r="169" spans="1:17" s="24" customFormat="1" ht="25.5" x14ac:dyDescent="0.2">
      <c r="A169" s="42" t="s">
        <v>281</v>
      </c>
      <c r="B169" s="42" t="s">
        <v>282</v>
      </c>
      <c r="C169" s="43" t="s">
        <v>37</v>
      </c>
      <c r="D169" s="38" t="e">
        <f>#REF!</f>
        <v>#REF!</v>
      </c>
      <c r="E169" s="38">
        <v>37.43</v>
      </c>
      <c r="F169" s="38">
        <v>6</v>
      </c>
      <c r="G169" s="67"/>
      <c r="H169" s="15">
        <v>0</v>
      </c>
      <c r="I169" s="18">
        <f t="shared" si="56"/>
        <v>224.58</v>
      </c>
      <c r="J169" s="18">
        <f t="shared" si="57"/>
        <v>0</v>
      </c>
      <c r="K169" s="18">
        <f t="shared" si="58"/>
        <v>0</v>
      </c>
      <c r="L169" s="19">
        <f t="shared" si="59"/>
        <v>0</v>
      </c>
      <c r="Q169" s="64"/>
    </row>
    <row r="170" spans="1:17" s="24" customFormat="1" ht="25.5" x14ac:dyDescent="0.2">
      <c r="A170" s="42" t="s">
        <v>283</v>
      </c>
      <c r="B170" s="42" t="s">
        <v>284</v>
      </c>
      <c r="C170" s="43" t="s">
        <v>37</v>
      </c>
      <c r="D170" s="38" t="e">
        <f>#REF!</f>
        <v>#REF!</v>
      </c>
      <c r="E170" s="38">
        <v>157.72</v>
      </c>
      <c r="F170" s="38">
        <v>36</v>
      </c>
      <c r="G170" s="67"/>
      <c r="H170" s="15">
        <v>0</v>
      </c>
      <c r="I170" s="18">
        <f t="shared" si="56"/>
        <v>5677.92</v>
      </c>
      <c r="J170" s="18">
        <f t="shared" si="57"/>
        <v>0</v>
      </c>
      <c r="K170" s="18">
        <f t="shared" si="58"/>
        <v>0</v>
      </c>
      <c r="L170" s="19">
        <f t="shared" si="59"/>
        <v>0</v>
      </c>
      <c r="Q170" s="64"/>
    </row>
    <row r="171" spans="1:17" s="24" customFormat="1" ht="25.5" x14ac:dyDescent="0.2">
      <c r="A171" s="42" t="s">
        <v>285</v>
      </c>
      <c r="B171" s="42" t="s">
        <v>286</v>
      </c>
      <c r="C171" s="43" t="s">
        <v>37</v>
      </c>
      <c r="D171" s="38" t="e">
        <f>#REF!</f>
        <v>#REF!</v>
      </c>
      <c r="E171" s="38">
        <v>95.72</v>
      </c>
      <c r="F171" s="38">
        <v>26</v>
      </c>
      <c r="G171" s="67"/>
      <c r="H171" s="15">
        <v>0</v>
      </c>
      <c r="I171" s="18">
        <f t="shared" si="56"/>
        <v>2488.7199999999998</v>
      </c>
      <c r="J171" s="18">
        <f t="shared" si="57"/>
        <v>0</v>
      </c>
      <c r="K171" s="18">
        <f t="shared" si="58"/>
        <v>0</v>
      </c>
      <c r="L171" s="19">
        <f t="shared" si="59"/>
        <v>0</v>
      </c>
      <c r="Q171" s="64"/>
    </row>
    <row r="172" spans="1:17" s="24" customFormat="1" ht="25.5" x14ac:dyDescent="0.2">
      <c r="A172" s="42" t="s">
        <v>287</v>
      </c>
      <c r="B172" s="42" t="s">
        <v>288</v>
      </c>
      <c r="C172" s="43" t="s">
        <v>29</v>
      </c>
      <c r="D172" s="38" t="e">
        <f>#REF!</f>
        <v>#REF!</v>
      </c>
      <c r="E172" s="38">
        <v>127.92</v>
      </c>
      <c r="F172" s="38">
        <v>39</v>
      </c>
      <c r="G172" s="67"/>
      <c r="H172" s="15">
        <v>0</v>
      </c>
      <c r="I172" s="18">
        <f t="shared" si="56"/>
        <v>4988.88</v>
      </c>
      <c r="J172" s="18">
        <f t="shared" si="57"/>
        <v>0</v>
      </c>
      <c r="K172" s="18">
        <f t="shared" si="58"/>
        <v>0</v>
      </c>
      <c r="L172" s="19">
        <f t="shared" si="59"/>
        <v>0</v>
      </c>
      <c r="Q172" s="64"/>
    </row>
    <row r="173" spans="1:17" s="24" customFormat="1" ht="25.5" x14ac:dyDescent="0.2">
      <c r="A173" s="42" t="s">
        <v>289</v>
      </c>
      <c r="B173" s="42" t="s">
        <v>290</v>
      </c>
      <c r="C173" s="43" t="s">
        <v>29</v>
      </c>
      <c r="D173" s="38" t="e">
        <f>#REF!</f>
        <v>#REF!</v>
      </c>
      <c r="E173" s="38">
        <v>143.57</v>
      </c>
      <c r="F173" s="38">
        <v>16</v>
      </c>
      <c r="G173" s="67"/>
      <c r="H173" s="15">
        <v>0</v>
      </c>
      <c r="I173" s="18">
        <f t="shared" si="56"/>
        <v>2297.12</v>
      </c>
      <c r="J173" s="18">
        <f t="shared" si="57"/>
        <v>0</v>
      </c>
      <c r="K173" s="18">
        <f t="shared" si="58"/>
        <v>0</v>
      </c>
      <c r="L173" s="19">
        <f t="shared" si="59"/>
        <v>0</v>
      </c>
      <c r="Q173" s="64"/>
    </row>
    <row r="174" spans="1:17" s="24" customFormat="1" ht="15.75" x14ac:dyDescent="0.2">
      <c r="A174" s="42" t="s">
        <v>291</v>
      </c>
      <c r="B174" s="42" t="s">
        <v>292</v>
      </c>
      <c r="C174" s="43" t="s">
        <v>37</v>
      </c>
      <c r="D174" s="38" t="e">
        <f>#REF!</f>
        <v>#REF!</v>
      </c>
      <c r="E174" s="38">
        <v>56.28</v>
      </c>
      <c r="F174" s="38">
        <v>8</v>
      </c>
      <c r="G174" s="67"/>
      <c r="H174" s="15">
        <v>0</v>
      </c>
      <c r="I174" s="18">
        <f t="shared" si="56"/>
        <v>450.24</v>
      </c>
      <c r="J174" s="18">
        <f t="shared" si="57"/>
        <v>0</v>
      </c>
      <c r="K174" s="18">
        <f t="shared" si="58"/>
        <v>0</v>
      </c>
      <c r="L174" s="19">
        <f t="shared" si="59"/>
        <v>0</v>
      </c>
      <c r="Q174" s="64"/>
    </row>
    <row r="175" spans="1:17" s="24" customFormat="1" ht="15.75" x14ac:dyDescent="0.2">
      <c r="A175" s="42" t="s">
        <v>293</v>
      </c>
      <c r="B175" s="42" t="s">
        <v>294</v>
      </c>
      <c r="C175" s="43" t="s">
        <v>37</v>
      </c>
      <c r="D175" s="38" t="e">
        <f>#REF!</f>
        <v>#REF!</v>
      </c>
      <c r="E175" s="38">
        <v>807.2</v>
      </c>
      <c r="F175" s="38">
        <v>8</v>
      </c>
      <c r="G175" s="67"/>
      <c r="H175" s="15">
        <v>0</v>
      </c>
      <c r="I175" s="18">
        <f t="shared" si="56"/>
        <v>6457.6</v>
      </c>
      <c r="J175" s="18">
        <f t="shared" si="57"/>
        <v>0</v>
      </c>
      <c r="K175" s="18">
        <f t="shared" si="58"/>
        <v>0</v>
      </c>
      <c r="L175" s="19">
        <f t="shared" si="59"/>
        <v>0</v>
      </c>
      <c r="Q175" s="64"/>
    </row>
    <row r="176" spans="1:17" s="24" customFormat="1" ht="15.75" x14ac:dyDescent="0.2">
      <c r="A176" s="42" t="s">
        <v>295</v>
      </c>
      <c r="B176" s="42" t="s">
        <v>296</v>
      </c>
      <c r="C176" s="43" t="s">
        <v>92</v>
      </c>
      <c r="D176" s="38" t="e">
        <f>#REF!</f>
        <v>#REF!</v>
      </c>
      <c r="E176" s="38">
        <v>104.94</v>
      </c>
      <c r="F176" s="38">
        <v>111.8</v>
      </c>
      <c r="G176" s="67"/>
      <c r="H176" s="15">
        <v>0</v>
      </c>
      <c r="I176" s="18">
        <f t="shared" si="56"/>
        <v>11732.29</v>
      </c>
      <c r="J176" s="18">
        <f t="shared" si="57"/>
        <v>0</v>
      </c>
      <c r="K176" s="18">
        <f t="shared" si="58"/>
        <v>0</v>
      </c>
      <c r="L176" s="19">
        <f t="shared" si="59"/>
        <v>0</v>
      </c>
      <c r="Q176" s="64"/>
    </row>
    <row r="177" spans="1:17" s="24" customFormat="1" ht="25.5" x14ac:dyDescent="0.2">
      <c r="A177" s="42" t="s">
        <v>297</v>
      </c>
      <c r="B177" s="42" t="s">
        <v>298</v>
      </c>
      <c r="C177" s="43" t="s">
        <v>37</v>
      </c>
      <c r="D177" s="38" t="e">
        <f>#REF!</f>
        <v>#REF!</v>
      </c>
      <c r="E177" s="38">
        <v>10.66</v>
      </c>
      <c r="F177" s="38">
        <v>3</v>
      </c>
      <c r="G177" s="67"/>
      <c r="H177" s="15">
        <v>0</v>
      </c>
      <c r="I177" s="18">
        <f t="shared" si="56"/>
        <v>31.98</v>
      </c>
      <c r="J177" s="18">
        <f t="shared" si="57"/>
        <v>0</v>
      </c>
      <c r="K177" s="18">
        <f t="shared" si="58"/>
        <v>0</v>
      </c>
      <c r="L177" s="19">
        <f t="shared" si="59"/>
        <v>0</v>
      </c>
      <c r="Q177" s="64"/>
    </row>
    <row r="178" spans="1:17" s="24" customFormat="1" ht="25.5" x14ac:dyDescent="0.2">
      <c r="A178" s="42" t="s">
        <v>299</v>
      </c>
      <c r="B178" s="42" t="s">
        <v>300</v>
      </c>
      <c r="C178" s="43" t="s">
        <v>37</v>
      </c>
      <c r="D178" s="38" t="e">
        <f>#REF!</f>
        <v>#REF!</v>
      </c>
      <c r="E178" s="38">
        <v>11.14</v>
      </c>
      <c r="F178" s="38">
        <v>3</v>
      </c>
      <c r="G178" s="67"/>
      <c r="H178" s="15">
        <v>0</v>
      </c>
      <c r="I178" s="18">
        <f t="shared" si="56"/>
        <v>33.42</v>
      </c>
      <c r="J178" s="18">
        <f t="shared" si="57"/>
        <v>0</v>
      </c>
      <c r="K178" s="18">
        <f t="shared" si="58"/>
        <v>0</v>
      </c>
      <c r="L178" s="19">
        <f t="shared" si="59"/>
        <v>0</v>
      </c>
      <c r="Q178" s="64"/>
    </row>
    <row r="179" spans="1:17" s="24" customFormat="1" ht="25.5" x14ac:dyDescent="0.2">
      <c r="A179" s="42" t="s">
        <v>301</v>
      </c>
      <c r="B179" s="42" t="s">
        <v>302</v>
      </c>
      <c r="C179" s="43" t="s">
        <v>37</v>
      </c>
      <c r="D179" s="38" t="e">
        <f>#REF!</f>
        <v>#REF!</v>
      </c>
      <c r="E179" s="38">
        <v>12.09</v>
      </c>
      <c r="F179" s="38">
        <v>2</v>
      </c>
      <c r="G179" s="67"/>
      <c r="H179" s="15">
        <v>0</v>
      </c>
      <c r="I179" s="18">
        <f t="shared" si="56"/>
        <v>24.18</v>
      </c>
      <c r="J179" s="18">
        <f t="shared" si="57"/>
        <v>0</v>
      </c>
      <c r="K179" s="18">
        <f t="shared" si="58"/>
        <v>0</v>
      </c>
      <c r="L179" s="19">
        <f t="shared" si="59"/>
        <v>0</v>
      </c>
      <c r="Q179" s="64"/>
    </row>
    <row r="180" spans="1:17" s="24" customFormat="1" ht="25.5" x14ac:dyDescent="0.2">
      <c r="A180" s="42" t="s">
        <v>303</v>
      </c>
      <c r="B180" s="42" t="s">
        <v>304</v>
      </c>
      <c r="C180" s="43" t="s">
        <v>37</v>
      </c>
      <c r="D180" s="38" t="e">
        <f>#REF!</f>
        <v>#REF!</v>
      </c>
      <c r="E180" s="38">
        <v>13.209999999999999</v>
      </c>
      <c r="F180" s="38">
        <v>5</v>
      </c>
      <c r="G180" s="67"/>
      <c r="H180" s="15">
        <v>0</v>
      </c>
      <c r="I180" s="18">
        <f t="shared" si="56"/>
        <v>66.05</v>
      </c>
      <c r="J180" s="18">
        <f t="shared" si="57"/>
        <v>0</v>
      </c>
      <c r="K180" s="18">
        <f t="shared" si="58"/>
        <v>0</v>
      </c>
      <c r="L180" s="19">
        <f t="shared" si="59"/>
        <v>0</v>
      </c>
      <c r="Q180" s="64"/>
    </row>
    <row r="181" spans="1:17" s="24" customFormat="1" ht="25.5" x14ac:dyDescent="0.2">
      <c r="A181" s="42" t="s">
        <v>305</v>
      </c>
      <c r="B181" s="42" t="s">
        <v>306</v>
      </c>
      <c r="C181" s="43" t="s">
        <v>37</v>
      </c>
      <c r="D181" s="38" t="e">
        <f>#REF!</f>
        <v>#REF!</v>
      </c>
      <c r="E181" s="38">
        <v>385.5</v>
      </c>
      <c r="F181" s="38">
        <v>1</v>
      </c>
      <c r="G181" s="67"/>
      <c r="H181" s="15">
        <v>0</v>
      </c>
      <c r="I181" s="18">
        <f t="shared" si="56"/>
        <v>385.5</v>
      </c>
      <c r="J181" s="18">
        <f t="shared" si="57"/>
        <v>0</v>
      </c>
      <c r="K181" s="18">
        <f t="shared" si="58"/>
        <v>0</v>
      </c>
      <c r="L181" s="19">
        <f t="shared" si="59"/>
        <v>0</v>
      </c>
      <c r="Q181" s="64"/>
    </row>
    <row r="182" spans="1:17" s="24" customFormat="1" ht="15.75" x14ac:dyDescent="0.2">
      <c r="A182" s="42" t="s">
        <v>307</v>
      </c>
      <c r="B182" s="42" t="s">
        <v>308</v>
      </c>
      <c r="C182" s="43" t="s">
        <v>29</v>
      </c>
      <c r="D182" s="38" t="e">
        <f>#REF!</f>
        <v>#REF!</v>
      </c>
      <c r="E182" s="38">
        <v>185.29</v>
      </c>
      <c r="F182" s="38">
        <v>6</v>
      </c>
      <c r="G182" s="67"/>
      <c r="H182" s="15">
        <v>0</v>
      </c>
      <c r="I182" s="18">
        <f t="shared" si="56"/>
        <v>1111.74</v>
      </c>
      <c r="J182" s="18">
        <f t="shared" si="57"/>
        <v>0</v>
      </c>
      <c r="K182" s="18">
        <f t="shared" si="58"/>
        <v>0</v>
      </c>
      <c r="L182" s="19">
        <f t="shared" si="59"/>
        <v>0</v>
      </c>
      <c r="Q182" s="64"/>
    </row>
    <row r="183" spans="1:17" s="24" customFormat="1" ht="15.75" x14ac:dyDescent="0.2">
      <c r="A183" s="42" t="s">
        <v>309</v>
      </c>
      <c r="B183" s="42" t="s">
        <v>310</v>
      </c>
      <c r="C183" s="43" t="s">
        <v>29</v>
      </c>
      <c r="D183" s="38" t="e">
        <f>#REF!</f>
        <v>#REF!</v>
      </c>
      <c r="E183" s="38">
        <v>175.39</v>
      </c>
      <c r="F183" s="38">
        <v>6</v>
      </c>
      <c r="G183" s="67"/>
      <c r="H183" s="15">
        <v>0</v>
      </c>
      <c r="I183" s="18">
        <f t="shared" si="56"/>
        <v>1052.3399999999999</v>
      </c>
      <c r="J183" s="18">
        <f t="shared" si="57"/>
        <v>0</v>
      </c>
      <c r="K183" s="18">
        <f t="shared" si="58"/>
        <v>0</v>
      </c>
      <c r="L183" s="19">
        <f t="shared" si="59"/>
        <v>0</v>
      </c>
      <c r="Q183" s="64"/>
    </row>
    <row r="184" spans="1:17" s="24" customFormat="1" ht="25.5" x14ac:dyDescent="0.2">
      <c r="A184" s="42" t="s">
        <v>522</v>
      </c>
      <c r="B184" s="42" t="s">
        <v>528</v>
      </c>
      <c r="C184" s="43" t="s">
        <v>519</v>
      </c>
      <c r="D184" s="38" t="e">
        <f>#REF!</f>
        <v>#REF!</v>
      </c>
      <c r="E184" s="38">
        <v>10.02</v>
      </c>
      <c r="F184" s="38">
        <v>150</v>
      </c>
      <c r="G184" s="67"/>
      <c r="H184" s="15">
        <f>G184</f>
        <v>0</v>
      </c>
      <c r="I184" s="18">
        <f t="shared" ref="I184:I189" si="60">ROUND(F184*E184,2)</f>
        <v>1503</v>
      </c>
      <c r="J184" s="18">
        <f t="shared" ref="J184:J189" si="61">ROUND(G184*E184,2)</f>
        <v>0</v>
      </c>
      <c r="K184" s="18">
        <f t="shared" ref="K184:K189" si="62">ROUND(H184*E184,2)</f>
        <v>0</v>
      </c>
      <c r="L184" s="19">
        <f t="shared" ref="L184:L189" si="63">K184/I184</f>
        <v>0</v>
      </c>
      <c r="Q184" s="64"/>
    </row>
    <row r="185" spans="1:17" s="24" customFormat="1" ht="25.5" x14ac:dyDescent="0.2">
      <c r="A185" s="42" t="s">
        <v>523</v>
      </c>
      <c r="B185" s="42" t="s">
        <v>529</v>
      </c>
      <c r="C185" s="43" t="s">
        <v>519</v>
      </c>
      <c r="D185" s="38" t="e">
        <f>#REF!</f>
        <v>#REF!</v>
      </c>
      <c r="E185" s="38">
        <v>15.7</v>
      </c>
      <c r="F185" s="38">
        <v>27</v>
      </c>
      <c r="G185" s="67"/>
      <c r="H185" s="15">
        <f>G185</f>
        <v>0</v>
      </c>
      <c r="I185" s="18">
        <f t="shared" si="60"/>
        <v>423.9</v>
      </c>
      <c r="J185" s="18">
        <f t="shared" si="61"/>
        <v>0</v>
      </c>
      <c r="K185" s="18">
        <f t="shared" si="62"/>
        <v>0</v>
      </c>
      <c r="L185" s="19">
        <f t="shared" si="63"/>
        <v>0</v>
      </c>
      <c r="Q185" s="64"/>
    </row>
    <row r="186" spans="1:17" s="24" customFormat="1" ht="25.5" x14ac:dyDescent="0.2">
      <c r="A186" s="42" t="s">
        <v>524</v>
      </c>
      <c r="B186" s="42" t="s">
        <v>530</v>
      </c>
      <c r="C186" s="43" t="s">
        <v>534</v>
      </c>
      <c r="D186" s="38" t="e">
        <f>#REF!</f>
        <v>#REF!</v>
      </c>
      <c r="E186" s="38">
        <v>5.21</v>
      </c>
      <c r="F186" s="38">
        <v>27</v>
      </c>
      <c r="G186" s="67"/>
      <c r="H186" s="15">
        <v>0</v>
      </c>
      <c r="I186" s="18">
        <f t="shared" si="60"/>
        <v>140.66999999999999</v>
      </c>
      <c r="J186" s="18">
        <f t="shared" si="61"/>
        <v>0</v>
      </c>
      <c r="K186" s="18">
        <f t="shared" si="62"/>
        <v>0</v>
      </c>
      <c r="L186" s="19">
        <f t="shared" si="63"/>
        <v>0</v>
      </c>
      <c r="Q186" s="64"/>
    </row>
    <row r="187" spans="1:17" s="24" customFormat="1" ht="25.5" x14ac:dyDescent="0.2">
      <c r="A187" s="42" t="s">
        <v>525</v>
      </c>
      <c r="B187" s="42" t="s">
        <v>531</v>
      </c>
      <c r="C187" s="43" t="s">
        <v>534</v>
      </c>
      <c r="D187" s="38" t="e">
        <f>#REF!</f>
        <v>#REF!</v>
      </c>
      <c r="E187" s="38">
        <v>9.1300000000000008</v>
      </c>
      <c r="F187" s="38">
        <v>27</v>
      </c>
      <c r="G187" s="67"/>
      <c r="H187" s="15">
        <v>0</v>
      </c>
      <c r="I187" s="18">
        <f t="shared" si="60"/>
        <v>246.51</v>
      </c>
      <c r="J187" s="18">
        <f t="shared" si="61"/>
        <v>0</v>
      </c>
      <c r="K187" s="18">
        <f t="shared" si="62"/>
        <v>0</v>
      </c>
      <c r="L187" s="19">
        <f t="shared" si="63"/>
        <v>0</v>
      </c>
      <c r="Q187" s="64"/>
    </row>
    <row r="188" spans="1:17" s="24" customFormat="1" ht="38.25" x14ac:dyDescent="0.2">
      <c r="A188" s="42" t="s">
        <v>526</v>
      </c>
      <c r="B188" s="42" t="s">
        <v>532</v>
      </c>
      <c r="C188" s="43" t="s">
        <v>534</v>
      </c>
      <c r="D188" s="38" t="e">
        <f>#REF!</f>
        <v>#REF!</v>
      </c>
      <c r="E188" s="38">
        <v>8.65</v>
      </c>
      <c r="F188" s="38">
        <v>5</v>
      </c>
      <c r="G188" s="67"/>
      <c r="H188" s="15">
        <v>0</v>
      </c>
      <c r="I188" s="18">
        <f t="shared" si="60"/>
        <v>43.25</v>
      </c>
      <c r="J188" s="18">
        <f t="shared" si="61"/>
        <v>0</v>
      </c>
      <c r="K188" s="18">
        <f t="shared" si="62"/>
        <v>0</v>
      </c>
      <c r="L188" s="19">
        <f t="shared" si="63"/>
        <v>0</v>
      </c>
      <c r="Q188" s="64"/>
    </row>
    <row r="189" spans="1:17" s="24" customFormat="1" ht="38.25" x14ac:dyDescent="0.2">
      <c r="A189" s="42" t="s">
        <v>527</v>
      </c>
      <c r="B189" s="42" t="s">
        <v>533</v>
      </c>
      <c r="C189" s="43" t="s">
        <v>534</v>
      </c>
      <c r="D189" s="38" t="e">
        <f>#REF!</f>
        <v>#REF!</v>
      </c>
      <c r="E189" s="38">
        <v>14.4</v>
      </c>
      <c r="F189" s="38">
        <v>1</v>
      </c>
      <c r="G189" s="67"/>
      <c r="H189" s="15">
        <v>0</v>
      </c>
      <c r="I189" s="18">
        <f t="shared" si="60"/>
        <v>14.4</v>
      </c>
      <c r="J189" s="18">
        <f t="shared" si="61"/>
        <v>0</v>
      </c>
      <c r="K189" s="18">
        <f t="shared" si="62"/>
        <v>0</v>
      </c>
      <c r="L189" s="19">
        <f t="shared" si="63"/>
        <v>0</v>
      </c>
      <c r="Q189" s="64"/>
    </row>
    <row r="190" spans="1:17" s="24" customFormat="1" ht="15.75" x14ac:dyDescent="0.2">
      <c r="A190" s="16">
        <v>11</v>
      </c>
      <c r="B190" s="48" t="s">
        <v>456</v>
      </c>
      <c r="C190" s="49"/>
      <c r="D190" s="49"/>
      <c r="E190" s="49"/>
      <c r="F190" s="49"/>
      <c r="G190" s="66"/>
      <c r="H190" s="49"/>
      <c r="I190" s="51"/>
      <c r="J190" s="49"/>
      <c r="K190" s="49"/>
      <c r="L190" s="50"/>
      <c r="Q190" s="64"/>
    </row>
    <row r="191" spans="1:17" s="24" customFormat="1" ht="25.5" x14ac:dyDescent="0.2">
      <c r="A191" s="42" t="s">
        <v>311</v>
      </c>
      <c r="B191" s="42" t="s">
        <v>312</v>
      </c>
      <c r="C191" s="43" t="s">
        <v>37</v>
      </c>
      <c r="D191" s="38" t="e">
        <f>#REF!</f>
        <v>#REF!</v>
      </c>
      <c r="E191" s="38">
        <v>6732.1399999999994</v>
      </c>
      <c r="F191" s="38">
        <v>1</v>
      </c>
      <c r="G191" s="67"/>
      <c r="H191" s="15">
        <v>0</v>
      </c>
      <c r="I191" s="18">
        <f>ROUND(F191*E191,2)</f>
        <v>6732.14</v>
      </c>
      <c r="J191" s="18">
        <f>ROUND(G191*E191,2)</f>
        <v>0</v>
      </c>
      <c r="K191" s="18">
        <f>ROUND(H191*E191,2)</f>
        <v>0</v>
      </c>
      <c r="L191" s="19">
        <f>K191/I191</f>
        <v>0</v>
      </c>
      <c r="Q191" s="64"/>
    </row>
    <row r="192" spans="1:17" s="24" customFormat="1" ht="25.5" x14ac:dyDescent="0.2">
      <c r="A192" s="42" t="s">
        <v>313</v>
      </c>
      <c r="B192" s="42" t="s">
        <v>314</v>
      </c>
      <c r="C192" s="43" t="s">
        <v>29</v>
      </c>
      <c r="D192" s="38" t="e">
        <f>#REF!</f>
        <v>#REF!</v>
      </c>
      <c r="E192" s="38">
        <v>221.51</v>
      </c>
      <c r="F192" s="38">
        <v>2</v>
      </c>
      <c r="G192" s="67"/>
      <c r="H192" s="15">
        <v>0</v>
      </c>
      <c r="I192" s="18">
        <f t="shared" ref="I192:I220" si="64">ROUND(F192*E192,2)</f>
        <v>443.02</v>
      </c>
      <c r="J192" s="18">
        <f t="shared" ref="J192:J220" si="65">ROUND(G192*E192,2)</f>
        <v>0</v>
      </c>
      <c r="K192" s="18">
        <f t="shared" ref="K192:K220" si="66">ROUND(H192*E192,2)</f>
        <v>0</v>
      </c>
      <c r="L192" s="19">
        <f t="shared" ref="L192:L220" si="67">K192/I192</f>
        <v>0</v>
      </c>
      <c r="Q192" s="64"/>
    </row>
    <row r="193" spans="1:17" s="24" customFormat="1" ht="25.5" x14ac:dyDescent="0.2">
      <c r="A193" s="42" t="s">
        <v>315</v>
      </c>
      <c r="B193" s="42" t="s">
        <v>316</v>
      </c>
      <c r="C193" s="43" t="s">
        <v>37</v>
      </c>
      <c r="D193" s="38" t="e">
        <f>#REF!</f>
        <v>#REF!</v>
      </c>
      <c r="E193" s="38">
        <v>430.46</v>
      </c>
      <c r="F193" s="38">
        <v>6</v>
      </c>
      <c r="G193" s="67"/>
      <c r="H193" s="15">
        <v>0</v>
      </c>
      <c r="I193" s="18">
        <f t="shared" si="64"/>
        <v>2582.7600000000002</v>
      </c>
      <c r="J193" s="18">
        <f t="shared" si="65"/>
        <v>0</v>
      </c>
      <c r="K193" s="18">
        <f t="shared" si="66"/>
        <v>0</v>
      </c>
      <c r="L193" s="19">
        <f t="shared" si="67"/>
        <v>0</v>
      </c>
      <c r="Q193" s="64"/>
    </row>
    <row r="194" spans="1:17" s="24" customFormat="1" ht="25.5" x14ac:dyDescent="0.2">
      <c r="A194" s="42" t="s">
        <v>317</v>
      </c>
      <c r="B194" s="42" t="s">
        <v>318</v>
      </c>
      <c r="C194" s="43" t="s">
        <v>37</v>
      </c>
      <c r="D194" s="38" t="e">
        <f>#REF!</f>
        <v>#REF!</v>
      </c>
      <c r="E194" s="38">
        <v>278.60000000000002</v>
      </c>
      <c r="F194" s="38">
        <v>5</v>
      </c>
      <c r="G194" s="67"/>
      <c r="H194" s="15">
        <v>0</v>
      </c>
      <c r="I194" s="18">
        <f t="shared" si="64"/>
        <v>1393</v>
      </c>
      <c r="J194" s="18">
        <f t="shared" si="65"/>
        <v>0</v>
      </c>
      <c r="K194" s="18">
        <f t="shared" si="66"/>
        <v>0</v>
      </c>
      <c r="L194" s="19">
        <f t="shared" si="67"/>
        <v>0</v>
      </c>
      <c r="Q194" s="64"/>
    </row>
    <row r="195" spans="1:17" s="24" customFormat="1" ht="38.25" x14ac:dyDescent="0.2">
      <c r="A195" s="42" t="s">
        <v>319</v>
      </c>
      <c r="B195" s="42" t="s">
        <v>320</v>
      </c>
      <c r="C195" s="43" t="s">
        <v>37</v>
      </c>
      <c r="D195" s="38" t="e">
        <f>#REF!</f>
        <v>#REF!</v>
      </c>
      <c r="E195" s="38">
        <v>34.72</v>
      </c>
      <c r="F195" s="38">
        <v>17</v>
      </c>
      <c r="G195" s="67"/>
      <c r="H195" s="15">
        <v>0</v>
      </c>
      <c r="I195" s="18">
        <f t="shared" si="64"/>
        <v>590.24</v>
      </c>
      <c r="J195" s="18">
        <f t="shared" si="65"/>
        <v>0</v>
      </c>
      <c r="K195" s="18">
        <f t="shared" si="66"/>
        <v>0</v>
      </c>
      <c r="L195" s="19">
        <f t="shared" si="67"/>
        <v>0</v>
      </c>
      <c r="Q195" s="64"/>
    </row>
    <row r="196" spans="1:17" s="24" customFormat="1" ht="38.25" x14ac:dyDescent="0.2">
      <c r="A196" s="42" t="s">
        <v>321</v>
      </c>
      <c r="B196" s="42" t="s">
        <v>322</v>
      </c>
      <c r="C196" s="43" t="s">
        <v>37</v>
      </c>
      <c r="D196" s="38" t="e">
        <f>#REF!</f>
        <v>#REF!</v>
      </c>
      <c r="E196" s="38">
        <v>21.55</v>
      </c>
      <c r="F196" s="38">
        <v>17</v>
      </c>
      <c r="G196" s="67"/>
      <c r="H196" s="15">
        <v>0</v>
      </c>
      <c r="I196" s="18">
        <f t="shared" si="64"/>
        <v>366.35</v>
      </c>
      <c r="J196" s="18">
        <f t="shared" si="65"/>
        <v>0</v>
      </c>
      <c r="K196" s="18">
        <f t="shared" si="66"/>
        <v>0</v>
      </c>
      <c r="L196" s="19">
        <f t="shared" si="67"/>
        <v>0</v>
      </c>
      <c r="Q196" s="64"/>
    </row>
    <row r="197" spans="1:17" s="24" customFormat="1" ht="25.5" x14ac:dyDescent="0.2">
      <c r="A197" s="42" t="s">
        <v>323</v>
      </c>
      <c r="B197" s="42" t="s">
        <v>324</v>
      </c>
      <c r="C197" s="43" t="s">
        <v>29</v>
      </c>
      <c r="D197" s="38" t="e">
        <f>#REF!</f>
        <v>#REF!</v>
      </c>
      <c r="E197" s="38">
        <v>180.42</v>
      </c>
      <c r="F197" s="38">
        <v>8</v>
      </c>
      <c r="G197" s="67"/>
      <c r="H197" s="15">
        <v>0</v>
      </c>
      <c r="I197" s="18">
        <f t="shared" si="64"/>
        <v>1443.36</v>
      </c>
      <c r="J197" s="18">
        <f t="shared" si="65"/>
        <v>0</v>
      </c>
      <c r="K197" s="18">
        <f t="shared" si="66"/>
        <v>0</v>
      </c>
      <c r="L197" s="19">
        <f t="shared" si="67"/>
        <v>0</v>
      </c>
      <c r="Q197" s="64"/>
    </row>
    <row r="198" spans="1:17" s="24" customFormat="1" ht="25.5" x14ac:dyDescent="0.2">
      <c r="A198" s="42" t="s">
        <v>325</v>
      </c>
      <c r="B198" s="42" t="s">
        <v>326</v>
      </c>
      <c r="C198" s="43" t="s">
        <v>37</v>
      </c>
      <c r="D198" s="38" t="e">
        <f>#REF!</f>
        <v>#REF!</v>
      </c>
      <c r="E198" s="38">
        <v>31.709999999999997</v>
      </c>
      <c r="F198" s="38">
        <v>2</v>
      </c>
      <c r="G198" s="67"/>
      <c r="H198" s="15">
        <v>0</v>
      </c>
      <c r="I198" s="18">
        <f t="shared" si="64"/>
        <v>63.42</v>
      </c>
      <c r="J198" s="18">
        <f t="shared" si="65"/>
        <v>0</v>
      </c>
      <c r="K198" s="18">
        <f t="shared" si="66"/>
        <v>0</v>
      </c>
      <c r="L198" s="19">
        <f t="shared" si="67"/>
        <v>0</v>
      </c>
      <c r="Q198" s="64"/>
    </row>
    <row r="199" spans="1:17" s="24" customFormat="1" ht="15.75" x14ac:dyDescent="0.2">
      <c r="A199" s="42" t="s">
        <v>327</v>
      </c>
      <c r="B199" s="42" t="s">
        <v>328</v>
      </c>
      <c r="C199" s="43" t="s">
        <v>37</v>
      </c>
      <c r="D199" s="38" t="e">
        <f>#REF!</f>
        <v>#REF!</v>
      </c>
      <c r="E199" s="38">
        <v>719.26</v>
      </c>
      <c r="F199" s="38">
        <v>4</v>
      </c>
      <c r="G199" s="67"/>
      <c r="H199" s="15">
        <v>0</v>
      </c>
      <c r="I199" s="18">
        <f t="shared" si="64"/>
        <v>2877.04</v>
      </c>
      <c r="J199" s="18">
        <f t="shared" si="65"/>
        <v>0</v>
      </c>
      <c r="K199" s="18">
        <f t="shared" si="66"/>
        <v>0</v>
      </c>
      <c r="L199" s="19">
        <f t="shared" si="67"/>
        <v>0</v>
      </c>
      <c r="Q199" s="64"/>
    </row>
    <row r="200" spans="1:17" s="24" customFormat="1" ht="38.25" x14ac:dyDescent="0.2">
      <c r="A200" s="42" t="s">
        <v>329</v>
      </c>
      <c r="B200" s="42" t="s">
        <v>330</v>
      </c>
      <c r="C200" s="43" t="s">
        <v>37</v>
      </c>
      <c r="D200" s="38" t="e">
        <f>#REF!</f>
        <v>#REF!</v>
      </c>
      <c r="E200" s="38">
        <v>551.36</v>
      </c>
      <c r="F200" s="38">
        <v>8</v>
      </c>
      <c r="G200" s="67"/>
      <c r="H200" s="15">
        <v>0</v>
      </c>
      <c r="I200" s="18">
        <f t="shared" si="64"/>
        <v>4410.88</v>
      </c>
      <c r="J200" s="18">
        <f t="shared" si="65"/>
        <v>0</v>
      </c>
      <c r="K200" s="18">
        <f t="shared" si="66"/>
        <v>0</v>
      </c>
      <c r="L200" s="19">
        <f t="shared" si="67"/>
        <v>0</v>
      </c>
      <c r="Q200" s="64"/>
    </row>
    <row r="201" spans="1:17" s="24" customFormat="1" ht="25.5" x14ac:dyDescent="0.2">
      <c r="A201" s="42" t="s">
        <v>331</v>
      </c>
      <c r="B201" s="42" t="s">
        <v>332</v>
      </c>
      <c r="C201" s="43" t="s">
        <v>37</v>
      </c>
      <c r="D201" s="38" t="e">
        <f>#REF!</f>
        <v>#REF!</v>
      </c>
      <c r="E201" s="38">
        <v>291.63</v>
      </c>
      <c r="F201" s="38">
        <v>4</v>
      </c>
      <c r="G201" s="67"/>
      <c r="H201" s="15">
        <v>0</v>
      </c>
      <c r="I201" s="18">
        <f t="shared" si="64"/>
        <v>1166.52</v>
      </c>
      <c r="J201" s="18">
        <f t="shared" si="65"/>
        <v>0</v>
      </c>
      <c r="K201" s="18">
        <f t="shared" si="66"/>
        <v>0</v>
      </c>
      <c r="L201" s="19">
        <f t="shared" si="67"/>
        <v>0</v>
      </c>
      <c r="Q201" s="64"/>
    </row>
    <row r="202" spans="1:17" s="24" customFormat="1" ht="25.5" x14ac:dyDescent="0.2">
      <c r="A202" s="42" t="s">
        <v>333</v>
      </c>
      <c r="B202" s="42" t="s">
        <v>334</v>
      </c>
      <c r="C202" s="43" t="s">
        <v>37</v>
      </c>
      <c r="D202" s="38" t="e">
        <f>#REF!</f>
        <v>#REF!</v>
      </c>
      <c r="E202" s="38">
        <v>23.64</v>
      </c>
      <c r="F202" s="38">
        <v>4</v>
      </c>
      <c r="G202" s="67"/>
      <c r="H202" s="15">
        <v>0</v>
      </c>
      <c r="I202" s="18">
        <f t="shared" si="64"/>
        <v>94.56</v>
      </c>
      <c r="J202" s="18">
        <f t="shared" si="65"/>
        <v>0</v>
      </c>
      <c r="K202" s="18">
        <f t="shared" si="66"/>
        <v>0</v>
      </c>
      <c r="L202" s="19">
        <f t="shared" si="67"/>
        <v>0</v>
      </c>
      <c r="Q202" s="64"/>
    </row>
    <row r="203" spans="1:17" s="24" customFormat="1" ht="38.25" x14ac:dyDescent="0.2">
      <c r="A203" s="42" t="s">
        <v>335</v>
      </c>
      <c r="B203" s="42" t="s">
        <v>336</v>
      </c>
      <c r="C203" s="43" t="s">
        <v>37</v>
      </c>
      <c r="D203" s="38" t="e">
        <f>#REF!</f>
        <v>#REF!</v>
      </c>
      <c r="E203" s="38">
        <v>248.32999999999998</v>
      </c>
      <c r="F203" s="38">
        <v>5</v>
      </c>
      <c r="G203" s="67"/>
      <c r="H203" s="15">
        <v>0</v>
      </c>
      <c r="I203" s="18">
        <f t="shared" si="64"/>
        <v>1241.6500000000001</v>
      </c>
      <c r="J203" s="18">
        <f t="shared" si="65"/>
        <v>0</v>
      </c>
      <c r="K203" s="18">
        <f t="shared" si="66"/>
        <v>0</v>
      </c>
      <c r="L203" s="19">
        <f t="shared" si="67"/>
        <v>0</v>
      </c>
      <c r="Q203" s="64"/>
    </row>
    <row r="204" spans="1:17" s="24" customFormat="1" ht="25.5" x14ac:dyDescent="0.2">
      <c r="A204" s="42" t="s">
        <v>337</v>
      </c>
      <c r="B204" s="42" t="s">
        <v>338</v>
      </c>
      <c r="C204" s="43" t="s">
        <v>29</v>
      </c>
      <c r="D204" s="38" t="e">
        <f>#REF!</f>
        <v>#REF!</v>
      </c>
      <c r="E204" s="38">
        <v>235.19</v>
      </c>
      <c r="F204" s="38">
        <v>1</v>
      </c>
      <c r="G204" s="67"/>
      <c r="H204" s="15">
        <v>0</v>
      </c>
      <c r="I204" s="18">
        <f t="shared" si="64"/>
        <v>235.19</v>
      </c>
      <c r="J204" s="18">
        <f t="shared" si="65"/>
        <v>0</v>
      </c>
      <c r="K204" s="18">
        <f t="shared" si="66"/>
        <v>0</v>
      </c>
      <c r="L204" s="19">
        <f t="shared" si="67"/>
        <v>0</v>
      </c>
      <c r="Q204" s="64"/>
    </row>
    <row r="205" spans="1:17" s="24" customFormat="1" ht="25.5" x14ac:dyDescent="0.2">
      <c r="A205" s="42" t="s">
        <v>339</v>
      </c>
      <c r="B205" s="42" t="s">
        <v>340</v>
      </c>
      <c r="C205" s="43" t="s">
        <v>37</v>
      </c>
      <c r="D205" s="38" t="e">
        <f>#REF!</f>
        <v>#REF!</v>
      </c>
      <c r="E205" s="38">
        <v>85.15</v>
      </c>
      <c r="F205" s="38">
        <v>4</v>
      </c>
      <c r="G205" s="67"/>
      <c r="H205" s="15">
        <v>0</v>
      </c>
      <c r="I205" s="18">
        <f t="shared" si="64"/>
        <v>340.6</v>
      </c>
      <c r="J205" s="18">
        <f t="shared" si="65"/>
        <v>0</v>
      </c>
      <c r="K205" s="18">
        <f t="shared" si="66"/>
        <v>0</v>
      </c>
      <c r="L205" s="19">
        <f t="shared" si="67"/>
        <v>0</v>
      </c>
      <c r="Q205" s="64"/>
    </row>
    <row r="206" spans="1:17" s="24" customFormat="1" ht="25.5" x14ac:dyDescent="0.2">
      <c r="A206" s="42" t="s">
        <v>341</v>
      </c>
      <c r="B206" s="42" t="s">
        <v>342</v>
      </c>
      <c r="C206" s="43" t="s">
        <v>37</v>
      </c>
      <c r="D206" s="38" t="e">
        <f>#REF!</f>
        <v>#REF!</v>
      </c>
      <c r="E206" s="38">
        <v>130.08000000000001</v>
      </c>
      <c r="F206" s="38">
        <v>4</v>
      </c>
      <c r="G206" s="67"/>
      <c r="H206" s="15">
        <v>0</v>
      </c>
      <c r="I206" s="18">
        <f t="shared" si="64"/>
        <v>520.32000000000005</v>
      </c>
      <c r="J206" s="18">
        <f t="shared" si="65"/>
        <v>0</v>
      </c>
      <c r="K206" s="18">
        <f t="shared" si="66"/>
        <v>0</v>
      </c>
      <c r="L206" s="19">
        <f t="shared" si="67"/>
        <v>0</v>
      </c>
      <c r="Q206" s="64"/>
    </row>
    <row r="207" spans="1:17" s="24" customFormat="1" ht="15.75" x14ac:dyDescent="0.2">
      <c r="A207" s="42" t="s">
        <v>343</v>
      </c>
      <c r="B207" s="42" t="s">
        <v>344</v>
      </c>
      <c r="C207" s="43" t="s">
        <v>29</v>
      </c>
      <c r="D207" s="38" t="e">
        <f>#REF!</f>
        <v>#REF!</v>
      </c>
      <c r="E207" s="38">
        <v>6966.52</v>
      </c>
      <c r="F207" s="38">
        <v>2</v>
      </c>
      <c r="G207" s="67"/>
      <c r="H207" s="15">
        <v>0</v>
      </c>
      <c r="I207" s="18">
        <f t="shared" si="64"/>
        <v>13933.04</v>
      </c>
      <c r="J207" s="18">
        <f t="shared" si="65"/>
        <v>0</v>
      </c>
      <c r="K207" s="18">
        <f t="shared" si="66"/>
        <v>0</v>
      </c>
      <c r="L207" s="19">
        <f t="shared" si="67"/>
        <v>0</v>
      </c>
      <c r="Q207" s="64"/>
    </row>
    <row r="208" spans="1:17" s="24" customFormat="1" ht="15.75" x14ac:dyDescent="0.2">
      <c r="A208" s="42" t="s">
        <v>345</v>
      </c>
      <c r="B208" s="42" t="s">
        <v>346</v>
      </c>
      <c r="C208" s="43" t="s">
        <v>29</v>
      </c>
      <c r="D208" s="38" t="e">
        <f>#REF!</f>
        <v>#REF!</v>
      </c>
      <c r="E208" s="38">
        <v>2393</v>
      </c>
      <c r="F208" s="38">
        <v>1</v>
      </c>
      <c r="G208" s="67"/>
      <c r="H208" s="15">
        <v>0</v>
      </c>
      <c r="I208" s="18">
        <f t="shared" si="64"/>
        <v>2393</v>
      </c>
      <c r="J208" s="18">
        <f t="shared" si="65"/>
        <v>0</v>
      </c>
      <c r="K208" s="18">
        <f t="shared" si="66"/>
        <v>0</v>
      </c>
      <c r="L208" s="19">
        <f t="shared" si="67"/>
        <v>0</v>
      </c>
      <c r="Q208" s="64"/>
    </row>
    <row r="209" spans="1:17" s="24" customFormat="1" ht="25.5" x14ac:dyDescent="0.2">
      <c r="A209" s="42" t="s">
        <v>347</v>
      </c>
      <c r="B209" s="42" t="s">
        <v>348</v>
      </c>
      <c r="C209" s="43" t="s">
        <v>37</v>
      </c>
      <c r="D209" s="38" t="e">
        <f>#REF!</f>
        <v>#REF!</v>
      </c>
      <c r="E209" s="38">
        <v>141.22</v>
      </c>
      <c r="F209" s="38">
        <v>1</v>
      </c>
      <c r="G209" s="67"/>
      <c r="H209" s="15">
        <v>0</v>
      </c>
      <c r="I209" s="18">
        <f t="shared" si="64"/>
        <v>141.22</v>
      </c>
      <c r="J209" s="18">
        <f t="shared" si="65"/>
        <v>0</v>
      </c>
      <c r="K209" s="18">
        <f t="shared" si="66"/>
        <v>0</v>
      </c>
      <c r="L209" s="19">
        <f t="shared" si="67"/>
        <v>0</v>
      </c>
      <c r="Q209" s="64"/>
    </row>
    <row r="210" spans="1:17" s="24" customFormat="1" ht="15.75" x14ac:dyDescent="0.2">
      <c r="A210" s="42" t="s">
        <v>349</v>
      </c>
      <c r="B210" s="42" t="s">
        <v>350</v>
      </c>
      <c r="C210" s="43" t="s">
        <v>37</v>
      </c>
      <c r="D210" s="38" t="e">
        <f>#REF!</f>
        <v>#REF!</v>
      </c>
      <c r="E210" s="38">
        <v>241.39000000000001</v>
      </c>
      <c r="F210" s="38">
        <v>1</v>
      </c>
      <c r="G210" s="67"/>
      <c r="H210" s="15">
        <v>0</v>
      </c>
      <c r="I210" s="18">
        <f t="shared" si="64"/>
        <v>241.39</v>
      </c>
      <c r="J210" s="18">
        <f t="shared" si="65"/>
        <v>0</v>
      </c>
      <c r="K210" s="18">
        <f t="shared" si="66"/>
        <v>0</v>
      </c>
      <c r="L210" s="19">
        <f t="shared" si="67"/>
        <v>0</v>
      </c>
      <c r="Q210" s="64"/>
    </row>
    <row r="211" spans="1:17" s="24" customFormat="1" ht="15.75" x14ac:dyDescent="0.2">
      <c r="A211" s="42" t="s">
        <v>351</v>
      </c>
      <c r="B211" s="42" t="s">
        <v>352</v>
      </c>
      <c r="C211" s="43" t="s">
        <v>29</v>
      </c>
      <c r="D211" s="38" t="e">
        <f>#REF!</f>
        <v>#REF!</v>
      </c>
      <c r="E211" s="38">
        <v>209.97</v>
      </c>
      <c r="F211" s="38">
        <v>1</v>
      </c>
      <c r="G211" s="67"/>
      <c r="H211" s="15">
        <v>0</v>
      </c>
      <c r="I211" s="18">
        <f t="shared" si="64"/>
        <v>209.97</v>
      </c>
      <c r="J211" s="18">
        <f t="shared" si="65"/>
        <v>0</v>
      </c>
      <c r="K211" s="18">
        <f t="shared" si="66"/>
        <v>0</v>
      </c>
      <c r="L211" s="19">
        <f t="shared" si="67"/>
        <v>0</v>
      </c>
      <c r="Q211" s="64"/>
    </row>
    <row r="212" spans="1:17" s="24" customFormat="1" ht="25.5" x14ac:dyDescent="0.2">
      <c r="A212" s="42" t="s">
        <v>353</v>
      </c>
      <c r="B212" s="42" t="s">
        <v>354</v>
      </c>
      <c r="C212" s="43" t="s">
        <v>37</v>
      </c>
      <c r="D212" s="38" t="e">
        <f>#REF!</f>
        <v>#REF!</v>
      </c>
      <c r="E212" s="38">
        <v>352.85</v>
      </c>
      <c r="F212" s="38">
        <v>5</v>
      </c>
      <c r="G212" s="67"/>
      <c r="H212" s="15">
        <v>0</v>
      </c>
      <c r="I212" s="18">
        <f t="shared" si="64"/>
        <v>1764.25</v>
      </c>
      <c r="J212" s="18">
        <f t="shared" si="65"/>
        <v>0</v>
      </c>
      <c r="K212" s="18">
        <f t="shared" si="66"/>
        <v>0</v>
      </c>
      <c r="L212" s="19">
        <f t="shared" si="67"/>
        <v>0</v>
      </c>
      <c r="Q212" s="64"/>
    </row>
    <row r="213" spans="1:17" s="24" customFormat="1" ht="25.5" x14ac:dyDescent="0.2">
      <c r="A213" s="42" t="s">
        <v>355</v>
      </c>
      <c r="B213" s="42" t="s">
        <v>356</v>
      </c>
      <c r="C213" s="43" t="s">
        <v>37</v>
      </c>
      <c r="D213" s="38" t="e">
        <f>#REF!</f>
        <v>#REF!</v>
      </c>
      <c r="E213" s="38">
        <v>329.38</v>
      </c>
      <c r="F213" s="38">
        <v>1</v>
      </c>
      <c r="G213" s="67"/>
      <c r="H213" s="15">
        <v>0</v>
      </c>
      <c r="I213" s="18">
        <f t="shared" si="64"/>
        <v>329.38</v>
      </c>
      <c r="J213" s="18">
        <f t="shared" si="65"/>
        <v>0</v>
      </c>
      <c r="K213" s="18">
        <f t="shared" si="66"/>
        <v>0</v>
      </c>
      <c r="L213" s="19">
        <f t="shared" si="67"/>
        <v>0</v>
      </c>
      <c r="Q213" s="64"/>
    </row>
    <row r="214" spans="1:17" s="24" customFormat="1" ht="25.5" x14ac:dyDescent="0.2">
      <c r="A214" s="42" t="s">
        <v>357</v>
      </c>
      <c r="B214" s="42" t="s">
        <v>358</v>
      </c>
      <c r="C214" s="43" t="s">
        <v>37</v>
      </c>
      <c r="D214" s="38" t="e">
        <f>#REF!</f>
        <v>#REF!</v>
      </c>
      <c r="E214" s="38">
        <v>530.9</v>
      </c>
      <c r="F214" s="38">
        <v>1</v>
      </c>
      <c r="G214" s="67"/>
      <c r="H214" s="15">
        <v>0</v>
      </c>
      <c r="I214" s="18">
        <f t="shared" si="64"/>
        <v>530.9</v>
      </c>
      <c r="J214" s="18">
        <f t="shared" si="65"/>
        <v>0</v>
      </c>
      <c r="K214" s="18">
        <f t="shared" si="66"/>
        <v>0</v>
      </c>
      <c r="L214" s="19">
        <f t="shared" si="67"/>
        <v>0</v>
      </c>
      <c r="Q214" s="64"/>
    </row>
    <row r="215" spans="1:17" s="24" customFormat="1" ht="15.75" x14ac:dyDescent="0.2">
      <c r="A215" s="42" t="s">
        <v>359</v>
      </c>
      <c r="B215" s="42" t="s">
        <v>360</v>
      </c>
      <c r="C215" s="43" t="s">
        <v>29</v>
      </c>
      <c r="D215" s="38" t="e">
        <f>#REF!</f>
        <v>#REF!</v>
      </c>
      <c r="E215" s="38">
        <v>326.5</v>
      </c>
      <c r="F215" s="38">
        <v>6</v>
      </c>
      <c r="G215" s="67"/>
      <c r="H215" s="15">
        <v>0</v>
      </c>
      <c r="I215" s="18">
        <f t="shared" si="64"/>
        <v>1959</v>
      </c>
      <c r="J215" s="18">
        <f t="shared" si="65"/>
        <v>0</v>
      </c>
      <c r="K215" s="18">
        <f t="shared" si="66"/>
        <v>0</v>
      </c>
      <c r="L215" s="19">
        <f t="shared" si="67"/>
        <v>0</v>
      </c>
      <c r="Q215" s="64"/>
    </row>
    <row r="216" spans="1:17" s="24" customFormat="1" ht="25.5" x14ac:dyDescent="0.2">
      <c r="A216" s="42" t="s">
        <v>361</v>
      </c>
      <c r="B216" s="42" t="s">
        <v>362</v>
      </c>
      <c r="C216" s="43" t="s">
        <v>37</v>
      </c>
      <c r="D216" s="38" t="e">
        <f>#REF!</f>
        <v>#REF!</v>
      </c>
      <c r="E216" s="38">
        <v>142.11000000000001</v>
      </c>
      <c r="F216" s="38">
        <v>22</v>
      </c>
      <c r="G216" s="67"/>
      <c r="H216" s="15">
        <v>0</v>
      </c>
      <c r="I216" s="18">
        <f t="shared" si="64"/>
        <v>3126.42</v>
      </c>
      <c r="J216" s="18">
        <f t="shared" si="65"/>
        <v>0</v>
      </c>
      <c r="K216" s="18">
        <f t="shared" si="66"/>
        <v>0</v>
      </c>
      <c r="L216" s="19">
        <f t="shared" si="67"/>
        <v>0</v>
      </c>
      <c r="Q216" s="64"/>
    </row>
    <row r="217" spans="1:17" s="24" customFormat="1" ht="25.5" x14ac:dyDescent="0.2">
      <c r="A217" s="42" t="s">
        <v>363</v>
      </c>
      <c r="B217" s="42" t="s">
        <v>364</v>
      </c>
      <c r="C217" s="43" t="s">
        <v>37</v>
      </c>
      <c r="D217" s="38" t="e">
        <f>#REF!</f>
        <v>#REF!</v>
      </c>
      <c r="E217" s="38">
        <v>91.509999999999991</v>
      </c>
      <c r="F217" s="38">
        <v>16</v>
      </c>
      <c r="G217" s="67"/>
      <c r="H217" s="15">
        <v>0</v>
      </c>
      <c r="I217" s="18">
        <f t="shared" si="64"/>
        <v>1464.16</v>
      </c>
      <c r="J217" s="18">
        <f t="shared" si="65"/>
        <v>0</v>
      </c>
      <c r="K217" s="18">
        <f t="shared" si="66"/>
        <v>0</v>
      </c>
      <c r="L217" s="19">
        <f t="shared" si="67"/>
        <v>0</v>
      </c>
      <c r="Q217" s="64"/>
    </row>
    <row r="218" spans="1:17" s="24" customFormat="1" ht="25.5" x14ac:dyDescent="0.2">
      <c r="A218" s="42" t="s">
        <v>365</v>
      </c>
      <c r="B218" s="42" t="s">
        <v>366</v>
      </c>
      <c r="C218" s="43" t="s">
        <v>37</v>
      </c>
      <c r="D218" s="38" t="e">
        <f>#REF!</f>
        <v>#REF!</v>
      </c>
      <c r="E218" s="38">
        <v>204.72</v>
      </c>
      <c r="F218" s="38">
        <v>12</v>
      </c>
      <c r="G218" s="67"/>
      <c r="H218" s="15">
        <v>0</v>
      </c>
      <c r="I218" s="18">
        <f t="shared" si="64"/>
        <v>2456.64</v>
      </c>
      <c r="J218" s="18">
        <f t="shared" si="65"/>
        <v>0</v>
      </c>
      <c r="K218" s="18">
        <f t="shared" si="66"/>
        <v>0</v>
      </c>
      <c r="L218" s="19">
        <f t="shared" si="67"/>
        <v>0</v>
      </c>
      <c r="Q218" s="64"/>
    </row>
    <row r="219" spans="1:17" s="24" customFormat="1" ht="38.25" x14ac:dyDescent="0.2">
      <c r="A219" s="42" t="s">
        <v>367</v>
      </c>
      <c r="B219" s="42" t="s">
        <v>368</v>
      </c>
      <c r="C219" s="43" t="s">
        <v>92</v>
      </c>
      <c r="D219" s="38" t="e">
        <f>#REF!</f>
        <v>#REF!</v>
      </c>
      <c r="E219" s="38">
        <v>172.32</v>
      </c>
      <c r="F219" s="38">
        <v>150</v>
      </c>
      <c r="G219" s="67"/>
      <c r="H219" s="15">
        <v>0</v>
      </c>
      <c r="I219" s="18">
        <f t="shared" si="64"/>
        <v>25848</v>
      </c>
      <c r="J219" s="18">
        <f t="shared" si="65"/>
        <v>0</v>
      </c>
      <c r="K219" s="18">
        <f t="shared" si="66"/>
        <v>0</v>
      </c>
      <c r="L219" s="19">
        <f t="shared" si="67"/>
        <v>0</v>
      </c>
      <c r="Q219" s="64"/>
    </row>
    <row r="220" spans="1:17" s="24" customFormat="1" ht="15.75" x14ac:dyDescent="0.2">
      <c r="A220" s="42" t="s">
        <v>369</v>
      </c>
      <c r="B220" s="42" t="s">
        <v>370</v>
      </c>
      <c r="C220" s="43" t="s">
        <v>29</v>
      </c>
      <c r="D220" s="38" t="e">
        <f>#REF!</f>
        <v>#REF!</v>
      </c>
      <c r="E220" s="38">
        <v>563.04999999999995</v>
      </c>
      <c r="F220" s="38">
        <v>1</v>
      </c>
      <c r="G220" s="67"/>
      <c r="H220" s="15">
        <v>0</v>
      </c>
      <c r="I220" s="18">
        <f t="shared" si="64"/>
        <v>563.04999999999995</v>
      </c>
      <c r="J220" s="18">
        <f t="shared" si="65"/>
        <v>0</v>
      </c>
      <c r="K220" s="18">
        <f t="shared" si="66"/>
        <v>0</v>
      </c>
      <c r="L220" s="19">
        <f t="shared" si="67"/>
        <v>0</v>
      </c>
      <c r="Q220" s="64"/>
    </row>
    <row r="221" spans="1:17" s="24" customFormat="1" ht="15.75" x14ac:dyDescent="0.2">
      <c r="A221" s="16">
        <v>12</v>
      </c>
      <c r="B221" s="48" t="s">
        <v>457</v>
      </c>
      <c r="C221" s="49"/>
      <c r="D221" s="49"/>
      <c r="E221" s="49"/>
      <c r="F221" s="49"/>
      <c r="G221" s="66"/>
      <c r="H221" s="49"/>
      <c r="I221" s="51"/>
      <c r="J221" s="49"/>
      <c r="K221" s="49"/>
      <c r="L221" s="50"/>
      <c r="Q221" s="64"/>
    </row>
    <row r="222" spans="1:17" s="24" customFormat="1" ht="15.75" x14ac:dyDescent="0.2">
      <c r="A222" s="42" t="s">
        <v>371</v>
      </c>
      <c r="B222" s="42" t="s">
        <v>372</v>
      </c>
      <c r="C222" s="43" t="s">
        <v>47</v>
      </c>
      <c r="D222" s="38" t="e">
        <f>#REF!</f>
        <v>#REF!</v>
      </c>
      <c r="E222" s="38">
        <v>576.92999999999995</v>
      </c>
      <c r="F222" s="38">
        <v>2</v>
      </c>
      <c r="G222" s="67"/>
      <c r="H222" s="15">
        <v>0</v>
      </c>
      <c r="I222" s="18">
        <f>ROUND(F222*E222,2)</f>
        <v>1153.8599999999999</v>
      </c>
      <c r="J222" s="18">
        <f>ROUND(G222*E222,2)</f>
        <v>0</v>
      </c>
      <c r="K222" s="18">
        <f>ROUND(H222*E222,2)</f>
        <v>0</v>
      </c>
      <c r="L222" s="19">
        <f>K222/I222</f>
        <v>0</v>
      </c>
      <c r="Q222" s="64"/>
    </row>
    <row r="223" spans="1:17" s="24" customFormat="1" ht="25.5" x14ac:dyDescent="0.2">
      <c r="A223" s="42" t="s">
        <v>373</v>
      </c>
      <c r="B223" s="42" t="s">
        <v>374</v>
      </c>
      <c r="C223" s="43" t="s">
        <v>32</v>
      </c>
      <c r="D223" s="38" t="e">
        <f>#REF!</f>
        <v>#REF!</v>
      </c>
      <c r="E223" s="38">
        <v>471.54999999999995</v>
      </c>
      <c r="F223" s="38">
        <v>1.7</v>
      </c>
      <c r="G223" s="67"/>
      <c r="H223" s="15">
        <v>0</v>
      </c>
      <c r="I223" s="18">
        <f>ROUND(F223*E223,2)</f>
        <v>801.64</v>
      </c>
      <c r="J223" s="18">
        <f>ROUND(G223*E223,2)</f>
        <v>0</v>
      </c>
      <c r="K223" s="18">
        <f>ROUND(H223*E223,2)</f>
        <v>0</v>
      </c>
      <c r="L223" s="19">
        <f t="shared" ref="L223:L230" si="68">K223/I223</f>
        <v>0</v>
      </c>
      <c r="Q223" s="64"/>
    </row>
    <row r="224" spans="1:17" s="24" customFormat="1" ht="51" x14ac:dyDescent="0.2">
      <c r="A224" s="42" t="s">
        <v>375</v>
      </c>
      <c r="B224" s="42" t="s">
        <v>376</v>
      </c>
      <c r="C224" s="43" t="s">
        <v>37</v>
      </c>
      <c r="D224" s="38" t="e">
        <f>#REF!</f>
        <v>#REF!</v>
      </c>
      <c r="E224" s="38">
        <v>1028.96</v>
      </c>
      <c r="F224" s="38">
        <v>4</v>
      </c>
      <c r="G224" s="67"/>
      <c r="H224" s="15">
        <v>0</v>
      </c>
      <c r="I224" s="18">
        <f t="shared" ref="I224:I230" si="69">ROUND(F224*E224,2)</f>
        <v>4115.84</v>
      </c>
      <c r="J224" s="18">
        <f t="shared" ref="J224:J230" si="70">ROUND(G224*E224,2)</f>
        <v>0</v>
      </c>
      <c r="K224" s="18">
        <f t="shared" ref="K224:K230" si="71">ROUND(H224*E224,2)</f>
        <v>0</v>
      </c>
      <c r="L224" s="19">
        <f t="shared" si="68"/>
        <v>0</v>
      </c>
      <c r="Q224" s="64"/>
    </row>
    <row r="225" spans="1:17" s="24" customFormat="1" ht="51" x14ac:dyDescent="0.2">
      <c r="A225" s="42" t="s">
        <v>377</v>
      </c>
      <c r="B225" s="42" t="s">
        <v>378</v>
      </c>
      <c r="C225" s="43" t="s">
        <v>37</v>
      </c>
      <c r="D225" s="38" t="e">
        <f>#REF!</f>
        <v>#REF!</v>
      </c>
      <c r="E225" s="38">
        <v>1094.32</v>
      </c>
      <c r="F225" s="38">
        <v>2</v>
      </c>
      <c r="G225" s="67"/>
      <c r="H225" s="15">
        <v>0</v>
      </c>
      <c r="I225" s="18">
        <f t="shared" si="69"/>
        <v>2188.64</v>
      </c>
      <c r="J225" s="18">
        <f t="shared" si="70"/>
        <v>0</v>
      </c>
      <c r="K225" s="18">
        <f t="shared" si="71"/>
        <v>0</v>
      </c>
      <c r="L225" s="19">
        <f t="shared" si="68"/>
        <v>0</v>
      </c>
      <c r="Q225" s="64"/>
    </row>
    <row r="226" spans="1:17" s="24" customFormat="1" ht="15.75" x14ac:dyDescent="0.2">
      <c r="A226" s="42" t="s">
        <v>379</v>
      </c>
      <c r="B226" s="42" t="s">
        <v>380</v>
      </c>
      <c r="C226" s="43" t="s">
        <v>114</v>
      </c>
      <c r="D226" s="38" t="e">
        <f>#REF!</f>
        <v>#REF!</v>
      </c>
      <c r="E226" s="38">
        <v>80.460000000000008</v>
      </c>
      <c r="F226" s="38">
        <v>6.6</v>
      </c>
      <c r="G226" s="67"/>
      <c r="H226" s="15">
        <v>0</v>
      </c>
      <c r="I226" s="18">
        <f t="shared" si="69"/>
        <v>531.04</v>
      </c>
      <c r="J226" s="18">
        <f t="shared" si="70"/>
        <v>0</v>
      </c>
      <c r="K226" s="18">
        <f t="shared" si="71"/>
        <v>0</v>
      </c>
      <c r="L226" s="19">
        <f t="shared" si="68"/>
        <v>0</v>
      </c>
      <c r="Q226" s="64"/>
    </row>
    <row r="227" spans="1:17" s="24" customFormat="1" ht="15.75" x14ac:dyDescent="0.2">
      <c r="A227" s="42" t="s">
        <v>381</v>
      </c>
      <c r="B227" s="42" t="s">
        <v>382</v>
      </c>
      <c r="C227" s="43" t="s">
        <v>37</v>
      </c>
      <c r="D227" s="38" t="e">
        <f>#REF!</f>
        <v>#REF!</v>
      </c>
      <c r="E227" s="38">
        <v>4243.8599999999997</v>
      </c>
      <c r="F227" s="38">
        <v>2</v>
      </c>
      <c r="G227" s="67"/>
      <c r="H227" s="15">
        <v>0</v>
      </c>
      <c r="I227" s="18">
        <f t="shared" si="69"/>
        <v>8487.7199999999993</v>
      </c>
      <c r="J227" s="18">
        <f t="shared" si="70"/>
        <v>0</v>
      </c>
      <c r="K227" s="18">
        <f t="shared" si="71"/>
        <v>0</v>
      </c>
      <c r="L227" s="19">
        <f t="shared" si="68"/>
        <v>0</v>
      </c>
      <c r="Q227" s="64"/>
    </row>
    <row r="228" spans="1:17" s="24" customFormat="1" ht="25.5" x14ac:dyDescent="0.2">
      <c r="A228" s="42" t="s">
        <v>383</v>
      </c>
      <c r="B228" s="42" t="s">
        <v>384</v>
      </c>
      <c r="C228" s="43" t="s">
        <v>37</v>
      </c>
      <c r="D228" s="38" t="e">
        <f>#REF!</f>
        <v>#REF!</v>
      </c>
      <c r="E228" s="38">
        <v>773.70999999999992</v>
      </c>
      <c r="F228" s="38">
        <v>2</v>
      </c>
      <c r="G228" s="67"/>
      <c r="H228" s="15">
        <v>0</v>
      </c>
      <c r="I228" s="18">
        <f t="shared" si="69"/>
        <v>1547.42</v>
      </c>
      <c r="J228" s="18">
        <f t="shared" si="70"/>
        <v>0</v>
      </c>
      <c r="K228" s="18">
        <f t="shared" si="71"/>
        <v>0</v>
      </c>
      <c r="L228" s="19">
        <f t="shared" si="68"/>
        <v>0</v>
      </c>
      <c r="Q228" s="64"/>
    </row>
    <row r="229" spans="1:17" s="24" customFormat="1" ht="15.75" x14ac:dyDescent="0.2">
      <c r="A229" s="42" t="s">
        <v>385</v>
      </c>
      <c r="B229" s="42" t="s">
        <v>386</v>
      </c>
      <c r="C229" s="43" t="s">
        <v>47</v>
      </c>
      <c r="D229" s="38" t="e">
        <f>#REF!</f>
        <v>#REF!</v>
      </c>
      <c r="E229" s="38">
        <v>369.97999999999996</v>
      </c>
      <c r="F229" s="38">
        <v>1.3300000000009999</v>
      </c>
      <c r="G229" s="67"/>
      <c r="H229" s="15">
        <v>0</v>
      </c>
      <c r="I229" s="18">
        <f t="shared" si="69"/>
        <v>492.07</v>
      </c>
      <c r="J229" s="18">
        <f t="shared" si="70"/>
        <v>0</v>
      </c>
      <c r="K229" s="18">
        <f t="shared" si="71"/>
        <v>0</v>
      </c>
      <c r="L229" s="19">
        <f t="shared" si="68"/>
        <v>0</v>
      </c>
      <c r="Q229" s="64"/>
    </row>
    <row r="230" spans="1:17" s="24" customFormat="1" ht="15.75" x14ac:dyDescent="0.2">
      <c r="A230" s="42" t="s">
        <v>387</v>
      </c>
      <c r="B230" s="42" t="s">
        <v>388</v>
      </c>
      <c r="C230" s="43" t="s">
        <v>32</v>
      </c>
      <c r="D230" s="38" t="e">
        <f>#REF!</f>
        <v>#REF!</v>
      </c>
      <c r="E230" s="38">
        <v>629.27</v>
      </c>
      <c r="F230" s="38">
        <v>1.3300000000009999</v>
      </c>
      <c r="G230" s="67"/>
      <c r="H230" s="15">
        <v>0</v>
      </c>
      <c r="I230" s="18">
        <f t="shared" si="69"/>
        <v>836.93</v>
      </c>
      <c r="J230" s="18">
        <f t="shared" si="70"/>
        <v>0</v>
      </c>
      <c r="K230" s="18">
        <f t="shared" si="71"/>
        <v>0</v>
      </c>
      <c r="L230" s="19">
        <f t="shared" si="68"/>
        <v>0</v>
      </c>
      <c r="Q230" s="64"/>
    </row>
    <row r="231" spans="1:17" s="24" customFormat="1" ht="15.75" x14ac:dyDescent="0.2">
      <c r="A231" s="16">
        <v>13</v>
      </c>
      <c r="B231" s="48" t="s">
        <v>458</v>
      </c>
      <c r="C231" s="49"/>
      <c r="D231" s="49"/>
      <c r="E231" s="49"/>
      <c r="F231" s="49"/>
      <c r="G231" s="66"/>
      <c r="H231" s="49"/>
      <c r="I231" s="51"/>
      <c r="J231" s="49"/>
      <c r="K231" s="49"/>
      <c r="L231" s="50"/>
      <c r="Q231" s="64"/>
    </row>
    <row r="232" spans="1:17" s="24" customFormat="1" ht="15.75" x14ac:dyDescent="0.2">
      <c r="A232" s="42" t="s">
        <v>389</v>
      </c>
      <c r="B232" s="42" t="s">
        <v>390</v>
      </c>
      <c r="C232" s="43" t="s">
        <v>47</v>
      </c>
      <c r="D232" s="38" t="e">
        <f>#REF!</f>
        <v>#REF!</v>
      </c>
      <c r="E232" s="38">
        <v>1552.08</v>
      </c>
      <c r="F232" s="38">
        <v>91.620000000000999</v>
      </c>
      <c r="G232" s="67"/>
      <c r="H232" s="15">
        <v>0</v>
      </c>
      <c r="I232" s="18">
        <f>ROUND(F232*E232,2)</f>
        <v>142201.57</v>
      </c>
      <c r="J232" s="18">
        <f>ROUND(G232*E232,2)</f>
        <v>0</v>
      </c>
      <c r="K232" s="18">
        <f>ROUND(H232*E232,2)</f>
        <v>0</v>
      </c>
      <c r="L232" s="19">
        <f>K232/I232</f>
        <v>0</v>
      </c>
      <c r="Q232" s="64"/>
    </row>
    <row r="233" spans="1:17" s="24" customFormat="1" ht="15.75" x14ac:dyDescent="0.2">
      <c r="A233" s="16">
        <v>14</v>
      </c>
      <c r="B233" s="48" t="s">
        <v>459</v>
      </c>
      <c r="C233" s="49"/>
      <c r="D233" s="49"/>
      <c r="E233" s="49"/>
      <c r="F233" s="49"/>
      <c r="G233" s="66"/>
      <c r="H233" s="49"/>
      <c r="I233" s="51"/>
      <c r="J233" s="49"/>
      <c r="K233" s="49"/>
      <c r="L233" s="50"/>
      <c r="Q233" s="64"/>
    </row>
    <row r="234" spans="1:17" s="24" customFormat="1" ht="15.75" x14ac:dyDescent="0.2">
      <c r="A234" s="42" t="s">
        <v>391</v>
      </c>
      <c r="B234" s="42" t="s">
        <v>392</v>
      </c>
      <c r="C234" s="43" t="s">
        <v>47</v>
      </c>
      <c r="D234" s="38" t="e">
        <f>#REF!</f>
        <v>#REF!</v>
      </c>
      <c r="E234" s="38">
        <v>580.38</v>
      </c>
      <c r="F234" s="38">
        <v>1.100000000001</v>
      </c>
      <c r="G234" s="67"/>
      <c r="H234" s="15">
        <v>0</v>
      </c>
      <c r="I234" s="18">
        <f>ROUND(F234*E234,2)</f>
        <v>638.41999999999996</v>
      </c>
      <c r="J234" s="18">
        <f>ROUND(G234*E234,2)</f>
        <v>0</v>
      </c>
      <c r="K234" s="18">
        <f>ROUND(H234*E234,2)</f>
        <v>0</v>
      </c>
      <c r="L234" s="19">
        <f>K234/I234</f>
        <v>0</v>
      </c>
      <c r="Q234" s="64"/>
    </row>
    <row r="235" spans="1:17" s="24" customFormat="1" ht="25.5" x14ac:dyDescent="0.2">
      <c r="A235" s="42" t="s">
        <v>393</v>
      </c>
      <c r="B235" s="42" t="s">
        <v>394</v>
      </c>
      <c r="C235" s="43" t="s">
        <v>37</v>
      </c>
      <c r="D235" s="38" t="e">
        <f>#REF!</f>
        <v>#REF!</v>
      </c>
      <c r="E235" s="38">
        <v>123.55</v>
      </c>
      <c r="F235" s="38">
        <v>3</v>
      </c>
      <c r="G235" s="67"/>
      <c r="H235" s="15">
        <v>0</v>
      </c>
      <c r="I235" s="18">
        <f t="shared" ref="I235:I248" si="72">ROUND(F235*E235,2)</f>
        <v>370.65</v>
      </c>
      <c r="J235" s="18">
        <f t="shared" ref="J235:J248" si="73">ROUND(G235*E235,2)</f>
        <v>0</v>
      </c>
      <c r="K235" s="18">
        <f t="shared" ref="K235:K248" si="74">ROUND(H235*E235,2)</f>
        <v>0</v>
      </c>
      <c r="L235" s="19">
        <f t="shared" ref="L235:L248" si="75">K235/I235</f>
        <v>0</v>
      </c>
      <c r="Q235" s="64"/>
    </row>
    <row r="236" spans="1:17" s="24" customFormat="1" ht="38.25" x14ac:dyDescent="0.2">
      <c r="A236" s="42" t="s">
        <v>395</v>
      </c>
      <c r="B236" s="42" t="s">
        <v>396</v>
      </c>
      <c r="C236" s="43" t="s">
        <v>37</v>
      </c>
      <c r="D236" s="38" t="e">
        <f>#REF!</f>
        <v>#REF!</v>
      </c>
      <c r="E236" s="38">
        <v>435.69</v>
      </c>
      <c r="F236" s="38">
        <v>1</v>
      </c>
      <c r="G236" s="67"/>
      <c r="H236" s="15">
        <v>0</v>
      </c>
      <c r="I236" s="18">
        <f t="shared" si="72"/>
        <v>435.69</v>
      </c>
      <c r="J236" s="18">
        <f t="shared" si="73"/>
        <v>0</v>
      </c>
      <c r="K236" s="18">
        <f t="shared" si="74"/>
        <v>0</v>
      </c>
      <c r="L236" s="19">
        <f t="shared" si="75"/>
        <v>0</v>
      </c>
      <c r="Q236" s="64"/>
    </row>
    <row r="237" spans="1:17" s="24" customFormat="1" ht="25.5" x14ac:dyDescent="0.2">
      <c r="A237" s="42" t="s">
        <v>397</v>
      </c>
      <c r="B237" s="42" t="s">
        <v>398</v>
      </c>
      <c r="C237" s="43" t="s">
        <v>29</v>
      </c>
      <c r="D237" s="38" t="e">
        <f>#REF!</f>
        <v>#REF!</v>
      </c>
      <c r="E237" s="38">
        <v>760.59</v>
      </c>
      <c r="F237" s="38">
        <v>2</v>
      </c>
      <c r="G237" s="67"/>
      <c r="H237" s="15">
        <v>0</v>
      </c>
      <c r="I237" s="18">
        <f t="shared" si="72"/>
        <v>1521.18</v>
      </c>
      <c r="J237" s="18">
        <f t="shared" si="73"/>
        <v>0</v>
      </c>
      <c r="K237" s="18">
        <f t="shared" si="74"/>
        <v>0</v>
      </c>
      <c r="L237" s="19">
        <f t="shared" si="75"/>
        <v>0</v>
      </c>
      <c r="Q237" s="64"/>
    </row>
    <row r="238" spans="1:17" s="24" customFormat="1" ht="25.5" x14ac:dyDescent="0.2">
      <c r="A238" s="42" t="s">
        <v>399</v>
      </c>
      <c r="B238" s="42" t="s">
        <v>400</v>
      </c>
      <c r="C238" s="43" t="s">
        <v>37</v>
      </c>
      <c r="D238" s="38" t="e">
        <f>#REF!</f>
        <v>#REF!</v>
      </c>
      <c r="E238" s="38">
        <v>144.73000000000002</v>
      </c>
      <c r="F238" s="38">
        <v>1</v>
      </c>
      <c r="G238" s="67"/>
      <c r="H238" s="15">
        <v>0</v>
      </c>
      <c r="I238" s="18">
        <f t="shared" si="72"/>
        <v>144.72999999999999</v>
      </c>
      <c r="J238" s="18">
        <f t="shared" si="73"/>
        <v>0</v>
      </c>
      <c r="K238" s="18">
        <f t="shared" si="74"/>
        <v>0</v>
      </c>
      <c r="L238" s="19">
        <f t="shared" si="75"/>
        <v>0</v>
      </c>
      <c r="Q238" s="64"/>
    </row>
    <row r="239" spans="1:17" s="24" customFormat="1" ht="15.75" x14ac:dyDescent="0.2">
      <c r="A239" s="42" t="s">
        <v>401</v>
      </c>
      <c r="B239" s="42" t="s">
        <v>402</v>
      </c>
      <c r="C239" s="43" t="s">
        <v>37</v>
      </c>
      <c r="D239" s="38" t="e">
        <f>#REF!</f>
        <v>#REF!</v>
      </c>
      <c r="E239" s="38">
        <v>40.989999999999995</v>
      </c>
      <c r="F239" s="38">
        <v>1</v>
      </c>
      <c r="G239" s="67"/>
      <c r="H239" s="15">
        <v>0</v>
      </c>
      <c r="I239" s="18">
        <f t="shared" si="72"/>
        <v>40.99</v>
      </c>
      <c r="J239" s="18">
        <f t="shared" si="73"/>
        <v>0</v>
      </c>
      <c r="K239" s="18">
        <f t="shared" si="74"/>
        <v>0</v>
      </c>
      <c r="L239" s="19">
        <f t="shared" si="75"/>
        <v>0</v>
      </c>
      <c r="Q239" s="64"/>
    </row>
    <row r="240" spans="1:17" s="24" customFormat="1" ht="15.75" x14ac:dyDescent="0.2">
      <c r="A240" s="42" t="s">
        <v>403</v>
      </c>
      <c r="B240" s="42" t="s">
        <v>404</v>
      </c>
      <c r="C240" s="43" t="s">
        <v>37</v>
      </c>
      <c r="D240" s="38" t="e">
        <f>#REF!</f>
        <v>#REF!</v>
      </c>
      <c r="E240" s="38">
        <v>29.72</v>
      </c>
      <c r="F240" s="38">
        <v>3</v>
      </c>
      <c r="G240" s="67"/>
      <c r="H240" s="15">
        <v>0</v>
      </c>
      <c r="I240" s="18">
        <f t="shared" si="72"/>
        <v>89.16</v>
      </c>
      <c r="J240" s="18">
        <f t="shared" si="73"/>
        <v>0</v>
      </c>
      <c r="K240" s="18">
        <f t="shared" si="74"/>
        <v>0</v>
      </c>
      <c r="L240" s="19">
        <f t="shared" si="75"/>
        <v>0</v>
      </c>
      <c r="Q240" s="64"/>
    </row>
    <row r="241" spans="1:17" s="24" customFormat="1" ht="38.25" x14ac:dyDescent="0.2">
      <c r="A241" s="42" t="s">
        <v>405</v>
      </c>
      <c r="B241" s="42" t="s">
        <v>406</v>
      </c>
      <c r="C241" s="43" t="s">
        <v>37</v>
      </c>
      <c r="D241" s="38" t="e">
        <f>#REF!</f>
        <v>#REF!</v>
      </c>
      <c r="E241" s="38">
        <v>493.63</v>
      </c>
      <c r="F241" s="38">
        <v>2</v>
      </c>
      <c r="G241" s="67"/>
      <c r="H241" s="15">
        <v>0</v>
      </c>
      <c r="I241" s="18">
        <f t="shared" si="72"/>
        <v>987.26</v>
      </c>
      <c r="J241" s="18">
        <f t="shared" si="73"/>
        <v>0</v>
      </c>
      <c r="K241" s="18">
        <f t="shared" si="74"/>
        <v>0</v>
      </c>
      <c r="L241" s="19">
        <f t="shared" si="75"/>
        <v>0</v>
      </c>
      <c r="Q241" s="64"/>
    </row>
    <row r="242" spans="1:17" s="24" customFormat="1" ht="25.5" x14ac:dyDescent="0.2">
      <c r="A242" s="42" t="s">
        <v>407</v>
      </c>
      <c r="B242" s="42" t="s">
        <v>408</v>
      </c>
      <c r="C242" s="43" t="s">
        <v>29</v>
      </c>
      <c r="D242" s="38" t="e">
        <f>#REF!</f>
        <v>#REF!</v>
      </c>
      <c r="E242" s="38">
        <v>189.71</v>
      </c>
      <c r="F242" s="38">
        <v>2</v>
      </c>
      <c r="G242" s="67"/>
      <c r="H242" s="15">
        <v>0</v>
      </c>
      <c r="I242" s="18">
        <f t="shared" si="72"/>
        <v>379.42</v>
      </c>
      <c r="J242" s="18">
        <f t="shared" si="73"/>
        <v>0</v>
      </c>
      <c r="K242" s="18">
        <f t="shared" si="74"/>
        <v>0</v>
      </c>
      <c r="L242" s="19">
        <f t="shared" si="75"/>
        <v>0</v>
      </c>
      <c r="Q242" s="64"/>
    </row>
    <row r="243" spans="1:17" s="24" customFormat="1" ht="25.5" x14ac:dyDescent="0.2">
      <c r="A243" s="42" t="s">
        <v>409</v>
      </c>
      <c r="B243" s="42" t="s">
        <v>410</v>
      </c>
      <c r="C243" s="43" t="s">
        <v>37</v>
      </c>
      <c r="D243" s="38" t="e">
        <f>#REF!</f>
        <v>#REF!</v>
      </c>
      <c r="E243" s="38">
        <v>296.79000000000002</v>
      </c>
      <c r="F243" s="38">
        <v>4</v>
      </c>
      <c r="G243" s="67"/>
      <c r="H243" s="15">
        <v>0</v>
      </c>
      <c r="I243" s="18">
        <f t="shared" si="72"/>
        <v>1187.1600000000001</v>
      </c>
      <c r="J243" s="18">
        <f t="shared" si="73"/>
        <v>0</v>
      </c>
      <c r="K243" s="18">
        <f t="shared" si="74"/>
        <v>0</v>
      </c>
      <c r="L243" s="19">
        <f t="shared" si="75"/>
        <v>0</v>
      </c>
      <c r="Q243" s="64"/>
    </row>
    <row r="244" spans="1:17" s="24" customFormat="1" ht="15.75" x14ac:dyDescent="0.2">
      <c r="A244" s="42" t="s">
        <v>411</v>
      </c>
      <c r="B244" s="42" t="s">
        <v>412</v>
      </c>
      <c r="C244" s="43" t="s">
        <v>37</v>
      </c>
      <c r="D244" s="38" t="e">
        <f>#REF!</f>
        <v>#REF!</v>
      </c>
      <c r="E244" s="38">
        <v>263.49</v>
      </c>
      <c r="F244" s="38">
        <v>2</v>
      </c>
      <c r="G244" s="67"/>
      <c r="H244" s="15">
        <v>0</v>
      </c>
      <c r="I244" s="18">
        <f t="shared" si="72"/>
        <v>526.98</v>
      </c>
      <c r="J244" s="18">
        <f t="shared" si="73"/>
        <v>0</v>
      </c>
      <c r="K244" s="18">
        <f t="shared" si="74"/>
        <v>0</v>
      </c>
      <c r="L244" s="19">
        <f t="shared" si="75"/>
        <v>0</v>
      </c>
      <c r="Q244" s="64"/>
    </row>
    <row r="245" spans="1:17" s="24" customFormat="1" ht="15.75" x14ac:dyDescent="0.2">
      <c r="A245" s="42" t="s">
        <v>413</v>
      </c>
      <c r="B245" s="42" t="s">
        <v>414</v>
      </c>
      <c r="C245" s="43" t="s">
        <v>37</v>
      </c>
      <c r="D245" s="38" t="e">
        <f>#REF!</f>
        <v>#REF!</v>
      </c>
      <c r="E245" s="38">
        <v>112.47999999999999</v>
      </c>
      <c r="F245" s="38">
        <v>2</v>
      </c>
      <c r="G245" s="67"/>
      <c r="H245" s="15">
        <v>0</v>
      </c>
      <c r="I245" s="18">
        <f t="shared" si="72"/>
        <v>224.96</v>
      </c>
      <c r="J245" s="18">
        <f t="shared" si="73"/>
        <v>0</v>
      </c>
      <c r="K245" s="18">
        <f t="shared" si="74"/>
        <v>0</v>
      </c>
      <c r="L245" s="19">
        <f t="shared" si="75"/>
        <v>0</v>
      </c>
      <c r="Q245" s="64"/>
    </row>
    <row r="246" spans="1:17" s="24" customFormat="1" ht="25.5" x14ac:dyDescent="0.2">
      <c r="A246" s="42" t="s">
        <v>415</v>
      </c>
      <c r="B246" s="42" t="s">
        <v>416</v>
      </c>
      <c r="C246" s="43" t="s">
        <v>37</v>
      </c>
      <c r="D246" s="38" t="e">
        <f>#REF!</f>
        <v>#REF!</v>
      </c>
      <c r="E246" s="38">
        <v>116.46000000000001</v>
      </c>
      <c r="F246" s="38">
        <v>2</v>
      </c>
      <c r="G246" s="67"/>
      <c r="H246" s="15">
        <v>0</v>
      </c>
      <c r="I246" s="18">
        <f t="shared" si="72"/>
        <v>232.92</v>
      </c>
      <c r="J246" s="18">
        <f t="shared" si="73"/>
        <v>0</v>
      </c>
      <c r="K246" s="18">
        <f t="shared" si="74"/>
        <v>0</v>
      </c>
      <c r="L246" s="19">
        <f t="shared" si="75"/>
        <v>0</v>
      </c>
      <c r="Q246" s="64"/>
    </row>
    <row r="247" spans="1:17" s="24" customFormat="1" ht="25.5" x14ac:dyDescent="0.2">
      <c r="A247" s="42" t="s">
        <v>417</v>
      </c>
      <c r="B247" s="42" t="s">
        <v>418</v>
      </c>
      <c r="C247" s="43" t="s">
        <v>37</v>
      </c>
      <c r="D247" s="38" t="e">
        <f>#REF!</f>
        <v>#REF!</v>
      </c>
      <c r="E247" s="38">
        <v>31.61</v>
      </c>
      <c r="F247" s="38">
        <v>2</v>
      </c>
      <c r="G247" s="67"/>
      <c r="H247" s="15">
        <v>0</v>
      </c>
      <c r="I247" s="18">
        <f t="shared" si="72"/>
        <v>63.22</v>
      </c>
      <c r="J247" s="18">
        <f t="shared" si="73"/>
        <v>0</v>
      </c>
      <c r="K247" s="18">
        <f t="shared" si="74"/>
        <v>0</v>
      </c>
      <c r="L247" s="19">
        <f t="shared" si="75"/>
        <v>0</v>
      </c>
      <c r="Q247" s="64"/>
    </row>
    <row r="248" spans="1:17" s="24" customFormat="1" ht="15.75" x14ac:dyDescent="0.2">
      <c r="A248" s="42" t="s">
        <v>419</v>
      </c>
      <c r="B248" s="42" t="s">
        <v>420</v>
      </c>
      <c r="C248" s="43" t="s">
        <v>421</v>
      </c>
      <c r="D248" s="38" t="e">
        <f>#REF!</f>
        <v>#REF!</v>
      </c>
      <c r="E248" s="38">
        <v>1121.6199999999999</v>
      </c>
      <c r="F248" s="38">
        <v>1</v>
      </c>
      <c r="G248" s="67"/>
      <c r="H248" s="15">
        <v>0</v>
      </c>
      <c r="I248" s="18">
        <f t="shared" si="72"/>
        <v>1121.6199999999999</v>
      </c>
      <c r="J248" s="18">
        <f t="shared" si="73"/>
        <v>0</v>
      </c>
      <c r="K248" s="18">
        <f t="shared" si="74"/>
        <v>0</v>
      </c>
      <c r="L248" s="19">
        <f t="shared" si="75"/>
        <v>0</v>
      </c>
      <c r="Q248" s="64"/>
    </row>
    <row r="249" spans="1:17" s="24" customFormat="1" ht="15.75" x14ac:dyDescent="0.2">
      <c r="A249" s="16">
        <v>15</v>
      </c>
      <c r="B249" s="48" t="s">
        <v>460</v>
      </c>
      <c r="C249" s="49"/>
      <c r="D249" s="49"/>
      <c r="E249" s="49"/>
      <c r="F249" s="49"/>
      <c r="G249" s="66"/>
      <c r="H249" s="49"/>
      <c r="I249" s="51"/>
      <c r="J249" s="49"/>
      <c r="K249" s="49"/>
      <c r="L249" s="50"/>
      <c r="Q249" s="64"/>
    </row>
    <row r="250" spans="1:17" s="24" customFormat="1" ht="15.75" x14ac:dyDescent="0.2">
      <c r="A250" s="42" t="s">
        <v>422</v>
      </c>
      <c r="B250" s="42" t="s">
        <v>423</v>
      </c>
      <c r="C250" s="43" t="s">
        <v>29</v>
      </c>
      <c r="D250" s="38" t="e">
        <f>#REF!</f>
        <v>#REF!</v>
      </c>
      <c r="E250" s="38">
        <v>109.27</v>
      </c>
      <c r="F250" s="38">
        <v>13</v>
      </c>
      <c r="G250" s="67"/>
      <c r="H250" s="15">
        <v>0</v>
      </c>
      <c r="I250" s="18">
        <f>ROUND(F250*E250,2)</f>
        <v>1420.51</v>
      </c>
      <c r="J250" s="18">
        <f>ROUND(G250*E250,2)</f>
        <v>0</v>
      </c>
      <c r="K250" s="18">
        <f>ROUND(H250*E250,2)</f>
        <v>0</v>
      </c>
      <c r="L250" s="19">
        <f>K250/I250</f>
        <v>0</v>
      </c>
      <c r="Q250" s="64"/>
    </row>
    <row r="251" spans="1:17" s="24" customFormat="1" ht="15.75" x14ac:dyDescent="0.2">
      <c r="A251" s="42" t="s">
        <v>424</v>
      </c>
      <c r="B251" s="42" t="s">
        <v>425</v>
      </c>
      <c r="C251" s="43" t="s">
        <v>29</v>
      </c>
      <c r="D251" s="38" t="e">
        <f>#REF!</f>
        <v>#REF!</v>
      </c>
      <c r="E251" s="38">
        <v>43.489999999999995</v>
      </c>
      <c r="F251" s="38">
        <v>57</v>
      </c>
      <c r="G251" s="67"/>
      <c r="H251" s="15">
        <v>0</v>
      </c>
      <c r="I251" s="18">
        <f>ROUND(F251*E251,2)</f>
        <v>2478.9299999999998</v>
      </c>
      <c r="J251" s="18">
        <f>ROUND(G251*E251,2)</f>
        <v>0</v>
      </c>
      <c r="K251" s="18">
        <f>ROUND(H251*E251,2)</f>
        <v>0</v>
      </c>
      <c r="L251" s="19">
        <f t="shared" ref="L251:L257" si="76">K251/I251</f>
        <v>0</v>
      </c>
      <c r="Q251" s="64"/>
    </row>
    <row r="252" spans="1:17" s="24" customFormat="1" ht="15.75" x14ac:dyDescent="0.2">
      <c r="A252" s="42" t="s">
        <v>426</v>
      </c>
      <c r="B252" s="42" t="s">
        <v>427</v>
      </c>
      <c r="C252" s="43" t="s">
        <v>92</v>
      </c>
      <c r="D252" s="38" t="e">
        <f>#REF!</f>
        <v>#REF!</v>
      </c>
      <c r="E252" s="38">
        <v>566.02</v>
      </c>
      <c r="F252" s="38">
        <v>16.559999999999999</v>
      </c>
      <c r="G252" s="67"/>
      <c r="H252" s="15">
        <v>0</v>
      </c>
      <c r="I252" s="18">
        <f t="shared" ref="I252:I257" si="77">ROUND(F252*E252,2)</f>
        <v>9373.2900000000009</v>
      </c>
      <c r="J252" s="18">
        <f t="shared" ref="J252:J257" si="78">ROUND(G252*E252,2)</f>
        <v>0</v>
      </c>
      <c r="K252" s="18">
        <f t="shared" ref="K252:K257" si="79">ROUND(H252*E252,2)</f>
        <v>0</v>
      </c>
      <c r="L252" s="19">
        <f t="shared" si="76"/>
        <v>0</v>
      </c>
      <c r="Q252" s="64"/>
    </row>
    <row r="253" spans="1:17" s="24" customFormat="1" ht="25.5" x14ac:dyDescent="0.2">
      <c r="A253" s="42" t="s">
        <v>428</v>
      </c>
      <c r="B253" s="42" t="s">
        <v>429</v>
      </c>
      <c r="C253" s="43" t="s">
        <v>47</v>
      </c>
      <c r="D253" s="38" t="e">
        <f>#REF!</f>
        <v>#REF!</v>
      </c>
      <c r="E253" s="38">
        <v>558.75</v>
      </c>
      <c r="F253" s="38">
        <v>16.559999999999999</v>
      </c>
      <c r="G253" s="67"/>
      <c r="H253" s="15">
        <v>0</v>
      </c>
      <c r="I253" s="18">
        <f t="shared" si="77"/>
        <v>9252.9</v>
      </c>
      <c r="J253" s="18">
        <f t="shared" si="78"/>
        <v>0</v>
      </c>
      <c r="K253" s="18">
        <f t="shared" si="79"/>
        <v>0</v>
      </c>
      <c r="L253" s="19">
        <f t="shared" si="76"/>
        <v>0</v>
      </c>
      <c r="Q253" s="64"/>
    </row>
    <row r="254" spans="1:17" s="24" customFormat="1" ht="15.75" x14ac:dyDescent="0.2">
      <c r="A254" s="42" t="s">
        <v>430</v>
      </c>
      <c r="B254" s="42" t="s">
        <v>431</v>
      </c>
      <c r="C254" s="43" t="s">
        <v>47</v>
      </c>
      <c r="D254" s="38" t="e">
        <f>#REF!</f>
        <v>#REF!</v>
      </c>
      <c r="E254" s="38">
        <v>293.29000000000002</v>
      </c>
      <c r="F254" s="38">
        <v>5.14</v>
      </c>
      <c r="G254" s="67"/>
      <c r="H254" s="15">
        <v>0</v>
      </c>
      <c r="I254" s="18">
        <f t="shared" si="77"/>
        <v>1507.51</v>
      </c>
      <c r="J254" s="18">
        <f t="shared" si="78"/>
        <v>0</v>
      </c>
      <c r="K254" s="18">
        <f t="shared" si="79"/>
        <v>0</v>
      </c>
      <c r="L254" s="19">
        <f t="shared" si="76"/>
        <v>0</v>
      </c>
      <c r="Q254" s="64"/>
    </row>
    <row r="255" spans="1:17" s="24" customFormat="1" ht="15.75" x14ac:dyDescent="0.2">
      <c r="A255" s="42" t="s">
        <v>432</v>
      </c>
      <c r="B255" s="42" t="s">
        <v>433</v>
      </c>
      <c r="C255" s="43" t="s">
        <v>114</v>
      </c>
      <c r="D255" s="38" t="e">
        <f>#REF!</f>
        <v>#REF!</v>
      </c>
      <c r="E255" s="38">
        <v>26.12</v>
      </c>
      <c r="F255" s="38">
        <v>5</v>
      </c>
      <c r="G255" s="67"/>
      <c r="H255" s="15">
        <v>0</v>
      </c>
      <c r="I255" s="18">
        <f t="shared" si="77"/>
        <v>130.6</v>
      </c>
      <c r="J255" s="18">
        <f t="shared" si="78"/>
        <v>0</v>
      </c>
      <c r="K255" s="18">
        <f t="shared" si="79"/>
        <v>0</v>
      </c>
      <c r="L255" s="19">
        <f t="shared" si="76"/>
        <v>0</v>
      </c>
      <c r="Q255" s="64"/>
    </row>
    <row r="256" spans="1:17" s="24" customFormat="1" ht="15.75" x14ac:dyDescent="0.2">
      <c r="A256" s="42" t="s">
        <v>434</v>
      </c>
      <c r="B256" s="42" t="s">
        <v>435</v>
      </c>
      <c r="C256" s="43" t="s">
        <v>29</v>
      </c>
      <c r="D256" s="38" t="e">
        <f>#REF!</f>
        <v>#REF!</v>
      </c>
      <c r="E256" s="38">
        <v>92.41</v>
      </c>
      <c r="F256" s="38">
        <v>2</v>
      </c>
      <c r="G256" s="67"/>
      <c r="H256" s="15">
        <v>0</v>
      </c>
      <c r="I256" s="18">
        <f t="shared" si="77"/>
        <v>184.82</v>
      </c>
      <c r="J256" s="18">
        <f t="shared" si="78"/>
        <v>0</v>
      </c>
      <c r="K256" s="18">
        <f t="shared" si="79"/>
        <v>0</v>
      </c>
      <c r="L256" s="19">
        <f t="shared" si="76"/>
        <v>0</v>
      </c>
      <c r="Q256" s="64"/>
    </row>
    <row r="257" spans="1:17" s="24" customFormat="1" ht="15.75" x14ac:dyDescent="0.2">
      <c r="A257" s="42" t="s">
        <v>436</v>
      </c>
      <c r="B257" s="42" t="s">
        <v>437</v>
      </c>
      <c r="C257" s="43" t="s">
        <v>47</v>
      </c>
      <c r="D257" s="38" t="e">
        <f>#REF!</f>
        <v>#REF!</v>
      </c>
      <c r="E257" s="38">
        <v>2.5099999999999998</v>
      </c>
      <c r="F257" s="38">
        <v>384.08</v>
      </c>
      <c r="G257" s="67"/>
      <c r="H257" s="15">
        <v>0</v>
      </c>
      <c r="I257" s="18">
        <f t="shared" si="77"/>
        <v>964.04</v>
      </c>
      <c r="J257" s="18">
        <f t="shared" si="78"/>
        <v>0</v>
      </c>
      <c r="K257" s="18">
        <f t="shared" si="79"/>
        <v>0</v>
      </c>
      <c r="L257" s="19">
        <f t="shared" si="76"/>
        <v>0</v>
      </c>
      <c r="Q257" s="64"/>
    </row>
    <row r="258" spans="1:17" s="11" customFormat="1" x14ac:dyDescent="0.2">
      <c r="A258" s="91"/>
      <c r="B258" s="92"/>
      <c r="C258" s="92"/>
      <c r="D258" s="92"/>
      <c r="E258" s="92"/>
      <c r="F258" s="92"/>
      <c r="G258" s="92"/>
      <c r="H258" s="92"/>
      <c r="I258" s="92"/>
      <c r="J258" s="92"/>
      <c r="K258" s="92"/>
      <c r="L258" s="93"/>
      <c r="M258" s="10"/>
      <c r="N258" s="10"/>
      <c r="O258" s="10"/>
      <c r="P258" s="10"/>
      <c r="Q258" s="10"/>
    </row>
    <row r="259" spans="1:17" s="11" customFormat="1" ht="16.5" customHeight="1" x14ac:dyDescent="0.2">
      <c r="A259" s="83" t="s">
        <v>545</v>
      </c>
      <c r="B259" s="84"/>
      <c r="C259" s="84"/>
      <c r="D259" s="84"/>
      <c r="E259" s="84"/>
      <c r="F259" s="84"/>
      <c r="G259" s="84"/>
      <c r="H259" s="84"/>
      <c r="I259" s="57">
        <f>SUM(I19:I257)+1</f>
        <v>1251009.4799999997</v>
      </c>
      <c r="J259" s="57">
        <f>SUM(J19:J257)</f>
        <v>60632.640000000007</v>
      </c>
      <c r="K259" s="57">
        <f>'medições totais'!B18</f>
        <v>594533.02000000014</v>
      </c>
      <c r="L259" s="56">
        <f>K259/G13</f>
        <v>0.50026567722837012</v>
      </c>
      <c r="M259" s="10"/>
      <c r="N259" s="10"/>
      <c r="O259" s="10"/>
      <c r="P259" s="10"/>
      <c r="Q259" s="10"/>
    </row>
    <row r="260" spans="1:17" x14ac:dyDescent="0.2">
      <c r="A260" s="90"/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</row>
    <row r="262" spans="1:17" x14ac:dyDescent="0.2">
      <c r="B262" s="61"/>
      <c r="K262" s="64"/>
    </row>
    <row r="263" spans="1:17" x14ac:dyDescent="0.2">
      <c r="A263" s="69" t="s">
        <v>546</v>
      </c>
    </row>
  </sheetData>
  <mergeCells count="34">
    <mergeCell ref="C1:L5"/>
    <mergeCell ref="A6:F6"/>
    <mergeCell ref="G6:J6"/>
    <mergeCell ref="A7:F8"/>
    <mergeCell ref="G7:J8"/>
    <mergeCell ref="A260:L260"/>
    <mergeCell ref="A258:L258"/>
    <mergeCell ref="A9:F9"/>
    <mergeCell ref="G9:J9"/>
    <mergeCell ref="A10:F11"/>
    <mergeCell ref="G10:J11"/>
    <mergeCell ref="K10:K11"/>
    <mergeCell ref="A13:B14"/>
    <mergeCell ref="C13:F14"/>
    <mergeCell ref="G13:H14"/>
    <mergeCell ref="I13:J14"/>
    <mergeCell ref="K13:L14"/>
    <mergeCell ref="A12:B12"/>
    <mergeCell ref="A15:L15"/>
    <mergeCell ref="A16:A17"/>
    <mergeCell ref="C12:F12"/>
    <mergeCell ref="L16:L17"/>
    <mergeCell ref="L7:L8"/>
    <mergeCell ref="G12:H12"/>
    <mergeCell ref="I12:J12"/>
    <mergeCell ref="A259:H259"/>
    <mergeCell ref="B16:B17"/>
    <mergeCell ref="C16:C17"/>
    <mergeCell ref="D16:D17"/>
    <mergeCell ref="F16:H16"/>
    <mergeCell ref="I16:K16"/>
    <mergeCell ref="K7:K8"/>
    <mergeCell ref="K12:L12"/>
    <mergeCell ref="L10:L11"/>
  </mergeCells>
  <printOptions horizontalCentered="1"/>
  <pageMargins left="0.31496062992125984" right="0.31496062992125984" top="1.1811023622047245" bottom="0.78740157480314965" header="0.31496062992125984" footer="0.31496062992125984"/>
  <pageSetup paperSize="9" scale="62" fitToHeight="0" orientation="landscape" r:id="rId1"/>
  <headerFoot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8"/>
  <sheetViews>
    <sheetView topLeftCell="A10" zoomScaleNormal="100" workbookViewId="0">
      <selection activeCell="I22" sqref="I22"/>
    </sheetView>
  </sheetViews>
  <sheetFormatPr defaultColWidth="9" defaultRowHeight="14.25" x14ac:dyDescent="0.2"/>
  <cols>
    <col min="1" max="1" width="9" style="62"/>
    <col min="2" max="2" width="10.375" style="62" customWidth="1"/>
    <col min="3" max="3" width="13.875" style="62" customWidth="1"/>
    <col min="4" max="16384" width="9" style="62"/>
  </cols>
  <sheetData>
    <row r="1" spans="1:13" ht="16.5" customHeight="1" thickBot="1" x14ac:dyDescent="0.25">
      <c r="A1" s="132"/>
      <c r="B1" s="133"/>
      <c r="C1" s="134" t="s">
        <v>476</v>
      </c>
      <c r="D1" s="135"/>
      <c r="E1" s="135"/>
      <c r="F1" s="135"/>
      <c r="G1" s="135"/>
      <c r="H1" s="135"/>
      <c r="I1" s="135"/>
      <c r="J1" s="135"/>
      <c r="K1" s="135"/>
      <c r="L1" s="135"/>
      <c r="M1" s="136"/>
    </row>
    <row r="2" spans="1:13" x14ac:dyDescent="0.2">
      <c r="A2" s="137"/>
      <c r="B2" s="138"/>
      <c r="C2" s="139" t="s">
        <v>477</v>
      </c>
      <c r="D2" s="140"/>
      <c r="E2" s="140"/>
      <c r="F2" s="140"/>
      <c r="G2" s="141"/>
      <c r="H2" s="139" t="s">
        <v>478</v>
      </c>
      <c r="I2" s="140"/>
      <c r="J2" s="140"/>
      <c r="K2" s="140"/>
      <c r="L2" s="140"/>
      <c r="M2" s="141"/>
    </row>
    <row r="3" spans="1:13" ht="15" customHeight="1" thickBot="1" x14ac:dyDescent="0.25">
      <c r="A3" s="137"/>
      <c r="B3" s="138"/>
      <c r="C3" s="142" t="s">
        <v>479</v>
      </c>
      <c r="D3" s="143"/>
      <c r="E3" s="143"/>
      <c r="F3" s="143"/>
      <c r="G3" s="144"/>
      <c r="H3" s="145" t="s">
        <v>480</v>
      </c>
      <c r="I3" s="143"/>
      <c r="J3" s="143"/>
      <c r="K3" s="143"/>
      <c r="L3" s="143"/>
      <c r="M3" s="144"/>
    </row>
    <row r="4" spans="1:13" x14ac:dyDescent="0.2">
      <c r="A4" s="137"/>
      <c r="B4" s="138"/>
      <c r="C4" s="139" t="s">
        <v>481</v>
      </c>
      <c r="D4" s="140"/>
      <c r="E4" s="140"/>
      <c r="F4" s="140"/>
      <c r="G4" s="141"/>
      <c r="H4" s="146" t="s">
        <v>482</v>
      </c>
      <c r="I4" s="147"/>
      <c r="J4" s="147"/>
      <c r="K4" s="148"/>
      <c r="L4" s="149"/>
      <c r="M4" s="150"/>
    </row>
    <row r="5" spans="1:13" ht="15" customHeight="1" thickBot="1" x14ac:dyDescent="0.25">
      <c r="A5" s="151"/>
      <c r="B5" s="152"/>
      <c r="C5" s="153" t="s">
        <v>483</v>
      </c>
      <c r="D5" s="154"/>
      <c r="E5" s="154"/>
      <c r="F5" s="154"/>
      <c r="G5" s="155"/>
      <c r="H5" s="156"/>
      <c r="I5" s="157"/>
      <c r="J5" s="157"/>
      <c r="K5" s="158"/>
      <c r="L5" s="159"/>
      <c r="M5" s="160"/>
    </row>
    <row r="6" spans="1:13" ht="15" thickBot="1" x14ac:dyDescent="0.25">
      <c r="A6" s="161"/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3"/>
    </row>
    <row r="7" spans="1:13" x14ac:dyDescent="0.2">
      <c r="A7" s="119" t="s">
        <v>484</v>
      </c>
      <c r="B7" s="121" t="s">
        <v>485</v>
      </c>
      <c r="C7" s="122"/>
      <c r="D7" s="125" t="s">
        <v>486</v>
      </c>
      <c r="E7" s="127" t="s">
        <v>487</v>
      </c>
      <c r="F7" s="128"/>
      <c r="G7" s="128"/>
      <c r="H7" s="128"/>
      <c r="I7" s="128"/>
      <c r="J7" s="129"/>
      <c r="K7" s="127" t="s">
        <v>488</v>
      </c>
      <c r="L7" s="129"/>
      <c r="M7" s="130" t="s">
        <v>489</v>
      </c>
    </row>
    <row r="8" spans="1:13" ht="15" thickBot="1" x14ac:dyDescent="0.25">
      <c r="A8" s="120"/>
      <c r="B8" s="123"/>
      <c r="C8" s="124"/>
      <c r="D8" s="126"/>
      <c r="E8" s="77" t="s">
        <v>490</v>
      </c>
      <c r="F8" s="77" t="s">
        <v>491</v>
      </c>
      <c r="G8" s="77" t="s">
        <v>492</v>
      </c>
      <c r="H8" s="77" t="s">
        <v>493</v>
      </c>
      <c r="I8" s="77" t="s">
        <v>494</v>
      </c>
      <c r="J8" s="77" t="s">
        <v>495</v>
      </c>
      <c r="K8" s="77" t="s">
        <v>496</v>
      </c>
      <c r="L8" s="77" t="s">
        <v>497</v>
      </c>
      <c r="M8" s="131"/>
    </row>
    <row r="9" spans="1:13" x14ac:dyDescent="0.2">
      <c r="A9" s="72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</row>
    <row r="10" spans="1:13" ht="14.25" customHeight="1" x14ac:dyDescent="0.2">
      <c r="A10" s="75">
        <f>[2]BM10!A62</f>
        <v>5</v>
      </c>
      <c r="B10" s="117" t="s">
        <v>445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</row>
    <row r="11" spans="1:13" ht="13.9" customHeight="1" x14ac:dyDescent="0.2">
      <c r="A11" s="73"/>
      <c r="B11" s="164"/>
      <c r="C11" s="165"/>
      <c r="D11" s="165"/>
      <c r="E11" s="165"/>
      <c r="F11" s="166"/>
      <c r="G11" s="166"/>
      <c r="H11" s="166"/>
      <c r="I11" s="166"/>
      <c r="J11" s="166"/>
      <c r="K11" s="166"/>
      <c r="L11" s="166"/>
      <c r="M11" s="73"/>
    </row>
    <row r="12" spans="1:13" ht="13.9" customHeight="1" x14ac:dyDescent="0.2">
      <c r="A12" s="76" t="str">
        <f>[2]BM10!A64</f>
        <v>5.2</v>
      </c>
      <c r="B12" s="118" t="str">
        <f>[2]BM10!B64</f>
        <v>TELHA TERMOACÚSTICA TRAPEZOIDAL INCLINAÇÃO 17.6%</v>
      </c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</row>
    <row r="13" spans="1:13" ht="13.9" customHeight="1" x14ac:dyDescent="0.2">
      <c r="A13" s="73"/>
      <c r="B13" s="167"/>
      <c r="C13" s="168"/>
      <c r="D13" s="165"/>
      <c r="E13" s="165"/>
      <c r="F13" s="166"/>
      <c r="G13" s="166"/>
      <c r="H13" s="166"/>
      <c r="I13" s="166"/>
      <c r="J13" s="166"/>
      <c r="K13" s="169" t="s">
        <v>538</v>
      </c>
      <c r="L13" s="170">
        <f>SUM(L14:L16)</f>
        <v>167.97</v>
      </c>
      <c r="M13" s="73"/>
    </row>
    <row r="14" spans="1:13" ht="13.9" customHeight="1" x14ac:dyDescent="0.2">
      <c r="A14" s="73"/>
      <c r="B14" s="171" t="s">
        <v>539</v>
      </c>
      <c r="C14" s="168"/>
      <c r="D14" s="165">
        <v>1</v>
      </c>
      <c r="E14" s="165">
        <v>5</v>
      </c>
      <c r="F14" s="166"/>
      <c r="G14" s="166">
        <v>7.01</v>
      </c>
      <c r="H14" s="166"/>
      <c r="I14" s="166"/>
      <c r="J14" s="166"/>
      <c r="K14" s="166">
        <f>ROUND(E14*G14,2)</f>
        <v>35.049999999999997</v>
      </c>
      <c r="L14" s="166">
        <f>K14*D14</f>
        <v>35.049999999999997</v>
      </c>
      <c r="M14" s="73"/>
    </row>
    <row r="15" spans="1:13" ht="13.9" customHeight="1" x14ac:dyDescent="0.2">
      <c r="A15" s="73"/>
      <c r="B15" s="171" t="s">
        <v>540</v>
      </c>
      <c r="C15" s="168"/>
      <c r="D15" s="165">
        <v>1</v>
      </c>
      <c r="E15" s="172">
        <v>19</v>
      </c>
      <c r="F15" s="166"/>
      <c r="G15" s="165">
        <v>6.7</v>
      </c>
      <c r="H15" s="166"/>
      <c r="I15" s="166"/>
      <c r="J15" s="166"/>
      <c r="K15" s="166">
        <f t="shared" ref="K15:K16" si="0">ROUND(E15*G15,2)</f>
        <v>127.3</v>
      </c>
      <c r="L15" s="166">
        <f>K15*D15</f>
        <v>127.3</v>
      </c>
      <c r="M15" s="73"/>
    </row>
    <row r="16" spans="1:13" ht="13.9" customHeight="1" x14ac:dyDescent="0.2">
      <c r="A16" s="73"/>
      <c r="B16" s="171" t="s">
        <v>540</v>
      </c>
      <c r="C16" s="168"/>
      <c r="D16" s="165">
        <v>1</v>
      </c>
      <c r="E16" s="166">
        <v>5.35</v>
      </c>
      <c r="F16" s="166"/>
      <c r="G16" s="165">
        <v>1.05</v>
      </c>
      <c r="H16" s="166"/>
      <c r="I16" s="166"/>
      <c r="J16" s="166"/>
      <c r="K16" s="166">
        <f t="shared" si="0"/>
        <v>5.62</v>
      </c>
      <c r="L16" s="166">
        <f>K16*D16</f>
        <v>5.62</v>
      </c>
      <c r="M16" s="73"/>
    </row>
    <row r="17" spans="1:13" ht="13.9" customHeight="1" x14ac:dyDescent="0.2">
      <c r="A17" s="73"/>
      <c r="B17" s="164"/>
      <c r="C17" s="165"/>
      <c r="D17" s="165"/>
      <c r="E17" s="165"/>
      <c r="F17" s="166"/>
      <c r="G17" s="166"/>
      <c r="H17" s="166"/>
      <c r="I17" s="166"/>
      <c r="J17" s="166"/>
      <c r="K17" s="166"/>
      <c r="L17" s="166"/>
      <c r="M17" s="73"/>
    </row>
    <row r="18" spans="1:13" ht="13.9" customHeight="1" x14ac:dyDescent="0.2">
      <c r="A18" s="76" t="str">
        <f>[2]BM10!A68</f>
        <v>5.6</v>
      </c>
      <c r="B18" s="118" t="str">
        <f>[2]BM10!B68</f>
        <v>CUMEEIRA TERMOACÚSTICA</v>
      </c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</row>
    <row r="19" spans="1:13" ht="13.9" customHeight="1" x14ac:dyDescent="0.2">
      <c r="A19" s="73"/>
      <c r="B19" s="167"/>
      <c r="C19" s="168"/>
      <c r="D19" s="165"/>
      <c r="E19" s="165"/>
      <c r="F19" s="166"/>
      <c r="G19" s="166"/>
      <c r="H19" s="166"/>
      <c r="I19" s="166"/>
      <c r="J19" s="166"/>
      <c r="K19" s="169" t="s">
        <v>538</v>
      </c>
      <c r="L19" s="170">
        <f>SUM(L20:L21)</f>
        <v>24</v>
      </c>
      <c r="M19" s="73"/>
    </row>
    <row r="20" spans="1:13" ht="13.9" customHeight="1" x14ac:dyDescent="0.2">
      <c r="A20" s="73"/>
      <c r="B20" s="171" t="s">
        <v>539</v>
      </c>
      <c r="C20" s="168"/>
      <c r="D20" s="165">
        <v>1</v>
      </c>
      <c r="E20" s="165">
        <v>5</v>
      </c>
      <c r="F20" s="166"/>
      <c r="G20" s="166"/>
      <c r="H20" s="166"/>
      <c r="I20" s="166"/>
      <c r="J20" s="166"/>
      <c r="K20" s="165">
        <f>E20</f>
        <v>5</v>
      </c>
      <c r="L20" s="166">
        <f>K20*D20</f>
        <v>5</v>
      </c>
      <c r="M20" s="73"/>
    </row>
    <row r="21" spans="1:13" ht="13.9" customHeight="1" x14ac:dyDescent="0.2">
      <c r="A21" s="73"/>
      <c r="B21" s="171" t="s">
        <v>540</v>
      </c>
      <c r="C21" s="168"/>
      <c r="D21" s="165">
        <v>1</v>
      </c>
      <c r="E21" s="172">
        <v>19</v>
      </c>
      <c r="F21" s="166"/>
      <c r="G21" s="166"/>
      <c r="H21" s="166"/>
      <c r="I21" s="166"/>
      <c r="J21" s="166"/>
      <c r="K21" s="166">
        <f>E21</f>
        <v>19</v>
      </c>
      <c r="L21" s="166">
        <f>K21*D21</f>
        <v>19</v>
      </c>
      <c r="M21" s="73"/>
    </row>
    <row r="22" spans="1:13" ht="13.9" customHeight="1" x14ac:dyDescent="0.2">
      <c r="A22" s="73"/>
      <c r="B22" s="164"/>
      <c r="C22" s="165"/>
      <c r="D22" s="165"/>
      <c r="E22" s="165"/>
      <c r="F22" s="166"/>
      <c r="G22" s="166"/>
      <c r="H22" s="166"/>
      <c r="I22" s="166"/>
      <c r="J22" s="166"/>
      <c r="K22" s="166"/>
      <c r="L22" s="166"/>
      <c r="M22" s="73"/>
    </row>
    <row r="23" spans="1:13" ht="13.9" customHeight="1" x14ac:dyDescent="0.2">
      <c r="A23" s="76" t="str">
        <f>[2]BM10!A75</f>
        <v>5.13</v>
      </c>
      <c r="B23" s="118" t="str">
        <f>[2]BM10!B75</f>
        <v>Estrutura Metálica p/ Cobertura c/Vigas-Treliça e terças na garagem</v>
      </c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</row>
    <row r="24" spans="1:13" ht="27" customHeight="1" x14ac:dyDescent="0.2">
      <c r="A24" s="73"/>
      <c r="B24" s="167"/>
      <c r="C24" s="168"/>
      <c r="D24" s="165"/>
      <c r="E24" s="165"/>
      <c r="F24" s="166"/>
      <c r="G24" s="166"/>
      <c r="H24" s="166"/>
      <c r="I24" s="166"/>
      <c r="J24" s="166"/>
      <c r="K24" s="169" t="s">
        <v>538</v>
      </c>
      <c r="L24" s="170">
        <f>SUM(L25:L27)</f>
        <v>186.97000000000003</v>
      </c>
      <c r="M24" s="73"/>
    </row>
    <row r="25" spans="1:13" ht="15.6" customHeight="1" x14ac:dyDescent="0.2">
      <c r="A25" s="73"/>
      <c r="B25" s="171" t="s">
        <v>539</v>
      </c>
      <c r="C25" s="168"/>
      <c r="D25" s="165">
        <v>1</v>
      </c>
      <c r="E25" s="165">
        <v>5</v>
      </c>
      <c r="F25" s="166"/>
      <c r="G25" s="166">
        <v>7.01</v>
      </c>
      <c r="H25" s="166"/>
      <c r="I25" s="166"/>
      <c r="J25" s="166"/>
      <c r="K25" s="166">
        <f>ROUND(E25*G25,2)</f>
        <v>35.049999999999997</v>
      </c>
      <c r="L25" s="166">
        <f>K25*D25</f>
        <v>35.049999999999997</v>
      </c>
      <c r="M25" s="73"/>
    </row>
    <row r="26" spans="1:13" x14ac:dyDescent="0.2">
      <c r="A26" s="73"/>
      <c r="B26" s="171" t="s">
        <v>540</v>
      </c>
      <c r="C26" s="168"/>
      <c r="D26" s="165">
        <v>1</v>
      </c>
      <c r="E26" s="172">
        <v>19</v>
      </c>
      <c r="F26" s="166"/>
      <c r="G26" s="165">
        <v>7.7</v>
      </c>
      <c r="H26" s="166"/>
      <c r="I26" s="166"/>
      <c r="J26" s="166"/>
      <c r="K26" s="166">
        <f t="shared" ref="K26:K27" si="1">ROUND(E26*G26,2)</f>
        <v>146.30000000000001</v>
      </c>
      <c r="L26" s="166">
        <f>K26*D26</f>
        <v>146.30000000000001</v>
      </c>
      <c r="M26" s="73"/>
    </row>
    <row r="27" spans="1:13" x14ac:dyDescent="0.2">
      <c r="A27" s="73"/>
      <c r="B27" s="171" t="s">
        <v>540</v>
      </c>
      <c r="C27" s="168"/>
      <c r="D27" s="165">
        <v>1</v>
      </c>
      <c r="E27" s="166">
        <v>5.35</v>
      </c>
      <c r="F27" s="166"/>
      <c r="G27" s="165">
        <v>1.05</v>
      </c>
      <c r="H27" s="166"/>
      <c r="I27" s="166"/>
      <c r="J27" s="166"/>
      <c r="K27" s="166">
        <f t="shared" si="1"/>
        <v>5.62</v>
      </c>
      <c r="L27" s="166">
        <f>K27*D27</f>
        <v>5.62</v>
      </c>
      <c r="M27" s="73"/>
    </row>
    <row r="28" spans="1:13" x14ac:dyDescent="0.2">
      <c r="A28" s="73"/>
      <c r="B28" s="166"/>
      <c r="C28" s="166"/>
      <c r="D28" s="173"/>
      <c r="E28" s="173"/>
      <c r="F28" s="173"/>
      <c r="G28" s="173"/>
      <c r="H28" s="166"/>
      <c r="I28" s="166"/>
      <c r="J28" s="166"/>
      <c r="K28" s="165"/>
      <c r="L28" s="165"/>
      <c r="M28" s="73"/>
    </row>
    <row r="29" spans="1:13" ht="14.25" customHeight="1" x14ac:dyDescent="0.2">
      <c r="A29" s="76" t="s">
        <v>537</v>
      </c>
      <c r="B29" s="118" t="str">
        <f>[2]BM10!B78</f>
        <v>Calha em chapa de aço galvanizado nº 26, desenvolvimento 86 cm (fundo=32 cm, laterais=15 cm, bordas=12cm)</v>
      </c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</row>
    <row r="30" spans="1:13" ht="15" x14ac:dyDescent="0.2">
      <c r="A30" s="73"/>
      <c r="B30" s="167"/>
      <c r="C30" s="168"/>
      <c r="D30" s="165"/>
      <c r="E30" s="165"/>
      <c r="F30" s="165"/>
      <c r="G30" s="165"/>
      <c r="H30" s="166"/>
      <c r="I30" s="166"/>
      <c r="J30" s="166"/>
      <c r="K30" s="169" t="s">
        <v>538</v>
      </c>
      <c r="L30" s="170">
        <f>SUM(L31:L32)</f>
        <v>48</v>
      </c>
      <c r="M30" s="73"/>
    </row>
    <row r="31" spans="1:13" x14ac:dyDescent="0.2">
      <c r="A31" s="73"/>
      <c r="B31" s="174" t="s">
        <v>540</v>
      </c>
      <c r="C31" s="174"/>
      <c r="D31" s="165">
        <v>2</v>
      </c>
      <c r="E31" s="165">
        <v>19</v>
      </c>
      <c r="F31" s="165"/>
      <c r="G31" s="165"/>
      <c r="H31" s="166"/>
      <c r="I31" s="166"/>
      <c r="J31" s="166"/>
      <c r="K31" s="165">
        <f>E31</f>
        <v>19</v>
      </c>
      <c r="L31" s="165">
        <f>K31*D31</f>
        <v>38</v>
      </c>
      <c r="M31" s="73"/>
    </row>
    <row r="32" spans="1:13" x14ac:dyDescent="0.2">
      <c r="A32" s="74"/>
      <c r="B32" s="174" t="s">
        <v>541</v>
      </c>
      <c r="C32" s="174"/>
      <c r="D32" s="172">
        <v>2</v>
      </c>
      <c r="E32" s="172">
        <v>5</v>
      </c>
      <c r="F32" s="74"/>
      <c r="G32" s="74"/>
      <c r="H32" s="74"/>
      <c r="I32" s="74"/>
      <c r="J32" s="74"/>
      <c r="K32" s="165">
        <f>E32</f>
        <v>5</v>
      </c>
      <c r="L32" s="165">
        <f>K32*D32</f>
        <v>10</v>
      </c>
      <c r="M32" s="73"/>
    </row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3.9" customHeight="1" x14ac:dyDescent="0.2"/>
    <row r="58" ht="14.4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spans="7:7" ht="14.25" customHeight="1" x14ac:dyDescent="0.2"/>
    <row r="66" spans="7:7" ht="14.25" customHeight="1" x14ac:dyDescent="0.2"/>
    <row r="70" spans="7:7" ht="22.5" customHeight="1" x14ac:dyDescent="0.2"/>
    <row r="77" spans="7:7" x14ac:dyDescent="0.2">
      <c r="G77" s="175" t="e">
        <f>'[2]MEM_CAL BM10'!#REF!</f>
        <v>#REF!</v>
      </c>
    </row>
    <row r="79" spans="7:7" ht="28.5" customHeight="1" x14ac:dyDescent="0.2"/>
    <row r="81" ht="14.25" customHeight="1" x14ac:dyDescent="0.2"/>
    <row r="86" ht="30.75" customHeight="1" x14ac:dyDescent="0.2"/>
    <row r="87" ht="14.25" customHeight="1" x14ac:dyDescent="0.2"/>
    <row r="88" ht="27.75" customHeight="1" x14ac:dyDescent="0.2"/>
    <row r="91" ht="28.15" customHeight="1" x14ac:dyDescent="0.2"/>
    <row r="98" ht="31.5" customHeight="1" x14ac:dyDescent="0.2"/>
    <row r="105" ht="14.25" customHeight="1" x14ac:dyDescent="0.2"/>
    <row r="110" ht="33" customHeight="1" x14ac:dyDescent="0.2"/>
    <row r="112" ht="14.25" customHeight="1" x14ac:dyDescent="0.2"/>
    <row r="121" ht="27.6" customHeight="1" x14ac:dyDescent="0.2"/>
    <row r="123" ht="13.9" customHeight="1" x14ac:dyDescent="0.2"/>
    <row r="128" ht="14.25" customHeight="1" x14ac:dyDescent="0.2"/>
    <row r="130" ht="14.25" customHeight="1" x14ac:dyDescent="0.2"/>
    <row r="134" ht="13.9" customHeight="1" x14ac:dyDescent="0.2"/>
    <row r="148" ht="43.5" customHeight="1" x14ac:dyDescent="0.2"/>
    <row r="149" ht="28.15" customHeight="1" x14ac:dyDescent="0.2"/>
    <row r="151" ht="13.9" customHeight="1" x14ac:dyDescent="0.2"/>
    <row r="158" ht="14.25" customHeight="1" x14ac:dyDescent="0.2"/>
    <row r="162" ht="13.9" customHeight="1" x14ac:dyDescent="0.2"/>
    <row r="168" ht="25.5" customHeight="1" x14ac:dyDescent="0.2"/>
    <row r="174" ht="14.25" customHeight="1" x14ac:dyDescent="0.2"/>
    <row r="180" ht="24" customHeight="1" x14ac:dyDescent="0.2"/>
    <row r="181" ht="37.9" customHeight="1" x14ac:dyDescent="0.2"/>
    <row r="191" ht="14.25" customHeight="1" x14ac:dyDescent="0.2"/>
    <row r="200" ht="23.45" customHeight="1" x14ac:dyDescent="0.2"/>
    <row r="203" ht="31.5" customHeight="1" x14ac:dyDescent="0.2"/>
    <row r="204" ht="30" customHeight="1" x14ac:dyDescent="0.2"/>
    <row r="205" ht="28.5" customHeight="1" x14ac:dyDescent="0.2"/>
    <row r="206" ht="30" customHeight="1" x14ac:dyDescent="0.2"/>
    <row r="207" ht="26.25" customHeight="1" x14ac:dyDescent="0.2"/>
    <row r="208" ht="23.25" customHeight="1" x14ac:dyDescent="0.2"/>
    <row r="209" ht="23.25" customHeight="1" x14ac:dyDescent="0.2"/>
    <row r="210" ht="24.75" customHeight="1" x14ac:dyDescent="0.2"/>
    <row r="211" ht="27" customHeight="1" x14ac:dyDescent="0.2"/>
    <row r="212" ht="28.5" customHeight="1" x14ac:dyDescent="0.2"/>
    <row r="213" ht="25.5" customHeight="1" x14ac:dyDescent="0.2"/>
    <row r="214" ht="25.5" customHeight="1" x14ac:dyDescent="0.2"/>
    <row r="224" ht="28.15" customHeight="1" x14ac:dyDescent="0.2"/>
    <row r="227" ht="29.25" customHeight="1" x14ac:dyDescent="0.2"/>
    <row r="228" ht="30" customHeight="1" x14ac:dyDescent="0.2"/>
    <row r="229" ht="25.5" customHeight="1" x14ac:dyDescent="0.2"/>
    <row r="230" ht="29.25" customHeight="1" x14ac:dyDescent="0.2"/>
    <row r="231" ht="27" customHeight="1" x14ac:dyDescent="0.2"/>
    <row r="232" ht="30.75" customHeight="1" x14ac:dyDescent="0.2"/>
    <row r="233" ht="24" customHeight="1" x14ac:dyDescent="0.2"/>
    <row r="234" ht="28.5" customHeight="1" x14ac:dyDescent="0.2"/>
    <row r="235" ht="27.75" customHeight="1" x14ac:dyDescent="0.2"/>
    <row r="236" ht="24" customHeight="1" x14ac:dyDescent="0.2"/>
    <row r="237" ht="25.5" customHeight="1" x14ac:dyDescent="0.2"/>
    <row r="238" ht="25.5" customHeight="1" x14ac:dyDescent="0.2"/>
  </sheetData>
  <protectedRanges>
    <protectedRange sqref="L7" name="Intervalo1_1_2"/>
    <protectedRange sqref="L23 L29 L18 L12" name="Intervalo1_1_1_3"/>
  </protectedRanges>
  <mergeCells count="35">
    <mergeCell ref="B27:C27"/>
    <mergeCell ref="B29:M29"/>
    <mergeCell ref="B30:C30"/>
    <mergeCell ref="B31:C31"/>
    <mergeCell ref="B32:C32"/>
    <mergeCell ref="B23:M23"/>
    <mergeCell ref="B24:C24"/>
    <mergeCell ref="B25:C25"/>
    <mergeCell ref="B16:C16"/>
    <mergeCell ref="B18:M18"/>
    <mergeCell ref="B10:M10"/>
    <mergeCell ref="B12:M12"/>
    <mergeCell ref="B13:C13"/>
    <mergeCell ref="B14:C14"/>
    <mergeCell ref="B15:C15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  <mergeCell ref="A7:A8"/>
    <mergeCell ref="B7:C8"/>
    <mergeCell ref="B19:C19"/>
    <mergeCell ref="B20:C20"/>
    <mergeCell ref="B21:C21"/>
    <mergeCell ref="D7:D8"/>
    <mergeCell ref="E7:J7"/>
    <mergeCell ref="K7:L7"/>
    <mergeCell ref="M7:M8"/>
    <mergeCell ref="B26:C26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18"/>
  <sheetViews>
    <sheetView workbookViewId="0">
      <selection activeCell="B19" sqref="B19"/>
    </sheetView>
  </sheetViews>
  <sheetFormatPr defaultRowHeight="14.25" x14ac:dyDescent="0.2"/>
  <cols>
    <col min="2" max="2" width="14.125" bestFit="1" customWidth="1"/>
    <col min="6" max="6" width="14.125" bestFit="1" customWidth="1"/>
  </cols>
  <sheetData>
    <row r="7" spans="1:6" x14ac:dyDescent="0.2">
      <c r="A7" s="62" t="s">
        <v>503</v>
      </c>
      <c r="B7" s="70">
        <v>55322.669999999991</v>
      </c>
    </row>
    <row r="8" spans="1:6" x14ac:dyDescent="0.2">
      <c r="A8" s="62" t="s">
        <v>504</v>
      </c>
      <c r="B8" s="70">
        <v>81506.110000000015</v>
      </c>
    </row>
    <row r="9" spans="1:6" x14ac:dyDescent="0.2">
      <c r="A9" s="62" t="s">
        <v>505</v>
      </c>
      <c r="B9" s="70">
        <v>79324.279999999984</v>
      </c>
    </row>
    <row r="10" spans="1:6" x14ac:dyDescent="0.2">
      <c r="A10" s="62" t="s">
        <v>506</v>
      </c>
      <c r="B10" s="70">
        <v>48629.340000000004</v>
      </c>
      <c r="F10" s="71">
        <f>SUM(B7:B11)</f>
        <v>327433.08</v>
      </c>
    </row>
    <row r="11" spans="1:6" x14ac:dyDescent="0.2">
      <c r="A11" t="s">
        <v>502</v>
      </c>
      <c r="B11" s="70">
        <v>62650.68</v>
      </c>
    </row>
    <row r="12" spans="1:6" x14ac:dyDescent="0.2">
      <c r="A12" s="62" t="s">
        <v>501</v>
      </c>
      <c r="B12" s="70">
        <v>49991.87</v>
      </c>
    </row>
    <row r="13" spans="1:6" s="62" customFormat="1" x14ac:dyDescent="0.2">
      <c r="A13" s="62" t="s">
        <v>507</v>
      </c>
      <c r="B13" s="70">
        <v>76515.850000000006</v>
      </c>
    </row>
    <row r="14" spans="1:6" x14ac:dyDescent="0.2">
      <c r="A14" s="62" t="s">
        <v>535</v>
      </c>
      <c r="B14" s="70">
        <v>30673.279999999999</v>
      </c>
    </row>
    <row r="15" spans="1:6" x14ac:dyDescent="0.2">
      <c r="A15" s="62" t="s">
        <v>536</v>
      </c>
      <c r="B15" s="70">
        <v>49286.299999999996</v>
      </c>
    </row>
    <row r="16" spans="1:6" s="62" customFormat="1" x14ac:dyDescent="0.2">
      <c r="A16" s="62" t="s">
        <v>547</v>
      </c>
      <c r="B16" s="70">
        <f>'BM10'!J259</f>
        <v>60632.640000000007</v>
      </c>
    </row>
    <row r="18" spans="2:2" x14ac:dyDescent="0.2">
      <c r="B18" s="71">
        <f>SUM(B7:B16)</f>
        <v>594533.02000000014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BM10</vt:lpstr>
      <vt:lpstr>MEM_CAL BM10</vt:lpstr>
      <vt:lpstr>medições totais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Cliente</cp:lastModifiedBy>
  <cp:revision>0</cp:revision>
  <cp:lastPrinted>2023-08-25T14:17:07Z</cp:lastPrinted>
  <dcterms:created xsi:type="dcterms:W3CDTF">2020-06-12T15:56:45Z</dcterms:created>
  <dcterms:modified xsi:type="dcterms:W3CDTF">2023-08-25T14:21:54Z</dcterms:modified>
</cp:coreProperties>
</file>