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255" activeTab="1"/>
  </bookViews>
  <sheets>
    <sheet name="Orçamento Sintético" sheetId="1" r:id="rId1"/>
    <sheet name="MEMORIA DE CÁLCULO MED 03" sheetId="2" r:id="rId2"/>
  </sheets>
  <externalReferences>
    <externalReference r:id="rId3"/>
  </externalReferences>
  <definedNames>
    <definedName name="_xlnm.Print_Area" localSheetId="1">'MEMORIA DE CÁLCULO MED 03'!$A$1:$J$33</definedName>
    <definedName name="_xlnm.Print_Area" localSheetId="0">'Orçamento Sintético'!$A$1:$M$148</definedName>
  </definedNames>
  <calcPr calcId="144525"/>
</workbook>
</file>

<file path=xl/calcChain.xml><?xml version="1.0" encoding="utf-8"?>
<calcChain xmlns="http://schemas.openxmlformats.org/spreadsheetml/2006/main">
  <c r="K53" i="1" l="1"/>
  <c r="L53" i="1"/>
  <c r="I35" i="2"/>
  <c r="I39" i="2"/>
  <c r="I40" i="2"/>
  <c r="I38" i="2"/>
  <c r="I36" i="2"/>
  <c r="A35" i="2"/>
  <c r="B35" i="2"/>
  <c r="B34" i="2"/>
  <c r="A34" i="2"/>
  <c r="I37" i="2"/>
  <c r="A31" i="2"/>
  <c r="B31" i="2"/>
  <c r="I32" i="2"/>
  <c r="I31" i="2" s="1"/>
  <c r="L35" i="1" s="1"/>
  <c r="I29" i="2"/>
  <c r="I28" i="2" s="1"/>
  <c r="L34" i="1" s="1"/>
  <c r="A28" i="2"/>
  <c r="B28" i="2"/>
  <c r="I26" i="2"/>
  <c r="I25" i="2" s="1"/>
  <c r="L33" i="1" s="1"/>
  <c r="A25" i="2"/>
  <c r="B25" i="2"/>
  <c r="I23" i="2"/>
  <c r="I22" i="2" s="1"/>
  <c r="L32" i="1" s="1"/>
  <c r="A22" i="2"/>
  <c r="B22" i="2"/>
  <c r="B19" i="2"/>
  <c r="A19" i="2"/>
  <c r="B18" i="2"/>
  <c r="B17" i="2"/>
  <c r="I20" i="2"/>
  <c r="I19" i="2" s="1"/>
  <c r="L31" i="1" s="1"/>
  <c r="H10" i="2"/>
  <c r="K20" i="1" l="1"/>
  <c r="I10" i="2" l="1"/>
  <c r="L13" i="1" s="1"/>
  <c r="M13" i="1" s="1"/>
  <c r="K13" i="1" l="1"/>
  <c r="M10" i="1"/>
  <c r="I15" i="2"/>
  <c r="I14" i="2" s="1"/>
  <c r="L28" i="1" s="1"/>
  <c r="M36" i="1" l="1"/>
  <c r="M45" i="1"/>
  <c r="M52" i="1"/>
  <c r="M58" i="1"/>
  <c r="M62" i="1"/>
  <c r="M68" i="1"/>
  <c r="M71" i="1"/>
  <c r="M78" i="1"/>
  <c r="M88" i="1"/>
  <c r="M94" i="1"/>
  <c r="M102" i="1"/>
  <c r="M105" i="1"/>
  <c r="M111" i="1"/>
  <c r="M115" i="1"/>
  <c r="M121" i="1"/>
  <c r="M126" i="1"/>
  <c r="M140" i="1"/>
  <c r="M28" i="1"/>
  <c r="K28" i="1" s="1"/>
  <c r="M31" i="1"/>
  <c r="M32" i="1"/>
  <c r="K32" i="1" s="1"/>
  <c r="M33" i="1"/>
  <c r="K33" i="1" s="1"/>
  <c r="M34" i="1"/>
  <c r="K34" i="1" s="1"/>
  <c r="M35" i="1"/>
  <c r="K35" i="1" s="1"/>
  <c r="M37" i="1"/>
  <c r="M38" i="1"/>
  <c r="M39" i="1"/>
  <c r="M40" i="1"/>
  <c r="M41" i="1"/>
  <c r="M42" i="1"/>
  <c r="M43" i="1"/>
  <c r="M44" i="1"/>
  <c r="M46" i="1"/>
  <c r="M47" i="1"/>
  <c r="M48" i="1"/>
  <c r="M49" i="1"/>
  <c r="M50" i="1"/>
  <c r="M51" i="1"/>
  <c r="M53" i="1"/>
  <c r="M54" i="1"/>
  <c r="M55" i="1"/>
  <c r="M56" i="1"/>
  <c r="M57" i="1"/>
  <c r="M59" i="1"/>
  <c r="M60" i="1"/>
  <c r="M63" i="1"/>
  <c r="M64" i="1"/>
  <c r="M65" i="1"/>
  <c r="M66" i="1"/>
  <c r="M67" i="1"/>
  <c r="M69" i="1"/>
  <c r="M70" i="1"/>
  <c r="M72" i="1"/>
  <c r="M73" i="1"/>
  <c r="M74" i="1"/>
  <c r="M75" i="1"/>
  <c r="M76" i="1"/>
  <c r="M77" i="1"/>
  <c r="M79" i="1"/>
  <c r="M80" i="1"/>
  <c r="M81" i="1"/>
  <c r="M82" i="1"/>
  <c r="M83" i="1"/>
  <c r="M84" i="1"/>
  <c r="M85" i="1"/>
  <c r="M86" i="1"/>
  <c r="M87" i="1"/>
  <c r="M89" i="1"/>
  <c r="M90" i="1"/>
  <c r="M91" i="1"/>
  <c r="M92" i="1"/>
  <c r="M93" i="1"/>
  <c r="M95" i="1"/>
  <c r="M96" i="1"/>
  <c r="M97" i="1"/>
  <c r="M98" i="1"/>
  <c r="M99" i="1"/>
  <c r="M100" i="1"/>
  <c r="M101" i="1"/>
  <c r="M103" i="1"/>
  <c r="M104" i="1"/>
  <c r="M106" i="1"/>
  <c r="M107" i="1"/>
  <c r="M108" i="1"/>
  <c r="M109" i="1"/>
  <c r="M110" i="1"/>
  <c r="M112" i="1"/>
  <c r="M113" i="1"/>
  <c r="M114" i="1"/>
  <c r="M116" i="1"/>
  <c r="M117" i="1"/>
  <c r="M118" i="1"/>
  <c r="M119" i="1"/>
  <c r="M120" i="1"/>
  <c r="M122" i="1"/>
  <c r="M123" i="1"/>
  <c r="M124" i="1"/>
  <c r="M125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1" i="1"/>
  <c r="M142" i="1"/>
  <c r="M143" i="1"/>
  <c r="I5" i="1"/>
  <c r="I8" i="1"/>
  <c r="I7" i="1"/>
  <c r="I11" i="1"/>
  <c r="H11" i="1"/>
  <c r="H142" i="1"/>
  <c r="I142" i="1" s="1"/>
  <c r="H143" i="1"/>
  <c r="I143" i="1" s="1"/>
  <c r="H141" i="1"/>
  <c r="I141" i="1" s="1"/>
  <c r="I127" i="1"/>
  <c r="I126" i="1" s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27" i="1"/>
  <c r="I123" i="1"/>
  <c r="I124" i="1"/>
  <c r="I125" i="1"/>
  <c r="H123" i="1"/>
  <c r="H124" i="1"/>
  <c r="H125" i="1"/>
  <c r="H122" i="1"/>
  <c r="I122" i="1" s="1"/>
  <c r="I102" i="1"/>
  <c r="I117" i="1"/>
  <c r="I116" i="1"/>
  <c r="H117" i="1"/>
  <c r="H118" i="1"/>
  <c r="I118" i="1" s="1"/>
  <c r="H119" i="1"/>
  <c r="I119" i="1" s="1"/>
  <c r="H120" i="1"/>
  <c r="I120" i="1" s="1"/>
  <c r="H116" i="1"/>
  <c r="H113" i="1"/>
  <c r="I113" i="1" s="1"/>
  <c r="H114" i="1"/>
  <c r="I114" i="1" s="1"/>
  <c r="H112" i="1"/>
  <c r="I112" i="1" s="1"/>
  <c r="I107" i="1"/>
  <c r="I108" i="1"/>
  <c r="I109" i="1"/>
  <c r="I110" i="1"/>
  <c r="I106" i="1"/>
  <c r="I105" i="1" s="1"/>
  <c r="H107" i="1"/>
  <c r="H108" i="1"/>
  <c r="H109" i="1"/>
  <c r="H110" i="1"/>
  <c r="H106" i="1"/>
  <c r="I104" i="1"/>
  <c r="I103" i="1"/>
  <c r="H104" i="1"/>
  <c r="H103" i="1"/>
  <c r="I96" i="1"/>
  <c r="I95" i="1"/>
  <c r="H96" i="1"/>
  <c r="H97" i="1"/>
  <c r="I97" i="1" s="1"/>
  <c r="H98" i="1"/>
  <c r="I98" i="1" s="1"/>
  <c r="H99" i="1"/>
  <c r="I99" i="1" s="1"/>
  <c r="H100" i="1"/>
  <c r="I100" i="1" s="1"/>
  <c r="H101" i="1"/>
  <c r="I101" i="1" s="1"/>
  <c r="H95" i="1"/>
  <c r="H90" i="1"/>
  <c r="I90" i="1" s="1"/>
  <c r="H91" i="1"/>
  <c r="I91" i="1" s="1"/>
  <c r="H92" i="1"/>
  <c r="I92" i="1" s="1"/>
  <c r="H93" i="1"/>
  <c r="I93" i="1" s="1"/>
  <c r="H89" i="1"/>
  <c r="I89" i="1" s="1"/>
  <c r="H80" i="1"/>
  <c r="H81" i="1"/>
  <c r="H82" i="1"/>
  <c r="I82" i="1" s="1"/>
  <c r="H83" i="1"/>
  <c r="I83" i="1" s="1"/>
  <c r="H84" i="1"/>
  <c r="I84" i="1" s="1"/>
  <c r="H85" i="1"/>
  <c r="H86" i="1"/>
  <c r="I86" i="1" s="1"/>
  <c r="H87" i="1"/>
  <c r="I87" i="1" s="1"/>
  <c r="H79" i="1"/>
  <c r="I79" i="1" s="1"/>
  <c r="I80" i="1"/>
  <c r="I81" i="1"/>
  <c r="I85" i="1"/>
  <c r="I71" i="1"/>
  <c r="H73" i="1"/>
  <c r="I73" i="1" s="1"/>
  <c r="H74" i="1"/>
  <c r="I74" i="1" s="1"/>
  <c r="H75" i="1"/>
  <c r="I75" i="1" s="1"/>
  <c r="H76" i="1"/>
  <c r="I76" i="1" s="1"/>
  <c r="H77" i="1"/>
  <c r="I77" i="1" s="1"/>
  <c r="H72" i="1"/>
  <c r="I72" i="1" s="1"/>
  <c r="H70" i="1"/>
  <c r="I70" i="1" s="1"/>
  <c r="H69" i="1"/>
  <c r="I69" i="1" s="1"/>
  <c r="H64" i="1"/>
  <c r="I64" i="1" s="1"/>
  <c r="H65" i="1"/>
  <c r="I65" i="1" s="1"/>
  <c r="H66" i="1"/>
  <c r="I66" i="1" s="1"/>
  <c r="H67" i="1"/>
  <c r="I67" i="1" s="1"/>
  <c r="H63" i="1"/>
  <c r="I63" i="1" s="1"/>
  <c r="I52" i="1"/>
  <c r="I49" i="1"/>
  <c r="I50" i="1"/>
  <c r="I51" i="1"/>
  <c r="H47" i="1"/>
  <c r="I47" i="1" s="1"/>
  <c r="H48" i="1"/>
  <c r="I48" i="1" s="1"/>
  <c r="H49" i="1"/>
  <c r="H50" i="1"/>
  <c r="H51" i="1"/>
  <c r="H46" i="1"/>
  <c r="I46" i="1" s="1"/>
  <c r="I43" i="1"/>
  <c r="I44" i="1"/>
  <c r="H38" i="1"/>
  <c r="I38" i="1" s="1"/>
  <c r="H39" i="1"/>
  <c r="I39" i="1" s="1"/>
  <c r="H40" i="1"/>
  <c r="I40" i="1" s="1"/>
  <c r="H41" i="1"/>
  <c r="I41" i="1" s="1"/>
  <c r="H42" i="1"/>
  <c r="I42" i="1" s="1"/>
  <c r="H43" i="1"/>
  <c r="H44" i="1"/>
  <c r="H37" i="1"/>
  <c r="I37" i="1" s="1"/>
  <c r="H32" i="1"/>
  <c r="I32" i="1" s="1"/>
  <c r="H33" i="1"/>
  <c r="I33" i="1" s="1"/>
  <c r="H34" i="1"/>
  <c r="I34" i="1" s="1"/>
  <c r="H35" i="1"/>
  <c r="I35" i="1" s="1"/>
  <c r="H31" i="1"/>
  <c r="I31" i="1" s="1"/>
  <c r="I20" i="1"/>
  <c r="H17" i="1"/>
  <c r="H18" i="1"/>
  <c r="H19" i="1"/>
  <c r="I19" i="1" s="1"/>
  <c r="H20" i="1"/>
  <c r="H21" i="1"/>
  <c r="H22" i="1"/>
  <c r="I22" i="1" s="1"/>
  <c r="H23" i="1"/>
  <c r="H24" i="1"/>
  <c r="I24" i="1" s="1"/>
  <c r="H25" i="1"/>
  <c r="H26" i="1"/>
  <c r="I26" i="1" s="1"/>
  <c r="H27" i="1"/>
  <c r="I27" i="1" s="1"/>
  <c r="H28" i="1"/>
  <c r="I28" i="1" s="1"/>
  <c r="H16" i="1"/>
  <c r="I16" i="1" s="1"/>
  <c r="I17" i="1"/>
  <c r="I18" i="1"/>
  <c r="I21" i="1"/>
  <c r="I23" i="1"/>
  <c r="I25" i="1"/>
  <c r="H13" i="1"/>
  <c r="I13" i="1" s="1"/>
  <c r="H12" i="1"/>
  <c r="I12" i="1" s="1"/>
  <c r="M30" i="1" l="1"/>
  <c r="K31" i="1"/>
  <c r="K5" i="1" s="1"/>
  <c r="M15" i="1"/>
  <c r="I140" i="1"/>
  <c r="H147" i="1" s="1"/>
  <c r="I6" i="1"/>
  <c r="I121" i="1"/>
  <c r="I115" i="1"/>
  <c r="I111" i="1"/>
  <c r="I94" i="1"/>
  <c r="I88" i="1"/>
  <c r="I78" i="1"/>
  <c r="I68" i="1"/>
  <c r="I45" i="1"/>
  <c r="I36" i="1"/>
  <c r="I30" i="1"/>
  <c r="I15" i="1"/>
  <c r="I10" i="1"/>
  <c r="I62" i="1"/>
  <c r="L145" i="1" l="1"/>
</calcChain>
</file>

<file path=xl/sharedStrings.xml><?xml version="1.0" encoding="utf-8"?>
<sst xmlns="http://schemas.openxmlformats.org/spreadsheetml/2006/main" count="709" uniqueCount="400">
  <si>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</si>
  <si>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</si>
  <si>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</si>
  <si>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</si>
  <si>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</si>
  <si>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</si>
  <si>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</si>
  <si>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</si>
  <si>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</si>
  <si>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</si>
  <si>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</si>
  <si>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</si>
  <si>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</si>
  <si>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</si>
  <si>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</si>
  <si>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</si>
  <si>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</si>
  <si>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</si>
  <si>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</si>
  <si>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</si>
  <si>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</si>
  <si>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</si>
  <si>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</si>
  <si>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</si>
  <si>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</si>
  <si>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</si>
  <si>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</si>
  <si>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</si>
  <si>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</si>
  <si>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</si>
  <si>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</si>
  <si>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</si>
  <si>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</si>
  <si>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</si>
  <si>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</si>
  <si>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</si>
  <si>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</si>
  <si>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</si>
  <si>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</si>
  <si>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</si>
  <si>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</si>
  <si>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</si>
  <si>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</si>
  <si>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</si>
  <si>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</si>
  <si>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</si>
  <si>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</si>
  <si>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</si>
  <si>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</si>
  <si>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</si>
  <si>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</si>
  <si>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</si>
  <si>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</si>
  <si>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</si>
  <si>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</si>
  <si>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</si>
  <si>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</si>
  <si>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</si>
  <si>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</si>
  <si>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</si>
  <si>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</si>
  <si>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</si>
  <si>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</si>
  <si>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</si>
  <si>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</si>
  <si>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</si>
  <si>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</si>
  <si>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</si>
  <si>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</si>
  <si>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</si>
  <si>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</si>
  <si>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</si>
  <si>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</si>
  <si>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</si>
  <si>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</si>
  <si>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</si>
  <si>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</si>
  <si>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</si>
  <si>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</si>
  <si>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</si>
  <si>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</si>
  <si>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</si>
  <si>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</si>
  <si>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</si>
  <si>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</si>
  <si>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</si>
  <si>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</si>
  <si>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</si>
  <si>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</si>
  <si>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</si>
  <si>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</si>
  <si>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</si>
  <si>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</si>
  <si>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</si>
  <si>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</si>
  <si>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</si>
  <si>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</si>
  <si>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</si>
  <si>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</si>
  <si>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</si>
  <si>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</si>
  <si>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</si>
  <si>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</si>
  <si>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</si>
  <si>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</si>
  <si>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</si>
  <si>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</si>
  <si>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</si>
  <si>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</si>
  <si>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</si>
  <si>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</si>
  <si>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</si>
  <si>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</si>
  <si>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</si>
  <si>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</si>
  <si>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</si>
  <si>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</si>
  <si>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</si>
  <si>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</si>
  <si>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</si>
  <si>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</si>
  <si>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</si>
  <si>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</si>
  <si>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</si>
  <si>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</si>
  <si>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</si>
  <si>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</si>
  <si>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</si>
  <si>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</si>
  <si>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</si>
  <si>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</si>
  <si>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</si>
  <si>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</si>
  <si>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</si>
  <si>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</si>
  <si>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</si>
  <si>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</si>
  <si>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</si>
  <si>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</si>
  <si>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</si>
  <si>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</si>
  <si>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</si>
  <si>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</si>
  <si>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</si>
  <si>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</si>
  <si>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</si>
  <si>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</si>
  <si>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</si>
  <si>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</si>
  <si>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</si>
  <si>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</si>
  <si>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</si>
  <si>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</si>
  <si>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</si>
  <si>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</si>
  <si>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</si>
  <si>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</si>
  <si>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</si>
  <si>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</si>
  <si>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</si>
  <si>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</si>
  <si>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</si>
  <si>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</si>
  <si>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</si>
  <si>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</si>
  <si>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</si>
  <si>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</si>
  <si>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</si>
  <si>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</si>
  <si>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</si>
  <si>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</si>
  <si>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</si>
  <si>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</si>
  <si>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</si>
  <si>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</si>
  <si>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</si>
  <si>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</si>
  <si>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</si>
  <si>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</si>
  <si>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</si>
  <si>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</si>
  <si>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</si>
  <si>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</si>
  <si>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</si>
  <si>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</si>
  <si>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</si>
  <si>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</si>
  <si>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</si>
  <si>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</si>
  <si>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</si>
  <si>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</si>
  <si>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</si>
  <si>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</si>
  <si>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</si>
  <si>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</si>
  <si>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</si>
  <si>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</si>
  <si>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</si>
  <si>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</si>
  <si>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</si>
  <si>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</si>
  <si>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</si>
  <si>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</si>
  <si>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</si>
  <si>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</si>
  <si>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</si>
  <si>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</si>
  <si>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</si>
  <si>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</si>
  <si>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</si>
  <si>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</si>
  <si>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</si>
  <si>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</si>
  <si>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</si>
  <si>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</si>
  <si>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</si>
  <si>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</si>
  <si>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</si>
  <si>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</si>
  <si>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</si>
  <si>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</si>
  <si>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</si>
  <si>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</si>
  <si>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</si>
  <si>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</si>
  <si>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</si>
  <si>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</si>
  <si>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</si>
  <si>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</si>
  <si>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</si>
  <si>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</si>
  <si>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</si>
  <si>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</si>
  <si>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</si>
  <si>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</si>
  <si>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</si>
  <si>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</si>
  <si>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</si>
  <si>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</si>
  <si>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</si>
  <si>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</si>
  <si>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</si>
  <si>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</si>
  <si>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</si>
  <si>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</si>
  <si>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</si>
  <si>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</si>
  <si>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</si>
  <si>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</si>
  <si>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</si>
  <si>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</si>
  <si>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</si>
  <si>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</si>
  <si>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</si>
  <si>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</si>
  <si>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</si>
  <si>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</si>
  <si>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</si>
  <si>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</si>
  <si>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</si>
  <si>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</si>
  <si>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</si>
  <si>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</si>
  <si>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</si>
  <si>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</si>
  <si>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</si>
  <si>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</si>
  <si>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</si>
  <si>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</si>
  <si>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</si>
  <si>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</si>
  <si>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</si>
  <si>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</si>
  <si>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</si>
  <si>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</si>
  <si>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</si>
  <si>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</si>
  <si>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</si>
  <si>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</si>
  <si>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</si>
  <si>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</si>
  <si>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</si>
  <si>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</si>
  <si>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</si>
  <si>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</si>
  <si>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</si>
  <si>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</si>
  <si>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</si>
  <si>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</si>
  <si>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</si>
  <si>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</si>
  <si>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</si>
  <si>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</si>
  <si>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</si>
  <si>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</si>
  <si>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</si>
  <si>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</si>
  <si>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</si>
  <si>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</si>
  <si>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</si>
  <si>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</si>
  <si>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</si>
  <si>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</si>
  <si>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</si>
  <si>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</si>
  <si>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</si>
  <si>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</si>
  <si>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</si>
  <si>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</si>
  <si>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</si>
  <si>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</si>
  <si>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</si>
  <si>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</si>
  <si>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</si>
  <si>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</si>
  <si>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</si>
  <si>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</si>
  <si>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</si>
  <si>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</si>
  <si>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</si>
  <si>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</si>
  <si>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</si>
  <si>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</si>
  <si>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</si>
  <si>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</si>
  <si>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</si>
  <si>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</si>
  <si>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</si>
  <si>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</si>
  <si>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</si>
  <si>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</si>
  <si>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</si>
  <si>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</si>
  <si>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</si>
  <si>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</si>
  <si>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</si>
  <si>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</si>
  <si>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</si>
  <si>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</si>
  <si>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</si>
  <si>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</si>
  <si>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</si>
  <si>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</si>
  <si>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</si>
  <si>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</si>
  <si>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</si>
  <si>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</si>
  <si>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</si>
  <si>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</si>
  <si>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</si>
  <si>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</si>
  <si>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</si>
  <si>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</si>
  <si>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</si>
  <si>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</si>
  <si>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</si>
  <si>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</si>
  <si>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</si>
  <si>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</si>
  <si>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</si>
  <si>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</si>
  <si>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</si>
  <si>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</si>
  <si>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</si>
  <si>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</si>
  <si>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</si>
  <si>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</si>
  <si>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</si>
  <si>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VALOR DO ORÇAMENTO EM SETECENTOS E VINTE E CINCO MIL, SEISCENTOS E SESSENTA E CINCO REAIS E VINTE CENTAVOS.</t>
  </si>
  <si>
    <t>Escavação manual solo, profundidade até 1,50m.</t>
  </si>
  <si>
    <t>ACUMULADO</t>
  </si>
  <si>
    <t>MEDIÇÃO</t>
  </si>
  <si>
    <t>VALOR R$</t>
  </si>
  <si>
    <t>VALOR DA MEDIÇÃO</t>
  </si>
  <si>
    <t>ADITIVO</t>
  </si>
  <si>
    <t>QUANT (VEZ)</t>
  </si>
  <si>
    <t xml:space="preserve"> X1</t>
  </si>
  <si>
    <t>*</t>
  </si>
  <si>
    <t xml:space="preserve"> Y1</t>
  </si>
  <si>
    <t xml:space="preserve"> Z1</t>
  </si>
  <si>
    <t>TOTAL</t>
  </si>
  <si>
    <t>UND</t>
  </si>
  <si>
    <t>OBRA: CONSTRUÇÃO DE QUADRA POLIESPORTIVA NO SÍTIO CURRALINHO NO MUNICIPIO DE SOUSA PB.</t>
  </si>
  <si>
    <t xml:space="preserve"> 1.2</t>
  </si>
  <si>
    <t xml:space="preserve"> 1.3</t>
  </si>
  <si>
    <t>Pilares</t>
  </si>
  <si>
    <t>MEDIÇÃO 03</t>
  </si>
  <si>
    <t xml:space="preserve"> 1.2.1.3</t>
  </si>
  <si>
    <t>Volume de aterro</t>
  </si>
  <si>
    <t>Perímetro vigas baldrames</t>
  </si>
  <si>
    <t xml:space="preserve"> 1.4</t>
  </si>
  <si>
    <t>Pilares (considerar 60%, não estão todos executados)</t>
  </si>
  <si>
    <t>Kg</t>
  </si>
  <si>
    <t>CONSTRUÇÃO DE QUADRA POLIESPORTIVA NO SÍTIO CURRALINHO NO MUNICIPIO DE SOUSA PB.</t>
  </si>
  <si>
    <t>Alvenaria de contorno Lateral direita e esquerda</t>
  </si>
  <si>
    <t>Portas de acesso (P02)</t>
  </si>
  <si>
    <t>Portas de acesso (P01)</t>
  </si>
  <si>
    <t>Alvenaria frente e fundos</t>
  </si>
  <si>
    <t>SEGUE A MEDIÇÃO 03 NO VALOR DE SESSENTA E SETE MIL, CENTO E NOVENTA E OITO REAIS E SETENTA CENTAVOS.</t>
  </si>
  <si>
    <t>MEMÓRIA DE CÁLCULO DA MEDIÇÃO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</si>
</sst>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.00\ %"/>
    <numFmt numFmtId="165" formatCode="&quot;R$&quot;\ #,##0.00"/>
  </numFmts>
  <fonts count="3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1"/>
    </font>
    <font>
      <sz val="11"/>
      <color rgb="FFFF0000"/>
      <name val="Arial"/>
      <family val="2"/>
    </font>
    <font>
      <sz val="11"/>
      <name val="Arial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145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2" fontId="13" fillId="13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0" fillId="0" borderId="6" xfId="0" applyBorder="1"/>
    <xf numFmtId="0" fontId="5" fillId="6" borderId="18" xfId="0" applyFont="1" applyFill="1" applyBorder="1" applyAlignment="1">
      <alignment horizontal="right" vertical="top" wrapText="1"/>
    </xf>
    <xf numFmtId="164" fontId="9" fillId="10" borderId="18" xfId="0" applyNumberFormat="1" applyFont="1" applyFill="1" applyBorder="1" applyAlignment="1">
      <alignment horizontal="right" vertical="top" wrapText="1"/>
    </xf>
    <xf numFmtId="164" fontId="15" fillId="15" borderId="18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center" vertical="top" wrapText="1"/>
    </xf>
    <xf numFmtId="0" fontId="1" fillId="21" borderId="1" xfId="0" applyFont="1" applyFill="1" applyBorder="1" applyAlignment="1">
      <alignment horizontal="right" vertical="top" wrapText="1"/>
    </xf>
    <xf numFmtId="0" fontId="1" fillId="21" borderId="5" xfId="0" applyFont="1" applyFill="1" applyBorder="1" applyAlignment="1">
      <alignment horizontal="right" vertical="top" wrapText="1"/>
    </xf>
    <xf numFmtId="0" fontId="1" fillId="21" borderId="6" xfId="0" applyFont="1" applyFill="1" applyBorder="1" applyAlignment="1">
      <alignment horizontal="right" vertical="top" wrapText="1"/>
    </xf>
    <xf numFmtId="0" fontId="0" fillId="0" borderId="5" xfId="0" applyBorder="1"/>
    <xf numFmtId="0" fontId="0" fillId="0" borderId="20" xfId="0" applyBorder="1"/>
    <xf numFmtId="0" fontId="0" fillId="0" borderId="7" xfId="0" applyBorder="1"/>
    <xf numFmtId="0" fontId="0" fillId="0" borderId="8" xfId="0" applyBorder="1"/>
    <xf numFmtId="2" fontId="0" fillId="0" borderId="1" xfId="0" applyNumberFormat="1" applyBorder="1"/>
    <xf numFmtId="165" fontId="0" fillId="0" borderId="6" xfId="0" applyNumberFormat="1" applyBorder="1"/>
    <xf numFmtId="10" fontId="0" fillId="22" borderId="5" xfId="0" applyNumberFormat="1" applyFill="1" applyBorder="1"/>
    <xf numFmtId="2" fontId="0" fillId="22" borderId="1" xfId="0" applyNumberFormat="1" applyFill="1" applyBorder="1"/>
    <xf numFmtId="165" fontId="0" fillId="22" borderId="6" xfId="0" applyNumberFormat="1" applyFill="1" applyBorder="1"/>
    <xf numFmtId="2" fontId="22" fillId="22" borderId="1" xfId="0" applyNumberFormat="1" applyFont="1" applyFill="1" applyBorder="1"/>
    <xf numFmtId="2" fontId="8" fillId="22" borderId="1" xfId="0" applyNumberFormat="1" applyFont="1" applyFill="1" applyBorder="1" applyAlignment="1">
      <alignment horizontal="right" vertical="top" wrapText="1"/>
    </xf>
    <xf numFmtId="0" fontId="24" fillId="10" borderId="5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right" vertical="top" wrapText="1"/>
    </xf>
    <xf numFmtId="0" fontId="25" fillId="10" borderId="1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6" fillId="15" borderId="5" xfId="0" applyFont="1" applyFill="1" applyBorder="1" applyAlignment="1">
      <alignment horizontal="left" vertical="top" wrapText="1"/>
    </xf>
    <xf numFmtId="0" fontId="24" fillId="15" borderId="1" xfId="0" applyFont="1" applyFill="1" applyBorder="1" applyAlignment="1">
      <alignment horizontal="left" vertical="top" wrapText="1"/>
    </xf>
    <xf numFmtId="0" fontId="26" fillId="15" borderId="1" xfId="0" applyFont="1" applyFill="1" applyBorder="1" applyAlignment="1">
      <alignment horizontal="center" vertical="top" wrapText="1"/>
    </xf>
    <xf numFmtId="0" fontId="24" fillId="10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top" wrapText="1"/>
    </xf>
    <xf numFmtId="2" fontId="24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left" vertical="top" wrapText="1"/>
    </xf>
    <xf numFmtId="2" fontId="26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center" wrapText="1"/>
    </xf>
    <xf numFmtId="2" fontId="24" fillId="15" borderId="1" xfId="0" applyNumberFormat="1" applyFont="1" applyFill="1" applyBorder="1" applyAlignment="1">
      <alignment horizontal="right" vertical="center" wrapText="1"/>
    </xf>
    <xf numFmtId="2" fontId="26" fillId="15" borderId="1" xfId="0" applyNumberFormat="1" applyFont="1" applyFill="1" applyBorder="1" applyAlignment="1">
      <alignment horizontal="right" vertical="center" wrapText="1"/>
    </xf>
    <xf numFmtId="2" fontId="26" fillId="22" borderId="1" xfId="0" applyNumberFormat="1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center" vertical="center" wrapText="1"/>
    </xf>
    <xf numFmtId="0" fontId="26" fillId="15" borderId="6" xfId="0" applyFont="1" applyFill="1" applyBorder="1" applyAlignment="1">
      <alignment horizontal="center" vertical="top" wrapText="1"/>
    </xf>
    <xf numFmtId="0" fontId="26" fillId="15" borderId="6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left" vertical="top" wrapText="1"/>
    </xf>
    <xf numFmtId="0" fontId="0" fillId="0" borderId="0" xfId="0"/>
    <xf numFmtId="2" fontId="27" fillId="0" borderId="1" xfId="0" applyNumberFormat="1" applyFont="1" applyBorder="1"/>
    <xf numFmtId="165" fontId="27" fillId="0" borderId="6" xfId="0" applyNumberFormat="1" applyFont="1" applyBorder="1"/>
    <xf numFmtId="0" fontId="28" fillId="0" borderId="0" xfId="0" applyFont="1"/>
    <xf numFmtId="0" fontId="0" fillId="0" borderId="0" xfId="0"/>
    <xf numFmtId="0" fontId="26" fillId="15" borderId="5" xfId="0" applyFont="1" applyFill="1" applyBorder="1" applyAlignment="1">
      <alignment horizontal="center" vertical="top" wrapText="1"/>
    </xf>
    <xf numFmtId="2" fontId="0" fillId="22" borderId="5" xfId="0" applyNumberFormat="1" applyFill="1" applyBorder="1"/>
    <xf numFmtId="2" fontId="0" fillId="0" borderId="5" xfId="0" applyNumberFormat="1" applyBorder="1"/>
    <xf numFmtId="44" fontId="0" fillId="22" borderId="5" xfId="1" applyFont="1" applyFill="1" applyBorder="1"/>
    <xf numFmtId="0" fontId="20" fillId="13" borderId="1" xfId="0" applyFont="1" applyFill="1" applyBorder="1" applyAlignment="1">
      <alignment horizontal="right" vertical="top" wrapText="1"/>
    </xf>
    <xf numFmtId="0" fontId="20" fillId="11" borderId="1" xfId="0" applyFont="1" applyFill="1" applyBorder="1" applyAlignment="1">
      <alignment horizontal="left" vertical="top" wrapText="1"/>
    </xf>
    <xf numFmtId="0" fontId="20" fillId="12" borderId="1" xfId="0" applyFont="1" applyFill="1" applyBorder="1" applyAlignment="1">
      <alignment horizontal="center" vertical="top" wrapText="1"/>
    </xf>
    <xf numFmtId="4" fontId="20" fillId="14" borderId="1" xfId="0" applyNumberFormat="1" applyFont="1" applyFill="1" applyBorder="1" applyAlignment="1">
      <alignment horizontal="right" vertical="top" wrapText="1"/>
    </xf>
    <xf numFmtId="164" fontId="20" fillId="15" borderId="18" xfId="0" applyNumberFormat="1" applyFont="1" applyFill="1" applyBorder="1" applyAlignment="1">
      <alignment horizontal="right" vertical="top" wrapText="1"/>
    </xf>
    <xf numFmtId="44" fontId="0" fillId="0" borderId="5" xfId="1" applyFont="1" applyBorder="1"/>
    <xf numFmtId="0" fontId="10" fillId="7" borderId="1" xfId="0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right" vertical="top" wrapText="1"/>
    </xf>
    <xf numFmtId="4" fontId="10" fillId="9" borderId="1" xfId="0" applyNumberFormat="1" applyFont="1" applyFill="1" applyBorder="1" applyAlignment="1">
      <alignment horizontal="right" vertical="top" wrapText="1"/>
    </xf>
    <xf numFmtId="164" fontId="10" fillId="10" borderId="18" xfId="0" applyNumberFormat="1" applyFont="1" applyFill="1" applyBorder="1" applyAlignment="1">
      <alignment horizontal="right" vertical="top" wrapText="1"/>
    </xf>
    <xf numFmtId="2" fontId="0" fillId="22" borderId="5" xfId="0" applyNumberFormat="1" applyFont="1" applyFill="1" applyBorder="1"/>
    <xf numFmtId="2" fontId="0" fillId="0" borderId="1" xfId="0" applyNumberFormat="1" applyFont="1" applyBorder="1"/>
    <xf numFmtId="165" fontId="0" fillId="0" borderId="6" xfId="0" applyNumberFormat="1" applyFont="1" applyBorder="1"/>
    <xf numFmtId="0" fontId="20" fillId="11" borderId="5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0" fontId="0" fillId="0" borderId="23" xfId="0" applyNumberFormat="1" applyBorder="1" applyAlignment="1">
      <alignment horizontal="center"/>
    </xf>
    <xf numFmtId="165" fontId="0" fillId="22" borderId="18" xfId="0" applyNumberFormat="1" applyFill="1" applyBorder="1" applyAlignment="1">
      <alignment horizontal="center"/>
    </xf>
    <xf numFmtId="0" fontId="0" fillId="22" borderId="23" xfId="0" applyFill="1" applyBorder="1" applyAlignment="1">
      <alignment horizontal="center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16" fillId="16" borderId="4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19" xfId="0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center" vertical="top" wrapText="1"/>
    </xf>
    <xf numFmtId="0" fontId="0" fillId="0" borderId="0" xfId="0"/>
    <xf numFmtId="0" fontId="10" fillId="16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wrapText="1"/>
    </xf>
    <xf numFmtId="0" fontId="0" fillId="0" borderId="1" xfId="0" applyBorder="1"/>
    <xf numFmtId="0" fontId="0" fillId="0" borderId="18" xfId="0" applyBorder="1"/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18" xfId="0" applyFont="1" applyFill="1" applyBorder="1" applyAlignment="1">
      <alignment horizontal="right" vertical="top" wrapText="1"/>
    </xf>
    <xf numFmtId="0" fontId="10" fillId="17" borderId="30" xfId="0" applyFont="1" applyFill="1" applyBorder="1" applyAlignment="1">
      <alignment horizontal="center" vertical="top" wrapText="1"/>
    </xf>
    <xf numFmtId="0" fontId="17" fillId="17" borderId="30" xfId="0" applyFont="1" applyFill="1" applyBorder="1" applyAlignment="1">
      <alignment horizontal="center" vertical="top" wrapText="1"/>
    </xf>
    <xf numFmtId="0" fontId="23" fillId="21" borderId="24" xfId="0" applyFont="1" applyFill="1" applyBorder="1" applyAlignment="1">
      <alignment horizontal="center" vertical="top" wrapText="1"/>
    </xf>
    <xf numFmtId="0" fontId="23" fillId="21" borderId="25" xfId="0" applyFont="1" applyFill="1" applyBorder="1" applyAlignment="1">
      <alignment horizontal="center" vertical="top" wrapText="1"/>
    </xf>
    <xf numFmtId="0" fontId="23" fillId="21" borderId="29" xfId="0" applyFont="1" applyFill="1" applyBorder="1" applyAlignment="1">
      <alignment horizontal="center" vertical="top" wrapText="1"/>
    </xf>
    <xf numFmtId="0" fontId="23" fillId="21" borderId="26" xfId="0" applyFont="1" applyFill="1" applyBorder="1" applyAlignment="1">
      <alignment horizontal="center" vertical="center" wrapText="1"/>
    </xf>
    <xf numFmtId="0" fontId="23" fillId="21" borderId="27" xfId="0" applyFont="1" applyFill="1" applyBorder="1" applyAlignment="1">
      <alignment horizontal="center" vertical="center" wrapText="1"/>
    </xf>
    <xf numFmtId="0" fontId="23" fillId="21" borderId="28" xfId="0" applyFont="1" applyFill="1" applyBorder="1" applyAlignment="1">
      <alignment horizontal="center" vertical="center" wrapText="1"/>
    </xf>
    <xf numFmtId="0" fontId="23" fillId="21" borderId="26" xfId="0" applyFont="1" applyFill="1" applyBorder="1" applyAlignment="1">
      <alignment horizontal="center" vertical="top" wrapText="1"/>
    </xf>
    <xf numFmtId="0" fontId="23" fillId="21" borderId="27" xfId="0" applyFont="1" applyFill="1" applyBorder="1" applyAlignment="1">
      <alignment horizontal="center" vertical="top" wrapText="1"/>
    </xf>
    <xf numFmtId="0" fontId="23" fillId="21" borderId="28" xfId="0" applyFont="1" applyFill="1" applyBorder="1" applyAlignment="1">
      <alignment horizontal="center" vertical="top" wrapText="1"/>
    </xf>
    <xf numFmtId="44" fontId="0" fillId="22" borderId="5" xfId="0" applyNumberFormat="1" applyFill="1" applyBorder="1"/>
    <xf numFmtId="0" fontId="23" fillId="21" borderId="2" xfId="0" applyFont="1" applyFill="1" applyBorder="1" applyAlignment="1">
      <alignment horizontal="left" vertical="top" wrapText="1"/>
    </xf>
    <xf numFmtId="0" fontId="23" fillId="21" borderId="3" xfId="0" applyFont="1" applyFill="1" applyBorder="1" applyAlignment="1">
      <alignment horizontal="left" vertical="top" wrapText="1"/>
    </xf>
    <xf numFmtId="0" fontId="23" fillId="21" borderId="3" xfId="0" applyFont="1" applyFill="1" applyBorder="1" applyAlignment="1">
      <alignment horizontal="center" vertical="top" wrapText="1"/>
    </xf>
    <xf numFmtId="0" fontId="23" fillId="21" borderId="3" xfId="0" applyFont="1" applyFill="1" applyBorder="1" applyAlignment="1">
      <alignment horizontal="right" vertical="top" wrapText="1"/>
    </xf>
    <xf numFmtId="0" fontId="23" fillId="21" borderId="4" xfId="0" applyFont="1" applyFill="1" applyBorder="1" applyAlignment="1">
      <alignment horizontal="right" vertical="top" wrapText="1"/>
    </xf>
    <xf numFmtId="0" fontId="26" fillId="15" borderId="20" xfId="0" applyFont="1" applyFill="1" applyBorder="1" applyAlignment="1">
      <alignment horizontal="center" vertical="top" wrapText="1"/>
    </xf>
    <xf numFmtId="0" fontId="26" fillId="15" borderId="7" xfId="0" applyFont="1" applyFill="1" applyBorder="1" applyAlignment="1">
      <alignment horizontal="left" vertical="top" wrapText="1"/>
    </xf>
    <xf numFmtId="0" fontId="26" fillId="15" borderId="7" xfId="0" applyFont="1" applyFill="1" applyBorder="1" applyAlignment="1">
      <alignment horizontal="center" vertical="top" wrapText="1"/>
    </xf>
    <xf numFmtId="0" fontId="24" fillId="10" borderId="7" xfId="0" applyFont="1" applyFill="1" applyBorder="1" applyAlignment="1">
      <alignment horizontal="center" vertical="center" wrapText="1"/>
    </xf>
    <xf numFmtId="2" fontId="26" fillId="15" borderId="7" xfId="0" applyNumberFormat="1" applyFont="1" applyFill="1" applyBorder="1" applyAlignment="1">
      <alignment horizontal="right" vertical="top" wrapText="1"/>
    </xf>
    <xf numFmtId="0" fontId="26" fillId="15" borderId="8" xfId="0" applyFont="1" applyFill="1" applyBorder="1" applyAlignment="1">
      <alignment horizontal="center" vertical="top" wrapText="1"/>
    </xf>
    <xf numFmtId="165" fontId="22" fillId="22" borderId="6" xfId="0" applyNumberFormat="1" applyFont="1" applyFill="1" applyBorder="1"/>
    <xf numFmtId="0" fontId="10" fillId="7" borderId="5" xfId="0" applyFont="1" applyFill="1" applyBorder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M_1_QUADRA%20%20%20CURRALINHO%20%20-%20MEDI&#199;&#213;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Sintético"/>
      <sheetName val="MEMORIA DE CÁLCULO MED 01"/>
    </sheetNames>
    <sheetDataSet>
      <sheetData sheetId="0">
        <row r="20">
          <cell r="M20">
            <v>3606.5249999999996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showOutlineSymbols="0" showWhiteSpace="0" zoomScale="70" zoomScaleNormal="70" workbookViewId="0">
      <selection activeCell="M148" sqref="A1:M148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4.5" bestFit="1" customWidth="1"/>
    <col min="6" max="6" width="6.75" bestFit="1" customWidth="1"/>
    <col min="7" max="8" width="9.5" bestFit="1" customWidth="1"/>
    <col min="9" max="9" width="12.375" bestFit="1" customWidth="1"/>
    <col min="10" max="10" width="10.125" bestFit="1" customWidth="1"/>
    <col min="11" max="11" width="14.25" customWidth="1"/>
    <col min="12" max="12" width="12.75" bestFit="1" customWidth="1"/>
    <col min="13" max="13" width="12.375" customWidth="1"/>
  </cols>
  <sheetData>
    <row r="1" spans="1:13" ht="32.25" customHeight="1" thickBot="1" x14ac:dyDescent="0.25">
      <c r="A1" s="19" t="s">
        <v>367</v>
      </c>
      <c r="B1" s="95" t="s">
        <v>393</v>
      </c>
      <c r="C1" s="95"/>
      <c r="D1" s="95"/>
      <c r="E1" s="95" t="s">
        <v>0</v>
      </c>
      <c r="F1" s="95"/>
      <c r="G1" s="95" t="s">
        <v>1</v>
      </c>
      <c r="H1" s="95"/>
      <c r="I1" s="95" t="s">
        <v>2</v>
      </c>
      <c r="J1" s="96"/>
    </row>
    <row r="2" spans="1:13" ht="83.25" customHeight="1" thickBot="1" x14ac:dyDescent="0.25">
      <c r="A2" s="111" t="s">
        <v>366</v>
      </c>
      <c r="B2" s="97"/>
      <c r="C2" s="97"/>
      <c r="D2" s="97"/>
      <c r="E2" s="97" t="s">
        <v>3</v>
      </c>
      <c r="F2" s="97"/>
      <c r="G2" s="97" t="s">
        <v>4</v>
      </c>
      <c r="H2" s="97"/>
      <c r="I2" s="97" t="s">
        <v>5</v>
      </c>
      <c r="J2" s="98"/>
    </row>
    <row r="3" spans="1:13" ht="24" customHeight="1" x14ac:dyDescent="0.25">
      <c r="A3" s="112" t="s">
        <v>6</v>
      </c>
      <c r="B3" s="113"/>
      <c r="C3" s="113"/>
      <c r="D3" s="113"/>
      <c r="E3" s="113"/>
      <c r="F3" s="113"/>
      <c r="G3" s="113"/>
      <c r="H3" s="113"/>
      <c r="I3" s="113"/>
      <c r="J3" s="114"/>
      <c r="K3" s="87" t="s">
        <v>386</v>
      </c>
      <c r="L3" s="88"/>
      <c r="M3" s="89"/>
    </row>
    <row r="4" spans="1:13" ht="30.75" customHeight="1" x14ac:dyDescent="0.2">
      <c r="A4" s="14" t="s">
        <v>7</v>
      </c>
      <c r="B4" s="2" t="s">
        <v>8</v>
      </c>
      <c r="C4" s="1" t="s">
        <v>9</v>
      </c>
      <c r="D4" s="1" t="s">
        <v>10</v>
      </c>
      <c r="E4" s="3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3" t="s">
        <v>16</v>
      </c>
      <c r="K4" s="28" t="s">
        <v>370</v>
      </c>
      <c r="L4" s="27" t="s">
        <v>371</v>
      </c>
      <c r="M4" s="29" t="s">
        <v>372</v>
      </c>
    </row>
    <row r="5" spans="1:13" ht="24" customHeight="1" x14ac:dyDescent="0.2">
      <c r="A5" s="15" t="s">
        <v>17</v>
      </c>
      <c r="B5" s="4"/>
      <c r="C5" s="4"/>
      <c r="D5" s="4" t="s">
        <v>18</v>
      </c>
      <c r="E5" s="4"/>
      <c r="F5" s="5"/>
      <c r="G5" s="4"/>
      <c r="H5" s="4"/>
      <c r="I5" s="6">
        <f>SUM(I6,I10,I15,I30,I36,I45,I52,I58,I62,I68,I71,I78,I88,I94,I102,I105,I111,I115,I121,I126,I140)</f>
        <v>725665.2026295868</v>
      </c>
      <c r="J5" s="24">
        <v>1</v>
      </c>
      <c r="K5" s="131">
        <f>SUM(K7:K143)</f>
        <v>151074.79749552498</v>
      </c>
      <c r="L5" s="37"/>
      <c r="M5" s="38"/>
    </row>
    <row r="6" spans="1:13" ht="24" customHeight="1" x14ac:dyDescent="0.2">
      <c r="A6" s="15" t="s">
        <v>19</v>
      </c>
      <c r="B6" s="4"/>
      <c r="C6" s="4"/>
      <c r="D6" s="4" t="s">
        <v>20</v>
      </c>
      <c r="E6" s="4"/>
      <c r="F6" s="5"/>
      <c r="G6" s="4"/>
      <c r="H6" s="4"/>
      <c r="I6" s="6">
        <f>SUM(I7:I8)</f>
        <v>11318.11</v>
      </c>
      <c r="J6" s="24">
        <v>1.5596875804434331E-2</v>
      </c>
      <c r="K6" s="36"/>
      <c r="L6" s="37"/>
      <c r="M6" s="38"/>
    </row>
    <row r="7" spans="1:13" ht="24" customHeight="1" x14ac:dyDescent="0.2">
      <c r="A7" s="86" t="s">
        <v>21</v>
      </c>
      <c r="B7" s="73" t="s">
        <v>22</v>
      </c>
      <c r="C7" s="74" t="s">
        <v>23</v>
      </c>
      <c r="D7" s="74" t="s">
        <v>24</v>
      </c>
      <c r="E7" s="75" t="s">
        <v>25</v>
      </c>
      <c r="F7" s="73">
        <v>8</v>
      </c>
      <c r="G7" s="76">
        <v>523.1</v>
      </c>
      <c r="H7" s="76">
        <v>612.02</v>
      </c>
      <c r="I7" s="76">
        <f>H7*F7</f>
        <v>4896.16</v>
      </c>
      <c r="J7" s="77">
        <v>6.7471335265904993E-3</v>
      </c>
      <c r="K7" s="78">
        <v>4896.16</v>
      </c>
      <c r="L7" s="65"/>
      <c r="M7" s="66"/>
    </row>
    <row r="8" spans="1:13" ht="24" customHeight="1" x14ac:dyDescent="0.2">
      <c r="A8" s="86" t="s">
        <v>26</v>
      </c>
      <c r="B8" s="73" t="s">
        <v>27</v>
      </c>
      <c r="C8" s="74" t="s">
        <v>23</v>
      </c>
      <c r="D8" s="74" t="s">
        <v>28</v>
      </c>
      <c r="E8" s="75" t="s">
        <v>29</v>
      </c>
      <c r="F8" s="73">
        <v>106.5</v>
      </c>
      <c r="G8" s="76">
        <v>51.54</v>
      </c>
      <c r="H8" s="76">
        <v>60.3</v>
      </c>
      <c r="I8" s="76">
        <f>H8*F8</f>
        <v>6421.95</v>
      </c>
      <c r="J8" s="77">
        <v>8.849742277843832E-3</v>
      </c>
      <c r="K8" s="78">
        <v>6421.95</v>
      </c>
      <c r="L8" s="65"/>
      <c r="M8" s="66"/>
    </row>
    <row r="9" spans="1:13" ht="24" customHeight="1" x14ac:dyDescent="0.25">
      <c r="A9" s="144" t="s">
        <v>30</v>
      </c>
      <c r="B9" s="79"/>
      <c r="C9" s="79"/>
      <c r="D9" s="79" t="s">
        <v>31</v>
      </c>
      <c r="E9" s="79"/>
      <c r="F9" s="80"/>
      <c r="G9" s="79"/>
      <c r="H9" s="79"/>
      <c r="I9" s="81">
        <v>77499.509999999995</v>
      </c>
      <c r="J9" s="82">
        <v>0.1067978869594408</v>
      </c>
      <c r="K9" s="83"/>
      <c r="L9" s="37"/>
      <c r="M9" s="143"/>
    </row>
    <row r="10" spans="1:13" ht="24" customHeight="1" x14ac:dyDescent="0.2">
      <c r="A10" s="144" t="s">
        <v>32</v>
      </c>
      <c r="B10" s="79"/>
      <c r="C10" s="79"/>
      <c r="D10" s="79" t="s">
        <v>33</v>
      </c>
      <c r="E10" s="79"/>
      <c r="F10" s="80"/>
      <c r="G10" s="79"/>
      <c r="H10" s="79"/>
      <c r="I10" s="81">
        <f>SUM(I11:I13)</f>
        <v>77499.509021999998</v>
      </c>
      <c r="J10" s="82">
        <v>0.1067978869594408</v>
      </c>
      <c r="K10" s="72"/>
      <c r="L10" s="37"/>
      <c r="M10" s="38">
        <f>M13</f>
        <v>48649.9969098</v>
      </c>
    </row>
    <row r="11" spans="1:13" ht="24" customHeight="1" x14ac:dyDescent="0.2">
      <c r="A11" s="86" t="s">
        <v>34</v>
      </c>
      <c r="B11" s="73" t="s">
        <v>35</v>
      </c>
      <c r="C11" s="74" t="s">
        <v>36</v>
      </c>
      <c r="D11" s="74" t="s">
        <v>369</v>
      </c>
      <c r="E11" s="75" t="s">
        <v>38</v>
      </c>
      <c r="F11" s="73">
        <v>44.46</v>
      </c>
      <c r="G11" s="76">
        <v>32.81</v>
      </c>
      <c r="H11" s="76">
        <f>G11*1.17</f>
        <v>38.387700000000002</v>
      </c>
      <c r="I11" s="76">
        <f>F11*H11</f>
        <v>1706.7171420000002</v>
      </c>
      <c r="J11" s="77">
        <v>3.5866126693136174E-3</v>
      </c>
      <c r="K11" s="78">
        <v>2380.9683017249999</v>
      </c>
      <c r="L11" s="65"/>
      <c r="M11" s="66"/>
    </row>
    <row r="12" spans="1:13" ht="24" customHeight="1" x14ac:dyDescent="0.2">
      <c r="A12" s="86" t="s">
        <v>39</v>
      </c>
      <c r="B12" s="8" t="s">
        <v>40</v>
      </c>
      <c r="C12" s="7" t="s">
        <v>23</v>
      </c>
      <c r="D12" s="7" t="s">
        <v>41</v>
      </c>
      <c r="E12" s="9" t="s">
        <v>38</v>
      </c>
      <c r="F12" s="8">
        <v>6.56</v>
      </c>
      <c r="G12" s="10">
        <v>39.375</v>
      </c>
      <c r="H12" s="10">
        <f>G12*1.17</f>
        <v>46.068749999999994</v>
      </c>
      <c r="I12" s="10">
        <f t="shared" ref="I12:I13" si="0">F12*H12</f>
        <v>302.21099999999996</v>
      </c>
      <c r="J12" s="25">
        <v>4.4024434408595039E-4</v>
      </c>
      <c r="K12" s="78">
        <v>302.21099999999996</v>
      </c>
      <c r="L12" s="34"/>
      <c r="M12" s="35"/>
    </row>
    <row r="13" spans="1:13" ht="24" customHeight="1" x14ac:dyDescent="0.2">
      <c r="A13" s="86" t="s">
        <v>42</v>
      </c>
      <c r="B13" s="8" t="s">
        <v>43</v>
      </c>
      <c r="C13" s="7" t="s">
        <v>23</v>
      </c>
      <c r="D13" s="7" t="s">
        <v>44</v>
      </c>
      <c r="E13" s="9" t="s">
        <v>38</v>
      </c>
      <c r="F13" s="8">
        <v>541.20000000000005</v>
      </c>
      <c r="G13" s="10">
        <v>119.22</v>
      </c>
      <c r="H13" s="10">
        <f>G13*1.17</f>
        <v>139.48739999999998</v>
      </c>
      <c r="I13" s="10">
        <f t="shared" si="0"/>
        <v>75490.580879999994</v>
      </c>
      <c r="J13" s="25">
        <v>0.10277102994604123</v>
      </c>
      <c r="K13" s="78">
        <f>M13</f>
        <v>48649.9969098</v>
      </c>
      <c r="L13" s="34">
        <f>'MEMORIA DE CÁLCULO MED 03'!I10</f>
        <v>348.77700000000004</v>
      </c>
      <c r="M13" s="35">
        <f>L13*H13</f>
        <v>48649.9969098</v>
      </c>
    </row>
    <row r="14" spans="1:13" ht="24" customHeight="1" x14ac:dyDescent="0.2">
      <c r="A14" s="144" t="s">
        <v>45</v>
      </c>
      <c r="B14" s="4"/>
      <c r="C14" s="4"/>
      <c r="D14" s="4" t="s">
        <v>46</v>
      </c>
      <c r="E14" s="4"/>
      <c r="F14" s="5"/>
      <c r="G14" s="4"/>
      <c r="H14" s="4"/>
      <c r="I14" s="6">
        <v>65835.13</v>
      </c>
      <c r="J14" s="24">
        <v>9.0723835179088094E-2</v>
      </c>
      <c r="K14" s="70"/>
      <c r="L14" s="37"/>
      <c r="M14" s="38"/>
    </row>
    <row r="15" spans="1:13" ht="24" customHeight="1" x14ac:dyDescent="0.2">
      <c r="A15" s="144" t="s">
        <v>47</v>
      </c>
      <c r="B15" s="4"/>
      <c r="C15" s="4"/>
      <c r="D15" s="4" t="s">
        <v>48</v>
      </c>
      <c r="E15" s="4"/>
      <c r="F15" s="5"/>
      <c r="G15" s="4"/>
      <c r="H15" s="4"/>
      <c r="I15" s="6">
        <f>SUM(I16:I28)</f>
        <v>65835.126863999991</v>
      </c>
      <c r="J15" s="24">
        <v>9.0723835179088094E-2</v>
      </c>
      <c r="K15" s="70"/>
      <c r="L15" s="37"/>
      <c r="M15" s="38">
        <f>SUM(M16:M28)</f>
        <v>1458.7852499999999</v>
      </c>
    </row>
    <row r="16" spans="1:13" ht="24" customHeight="1" x14ac:dyDescent="0.2">
      <c r="A16" s="86" t="s">
        <v>49</v>
      </c>
      <c r="B16" s="8" t="s">
        <v>50</v>
      </c>
      <c r="C16" s="7" t="s">
        <v>23</v>
      </c>
      <c r="D16" s="7" t="s">
        <v>51</v>
      </c>
      <c r="E16" s="9" t="s">
        <v>38</v>
      </c>
      <c r="F16" s="8">
        <v>18.239999999999998</v>
      </c>
      <c r="G16" s="10">
        <v>492.48</v>
      </c>
      <c r="H16" s="10">
        <f>G16*1.17</f>
        <v>576.20159999999998</v>
      </c>
      <c r="I16" s="10">
        <f>H16*F16</f>
        <v>10509.917183999998</v>
      </c>
      <c r="J16" s="25">
        <v>1.4463240072694681E-2</v>
      </c>
      <c r="K16" s="78">
        <v>7152.1023599999999</v>
      </c>
      <c r="L16" s="34"/>
      <c r="M16" s="35"/>
    </row>
    <row r="17" spans="1:13" ht="24" customHeight="1" x14ac:dyDescent="0.2">
      <c r="A17" s="16" t="s">
        <v>52</v>
      </c>
      <c r="B17" s="8" t="s">
        <v>53</v>
      </c>
      <c r="C17" s="7" t="s">
        <v>23</v>
      </c>
      <c r="D17" s="7" t="s">
        <v>54</v>
      </c>
      <c r="E17" s="9" t="s">
        <v>25</v>
      </c>
      <c r="F17" s="8">
        <v>33.880000000000003</v>
      </c>
      <c r="G17" s="10">
        <v>87.27</v>
      </c>
      <c r="H17" s="10">
        <f t="shared" ref="H17:H28" si="1">G17*1.17</f>
        <v>102.10589999999999</v>
      </c>
      <c r="I17" s="10">
        <f t="shared" ref="I17:I28" si="2">H17*F17</f>
        <v>3459.3478919999998</v>
      </c>
      <c r="J17" s="25">
        <v>4.7668539155522405E-3</v>
      </c>
      <c r="K17" s="78">
        <v>2977.4080439999993</v>
      </c>
      <c r="L17" s="34"/>
      <c r="M17" s="35"/>
    </row>
    <row r="18" spans="1:13" ht="24" customHeight="1" x14ac:dyDescent="0.2">
      <c r="A18" s="86" t="s">
        <v>55</v>
      </c>
      <c r="B18" s="73" t="s">
        <v>56</v>
      </c>
      <c r="C18" s="74" t="s">
        <v>23</v>
      </c>
      <c r="D18" s="74" t="s">
        <v>57</v>
      </c>
      <c r="E18" s="75" t="s">
        <v>38</v>
      </c>
      <c r="F18" s="73">
        <v>1.64</v>
      </c>
      <c r="G18" s="76">
        <v>569.16</v>
      </c>
      <c r="H18" s="76">
        <f t="shared" si="1"/>
        <v>665.91719999999987</v>
      </c>
      <c r="I18" s="76">
        <f t="shared" si="2"/>
        <v>1092.1042079999997</v>
      </c>
      <c r="J18" s="77">
        <v>1.5049502167115082E-3</v>
      </c>
      <c r="K18" s="78">
        <v>1092.0999999999999</v>
      </c>
      <c r="L18" s="84"/>
      <c r="M18" s="85"/>
    </row>
    <row r="19" spans="1:13" ht="24" customHeight="1" x14ac:dyDescent="0.2">
      <c r="A19" s="86" t="s">
        <v>58</v>
      </c>
      <c r="B19" s="73" t="s">
        <v>59</v>
      </c>
      <c r="C19" s="74" t="s">
        <v>23</v>
      </c>
      <c r="D19" s="74" t="s">
        <v>60</v>
      </c>
      <c r="E19" s="75" t="s">
        <v>25</v>
      </c>
      <c r="F19" s="73">
        <v>3.2</v>
      </c>
      <c r="G19" s="76">
        <v>132.94499999999999</v>
      </c>
      <c r="H19" s="76">
        <f t="shared" si="1"/>
        <v>155.54564999999999</v>
      </c>
      <c r="I19" s="76">
        <f t="shared" si="2"/>
        <v>497.74608000000001</v>
      </c>
      <c r="J19" s="77">
        <v>6.8760359460533595E-4</v>
      </c>
      <c r="K19" s="78">
        <v>497.74608000000001</v>
      </c>
      <c r="L19" s="84"/>
      <c r="M19" s="85"/>
    </row>
    <row r="20" spans="1:13" ht="24" customHeight="1" x14ac:dyDescent="0.2">
      <c r="A20" s="86" t="s">
        <v>61</v>
      </c>
      <c r="B20" s="73" t="s">
        <v>62</v>
      </c>
      <c r="C20" s="74" t="s">
        <v>23</v>
      </c>
      <c r="D20" s="74" t="s">
        <v>63</v>
      </c>
      <c r="E20" s="75" t="s">
        <v>25</v>
      </c>
      <c r="F20" s="73">
        <v>107</v>
      </c>
      <c r="G20" s="76">
        <v>68.5</v>
      </c>
      <c r="H20" s="76">
        <f t="shared" si="1"/>
        <v>80.144999999999996</v>
      </c>
      <c r="I20" s="76">
        <f>H20*F20</f>
        <v>8575.5149999999994</v>
      </c>
      <c r="J20" s="77">
        <v>1.1778379340775883E-2</v>
      </c>
      <c r="K20" s="78">
        <f>7713.15+'[1]Orçamento Sintético'!$M$20</f>
        <v>11319.674999999999</v>
      </c>
      <c r="L20" s="84"/>
      <c r="M20" s="85"/>
    </row>
    <row r="21" spans="1:13" ht="24" customHeight="1" x14ac:dyDescent="0.2">
      <c r="A21" s="16" t="s">
        <v>64</v>
      </c>
      <c r="B21" s="8" t="s">
        <v>65</v>
      </c>
      <c r="C21" s="7" t="s">
        <v>23</v>
      </c>
      <c r="D21" s="7" t="s">
        <v>66</v>
      </c>
      <c r="E21" s="9" t="s">
        <v>67</v>
      </c>
      <c r="F21" s="8">
        <v>32</v>
      </c>
      <c r="G21" s="10">
        <v>16.489999999999998</v>
      </c>
      <c r="H21" s="10">
        <f t="shared" si="1"/>
        <v>19.293299999999999</v>
      </c>
      <c r="I21" s="10">
        <f t="shared" si="2"/>
        <v>617.38559999999995</v>
      </c>
      <c r="J21" s="25">
        <v>8.5064021259390694E-4</v>
      </c>
      <c r="K21" s="78">
        <v>617.39</v>
      </c>
      <c r="L21" s="34"/>
      <c r="M21" s="35"/>
    </row>
    <row r="22" spans="1:13" ht="24" customHeight="1" x14ac:dyDescent="0.2">
      <c r="A22" s="86" t="s">
        <v>68</v>
      </c>
      <c r="B22" s="73" t="s">
        <v>65</v>
      </c>
      <c r="C22" s="74" t="s">
        <v>23</v>
      </c>
      <c r="D22" s="74" t="s">
        <v>66</v>
      </c>
      <c r="E22" s="75" t="s">
        <v>67</v>
      </c>
      <c r="F22" s="73">
        <v>28.4</v>
      </c>
      <c r="G22" s="76">
        <v>15.85</v>
      </c>
      <c r="H22" s="76">
        <f t="shared" si="1"/>
        <v>18.544499999999999</v>
      </c>
      <c r="I22" s="76">
        <f t="shared" si="2"/>
        <v>526.66379999999992</v>
      </c>
      <c r="J22" s="77">
        <v>7.5493492040130906E-4</v>
      </c>
      <c r="K22" s="78">
        <v>526.66379999999992</v>
      </c>
      <c r="L22" s="84"/>
      <c r="M22" s="85"/>
    </row>
    <row r="23" spans="1:13" ht="24" customHeight="1" x14ac:dyDescent="0.2">
      <c r="A23" s="86" t="s">
        <v>69</v>
      </c>
      <c r="B23" s="73" t="s">
        <v>70</v>
      </c>
      <c r="C23" s="74" t="s">
        <v>23</v>
      </c>
      <c r="D23" s="74" t="s">
        <v>71</v>
      </c>
      <c r="E23" s="75" t="s">
        <v>67</v>
      </c>
      <c r="F23" s="73">
        <v>67.400000000000006</v>
      </c>
      <c r="G23" s="76">
        <v>13.91</v>
      </c>
      <c r="H23" s="76">
        <f t="shared" si="1"/>
        <v>16.274699999999999</v>
      </c>
      <c r="I23" s="76">
        <f t="shared" si="2"/>
        <v>1096.9147800000001</v>
      </c>
      <c r="J23" s="77">
        <v>1.5111514235490416E-3</v>
      </c>
      <c r="K23" s="78">
        <v>1096.9147800000001</v>
      </c>
      <c r="L23" s="84"/>
      <c r="M23" s="85"/>
    </row>
    <row r="24" spans="1:13" ht="24" customHeight="1" x14ac:dyDescent="0.2">
      <c r="A24" s="86" t="s">
        <v>72</v>
      </c>
      <c r="B24" s="8" t="s">
        <v>73</v>
      </c>
      <c r="C24" s="7" t="s">
        <v>23</v>
      </c>
      <c r="D24" s="7" t="s">
        <v>74</v>
      </c>
      <c r="E24" s="9" t="s">
        <v>67</v>
      </c>
      <c r="F24" s="8">
        <v>300.60000000000002</v>
      </c>
      <c r="G24" s="10">
        <v>11.79</v>
      </c>
      <c r="H24" s="10">
        <f t="shared" si="1"/>
        <v>13.794299999999998</v>
      </c>
      <c r="I24" s="10">
        <f t="shared" si="2"/>
        <v>4146.5665799999997</v>
      </c>
      <c r="J24" s="25">
        <v>5.7123725927604079E-3</v>
      </c>
      <c r="K24" s="78">
        <v>4146.57</v>
      </c>
      <c r="L24" s="34"/>
      <c r="M24" s="35"/>
    </row>
    <row r="25" spans="1:13" ht="24" customHeight="1" x14ac:dyDescent="0.2">
      <c r="A25" s="86" t="s">
        <v>75</v>
      </c>
      <c r="B25" s="73" t="s">
        <v>76</v>
      </c>
      <c r="C25" s="74" t="s">
        <v>23</v>
      </c>
      <c r="D25" s="74" t="s">
        <v>77</v>
      </c>
      <c r="E25" s="75" t="s">
        <v>67</v>
      </c>
      <c r="F25" s="73">
        <v>102.2</v>
      </c>
      <c r="G25" s="76">
        <v>17.46</v>
      </c>
      <c r="H25" s="76">
        <f t="shared" si="1"/>
        <v>20.4282</v>
      </c>
      <c r="I25" s="76">
        <f t="shared" si="2"/>
        <v>2087.7620400000001</v>
      </c>
      <c r="J25" s="77">
        <v>2.8758716829744625E-3</v>
      </c>
      <c r="K25" s="78">
        <v>2087.7620400000001</v>
      </c>
      <c r="L25" s="84"/>
      <c r="M25" s="85"/>
    </row>
    <row r="26" spans="1:13" ht="24" customHeight="1" x14ac:dyDescent="0.2">
      <c r="A26" s="86" t="s">
        <v>78</v>
      </c>
      <c r="B26" s="73" t="s">
        <v>79</v>
      </c>
      <c r="C26" s="74" t="s">
        <v>23</v>
      </c>
      <c r="D26" s="74" t="s">
        <v>80</v>
      </c>
      <c r="E26" s="75" t="s">
        <v>38</v>
      </c>
      <c r="F26" s="73">
        <v>37.9</v>
      </c>
      <c r="G26" s="76">
        <v>484.9</v>
      </c>
      <c r="H26" s="76">
        <f t="shared" si="1"/>
        <v>567.33299999999997</v>
      </c>
      <c r="I26" s="76">
        <f t="shared" si="2"/>
        <v>21501.920699999999</v>
      </c>
      <c r="J26" s="77">
        <v>2.8836603987624044E-2</v>
      </c>
      <c r="K26" s="78">
        <v>24528.074921999996</v>
      </c>
      <c r="L26" s="84"/>
      <c r="M26" s="85"/>
    </row>
    <row r="27" spans="1:13" ht="24" customHeight="1" x14ac:dyDescent="0.2">
      <c r="A27" s="86" t="s">
        <v>81</v>
      </c>
      <c r="B27" s="73" t="s">
        <v>82</v>
      </c>
      <c r="C27" s="74" t="s">
        <v>23</v>
      </c>
      <c r="D27" s="74" t="s">
        <v>83</v>
      </c>
      <c r="E27" s="75" t="s">
        <v>38</v>
      </c>
      <c r="F27" s="73">
        <v>37.9</v>
      </c>
      <c r="G27" s="76">
        <v>224.9</v>
      </c>
      <c r="H27" s="76">
        <f t="shared" si="1"/>
        <v>263.13299999999998</v>
      </c>
      <c r="I27" s="76">
        <f t="shared" si="2"/>
        <v>9972.7406999999985</v>
      </c>
      <c r="J27" s="77">
        <v>1.4541292596089767E-2</v>
      </c>
      <c r="K27" s="78">
        <v>13832.402921999997</v>
      </c>
      <c r="L27" s="84"/>
      <c r="M27" s="85"/>
    </row>
    <row r="28" spans="1:13" ht="24" customHeight="1" x14ac:dyDescent="0.2">
      <c r="A28" s="16" t="s">
        <v>84</v>
      </c>
      <c r="B28" s="8" t="s">
        <v>85</v>
      </c>
      <c r="C28" s="7" t="s">
        <v>23</v>
      </c>
      <c r="D28" s="7" t="s">
        <v>86</v>
      </c>
      <c r="E28" s="9" t="s">
        <v>25</v>
      </c>
      <c r="F28" s="8">
        <v>112.92</v>
      </c>
      <c r="G28" s="10">
        <v>13.25</v>
      </c>
      <c r="H28" s="10">
        <f t="shared" si="1"/>
        <v>15.5025</v>
      </c>
      <c r="I28" s="10">
        <f t="shared" si="2"/>
        <v>1750.5423000000001</v>
      </c>
      <c r="J28" s="25">
        <v>2.4399406227555076E-3</v>
      </c>
      <c r="K28" s="78">
        <f>M28</f>
        <v>1458.7852499999999</v>
      </c>
      <c r="L28" s="34">
        <f>'MEMORIA DE CÁLCULO MED 03'!I14</f>
        <v>94.1</v>
      </c>
      <c r="M28" s="35">
        <f t="shared" ref="M28:M70" si="3">L28*H28</f>
        <v>1458.7852499999999</v>
      </c>
    </row>
    <row r="29" spans="1:13" ht="24" customHeight="1" x14ac:dyDescent="0.2">
      <c r="A29" s="15" t="s">
        <v>87</v>
      </c>
      <c r="B29" s="4"/>
      <c r="C29" s="4"/>
      <c r="D29" s="4" t="s">
        <v>88</v>
      </c>
      <c r="E29" s="4"/>
      <c r="F29" s="5"/>
      <c r="G29" s="4"/>
      <c r="H29" s="4"/>
      <c r="I29" s="6">
        <v>55630.27</v>
      </c>
      <c r="J29" s="24">
        <v>7.6661069043961319E-2</v>
      </c>
      <c r="K29" s="36"/>
      <c r="L29" s="37"/>
      <c r="M29" s="38"/>
    </row>
    <row r="30" spans="1:13" ht="19.5" customHeight="1" x14ac:dyDescent="0.25">
      <c r="A30" s="15" t="s">
        <v>89</v>
      </c>
      <c r="B30" s="4"/>
      <c r="C30" s="4"/>
      <c r="D30" s="4" t="s">
        <v>90</v>
      </c>
      <c r="E30" s="4"/>
      <c r="F30" s="5"/>
      <c r="G30" s="4"/>
      <c r="H30" s="4"/>
      <c r="I30" s="6">
        <f>SUM(I31:I35)</f>
        <v>18532.316949119999</v>
      </c>
      <c r="J30" s="24">
        <v>2.5538388777634646E-2</v>
      </c>
      <c r="K30" s="36"/>
      <c r="L30" s="39"/>
      <c r="M30" s="38">
        <f>SUM(M31:M35)</f>
        <v>10203.214085999998</v>
      </c>
    </row>
    <row r="31" spans="1:13" ht="24" customHeight="1" x14ac:dyDescent="0.2">
      <c r="A31" s="16" t="s">
        <v>91</v>
      </c>
      <c r="B31" s="8" t="s">
        <v>92</v>
      </c>
      <c r="C31" s="7" t="s">
        <v>23</v>
      </c>
      <c r="D31" s="7" t="s">
        <v>93</v>
      </c>
      <c r="E31" s="9" t="s">
        <v>25</v>
      </c>
      <c r="F31" s="8">
        <v>98.48</v>
      </c>
      <c r="G31" s="10">
        <v>34.1907</v>
      </c>
      <c r="H31" s="10">
        <f>G31*1.17</f>
        <v>40.003118999999998</v>
      </c>
      <c r="I31" s="10">
        <f>H31*F31</f>
        <v>3939.5071591199999</v>
      </c>
      <c r="J31" s="25">
        <v>5.4283986609802975E-3</v>
      </c>
      <c r="K31" s="78">
        <f>M31</f>
        <v>2160.1684259999997</v>
      </c>
      <c r="L31" s="34">
        <f>'MEMORIA DE CÁLCULO MED 03'!I19</f>
        <v>53.999999999999993</v>
      </c>
      <c r="M31" s="35">
        <f t="shared" si="3"/>
        <v>2160.1684259999997</v>
      </c>
    </row>
    <row r="32" spans="1:13" ht="24" customHeight="1" x14ac:dyDescent="0.2">
      <c r="A32" s="16" t="s">
        <v>94</v>
      </c>
      <c r="B32" s="8" t="s">
        <v>95</v>
      </c>
      <c r="C32" s="7" t="s">
        <v>23</v>
      </c>
      <c r="D32" s="7" t="s">
        <v>96</v>
      </c>
      <c r="E32" s="9" t="s">
        <v>67</v>
      </c>
      <c r="F32" s="8">
        <v>151</v>
      </c>
      <c r="G32" s="10">
        <v>14.55</v>
      </c>
      <c r="H32" s="10">
        <f t="shared" ref="H32:H35" si="4">G32*1.17</f>
        <v>17.023499999999999</v>
      </c>
      <c r="I32" s="10">
        <f t="shared" ref="I32:I35" si="5">H32*F32</f>
        <v>2570.5484999999999</v>
      </c>
      <c r="J32" s="25">
        <v>3.545767386943731E-3</v>
      </c>
      <c r="K32" s="78">
        <f t="shared" ref="K32:K35" si="6">M32</f>
        <v>1542.3290999999997</v>
      </c>
      <c r="L32" s="34">
        <f>'MEMORIA DE CÁLCULO MED 03'!I22</f>
        <v>90.6</v>
      </c>
      <c r="M32" s="35">
        <f t="shared" si="3"/>
        <v>1542.3290999999997</v>
      </c>
    </row>
    <row r="33" spans="1:13" ht="24" customHeight="1" x14ac:dyDescent="0.2">
      <c r="A33" s="16" t="s">
        <v>97</v>
      </c>
      <c r="B33" s="8" t="s">
        <v>98</v>
      </c>
      <c r="C33" s="7" t="s">
        <v>23</v>
      </c>
      <c r="D33" s="7" t="s">
        <v>99</v>
      </c>
      <c r="E33" s="9" t="s">
        <v>67</v>
      </c>
      <c r="F33" s="8">
        <v>402</v>
      </c>
      <c r="G33" s="10">
        <v>12.44</v>
      </c>
      <c r="H33" s="10">
        <f t="shared" si="4"/>
        <v>14.554799999999998</v>
      </c>
      <c r="I33" s="10">
        <f t="shared" si="5"/>
        <v>5851.0295999999989</v>
      </c>
      <c r="J33" s="25">
        <v>8.0603286474258372E-3</v>
      </c>
      <c r="K33" s="78">
        <f t="shared" si="6"/>
        <v>3510.6177599999996</v>
      </c>
      <c r="L33" s="34">
        <f>'MEMORIA DE CÁLCULO MED 03'!I25</f>
        <v>241.2</v>
      </c>
      <c r="M33" s="35">
        <f t="shared" si="3"/>
        <v>3510.6177599999996</v>
      </c>
    </row>
    <row r="34" spans="1:13" ht="24" customHeight="1" x14ac:dyDescent="0.2">
      <c r="A34" s="16" t="s">
        <v>100</v>
      </c>
      <c r="B34" s="8" t="s">
        <v>79</v>
      </c>
      <c r="C34" s="7" t="s">
        <v>23</v>
      </c>
      <c r="D34" s="7" t="s">
        <v>80</v>
      </c>
      <c r="E34" s="9" t="s">
        <v>38</v>
      </c>
      <c r="F34" s="8">
        <v>7.43</v>
      </c>
      <c r="G34" s="10">
        <v>485</v>
      </c>
      <c r="H34" s="10">
        <f t="shared" si="4"/>
        <v>567.44999999999993</v>
      </c>
      <c r="I34" s="10">
        <f t="shared" si="5"/>
        <v>4216.1534999999994</v>
      </c>
      <c r="J34" s="25">
        <v>5.6531855186110619E-3</v>
      </c>
      <c r="K34" s="78">
        <f t="shared" si="6"/>
        <v>2042.8200000000002</v>
      </c>
      <c r="L34" s="34">
        <f>'MEMORIA DE CÁLCULO MED 03'!I28</f>
        <v>3.6000000000000005</v>
      </c>
      <c r="M34" s="35">
        <f t="shared" si="3"/>
        <v>2042.8200000000002</v>
      </c>
    </row>
    <row r="35" spans="1:13" ht="24" customHeight="1" x14ac:dyDescent="0.2">
      <c r="A35" s="16" t="s">
        <v>101</v>
      </c>
      <c r="B35" s="8" t="s">
        <v>82</v>
      </c>
      <c r="C35" s="7" t="s">
        <v>23</v>
      </c>
      <c r="D35" s="7" t="s">
        <v>83</v>
      </c>
      <c r="E35" s="9" t="s">
        <v>38</v>
      </c>
      <c r="F35" s="8">
        <v>7.43</v>
      </c>
      <c r="G35" s="10">
        <v>224.9</v>
      </c>
      <c r="H35" s="10">
        <f t="shared" si="4"/>
        <v>263.13299999999998</v>
      </c>
      <c r="I35" s="10">
        <f t="shared" si="5"/>
        <v>1955.0781899999997</v>
      </c>
      <c r="J35" s="25">
        <v>2.8507085636737162E-3</v>
      </c>
      <c r="K35" s="78">
        <f t="shared" si="6"/>
        <v>947.27880000000005</v>
      </c>
      <c r="L35" s="34">
        <f>'MEMORIA DE CÁLCULO MED 03'!I31</f>
        <v>3.6000000000000005</v>
      </c>
      <c r="M35" s="35">
        <f t="shared" si="3"/>
        <v>947.27880000000005</v>
      </c>
    </row>
    <row r="36" spans="1:13" ht="24" customHeight="1" x14ac:dyDescent="0.25">
      <c r="A36" s="15" t="s">
        <v>102</v>
      </c>
      <c r="B36" s="4"/>
      <c r="C36" s="4"/>
      <c r="D36" s="4" t="s">
        <v>103</v>
      </c>
      <c r="E36" s="4"/>
      <c r="F36" s="5"/>
      <c r="G36" s="4"/>
      <c r="H36" s="4"/>
      <c r="I36" s="6">
        <f>SUM(I37:I44)</f>
        <v>26644.109193</v>
      </c>
      <c r="J36" s="24">
        <v>3.671769019652589E-2</v>
      </c>
      <c r="K36" s="70"/>
      <c r="L36" s="39"/>
      <c r="M36" s="38">
        <f>SUM(M37:M44)</f>
        <v>0</v>
      </c>
    </row>
    <row r="37" spans="1:13" ht="24" customHeight="1" x14ac:dyDescent="0.2">
      <c r="A37" s="16" t="s">
        <v>104</v>
      </c>
      <c r="B37" s="8" t="s">
        <v>105</v>
      </c>
      <c r="C37" s="7" t="s">
        <v>23</v>
      </c>
      <c r="D37" s="7" t="s">
        <v>106</v>
      </c>
      <c r="E37" s="9" t="s">
        <v>25</v>
      </c>
      <c r="F37" s="8">
        <v>136</v>
      </c>
      <c r="G37" s="10">
        <v>52.39</v>
      </c>
      <c r="H37" s="10">
        <f>G37*1.17</f>
        <v>61.296299999999995</v>
      </c>
      <c r="I37" s="10">
        <f>H37*F37</f>
        <v>8336.2968000000001</v>
      </c>
      <c r="J37" s="25">
        <v>1.1235484352839298E-2</v>
      </c>
      <c r="K37" s="71"/>
      <c r="L37" s="34"/>
      <c r="M37" s="35">
        <f t="shared" si="3"/>
        <v>0</v>
      </c>
    </row>
    <row r="38" spans="1:13" ht="24" customHeight="1" x14ac:dyDescent="0.2">
      <c r="A38" s="16" t="s">
        <v>107</v>
      </c>
      <c r="B38" s="8" t="s">
        <v>95</v>
      </c>
      <c r="C38" s="7" t="s">
        <v>23</v>
      </c>
      <c r="D38" s="7" t="s">
        <v>96</v>
      </c>
      <c r="E38" s="9" t="s">
        <v>67</v>
      </c>
      <c r="F38" s="8">
        <v>174</v>
      </c>
      <c r="G38" s="10">
        <v>14.540100000000001</v>
      </c>
      <c r="H38" s="10">
        <f t="shared" ref="H38:H44" si="7">G38*1.17</f>
        <v>17.011917</v>
      </c>
      <c r="I38" s="10">
        <f t="shared" ref="I38:I44" si="8">H38*F38</f>
        <v>2960.073558</v>
      </c>
      <c r="J38" s="25">
        <v>4.0858511611139682E-3</v>
      </c>
      <c r="K38" s="71"/>
      <c r="L38" s="34"/>
      <c r="M38" s="35">
        <f t="shared" si="3"/>
        <v>0</v>
      </c>
    </row>
    <row r="39" spans="1:13" ht="24" customHeight="1" x14ac:dyDescent="0.2">
      <c r="A39" s="16" t="s">
        <v>108</v>
      </c>
      <c r="B39" s="8" t="s">
        <v>109</v>
      </c>
      <c r="C39" s="7" t="s">
        <v>23</v>
      </c>
      <c r="D39" s="7" t="s">
        <v>110</v>
      </c>
      <c r="E39" s="9" t="s">
        <v>67</v>
      </c>
      <c r="F39" s="8">
        <v>90.8</v>
      </c>
      <c r="G39" s="10">
        <v>14.25</v>
      </c>
      <c r="H39" s="10">
        <f t="shared" si="7"/>
        <v>16.672499999999999</v>
      </c>
      <c r="I39" s="10">
        <f t="shared" si="8"/>
        <v>1513.8629999999998</v>
      </c>
      <c r="J39" s="25">
        <v>2.0845976905052082E-3</v>
      </c>
      <c r="K39" s="71"/>
      <c r="L39" s="34"/>
      <c r="M39" s="35">
        <f t="shared" si="3"/>
        <v>0</v>
      </c>
    </row>
    <row r="40" spans="1:13" ht="24" customHeight="1" x14ac:dyDescent="0.2">
      <c r="A40" s="16" t="s">
        <v>111</v>
      </c>
      <c r="B40" s="8" t="s">
        <v>112</v>
      </c>
      <c r="C40" s="7" t="s">
        <v>23</v>
      </c>
      <c r="D40" s="7" t="s">
        <v>113</v>
      </c>
      <c r="E40" s="9" t="s">
        <v>67</v>
      </c>
      <c r="F40" s="8">
        <v>92.3</v>
      </c>
      <c r="G40" s="10">
        <v>13.695</v>
      </c>
      <c r="H40" s="10">
        <f t="shared" si="7"/>
        <v>16.023150000000001</v>
      </c>
      <c r="I40" s="10">
        <f t="shared" si="8"/>
        <v>1478.936745</v>
      </c>
      <c r="J40" s="25">
        <v>2.0401832690888303E-3</v>
      </c>
      <c r="K40" s="71"/>
      <c r="L40" s="34"/>
      <c r="M40" s="35">
        <f t="shared" si="3"/>
        <v>0</v>
      </c>
    </row>
    <row r="41" spans="1:13" ht="24" customHeight="1" x14ac:dyDescent="0.2">
      <c r="A41" s="16" t="s">
        <v>114</v>
      </c>
      <c r="B41" s="8" t="s">
        <v>98</v>
      </c>
      <c r="C41" s="7" t="s">
        <v>23</v>
      </c>
      <c r="D41" s="7" t="s">
        <v>99</v>
      </c>
      <c r="E41" s="9" t="s">
        <v>67</v>
      </c>
      <c r="F41" s="8">
        <v>140</v>
      </c>
      <c r="G41" s="10">
        <v>12.44</v>
      </c>
      <c r="H41" s="10">
        <f t="shared" si="7"/>
        <v>14.554799999999998</v>
      </c>
      <c r="I41" s="10">
        <f t="shared" si="8"/>
        <v>2037.6719999999998</v>
      </c>
      <c r="J41" s="25">
        <v>2.8070796284567594E-3</v>
      </c>
      <c r="K41" s="71"/>
      <c r="L41" s="34"/>
      <c r="M41" s="35">
        <f t="shared" si="3"/>
        <v>0</v>
      </c>
    </row>
    <row r="42" spans="1:13" ht="24" customHeight="1" x14ac:dyDescent="0.2">
      <c r="A42" s="16" t="s">
        <v>115</v>
      </c>
      <c r="B42" s="8" t="s">
        <v>116</v>
      </c>
      <c r="C42" s="7" t="s">
        <v>23</v>
      </c>
      <c r="D42" s="7" t="s">
        <v>117</v>
      </c>
      <c r="E42" s="9" t="s">
        <v>67</v>
      </c>
      <c r="F42" s="8">
        <v>76.400000000000006</v>
      </c>
      <c r="G42" s="10">
        <v>10.58</v>
      </c>
      <c r="H42" s="10">
        <f t="shared" si="7"/>
        <v>12.378599999999999</v>
      </c>
      <c r="I42" s="10">
        <f t="shared" si="8"/>
        <v>945.72503999999992</v>
      </c>
      <c r="J42" s="25">
        <v>1.3023361186398357E-3</v>
      </c>
      <c r="K42" s="71"/>
      <c r="L42" s="34"/>
      <c r="M42" s="35">
        <f t="shared" si="3"/>
        <v>0</v>
      </c>
    </row>
    <row r="43" spans="1:13" ht="24" customHeight="1" x14ac:dyDescent="0.2">
      <c r="A43" s="16" t="s">
        <v>118</v>
      </c>
      <c r="B43" s="8" t="s">
        <v>79</v>
      </c>
      <c r="C43" s="7" t="s">
        <v>23</v>
      </c>
      <c r="D43" s="7" t="s">
        <v>80</v>
      </c>
      <c r="E43" s="9" t="s">
        <v>38</v>
      </c>
      <c r="F43" s="8">
        <v>11.5</v>
      </c>
      <c r="G43" s="10">
        <v>471.91</v>
      </c>
      <c r="H43" s="10">
        <f t="shared" si="7"/>
        <v>552.13469999999995</v>
      </c>
      <c r="I43" s="10">
        <f t="shared" si="8"/>
        <v>6349.5490499999996</v>
      </c>
      <c r="J43" s="25">
        <v>8.7498890672999055E-3</v>
      </c>
      <c r="K43" s="71"/>
      <c r="L43" s="34"/>
      <c r="M43" s="35">
        <f t="shared" si="3"/>
        <v>0</v>
      </c>
    </row>
    <row r="44" spans="1:13" ht="24" customHeight="1" x14ac:dyDescent="0.2">
      <c r="A44" s="16" t="s">
        <v>119</v>
      </c>
      <c r="B44" s="8" t="s">
        <v>82</v>
      </c>
      <c r="C44" s="7" t="s">
        <v>23</v>
      </c>
      <c r="D44" s="7" t="s">
        <v>83</v>
      </c>
      <c r="E44" s="9" t="s">
        <v>38</v>
      </c>
      <c r="F44" s="8">
        <v>11.5</v>
      </c>
      <c r="G44" s="10">
        <v>224.6</v>
      </c>
      <c r="H44" s="10">
        <f t="shared" si="7"/>
        <v>262.78199999999998</v>
      </c>
      <c r="I44" s="10">
        <f t="shared" si="8"/>
        <v>3021.9929999999999</v>
      </c>
      <c r="J44" s="25">
        <v>4.4122689085820841E-3</v>
      </c>
      <c r="K44" s="71"/>
      <c r="L44" s="34"/>
      <c r="M44" s="35">
        <f t="shared" si="3"/>
        <v>0</v>
      </c>
    </row>
    <row r="45" spans="1:13" ht="24" customHeight="1" x14ac:dyDescent="0.25">
      <c r="A45" s="15" t="s">
        <v>120</v>
      </c>
      <c r="B45" s="4"/>
      <c r="C45" s="4"/>
      <c r="D45" s="4" t="s">
        <v>121</v>
      </c>
      <c r="E45" s="4"/>
      <c r="F45" s="5"/>
      <c r="G45" s="4"/>
      <c r="H45" s="4"/>
      <c r="I45" s="6">
        <f>SUM(I46:I51)</f>
        <v>10453.200029999998</v>
      </c>
      <c r="J45" s="24">
        <v>1.4404990069800784E-2</v>
      </c>
      <c r="K45" s="70"/>
      <c r="L45" s="39"/>
      <c r="M45" s="38">
        <f>SUM(M46:M51)</f>
        <v>0</v>
      </c>
    </row>
    <row r="46" spans="1:13" ht="24" customHeight="1" x14ac:dyDescent="0.2">
      <c r="A46" s="16" t="s">
        <v>122</v>
      </c>
      <c r="B46" s="8" t="s">
        <v>123</v>
      </c>
      <c r="C46" s="7" t="s">
        <v>23</v>
      </c>
      <c r="D46" s="7" t="s">
        <v>124</v>
      </c>
      <c r="E46" s="9" t="s">
        <v>25</v>
      </c>
      <c r="F46" s="8">
        <v>40</v>
      </c>
      <c r="G46" s="10">
        <v>33.6</v>
      </c>
      <c r="H46" s="10">
        <f>G46*1.17</f>
        <v>39.311999999999998</v>
      </c>
      <c r="I46" s="10">
        <f>H46*F46</f>
        <v>1572.48</v>
      </c>
      <c r="J46" s="25">
        <v>2.1271517498703259E-3</v>
      </c>
      <c r="K46" s="71"/>
      <c r="L46" s="34"/>
      <c r="M46" s="35">
        <f t="shared" si="3"/>
        <v>0</v>
      </c>
    </row>
    <row r="47" spans="1:13" ht="24" customHeight="1" x14ac:dyDescent="0.2">
      <c r="A47" s="16" t="s">
        <v>125</v>
      </c>
      <c r="B47" s="8" t="s">
        <v>126</v>
      </c>
      <c r="C47" s="7" t="s">
        <v>23</v>
      </c>
      <c r="D47" s="7" t="s">
        <v>127</v>
      </c>
      <c r="E47" s="9" t="s">
        <v>38</v>
      </c>
      <c r="F47" s="8">
        <v>5.5</v>
      </c>
      <c r="G47" s="10">
        <v>476.12200000000001</v>
      </c>
      <c r="H47" s="10">
        <f t="shared" ref="H47:H51" si="9">G47*1.17</f>
        <v>557.06273999999996</v>
      </c>
      <c r="I47" s="10">
        <f t="shared" ref="I47:I51" si="10">H47*F47</f>
        <v>3063.8450699999999</v>
      </c>
      <c r="J47" s="25">
        <v>4.1434259214855555E-3</v>
      </c>
      <c r="K47" s="71"/>
      <c r="L47" s="34"/>
      <c r="M47" s="35">
        <f t="shared" si="3"/>
        <v>0</v>
      </c>
    </row>
    <row r="48" spans="1:13" ht="24" customHeight="1" x14ac:dyDescent="0.2">
      <c r="A48" s="16" t="s">
        <v>128</v>
      </c>
      <c r="B48" s="8" t="s">
        <v>82</v>
      </c>
      <c r="C48" s="7" t="s">
        <v>23</v>
      </c>
      <c r="D48" s="7" t="s">
        <v>83</v>
      </c>
      <c r="E48" s="9" t="s">
        <v>38</v>
      </c>
      <c r="F48" s="8">
        <v>5.5</v>
      </c>
      <c r="G48" s="10">
        <v>224.5</v>
      </c>
      <c r="H48" s="10">
        <f t="shared" si="9"/>
        <v>262.66499999999996</v>
      </c>
      <c r="I48" s="10">
        <f t="shared" si="10"/>
        <v>1444.6574999999998</v>
      </c>
      <c r="J48" s="25">
        <v>2.1102155649740406E-3</v>
      </c>
      <c r="K48" s="71"/>
      <c r="L48" s="34"/>
      <c r="M48" s="35">
        <f t="shared" si="3"/>
        <v>0</v>
      </c>
    </row>
    <row r="49" spans="1:13" ht="24" customHeight="1" x14ac:dyDescent="0.2">
      <c r="A49" s="16" t="s">
        <v>129</v>
      </c>
      <c r="B49" s="8" t="s">
        <v>109</v>
      </c>
      <c r="C49" s="7" t="s">
        <v>23</v>
      </c>
      <c r="D49" s="7" t="s">
        <v>110</v>
      </c>
      <c r="E49" s="9" t="s">
        <v>67</v>
      </c>
      <c r="F49" s="8">
        <v>160.80000000000001</v>
      </c>
      <c r="G49" s="10">
        <v>14.24</v>
      </c>
      <c r="H49" s="10">
        <f t="shared" si="9"/>
        <v>16.660799999999998</v>
      </c>
      <c r="I49" s="10">
        <f t="shared" si="10"/>
        <v>2679.0566399999998</v>
      </c>
      <c r="J49" s="25">
        <v>3.691674893601071E-3</v>
      </c>
      <c r="K49" s="71"/>
      <c r="L49" s="34"/>
      <c r="M49" s="35">
        <f t="shared" si="3"/>
        <v>0</v>
      </c>
    </row>
    <row r="50" spans="1:13" ht="24" customHeight="1" x14ac:dyDescent="0.2">
      <c r="A50" s="16" t="s">
        <v>130</v>
      </c>
      <c r="B50" s="8" t="s">
        <v>112</v>
      </c>
      <c r="C50" s="7" t="s">
        <v>23</v>
      </c>
      <c r="D50" s="7" t="s">
        <v>113</v>
      </c>
      <c r="E50" s="9" t="s">
        <v>67</v>
      </c>
      <c r="F50" s="8">
        <v>28.4</v>
      </c>
      <c r="G50" s="10">
        <v>13.71</v>
      </c>
      <c r="H50" s="10">
        <f t="shared" si="9"/>
        <v>16.040700000000001</v>
      </c>
      <c r="I50" s="10">
        <f t="shared" si="10"/>
        <v>455.55588</v>
      </c>
      <c r="J50" s="25">
        <v>6.2774127793368076E-4</v>
      </c>
      <c r="K50" s="71"/>
      <c r="L50" s="34"/>
      <c r="M50" s="35">
        <f t="shared" si="3"/>
        <v>0</v>
      </c>
    </row>
    <row r="51" spans="1:13" ht="24" customHeight="1" x14ac:dyDescent="0.2">
      <c r="A51" s="16" t="s">
        <v>131</v>
      </c>
      <c r="B51" s="8" t="s">
        <v>95</v>
      </c>
      <c r="C51" s="7" t="s">
        <v>23</v>
      </c>
      <c r="D51" s="7" t="s">
        <v>96</v>
      </c>
      <c r="E51" s="9" t="s">
        <v>67</v>
      </c>
      <c r="F51" s="8">
        <v>72.599999999999994</v>
      </c>
      <c r="G51" s="10">
        <v>14.57</v>
      </c>
      <c r="H51" s="10">
        <f t="shared" si="9"/>
        <v>17.046900000000001</v>
      </c>
      <c r="I51" s="10">
        <f t="shared" si="10"/>
        <v>1237.6049399999999</v>
      </c>
      <c r="J51" s="25">
        <v>1.7047806619361104E-3</v>
      </c>
      <c r="K51" s="71"/>
      <c r="L51" s="34"/>
      <c r="M51" s="35">
        <f t="shared" si="3"/>
        <v>0</v>
      </c>
    </row>
    <row r="52" spans="1:13" ht="24" customHeight="1" x14ac:dyDescent="0.2">
      <c r="A52" s="15" t="s">
        <v>132</v>
      </c>
      <c r="B52" s="4"/>
      <c r="C52" s="4"/>
      <c r="D52" s="4" t="s">
        <v>133</v>
      </c>
      <c r="E52" s="4"/>
      <c r="F52" s="5"/>
      <c r="G52" s="4"/>
      <c r="H52" s="4"/>
      <c r="I52" s="6">
        <f>SUM(I53:I57)</f>
        <v>45634.34</v>
      </c>
      <c r="J52" s="24">
        <v>6.2886218052071396E-2</v>
      </c>
      <c r="K52" s="70"/>
      <c r="L52" s="37"/>
      <c r="M52" s="38">
        <f>SUM(M53:M57)</f>
        <v>6886.7020000000002</v>
      </c>
    </row>
    <row r="53" spans="1:13" ht="24" customHeight="1" x14ac:dyDescent="0.2">
      <c r="A53" s="16" t="s">
        <v>134</v>
      </c>
      <c r="B53" s="8" t="s">
        <v>135</v>
      </c>
      <c r="C53" s="7" t="s">
        <v>23</v>
      </c>
      <c r="D53" s="7" t="s">
        <v>136</v>
      </c>
      <c r="E53" s="9" t="s">
        <v>25</v>
      </c>
      <c r="F53" s="8">
        <v>148.44999999999999</v>
      </c>
      <c r="G53" s="10">
        <v>48.79</v>
      </c>
      <c r="H53" s="10">
        <v>57.08</v>
      </c>
      <c r="I53" s="10">
        <v>8473.52</v>
      </c>
      <c r="J53" s="25">
        <v>1.167690003599456E-2</v>
      </c>
      <c r="K53" s="78">
        <f>M53</f>
        <v>6886.7020000000002</v>
      </c>
      <c r="L53" s="34">
        <f>'MEMORIA DE CÁLCULO MED 03'!I35</f>
        <v>120.65</v>
      </c>
      <c r="M53" s="35">
        <f t="shared" si="3"/>
        <v>6886.7020000000002</v>
      </c>
    </row>
    <row r="54" spans="1:13" ht="24" customHeight="1" x14ac:dyDescent="0.2">
      <c r="A54" s="16" t="s">
        <v>137</v>
      </c>
      <c r="B54" s="8" t="s">
        <v>138</v>
      </c>
      <c r="C54" s="7" t="s">
        <v>23</v>
      </c>
      <c r="D54" s="7" t="s">
        <v>139</v>
      </c>
      <c r="E54" s="9" t="s">
        <v>25</v>
      </c>
      <c r="F54" s="8">
        <v>191.54</v>
      </c>
      <c r="G54" s="10">
        <v>162.13999999999999</v>
      </c>
      <c r="H54" s="10">
        <v>189.7</v>
      </c>
      <c r="I54" s="10">
        <v>36335.129999999997</v>
      </c>
      <c r="J54" s="25">
        <v>5.0071479244147302E-2</v>
      </c>
      <c r="K54" s="71"/>
      <c r="L54" s="34"/>
      <c r="M54" s="35">
        <f t="shared" si="3"/>
        <v>0</v>
      </c>
    </row>
    <row r="55" spans="1:13" ht="24" customHeight="1" x14ac:dyDescent="0.2">
      <c r="A55" s="16" t="s">
        <v>140</v>
      </c>
      <c r="B55" s="8" t="s">
        <v>141</v>
      </c>
      <c r="C55" s="7" t="s">
        <v>23</v>
      </c>
      <c r="D55" s="7" t="s">
        <v>142</v>
      </c>
      <c r="E55" s="9" t="s">
        <v>29</v>
      </c>
      <c r="F55" s="8">
        <v>2.12</v>
      </c>
      <c r="G55" s="10">
        <v>44.19</v>
      </c>
      <c r="H55" s="10">
        <v>51.7</v>
      </c>
      <c r="I55" s="10">
        <v>109.6</v>
      </c>
      <c r="J55" s="25">
        <v>1.5103383764303427E-4</v>
      </c>
      <c r="K55" s="71"/>
      <c r="L55" s="34"/>
      <c r="M55" s="35">
        <f t="shared" si="3"/>
        <v>0</v>
      </c>
    </row>
    <row r="56" spans="1:13" ht="24" customHeight="1" x14ac:dyDescent="0.2">
      <c r="A56" s="16" t="s">
        <v>143</v>
      </c>
      <c r="B56" s="8" t="s">
        <v>144</v>
      </c>
      <c r="C56" s="7" t="s">
        <v>23</v>
      </c>
      <c r="D56" s="7" t="s">
        <v>145</v>
      </c>
      <c r="E56" s="9" t="s">
        <v>29</v>
      </c>
      <c r="F56" s="8">
        <v>15.95</v>
      </c>
      <c r="G56" s="10">
        <v>32.619999999999997</v>
      </c>
      <c r="H56" s="10">
        <v>38.159999999999997</v>
      </c>
      <c r="I56" s="10">
        <v>608.65</v>
      </c>
      <c r="J56" s="25">
        <v>8.3874767592548186E-4</v>
      </c>
      <c r="K56" s="71"/>
      <c r="L56" s="34"/>
      <c r="M56" s="35">
        <f t="shared" si="3"/>
        <v>0</v>
      </c>
    </row>
    <row r="57" spans="1:13" ht="24" customHeight="1" x14ac:dyDescent="0.2">
      <c r="A57" s="16" t="s">
        <v>146</v>
      </c>
      <c r="B57" s="8" t="s">
        <v>147</v>
      </c>
      <c r="C57" s="7" t="s">
        <v>23</v>
      </c>
      <c r="D57" s="7" t="s">
        <v>148</v>
      </c>
      <c r="E57" s="9" t="s">
        <v>29</v>
      </c>
      <c r="F57" s="8">
        <v>2.12</v>
      </c>
      <c r="G57" s="10">
        <v>43.32</v>
      </c>
      <c r="H57" s="10">
        <v>50.68</v>
      </c>
      <c r="I57" s="10">
        <v>107.44</v>
      </c>
      <c r="J57" s="25">
        <v>1.4805725836101828E-4</v>
      </c>
      <c r="K57" s="71"/>
      <c r="L57" s="34"/>
      <c r="M57" s="35">
        <f t="shared" si="3"/>
        <v>0</v>
      </c>
    </row>
    <row r="58" spans="1:13" ht="24" customHeight="1" x14ac:dyDescent="0.2">
      <c r="A58" s="15" t="s">
        <v>149</v>
      </c>
      <c r="B58" s="4"/>
      <c r="C58" s="4"/>
      <c r="D58" s="4" t="s">
        <v>150</v>
      </c>
      <c r="E58" s="4"/>
      <c r="F58" s="5"/>
      <c r="G58" s="4"/>
      <c r="H58" s="4"/>
      <c r="I58" s="6">
        <v>13365.54</v>
      </c>
      <c r="J58" s="24">
        <v>1.8418328452294529E-2</v>
      </c>
      <c r="K58" s="70"/>
      <c r="L58" s="37"/>
      <c r="M58" s="38">
        <f>SUM(M59:M60)</f>
        <v>0</v>
      </c>
    </row>
    <row r="59" spans="1:13" ht="24" customHeight="1" x14ac:dyDescent="0.2">
      <c r="A59" s="16" t="s">
        <v>151</v>
      </c>
      <c r="B59" s="8" t="s">
        <v>152</v>
      </c>
      <c r="C59" s="7" t="s">
        <v>23</v>
      </c>
      <c r="D59" s="7" t="s">
        <v>153</v>
      </c>
      <c r="E59" s="9" t="s">
        <v>25</v>
      </c>
      <c r="F59" s="8">
        <v>1.49</v>
      </c>
      <c r="G59" s="10">
        <v>891.12</v>
      </c>
      <c r="H59" s="10">
        <v>1042.6099999999999</v>
      </c>
      <c r="I59" s="10">
        <v>1553.48</v>
      </c>
      <c r="J59" s="25">
        <v>2.1407668439936212E-3</v>
      </c>
      <c r="K59" s="71"/>
      <c r="L59" s="34"/>
      <c r="M59" s="35">
        <f t="shared" si="3"/>
        <v>0</v>
      </c>
    </row>
    <row r="60" spans="1:13" ht="24" customHeight="1" x14ac:dyDescent="0.2">
      <c r="A60" s="16" t="s">
        <v>154</v>
      </c>
      <c r="B60" s="8" t="s">
        <v>155</v>
      </c>
      <c r="C60" s="7" t="s">
        <v>23</v>
      </c>
      <c r="D60" s="7" t="s">
        <v>156</v>
      </c>
      <c r="E60" s="9" t="s">
        <v>25</v>
      </c>
      <c r="F60" s="8">
        <v>27.75</v>
      </c>
      <c r="G60" s="10">
        <v>363.82</v>
      </c>
      <c r="H60" s="10">
        <v>425.66</v>
      </c>
      <c r="I60" s="10">
        <v>11812.06</v>
      </c>
      <c r="J60" s="25">
        <v>1.6277561608300909E-2</v>
      </c>
      <c r="K60" s="71"/>
      <c r="L60" s="34"/>
      <c r="M60" s="35">
        <f t="shared" si="3"/>
        <v>0</v>
      </c>
    </row>
    <row r="61" spans="1:13" ht="24" customHeight="1" x14ac:dyDescent="0.2">
      <c r="A61" s="15" t="s">
        <v>157</v>
      </c>
      <c r="B61" s="4"/>
      <c r="C61" s="4"/>
      <c r="D61" s="4" t="s">
        <v>158</v>
      </c>
      <c r="E61" s="4"/>
      <c r="F61" s="5"/>
      <c r="G61" s="4"/>
      <c r="H61" s="4"/>
      <c r="I61" s="6">
        <v>192804.61</v>
      </c>
      <c r="J61" s="24">
        <v>0.26569361463109986</v>
      </c>
      <c r="K61" s="70"/>
      <c r="L61" s="37"/>
      <c r="M61" s="38"/>
    </row>
    <row r="62" spans="1:13" ht="24" customHeight="1" x14ac:dyDescent="0.2">
      <c r="A62" s="15" t="s">
        <v>159</v>
      </c>
      <c r="B62" s="4"/>
      <c r="C62" s="4"/>
      <c r="D62" s="4" t="s">
        <v>160</v>
      </c>
      <c r="E62" s="4"/>
      <c r="F62" s="5"/>
      <c r="G62" s="4"/>
      <c r="H62" s="4"/>
      <c r="I62" s="6">
        <f>SUM(I63:I67)</f>
        <v>192804.61037759998</v>
      </c>
      <c r="J62" s="24">
        <v>0.26569361463109986</v>
      </c>
      <c r="K62" s="70"/>
      <c r="L62" s="37"/>
      <c r="M62" s="38">
        <f>SUM(M63:M67)</f>
        <v>0</v>
      </c>
    </row>
    <row r="63" spans="1:13" ht="24" customHeight="1" x14ac:dyDescent="0.2">
      <c r="A63" s="16" t="s">
        <v>161</v>
      </c>
      <c r="B63" s="8" t="s">
        <v>162</v>
      </c>
      <c r="C63" s="7" t="s">
        <v>23</v>
      </c>
      <c r="D63" s="7" t="s">
        <v>163</v>
      </c>
      <c r="E63" s="9" t="s">
        <v>67</v>
      </c>
      <c r="F63" s="20">
        <v>4972</v>
      </c>
      <c r="G63" s="10">
        <v>19.68</v>
      </c>
      <c r="H63" s="10">
        <f>G63*1.17</f>
        <v>23.025599999999997</v>
      </c>
      <c r="I63" s="10">
        <f>H63*F63</f>
        <v>114483.28319999999</v>
      </c>
      <c r="J63" s="25">
        <v>0.16457650167046731</v>
      </c>
      <c r="K63" s="71"/>
      <c r="L63" s="34"/>
      <c r="M63" s="35">
        <f t="shared" si="3"/>
        <v>0</v>
      </c>
    </row>
    <row r="64" spans="1:13" ht="24" customHeight="1" x14ac:dyDescent="0.2">
      <c r="A64" s="16" t="s">
        <v>164</v>
      </c>
      <c r="B64" s="8" t="s">
        <v>165</v>
      </c>
      <c r="C64" s="7" t="s">
        <v>23</v>
      </c>
      <c r="D64" s="7" t="s">
        <v>166</v>
      </c>
      <c r="E64" s="9" t="s">
        <v>25</v>
      </c>
      <c r="F64" s="20">
        <v>690.98</v>
      </c>
      <c r="G64" s="10">
        <v>85</v>
      </c>
      <c r="H64" s="10">
        <f t="shared" ref="H64:H67" si="11">G64*1.17</f>
        <v>99.449999999999989</v>
      </c>
      <c r="I64" s="10">
        <f t="shared" ref="I64:I67" si="12">H64*F64</f>
        <v>68717.960999999996</v>
      </c>
      <c r="J64" s="25">
        <v>9.4763149728001289E-2</v>
      </c>
      <c r="K64" s="71"/>
      <c r="L64" s="34"/>
      <c r="M64" s="35">
        <f t="shared" si="3"/>
        <v>0</v>
      </c>
    </row>
    <row r="65" spans="1:13" ht="24" customHeight="1" x14ac:dyDescent="0.2">
      <c r="A65" s="16" t="s">
        <v>167</v>
      </c>
      <c r="B65" s="8" t="s">
        <v>168</v>
      </c>
      <c r="C65" s="7" t="s">
        <v>23</v>
      </c>
      <c r="D65" s="7" t="s">
        <v>169</v>
      </c>
      <c r="E65" s="9" t="s">
        <v>29</v>
      </c>
      <c r="F65" s="20">
        <v>36</v>
      </c>
      <c r="G65" s="10">
        <v>188</v>
      </c>
      <c r="H65" s="10">
        <f t="shared" si="11"/>
        <v>219.95999999999998</v>
      </c>
      <c r="I65" s="10">
        <f t="shared" si="12"/>
        <v>7918.5599999999995</v>
      </c>
      <c r="J65" s="25">
        <v>3.9722450518503575E-3</v>
      </c>
      <c r="K65" s="71"/>
      <c r="L65" s="34"/>
      <c r="M65" s="35">
        <f t="shared" si="3"/>
        <v>0</v>
      </c>
    </row>
    <row r="66" spans="1:13" ht="24" customHeight="1" x14ac:dyDescent="0.2">
      <c r="A66" s="16" t="s">
        <v>170</v>
      </c>
      <c r="B66" s="8" t="s">
        <v>171</v>
      </c>
      <c r="C66" s="7" t="s">
        <v>23</v>
      </c>
      <c r="D66" s="7" t="s">
        <v>172</v>
      </c>
      <c r="E66" s="9" t="s">
        <v>25</v>
      </c>
      <c r="F66" s="20">
        <v>6.48</v>
      </c>
      <c r="G66" s="10">
        <v>30.786000000000001</v>
      </c>
      <c r="H66" s="10">
        <f t="shared" si="11"/>
        <v>36.019619999999996</v>
      </c>
      <c r="I66" s="10">
        <f t="shared" si="12"/>
        <v>233.4071376</v>
      </c>
      <c r="J66" s="25">
        <v>3.5683122189130746E-4</v>
      </c>
      <c r="K66" s="71"/>
      <c r="L66" s="34"/>
      <c r="M66" s="35">
        <f t="shared" si="3"/>
        <v>0</v>
      </c>
    </row>
    <row r="67" spans="1:13" ht="24" customHeight="1" x14ac:dyDescent="0.2">
      <c r="A67" s="16" t="s">
        <v>173</v>
      </c>
      <c r="B67" s="8" t="s">
        <v>174</v>
      </c>
      <c r="C67" s="7" t="s">
        <v>23</v>
      </c>
      <c r="D67" s="7" t="s">
        <v>175</v>
      </c>
      <c r="E67" s="9" t="s">
        <v>25</v>
      </c>
      <c r="F67" s="20">
        <v>29.12</v>
      </c>
      <c r="G67" s="10">
        <v>42.6</v>
      </c>
      <c r="H67" s="10">
        <f t="shared" si="11"/>
        <v>49.841999999999999</v>
      </c>
      <c r="I67" s="10">
        <f t="shared" si="12"/>
        <v>1451.39904</v>
      </c>
      <c r="J67" s="25">
        <v>2.0248869588895815E-3</v>
      </c>
      <c r="K67" s="71"/>
      <c r="L67" s="34"/>
      <c r="M67" s="35">
        <f t="shared" si="3"/>
        <v>0</v>
      </c>
    </row>
    <row r="68" spans="1:13" ht="24" customHeight="1" x14ac:dyDescent="0.25">
      <c r="A68" s="15" t="s">
        <v>176</v>
      </c>
      <c r="B68" s="4"/>
      <c r="C68" s="4"/>
      <c r="D68" s="4" t="s">
        <v>177</v>
      </c>
      <c r="E68" s="4"/>
      <c r="F68" s="5"/>
      <c r="G68" s="4"/>
      <c r="H68" s="4"/>
      <c r="I68" s="6">
        <f>SUM(I69:I70)</f>
        <v>19154.220198866999</v>
      </c>
      <c r="J68" s="24">
        <v>2.6395395562581754E-2</v>
      </c>
      <c r="K68" s="70"/>
      <c r="L68" s="39"/>
      <c r="M68" s="38">
        <f>SUM(M69:M70)</f>
        <v>0</v>
      </c>
    </row>
    <row r="69" spans="1:13" ht="24" customHeight="1" x14ac:dyDescent="0.2">
      <c r="A69" s="16" t="s">
        <v>178</v>
      </c>
      <c r="B69" s="8" t="s">
        <v>179</v>
      </c>
      <c r="C69" s="7" t="s">
        <v>23</v>
      </c>
      <c r="D69" s="7" t="s">
        <v>180</v>
      </c>
      <c r="E69" s="9" t="s">
        <v>25</v>
      </c>
      <c r="F69" s="8">
        <v>463.11</v>
      </c>
      <c r="G69" s="10">
        <v>3.6504099999999999</v>
      </c>
      <c r="H69" s="10">
        <f>G69*1.17</f>
        <v>4.2709796999999998</v>
      </c>
      <c r="I69" s="10">
        <f>H69*F69</f>
        <v>1977.933408867</v>
      </c>
      <c r="J69" s="25">
        <v>2.7824815080012104E-3</v>
      </c>
      <c r="K69" s="71"/>
      <c r="L69" s="34"/>
      <c r="M69" s="35">
        <f t="shared" si="3"/>
        <v>0</v>
      </c>
    </row>
    <row r="70" spans="1:13" ht="24" customHeight="1" x14ac:dyDescent="0.2">
      <c r="A70" s="16" t="s">
        <v>181</v>
      </c>
      <c r="B70" s="8" t="s">
        <v>182</v>
      </c>
      <c r="C70" s="7" t="s">
        <v>23</v>
      </c>
      <c r="D70" s="7" t="s">
        <v>183</v>
      </c>
      <c r="E70" s="9" t="s">
        <v>25</v>
      </c>
      <c r="F70" s="8">
        <v>463.11</v>
      </c>
      <c r="G70" s="10">
        <v>31.7</v>
      </c>
      <c r="H70" s="10">
        <f>G70*1.17</f>
        <v>37.088999999999999</v>
      </c>
      <c r="I70" s="10">
        <f>H70*F70</f>
        <v>17176.286789999998</v>
      </c>
      <c r="J70" s="25">
        <v>2.3612914054580544E-2</v>
      </c>
      <c r="K70" s="71"/>
      <c r="L70" s="34"/>
      <c r="M70" s="35">
        <f t="shared" si="3"/>
        <v>0</v>
      </c>
    </row>
    <row r="71" spans="1:13" ht="24" customHeight="1" x14ac:dyDescent="0.25">
      <c r="A71" s="15" t="s">
        <v>184</v>
      </c>
      <c r="B71" s="4"/>
      <c r="C71" s="4"/>
      <c r="D71" s="4" t="s">
        <v>185</v>
      </c>
      <c r="E71" s="4"/>
      <c r="F71" s="5"/>
      <c r="G71" s="4"/>
      <c r="H71" s="4"/>
      <c r="I71" s="6">
        <f>SUM(I72:I77)</f>
        <v>117064.14583499997</v>
      </c>
      <c r="J71" s="24">
        <v>0.16258829829513666</v>
      </c>
      <c r="K71" s="70"/>
      <c r="L71" s="39"/>
      <c r="M71" s="38">
        <f>SUM(M72:M77)</f>
        <v>0</v>
      </c>
    </row>
    <row r="72" spans="1:13" ht="24" customHeight="1" x14ac:dyDescent="0.2">
      <c r="A72" s="16" t="s">
        <v>186</v>
      </c>
      <c r="B72" s="8" t="s">
        <v>187</v>
      </c>
      <c r="C72" s="7" t="s">
        <v>23</v>
      </c>
      <c r="D72" s="7" t="s">
        <v>188</v>
      </c>
      <c r="E72" s="9" t="s">
        <v>38</v>
      </c>
      <c r="F72" s="8">
        <v>23.81</v>
      </c>
      <c r="G72" s="10">
        <v>18.75</v>
      </c>
      <c r="H72" s="10">
        <f>G72*1.17</f>
        <v>21.9375</v>
      </c>
      <c r="I72" s="10">
        <f>H72*F72</f>
        <v>522.33187499999997</v>
      </c>
      <c r="J72" s="25">
        <v>2.0506701988740812E-4</v>
      </c>
      <c r="K72" s="71"/>
      <c r="L72" s="34"/>
      <c r="M72" s="35">
        <f t="shared" ref="M72:M135" si="13">L72*H72</f>
        <v>0</v>
      </c>
    </row>
    <row r="73" spans="1:13" ht="24" customHeight="1" x14ac:dyDescent="0.2">
      <c r="A73" s="16" t="s">
        <v>189</v>
      </c>
      <c r="B73" s="8" t="s">
        <v>56</v>
      </c>
      <c r="C73" s="7" t="s">
        <v>23</v>
      </c>
      <c r="D73" s="7" t="s">
        <v>57</v>
      </c>
      <c r="E73" s="9" t="s">
        <v>38</v>
      </c>
      <c r="F73" s="8">
        <v>6.48</v>
      </c>
      <c r="G73" s="10">
        <v>582.65</v>
      </c>
      <c r="H73" s="10">
        <f t="shared" ref="H73:H77" si="14">G73*1.17</f>
        <v>681.70049999999992</v>
      </c>
      <c r="I73" s="10">
        <f t="shared" ref="I73:I77" si="15">H73*F73</f>
        <v>4417.4192400000002</v>
      </c>
      <c r="J73" s="25">
        <v>5.9463923583492773E-3</v>
      </c>
      <c r="K73" s="71"/>
      <c r="L73" s="34"/>
      <c r="M73" s="35">
        <f t="shared" si="13"/>
        <v>0</v>
      </c>
    </row>
    <row r="74" spans="1:13" ht="24" customHeight="1" x14ac:dyDescent="0.2">
      <c r="A74" s="16" t="s">
        <v>190</v>
      </c>
      <c r="B74" s="8" t="s">
        <v>191</v>
      </c>
      <c r="C74" s="7" t="s">
        <v>23</v>
      </c>
      <c r="D74" s="7" t="s">
        <v>192</v>
      </c>
      <c r="E74" s="9" t="s">
        <v>25</v>
      </c>
      <c r="F74" s="8">
        <v>6.48</v>
      </c>
      <c r="G74" s="10">
        <v>100.45</v>
      </c>
      <c r="H74" s="10">
        <f t="shared" si="14"/>
        <v>117.5265</v>
      </c>
      <c r="I74" s="10">
        <f t="shared" si="15"/>
        <v>761.57172000000003</v>
      </c>
      <c r="J74" s="25">
        <v>1.0477145658907166E-3</v>
      </c>
      <c r="K74" s="71"/>
      <c r="L74" s="34"/>
      <c r="M74" s="35">
        <f t="shared" si="13"/>
        <v>0</v>
      </c>
    </row>
    <row r="75" spans="1:13" ht="24" customHeight="1" x14ac:dyDescent="0.2">
      <c r="A75" s="16" t="s">
        <v>193</v>
      </c>
      <c r="B75" s="8" t="s">
        <v>194</v>
      </c>
      <c r="C75" s="7" t="s">
        <v>23</v>
      </c>
      <c r="D75" s="7" t="s">
        <v>195</v>
      </c>
      <c r="E75" s="9" t="s">
        <v>25</v>
      </c>
      <c r="F75" s="8">
        <v>450.65</v>
      </c>
      <c r="G75" s="10">
        <v>103.8</v>
      </c>
      <c r="H75" s="10">
        <f t="shared" si="14"/>
        <v>121.44599999999998</v>
      </c>
      <c r="I75" s="10">
        <f t="shared" si="15"/>
        <v>54729.639899999987</v>
      </c>
      <c r="J75" s="25">
        <v>7.6279432994719884E-2</v>
      </c>
      <c r="K75" s="71"/>
      <c r="L75" s="34"/>
      <c r="M75" s="35">
        <f t="shared" si="13"/>
        <v>0</v>
      </c>
    </row>
    <row r="76" spans="1:13" ht="24" customHeight="1" x14ac:dyDescent="0.2">
      <c r="A76" s="16" t="s">
        <v>196</v>
      </c>
      <c r="B76" s="8" t="s">
        <v>194</v>
      </c>
      <c r="C76" s="7" t="s">
        <v>23</v>
      </c>
      <c r="D76" s="7" t="s">
        <v>195</v>
      </c>
      <c r="E76" s="9" t="s">
        <v>25</v>
      </c>
      <c r="F76" s="8">
        <v>450.65</v>
      </c>
      <c r="G76" s="10">
        <v>103.6</v>
      </c>
      <c r="H76" s="10">
        <f t="shared" si="14"/>
        <v>121.21199999999999</v>
      </c>
      <c r="I76" s="10">
        <f t="shared" si="15"/>
        <v>54624.187799999992</v>
      </c>
      <c r="J76" s="25">
        <v>7.6279432994719884E-2</v>
      </c>
      <c r="K76" s="71"/>
      <c r="L76" s="34"/>
      <c r="M76" s="35">
        <f t="shared" si="13"/>
        <v>0</v>
      </c>
    </row>
    <row r="77" spans="1:13" ht="24" customHeight="1" x14ac:dyDescent="0.2">
      <c r="A77" s="16" t="s">
        <v>197</v>
      </c>
      <c r="B77" s="8" t="s">
        <v>198</v>
      </c>
      <c r="C77" s="7" t="s">
        <v>36</v>
      </c>
      <c r="D77" s="7" t="s">
        <v>199</v>
      </c>
      <c r="E77" s="9" t="s">
        <v>25</v>
      </c>
      <c r="F77" s="8">
        <v>19.100000000000001</v>
      </c>
      <c r="G77" s="10">
        <v>89.9</v>
      </c>
      <c r="H77" s="10">
        <f t="shared" si="14"/>
        <v>105.18300000000001</v>
      </c>
      <c r="I77" s="10">
        <f t="shared" si="15"/>
        <v>2008.9953000000003</v>
      </c>
      <c r="J77" s="25">
        <v>2.8302583615694953E-3</v>
      </c>
      <c r="K77" s="71"/>
      <c r="L77" s="34"/>
      <c r="M77" s="35">
        <f t="shared" si="13"/>
        <v>0</v>
      </c>
    </row>
    <row r="78" spans="1:13" ht="24" customHeight="1" x14ac:dyDescent="0.2">
      <c r="A78" s="15" t="s">
        <v>200</v>
      </c>
      <c r="B78" s="4"/>
      <c r="C78" s="4"/>
      <c r="D78" s="4" t="s">
        <v>201</v>
      </c>
      <c r="E78" s="4"/>
      <c r="F78" s="5"/>
      <c r="G78" s="4"/>
      <c r="H78" s="4"/>
      <c r="I78" s="6">
        <f>SUM(I79:I87)</f>
        <v>51139.371815999999</v>
      </c>
      <c r="J78" s="24">
        <v>6.8174648584498745E-2</v>
      </c>
      <c r="K78" s="70"/>
      <c r="L78" s="40"/>
      <c r="M78" s="38">
        <f>SUM(M79:M87)</f>
        <v>0</v>
      </c>
    </row>
    <row r="79" spans="1:13" ht="24" customHeight="1" x14ac:dyDescent="0.2">
      <c r="A79" s="16" t="s">
        <v>202</v>
      </c>
      <c r="B79" s="8" t="s">
        <v>203</v>
      </c>
      <c r="C79" s="7" t="s">
        <v>23</v>
      </c>
      <c r="D79" s="7" t="s">
        <v>204</v>
      </c>
      <c r="E79" s="9" t="s">
        <v>25</v>
      </c>
      <c r="F79" s="8">
        <v>463.11</v>
      </c>
      <c r="G79" s="10">
        <v>2.59</v>
      </c>
      <c r="H79" s="10">
        <f>G79*1.17</f>
        <v>3.0302999999999995</v>
      </c>
      <c r="I79" s="10">
        <f>H79*F79</f>
        <v>1403.3622329999998</v>
      </c>
      <c r="J79" s="25">
        <v>1.9337016574585636E-3</v>
      </c>
      <c r="K79" s="71"/>
      <c r="L79" s="34"/>
      <c r="M79" s="35">
        <f t="shared" si="13"/>
        <v>0</v>
      </c>
    </row>
    <row r="80" spans="1:13" ht="24" customHeight="1" x14ac:dyDescent="0.2">
      <c r="A80" s="16" t="s">
        <v>205</v>
      </c>
      <c r="B80" s="8" t="s">
        <v>206</v>
      </c>
      <c r="C80" s="7" t="s">
        <v>23</v>
      </c>
      <c r="D80" s="7" t="s">
        <v>207</v>
      </c>
      <c r="E80" s="9" t="s">
        <v>25</v>
      </c>
      <c r="F80" s="8">
        <v>463.11</v>
      </c>
      <c r="G80" s="10">
        <v>9.9499999999999993</v>
      </c>
      <c r="H80" s="10">
        <f t="shared" ref="H80:H87" si="16">G80*1.17</f>
        <v>11.641499999999999</v>
      </c>
      <c r="I80" s="10">
        <f t="shared" ref="I80:I87" si="17">H80*F80</f>
        <v>5391.2950649999993</v>
      </c>
      <c r="J80" s="25">
        <v>7.4284945729793852E-3</v>
      </c>
      <c r="K80" s="71"/>
      <c r="L80" s="34"/>
      <c r="M80" s="35">
        <f t="shared" si="13"/>
        <v>0</v>
      </c>
    </row>
    <row r="81" spans="1:13" ht="24" customHeight="1" x14ac:dyDescent="0.2">
      <c r="A81" s="16" t="s">
        <v>208</v>
      </c>
      <c r="B81" s="8" t="s">
        <v>209</v>
      </c>
      <c r="C81" s="7" t="s">
        <v>23</v>
      </c>
      <c r="D81" s="7" t="s">
        <v>210</v>
      </c>
      <c r="E81" s="9" t="s">
        <v>25</v>
      </c>
      <c r="F81" s="8">
        <v>463.11</v>
      </c>
      <c r="G81" s="10">
        <v>11.6</v>
      </c>
      <c r="H81" s="10">
        <f t="shared" si="16"/>
        <v>13.571999999999999</v>
      </c>
      <c r="I81" s="10">
        <f t="shared" si="17"/>
        <v>6285.3289199999999</v>
      </c>
      <c r="J81" s="25">
        <v>9.7387197291533348E-3</v>
      </c>
      <c r="K81" s="71"/>
      <c r="L81" s="34"/>
      <c r="M81" s="35">
        <f t="shared" si="13"/>
        <v>0</v>
      </c>
    </row>
    <row r="82" spans="1:13" ht="24" customHeight="1" x14ac:dyDescent="0.2">
      <c r="A82" s="16" t="s">
        <v>211</v>
      </c>
      <c r="B82" s="8" t="s">
        <v>212</v>
      </c>
      <c r="C82" s="7" t="s">
        <v>23</v>
      </c>
      <c r="D82" s="7" t="s">
        <v>213</v>
      </c>
      <c r="E82" s="9" t="s">
        <v>25</v>
      </c>
      <c r="F82" s="8">
        <v>6.48</v>
      </c>
      <c r="G82" s="10">
        <v>23.5</v>
      </c>
      <c r="H82" s="10">
        <f t="shared" si="16"/>
        <v>27.494999999999997</v>
      </c>
      <c r="I82" s="10">
        <f t="shared" si="17"/>
        <v>178.16759999999999</v>
      </c>
      <c r="J82" s="25">
        <v>2.856689283157026E-5</v>
      </c>
      <c r="K82" s="71"/>
      <c r="L82" s="34"/>
      <c r="M82" s="35">
        <f t="shared" si="13"/>
        <v>0</v>
      </c>
    </row>
    <row r="83" spans="1:13" ht="24" customHeight="1" x14ac:dyDescent="0.2">
      <c r="A83" s="16" t="s">
        <v>214</v>
      </c>
      <c r="B83" s="8" t="s">
        <v>215</v>
      </c>
      <c r="C83" s="7" t="s">
        <v>23</v>
      </c>
      <c r="D83" s="7" t="s">
        <v>216</v>
      </c>
      <c r="E83" s="9" t="s">
        <v>25</v>
      </c>
      <c r="F83" s="8">
        <v>6.48</v>
      </c>
      <c r="G83" s="10">
        <v>24.12</v>
      </c>
      <c r="H83" s="10">
        <f t="shared" si="16"/>
        <v>28.220399999999998</v>
      </c>
      <c r="I83" s="10">
        <f t="shared" si="17"/>
        <v>182.86819199999999</v>
      </c>
      <c r="J83" s="25">
        <v>2.5466289412803589E-4</v>
      </c>
      <c r="K83" s="71"/>
      <c r="L83" s="34"/>
      <c r="M83" s="35">
        <f t="shared" si="13"/>
        <v>0</v>
      </c>
    </row>
    <row r="84" spans="1:13" ht="24" customHeight="1" x14ac:dyDescent="0.2">
      <c r="A84" s="16" t="s">
        <v>217</v>
      </c>
      <c r="B84" s="8" t="s">
        <v>218</v>
      </c>
      <c r="C84" s="7" t="s">
        <v>23</v>
      </c>
      <c r="D84" s="7" t="s">
        <v>219</v>
      </c>
      <c r="E84" s="9" t="s">
        <v>25</v>
      </c>
      <c r="F84" s="8">
        <v>6.48</v>
      </c>
      <c r="G84" s="10">
        <v>13.2</v>
      </c>
      <c r="H84" s="10">
        <f t="shared" si="16"/>
        <v>15.443999999999999</v>
      </c>
      <c r="I84" s="10">
        <f t="shared" si="17"/>
        <v>100.07711999999999</v>
      </c>
      <c r="J84" s="25">
        <v>1.5376236865154895E-4</v>
      </c>
      <c r="K84" s="71"/>
      <c r="L84" s="34"/>
      <c r="M84" s="35">
        <f t="shared" si="13"/>
        <v>0</v>
      </c>
    </row>
    <row r="85" spans="1:13" ht="24" customHeight="1" x14ac:dyDescent="0.2">
      <c r="A85" s="16" t="s">
        <v>220</v>
      </c>
      <c r="B85" s="8" t="s">
        <v>221</v>
      </c>
      <c r="C85" s="7" t="s">
        <v>23</v>
      </c>
      <c r="D85" s="7" t="s">
        <v>222</v>
      </c>
      <c r="E85" s="9" t="s">
        <v>25</v>
      </c>
      <c r="F85" s="8">
        <v>340.38</v>
      </c>
      <c r="G85" s="10">
        <v>57.47</v>
      </c>
      <c r="H85" s="10">
        <f t="shared" si="16"/>
        <v>67.239899999999992</v>
      </c>
      <c r="I85" s="10">
        <f t="shared" si="17"/>
        <v>22887.117161999995</v>
      </c>
      <c r="J85" s="25">
        <v>3.1534845545852272E-2</v>
      </c>
      <c r="K85" s="71"/>
      <c r="L85" s="34"/>
      <c r="M85" s="35">
        <f t="shared" si="13"/>
        <v>0</v>
      </c>
    </row>
    <row r="86" spans="1:13" ht="24" customHeight="1" x14ac:dyDescent="0.2">
      <c r="A86" s="16" t="s">
        <v>223</v>
      </c>
      <c r="B86" s="8" t="s">
        <v>224</v>
      </c>
      <c r="C86" s="7" t="s">
        <v>23</v>
      </c>
      <c r="D86" s="7" t="s">
        <v>225</v>
      </c>
      <c r="E86" s="9" t="s">
        <v>25</v>
      </c>
      <c r="F86" s="8">
        <v>340.38</v>
      </c>
      <c r="G86" s="10">
        <v>15.5</v>
      </c>
      <c r="H86" s="10">
        <f t="shared" si="16"/>
        <v>18.134999999999998</v>
      </c>
      <c r="I86" s="10">
        <f t="shared" si="17"/>
        <v>6172.791299999999</v>
      </c>
      <c r="J86" s="25">
        <v>5.3378886020715886E-3</v>
      </c>
      <c r="K86" s="71"/>
      <c r="L86" s="34"/>
      <c r="M86" s="35">
        <f t="shared" si="13"/>
        <v>0</v>
      </c>
    </row>
    <row r="87" spans="1:13" ht="24" customHeight="1" x14ac:dyDescent="0.2">
      <c r="A87" s="16" t="s">
        <v>226</v>
      </c>
      <c r="B87" s="8" t="s">
        <v>227</v>
      </c>
      <c r="C87" s="7" t="s">
        <v>23</v>
      </c>
      <c r="D87" s="7" t="s">
        <v>228</v>
      </c>
      <c r="E87" s="9" t="s">
        <v>25</v>
      </c>
      <c r="F87" s="8">
        <v>340.38</v>
      </c>
      <c r="G87" s="10">
        <v>21.44</v>
      </c>
      <c r="H87" s="10">
        <f t="shared" si="16"/>
        <v>25.084800000000001</v>
      </c>
      <c r="I87" s="10">
        <f t="shared" si="17"/>
        <v>8538.3642240000008</v>
      </c>
      <c r="J87" s="25">
        <v>1.1764006321372445E-2</v>
      </c>
      <c r="K87" s="71"/>
      <c r="L87" s="34"/>
      <c r="M87" s="35">
        <f t="shared" si="13"/>
        <v>0</v>
      </c>
    </row>
    <row r="88" spans="1:13" ht="24" customHeight="1" x14ac:dyDescent="0.2">
      <c r="A88" s="15" t="s">
        <v>229</v>
      </c>
      <c r="B88" s="4"/>
      <c r="C88" s="4"/>
      <c r="D88" s="4" t="s">
        <v>230</v>
      </c>
      <c r="E88" s="4"/>
      <c r="F88" s="5"/>
      <c r="G88" s="4"/>
      <c r="H88" s="4"/>
      <c r="I88" s="6">
        <f>SUM(I89:I93)</f>
        <v>685.78379999999993</v>
      </c>
      <c r="J88" s="24">
        <v>9.4609745651300352E-4</v>
      </c>
      <c r="K88" s="70"/>
      <c r="L88" s="40"/>
      <c r="M88" s="38">
        <f>SUM(M89:M93)</f>
        <v>0</v>
      </c>
    </row>
    <row r="89" spans="1:13" ht="24" customHeight="1" x14ac:dyDescent="0.2">
      <c r="A89" s="16" t="s">
        <v>231</v>
      </c>
      <c r="B89" s="8" t="s">
        <v>232</v>
      </c>
      <c r="C89" s="7" t="s">
        <v>23</v>
      </c>
      <c r="D89" s="7" t="s">
        <v>233</v>
      </c>
      <c r="E89" s="9" t="s">
        <v>234</v>
      </c>
      <c r="F89" s="8">
        <v>1</v>
      </c>
      <c r="G89" s="10">
        <v>78.849999999999994</v>
      </c>
      <c r="H89" s="10">
        <f>G89*1.17</f>
        <v>92.254499999999993</v>
      </c>
      <c r="I89" s="10">
        <f>H89*F89</f>
        <v>92.254499999999993</v>
      </c>
      <c r="J89" s="25">
        <v>1.337531412557747E-4</v>
      </c>
      <c r="K89" s="71"/>
      <c r="L89" s="34"/>
      <c r="M89" s="35">
        <f t="shared" si="13"/>
        <v>0</v>
      </c>
    </row>
    <row r="90" spans="1:13" ht="24" customHeight="1" x14ac:dyDescent="0.2">
      <c r="A90" s="16" t="s">
        <v>235</v>
      </c>
      <c r="B90" s="8" t="s">
        <v>236</v>
      </c>
      <c r="C90" s="7" t="s">
        <v>23</v>
      </c>
      <c r="D90" s="7" t="s">
        <v>237</v>
      </c>
      <c r="E90" s="9" t="s">
        <v>234</v>
      </c>
      <c r="F90" s="8">
        <v>1</v>
      </c>
      <c r="G90" s="10">
        <v>12.55</v>
      </c>
      <c r="H90" s="10">
        <f t="shared" ref="H90:H93" si="18">G90*1.17</f>
        <v>14.6835</v>
      </c>
      <c r="I90" s="10">
        <f t="shared" ref="I90:I93" si="19">H90*F90</f>
        <v>14.6835</v>
      </c>
      <c r="J90" s="25">
        <v>1.9209960736714398E-5</v>
      </c>
      <c r="K90" s="71"/>
      <c r="L90" s="34"/>
      <c r="M90" s="35">
        <f t="shared" si="13"/>
        <v>0</v>
      </c>
    </row>
    <row r="91" spans="1:13" ht="24" customHeight="1" x14ac:dyDescent="0.2">
      <c r="A91" s="16" t="s">
        <v>238</v>
      </c>
      <c r="B91" s="8" t="s">
        <v>239</v>
      </c>
      <c r="C91" s="7" t="s">
        <v>23</v>
      </c>
      <c r="D91" s="7" t="s">
        <v>240</v>
      </c>
      <c r="E91" s="9" t="s">
        <v>234</v>
      </c>
      <c r="F91" s="8">
        <v>7</v>
      </c>
      <c r="G91" s="10">
        <v>11.21</v>
      </c>
      <c r="H91" s="10">
        <f t="shared" si="18"/>
        <v>13.1157</v>
      </c>
      <c r="I91" s="10">
        <f t="shared" si="19"/>
        <v>91.809899999999999</v>
      </c>
      <c r="J91" s="25">
        <v>1.1787805175168934E-4</v>
      </c>
      <c r="K91" s="71"/>
      <c r="L91" s="34"/>
      <c r="M91" s="35">
        <f t="shared" si="13"/>
        <v>0</v>
      </c>
    </row>
    <row r="92" spans="1:13" ht="24" customHeight="1" x14ac:dyDescent="0.2">
      <c r="A92" s="16" t="s">
        <v>241</v>
      </c>
      <c r="B92" s="8" t="s">
        <v>242</v>
      </c>
      <c r="C92" s="7" t="s">
        <v>23</v>
      </c>
      <c r="D92" s="7" t="s">
        <v>243</v>
      </c>
      <c r="E92" s="9" t="s">
        <v>234</v>
      </c>
      <c r="F92" s="8">
        <v>2</v>
      </c>
      <c r="G92" s="10">
        <v>11.67</v>
      </c>
      <c r="H92" s="10">
        <f t="shared" si="18"/>
        <v>13.653899999999998</v>
      </c>
      <c r="I92" s="10">
        <f t="shared" si="19"/>
        <v>27.307799999999997</v>
      </c>
      <c r="J92" s="25">
        <v>3.530553759502316E-5</v>
      </c>
      <c r="K92" s="71"/>
      <c r="L92" s="34"/>
      <c r="M92" s="35">
        <f t="shared" si="13"/>
        <v>0</v>
      </c>
    </row>
    <row r="93" spans="1:13" ht="24" customHeight="1" x14ac:dyDescent="0.2">
      <c r="A93" s="16" t="s">
        <v>244</v>
      </c>
      <c r="B93" s="8" t="s">
        <v>245</v>
      </c>
      <c r="C93" s="7" t="s">
        <v>23</v>
      </c>
      <c r="D93" s="7" t="s">
        <v>246</v>
      </c>
      <c r="E93" s="9" t="s">
        <v>234</v>
      </c>
      <c r="F93" s="8">
        <v>1</v>
      </c>
      <c r="G93" s="10">
        <v>392.93</v>
      </c>
      <c r="H93" s="10">
        <f t="shared" si="18"/>
        <v>459.72809999999998</v>
      </c>
      <c r="I93" s="10">
        <f t="shared" si="19"/>
        <v>459.72809999999998</v>
      </c>
      <c r="J93" s="25">
        <v>6.3995076517380195E-4</v>
      </c>
      <c r="K93" s="71"/>
      <c r="L93" s="34"/>
      <c r="M93" s="35">
        <f t="shared" si="13"/>
        <v>0</v>
      </c>
    </row>
    <row r="94" spans="1:13" ht="24" customHeight="1" x14ac:dyDescent="0.2">
      <c r="A94" s="15" t="s">
        <v>247</v>
      </c>
      <c r="B94" s="4"/>
      <c r="C94" s="4"/>
      <c r="D94" s="4" t="s">
        <v>248</v>
      </c>
      <c r="E94" s="4"/>
      <c r="F94" s="5"/>
      <c r="G94" s="4"/>
      <c r="H94" s="4"/>
      <c r="I94" s="6">
        <f>SUM(I95:I101)</f>
        <v>3340.8067679999995</v>
      </c>
      <c r="J94" s="24">
        <v>4.7079975724342296E-3</v>
      </c>
      <c r="K94" s="70"/>
      <c r="L94" s="40"/>
      <c r="M94" s="38">
        <f>SUM(M95:M101)</f>
        <v>0</v>
      </c>
    </row>
    <row r="95" spans="1:13" ht="24" customHeight="1" x14ac:dyDescent="0.2">
      <c r="A95" s="16" t="s">
        <v>249</v>
      </c>
      <c r="B95" s="8" t="s">
        <v>250</v>
      </c>
      <c r="C95" s="7" t="s">
        <v>23</v>
      </c>
      <c r="D95" s="7" t="s">
        <v>251</v>
      </c>
      <c r="E95" s="9" t="s">
        <v>29</v>
      </c>
      <c r="F95" s="8">
        <v>147.97999999999999</v>
      </c>
      <c r="G95" s="10">
        <v>5.09</v>
      </c>
      <c r="H95" s="10">
        <f>G95*1.17</f>
        <v>5.9552999999999994</v>
      </c>
      <c r="I95" s="10">
        <f>H95*F95</f>
        <v>881.26529399999981</v>
      </c>
      <c r="J95" s="25">
        <v>1.288789926814735E-3</v>
      </c>
      <c r="K95" s="71"/>
      <c r="L95" s="34"/>
      <c r="M95" s="35">
        <f t="shared" si="13"/>
        <v>0</v>
      </c>
    </row>
    <row r="96" spans="1:13" ht="24" customHeight="1" x14ac:dyDescent="0.2">
      <c r="A96" s="16" t="s">
        <v>252</v>
      </c>
      <c r="B96" s="8" t="s">
        <v>253</v>
      </c>
      <c r="C96" s="7" t="s">
        <v>23</v>
      </c>
      <c r="D96" s="7" t="s">
        <v>254</v>
      </c>
      <c r="E96" s="9" t="s">
        <v>29</v>
      </c>
      <c r="F96" s="8">
        <v>36.9</v>
      </c>
      <c r="G96" s="10">
        <v>9.5399999999999991</v>
      </c>
      <c r="H96" s="10">
        <f t="shared" ref="H96:H101" si="20">G96*1.17</f>
        <v>11.161799999999998</v>
      </c>
      <c r="I96" s="10">
        <f t="shared" ref="I96:I101" si="21">H96*F96</f>
        <v>411.87041999999991</v>
      </c>
      <c r="J96" s="25">
        <v>5.7154456352598965E-4</v>
      </c>
      <c r="K96" s="71"/>
      <c r="L96" s="34"/>
      <c r="M96" s="35">
        <f t="shared" si="13"/>
        <v>0</v>
      </c>
    </row>
    <row r="97" spans="1:13" ht="24" customHeight="1" x14ac:dyDescent="0.2">
      <c r="A97" s="16" t="s">
        <v>255</v>
      </c>
      <c r="B97" s="8" t="s">
        <v>256</v>
      </c>
      <c r="C97" s="7" t="s">
        <v>23</v>
      </c>
      <c r="D97" s="7" t="s">
        <v>257</v>
      </c>
      <c r="E97" s="9" t="s">
        <v>29</v>
      </c>
      <c r="F97" s="8">
        <v>147.97999999999999</v>
      </c>
      <c r="G97" s="10">
        <v>11.19</v>
      </c>
      <c r="H97" s="10">
        <f t="shared" si="20"/>
        <v>13.092299999999998</v>
      </c>
      <c r="I97" s="10">
        <f t="shared" si="21"/>
        <v>1937.3985539999996</v>
      </c>
      <c r="J97" s="25">
        <v>2.7284896671357535E-3</v>
      </c>
      <c r="K97" s="71"/>
      <c r="L97" s="34"/>
      <c r="M97" s="35">
        <f t="shared" si="13"/>
        <v>0</v>
      </c>
    </row>
    <row r="98" spans="1:13" ht="24" customHeight="1" x14ac:dyDescent="0.2">
      <c r="A98" s="16" t="s">
        <v>258</v>
      </c>
      <c r="B98" s="8" t="s">
        <v>259</v>
      </c>
      <c r="C98" s="7" t="s">
        <v>23</v>
      </c>
      <c r="D98" s="7" t="s">
        <v>260</v>
      </c>
      <c r="E98" s="9" t="s">
        <v>234</v>
      </c>
      <c r="F98" s="8">
        <v>3</v>
      </c>
      <c r="G98" s="10">
        <v>8.25</v>
      </c>
      <c r="H98" s="10">
        <f t="shared" si="20"/>
        <v>9.6524999999999999</v>
      </c>
      <c r="I98" s="10">
        <f t="shared" si="21"/>
        <v>28.9575</v>
      </c>
      <c r="J98" s="25">
        <v>4.1837475463891612E-5</v>
      </c>
      <c r="K98" s="71"/>
      <c r="L98" s="34"/>
      <c r="M98" s="35">
        <f t="shared" si="13"/>
        <v>0</v>
      </c>
    </row>
    <row r="99" spans="1:13" ht="24" customHeight="1" x14ac:dyDescent="0.2">
      <c r="A99" s="16" t="s">
        <v>261</v>
      </c>
      <c r="B99" s="8" t="s">
        <v>262</v>
      </c>
      <c r="C99" s="7" t="s">
        <v>23</v>
      </c>
      <c r="D99" s="7" t="s">
        <v>263</v>
      </c>
      <c r="E99" s="9" t="s">
        <v>234</v>
      </c>
      <c r="F99" s="8">
        <v>2</v>
      </c>
      <c r="G99" s="10">
        <v>21.5</v>
      </c>
      <c r="H99" s="10">
        <f t="shared" si="20"/>
        <v>25.154999999999998</v>
      </c>
      <c r="I99" s="10">
        <f t="shared" si="21"/>
        <v>50.309999999999995</v>
      </c>
      <c r="J99" s="25">
        <v>3.8805774343319756E-5</v>
      </c>
      <c r="K99" s="71"/>
      <c r="L99" s="34"/>
      <c r="M99" s="35">
        <f t="shared" si="13"/>
        <v>0</v>
      </c>
    </row>
    <row r="100" spans="1:13" ht="24" customHeight="1" x14ac:dyDescent="0.2">
      <c r="A100" s="16" t="s">
        <v>264</v>
      </c>
      <c r="B100" s="8" t="s">
        <v>265</v>
      </c>
      <c r="C100" s="7" t="s">
        <v>23</v>
      </c>
      <c r="D100" s="7" t="s">
        <v>266</v>
      </c>
      <c r="E100" s="9" t="s">
        <v>234</v>
      </c>
      <c r="F100" s="8">
        <v>1</v>
      </c>
      <c r="G100" s="10">
        <v>11.5</v>
      </c>
      <c r="H100" s="10">
        <f t="shared" si="20"/>
        <v>13.454999999999998</v>
      </c>
      <c r="I100" s="10">
        <f t="shared" si="21"/>
        <v>13.454999999999998</v>
      </c>
      <c r="J100" s="25">
        <v>1.28433883835135E-5</v>
      </c>
      <c r="K100" s="71"/>
      <c r="L100" s="34"/>
      <c r="M100" s="35">
        <f t="shared" si="13"/>
        <v>0</v>
      </c>
    </row>
    <row r="101" spans="1:13" ht="24" customHeight="1" x14ac:dyDescent="0.2">
      <c r="A101" s="16" t="s">
        <v>267</v>
      </c>
      <c r="B101" s="8" t="s">
        <v>265</v>
      </c>
      <c r="C101" s="7" t="s">
        <v>23</v>
      </c>
      <c r="D101" s="7" t="s">
        <v>266</v>
      </c>
      <c r="E101" s="9" t="s">
        <v>234</v>
      </c>
      <c r="F101" s="8">
        <v>2</v>
      </c>
      <c r="G101" s="10">
        <v>7.5</v>
      </c>
      <c r="H101" s="10">
        <f t="shared" si="20"/>
        <v>8.7749999999999986</v>
      </c>
      <c r="I101" s="10">
        <f t="shared" si="21"/>
        <v>17.549999999999997</v>
      </c>
      <c r="J101" s="25">
        <v>2.5686776767027E-5</v>
      </c>
      <c r="K101" s="71"/>
      <c r="L101" s="34"/>
      <c r="M101" s="35">
        <f t="shared" si="13"/>
        <v>0</v>
      </c>
    </row>
    <row r="102" spans="1:13" ht="24" customHeight="1" x14ac:dyDescent="0.2">
      <c r="A102" s="15" t="s">
        <v>268</v>
      </c>
      <c r="B102" s="4"/>
      <c r="C102" s="4"/>
      <c r="D102" s="4" t="s">
        <v>269</v>
      </c>
      <c r="E102" s="4"/>
      <c r="F102" s="5"/>
      <c r="G102" s="4"/>
      <c r="H102" s="4"/>
      <c r="I102" s="6">
        <f>SUM(I103:I104)</f>
        <v>3284.0945280000001</v>
      </c>
      <c r="J102" s="24">
        <v>4.5188469834298245E-3</v>
      </c>
      <c r="K102" s="70"/>
      <c r="L102" s="40"/>
      <c r="M102" s="38">
        <f>SUM(M103:M104)</f>
        <v>0</v>
      </c>
    </row>
    <row r="103" spans="1:13" ht="24" customHeight="1" x14ac:dyDescent="0.2">
      <c r="A103" s="16" t="s">
        <v>270</v>
      </c>
      <c r="B103" s="8" t="s">
        <v>271</v>
      </c>
      <c r="C103" s="7" t="s">
        <v>23</v>
      </c>
      <c r="D103" s="7" t="s">
        <v>272</v>
      </c>
      <c r="E103" s="9" t="s">
        <v>29</v>
      </c>
      <c r="F103" s="8">
        <v>40.71</v>
      </c>
      <c r="G103" s="10">
        <v>2.76</v>
      </c>
      <c r="H103" s="10">
        <f>G103*1.17</f>
        <v>3.2291999999999996</v>
      </c>
      <c r="I103" s="10">
        <f>H103*F103</f>
        <v>131.46073199999998</v>
      </c>
      <c r="J103" s="25">
        <v>1.8063426494752677E-4</v>
      </c>
      <c r="K103" s="71"/>
      <c r="L103" s="34"/>
      <c r="M103" s="35">
        <f t="shared" si="13"/>
        <v>0</v>
      </c>
    </row>
    <row r="104" spans="1:13" ht="24" customHeight="1" x14ac:dyDescent="0.2">
      <c r="A104" s="16" t="s">
        <v>273</v>
      </c>
      <c r="B104" s="8" t="s">
        <v>274</v>
      </c>
      <c r="C104" s="7" t="s">
        <v>23</v>
      </c>
      <c r="D104" s="7" t="s">
        <v>275</v>
      </c>
      <c r="E104" s="9" t="s">
        <v>29</v>
      </c>
      <c r="F104" s="8">
        <v>666.97</v>
      </c>
      <c r="G104" s="10">
        <v>4.04</v>
      </c>
      <c r="H104" s="10">
        <f>G104*1.17</f>
        <v>4.7267999999999999</v>
      </c>
      <c r="I104" s="10">
        <f>H104*F104</f>
        <v>3152.6337960000001</v>
      </c>
      <c r="J104" s="25">
        <v>4.3382127184822972E-3</v>
      </c>
      <c r="K104" s="71"/>
      <c r="L104" s="34"/>
      <c r="M104" s="35">
        <f t="shared" si="13"/>
        <v>0</v>
      </c>
    </row>
    <row r="105" spans="1:13" ht="24" customHeight="1" x14ac:dyDescent="0.2">
      <c r="A105" s="15" t="s">
        <v>276</v>
      </c>
      <c r="B105" s="4"/>
      <c r="C105" s="4"/>
      <c r="D105" s="4" t="s">
        <v>277</v>
      </c>
      <c r="E105" s="4"/>
      <c r="F105" s="5"/>
      <c r="G105" s="4"/>
      <c r="H105" s="4"/>
      <c r="I105" s="6">
        <f>SUM(I106:I110)</f>
        <v>6707.0834999999997</v>
      </c>
      <c r="J105" s="24">
        <v>9.2424302557157206E-3</v>
      </c>
      <c r="K105" s="70"/>
      <c r="L105" s="40"/>
      <c r="M105" s="38">
        <f>SUM(M106:M110)</f>
        <v>0</v>
      </c>
    </row>
    <row r="106" spans="1:13" ht="24" customHeight="1" x14ac:dyDescent="0.2">
      <c r="A106" s="16" t="s">
        <v>278</v>
      </c>
      <c r="B106" s="8" t="s">
        <v>279</v>
      </c>
      <c r="C106" s="7" t="s">
        <v>23</v>
      </c>
      <c r="D106" s="7" t="s">
        <v>280</v>
      </c>
      <c r="E106" s="9" t="s">
        <v>234</v>
      </c>
      <c r="F106" s="8">
        <v>2</v>
      </c>
      <c r="G106" s="10">
        <v>32.869999999999997</v>
      </c>
      <c r="H106" s="10">
        <f>G106*1.17</f>
        <v>38.457899999999995</v>
      </c>
      <c r="I106" s="10">
        <f>H106*F106</f>
        <v>76.91579999999999</v>
      </c>
      <c r="J106" s="25">
        <v>1.0597173462362532E-4</v>
      </c>
      <c r="K106" s="71"/>
      <c r="L106" s="34"/>
      <c r="M106" s="35">
        <f t="shared" si="13"/>
        <v>0</v>
      </c>
    </row>
    <row r="107" spans="1:13" ht="24" customHeight="1" x14ac:dyDescent="0.2">
      <c r="A107" s="16" t="s">
        <v>281</v>
      </c>
      <c r="B107" s="8" t="s">
        <v>282</v>
      </c>
      <c r="C107" s="7" t="s">
        <v>23</v>
      </c>
      <c r="D107" s="7" t="s">
        <v>283</v>
      </c>
      <c r="E107" s="9" t="s">
        <v>234</v>
      </c>
      <c r="F107" s="8">
        <v>2</v>
      </c>
      <c r="G107" s="10">
        <v>22.44</v>
      </c>
      <c r="H107" s="10">
        <f t="shared" ref="H107:H110" si="22">G107*1.17</f>
        <v>26.254799999999999</v>
      </c>
      <c r="I107" s="10">
        <f t="shared" ref="I107:I110" si="23">H107*F107</f>
        <v>52.509599999999999</v>
      </c>
      <c r="J107" s="25">
        <v>7.2347413104555653E-5</v>
      </c>
      <c r="K107" s="71"/>
      <c r="L107" s="34"/>
      <c r="M107" s="35">
        <f t="shared" si="13"/>
        <v>0</v>
      </c>
    </row>
    <row r="108" spans="1:13" ht="24" customHeight="1" x14ac:dyDescent="0.2">
      <c r="A108" s="16" t="s">
        <v>284</v>
      </c>
      <c r="B108" s="8" t="s">
        <v>285</v>
      </c>
      <c r="C108" s="7" t="s">
        <v>23</v>
      </c>
      <c r="D108" s="7" t="s">
        <v>286</v>
      </c>
      <c r="E108" s="9" t="s">
        <v>234</v>
      </c>
      <c r="F108" s="8">
        <v>1</v>
      </c>
      <c r="G108" s="10">
        <v>39.53</v>
      </c>
      <c r="H108" s="10">
        <f t="shared" si="22"/>
        <v>46.250099999999996</v>
      </c>
      <c r="I108" s="10">
        <f t="shared" si="23"/>
        <v>46.250099999999996</v>
      </c>
      <c r="J108" s="25">
        <v>6.3734625830203791E-5</v>
      </c>
      <c r="K108" s="71"/>
      <c r="L108" s="34"/>
      <c r="M108" s="35">
        <f t="shared" si="13"/>
        <v>0</v>
      </c>
    </row>
    <row r="109" spans="1:13" ht="24" customHeight="1" x14ac:dyDescent="0.2">
      <c r="A109" s="16" t="s">
        <v>287</v>
      </c>
      <c r="B109" s="8" t="s">
        <v>288</v>
      </c>
      <c r="C109" s="7" t="s">
        <v>23</v>
      </c>
      <c r="D109" s="7" t="s">
        <v>289</v>
      </c>
      <c r="E109" s="9" t="s">
        <v>234</v>
      </c>
      <c r="F109" s="8">
        <v>3</v>
      </c>
      <c r="G109" s="10">
        <v>31.2</v>
      </c>
      <c r="H109" s="10">
        <f t="shared" si="22"/>
        <v>36.503999999999998</v>
      </c>
      <c r="I109" s="10">
        <f t="shared" si="23"/>
        <v>109.512</v>
      </c>
      <c r="J109" s="25">
        <v>1.5089603304664466E-4</v>
      </c>
      <c r="K109" s="71"/>
      <c r="L109" s="34"/>
      <c r="M109" s="35">
        <f t="shared" si="13"/>
        <v>0</v>
      </c>
    </row>
    <row r="110" spans="1:13" ht="24" customHeight="1" x14ac:dyDescent="0.2">
      <c r="A110" s="16" t="s">
        <v>290</v>
      </c>
      <c r="B110" s="8" t="s">
        <v>291</v>
      </c>
      <c r="C110" s="7" t="s">
        <v>23</v>
      </c>
      <c r="D110" s="7" t="s">
        <v>292</v>
      </c>
      <c r="E110" s="9" t="s">
        <v>234</v>
      </c>
      <c r="F110" s="8">
        <v>16</v>
      </c>
      <c r="G110" s="10">
        <v>343.05</v>
      </c>
      <c r="H110" s="10">
        <f t="shared" si="22"/>
        <v>401.36849999999998</v>
      </c>
      <c r="I110" s="10">
        <f t="shared" si="23"/>
        <v>6421.8959999999997</v>
      </c>
      <c r="J110" s="25">
        <v>8.8494804491106912E-3</v>
      </c>
      <c r="K110" s="71"/>
      <c r="L110" s="34"/>
      <c r="M110" s="35">
        <f t="shared" si="13"/>
        <v>0</v>
      </c>
    </row>
    <row r="111" spans="1:13" ht="24" customHeight="1" x14ac:dyDescent="0.2">
      <c r="A111" s="15" t="s">
        <v>293</v>
      </c>
      <c r="B111" s="4"/>
      <c r="C111" s="4"/>
      <c r="D111" s="4" t="s">
        <v>294</v>
      </c>
      <c r="E111" s="4"/>
      <c r="F111" s="5"/>
      <c r="G111" s="4"/>
      <c r="H111" s="4"/>
      <c r="I111" s="6">
        <f>SUM(I112:I114)</f>
        <v>16634.474999999999</v>
      </c>
      <c r="J111" s="24">
        <v>2.2923064245054057E-2</v>
      </c>
      <c r="K111" s="70"/>
      <c r="L111" s="40"/>
      <c r="M111" s="38">
        <f>SUM(M112:M114)</f>
        <v>0</v>
      </c>
    </row>
    <row r="112" spans="1:13" ht="24" customHeight="1" x14ac:dyDescent="0.2">
      <c r="A112" s="16" t="s">
        <v>295</v>
      </c>
      <c r="B112" s="8" t="s">
        <v>296</v>
      </c>
      <c r="C112" s="7" t="s">
        <v>297</v>
      </c>
      <c r="D112" s="7" t="s">
        <v>298</v>
      </c>
      <c r="E112" s="9" t="s">
        <v>234</v>
      </c>
      <c r="F112" s="8">
        <v>1</v>
      </c>
      <c r="G112" s="10">
        <v>4596.4799999999996</v>
      </c>
      <c r="H112" s="10">
        <f>G112*1.17</f>
        <v>5377.8815999999988</v>
      </c>
      <c r="I112" s="10">
        <f>H112*F112</f>
        <v>5377.8815999999988</v>
      </c>
      <c r="J112" s="25">
        <v>7.4270889660962109E-3</v>
      </c>
      <c r="K112" s="71"/>
      <c r="L112" s="34"/>
      <c r="M112" s="35">
        <f t="shared" si="13"/>
        <v>0</v>
      </c>
    </row>
    <row r="113" spans="1:13" ht="24" customHeight="1" x14ac:dyDescent="0.2">
      <c r="A113" s="16" t="s">
        <v>299</v>
      </c>
      <c r="B113" s="8" t="s">
        <v>300</v>
      </c>
      <c r="C113" s="7" t="s">
        <v>36</v>
      </c>
      <c r="D113" s="7" t="s">
        <v>301</v>
      </c>
      <c r="E113" s="9" t="s">
        <v>302</v>
      </c>
      <c r="F113" s="8">
        <v>1</v>
      </c>
      <c r="G113" s="10">
        <v>6830.88</v>
      </c>
      <c r="H113" s="10">
        <f t="shared" ref="H113:H114" si="24">G113*1.17</f>
        <v>7992.1295999999993</v>
      </c>
      <c r="I113" s="10">
        <f t="shared" ref="I113:I114" si="25">H113*F113</f>
        <v>7992.1295999999993</v>
      </c>
      <c r="J113" s="25">
        <v>1.0987091567846991E-2</v>
      </c>
      <c r="K113" s="71"/>
      <c r="L113" s="34"/>
      <c r="M113" s="35">
        <f t="shared" si="13"/>
        <v>0</v>
      </c>
    </row>
    <row r="114" spans="1:13" ht="24" customHeight="1" x14ac:dyDescent="0.2">
      <c r="A114" s="16" t="s">
        <v>303</v>
      </c>
      <c r="B114" s="8" t="s">
        <v>304</v>
      </c>
      <c r="C114" s="7" t="s">
        <v>297</v>
      </c>
      <c r="D114" s="7" t="s">
        <v>298</v>
      </c>
      <c r="E114" s="9" t="s">
        <v>234</v>
      </c>
      <c r="F114" s="8">
        <v>1</v>
      </c>
      <c r="G114" s="10">
        <v>2790.14</v>
      </c>
      <c r="H114" s="10">
        <f t="shared" si="24"/>
        <v>3264.4637999999995</v>
      </c>
      <c r="I114" s="10">
        <f t="shared" si="25"/>
        <v>3264.4637999999995</v>
      </c>
      <c r="J114" s="25">
        <v>4.5088837111108542E-3</v>
      </c>
      <c r="K114" s="71"/>
      <c r="L114" s="34"/>
      <c r="M114" s="35">
        <f t="shared" si="13"/>
        <v>0</v>
      </c>
    </row>
    <row r="115" spans="1:13" ht="24" customHeight="1" x14ac:dyDescent="0.2">
      <c r="A115" s="15" t="s">
        <v>305</v>
      </c>
      <c r="B115" s="4"/>
      <c r="C115" s="4"/>
      <c r="D115" s="4" t="s">
        <v>306</v>
      </c>
      <c r="E115" s="4"/>
      <c r="F115" s="5"/>
      <c r="G115" s="4"/>
      <c r="H115" s="4"/>
      <c r="I115" s="6">
        <f>SUM(I116:I120)</f>
        <v>2265.1057259999998</v>
      </c>
      <c r="J115" s="24">
        <v>4.1426679962054125E-3</v>
      </c>
      <c r="K115" s="70"/>
      <c r="L115" s="40"/>
      <c r="M115" s="38">
        <f>SUM(M116:M120)</f>
        <v>0</v>
      </c>
    </row>
    <row r="116" spans="1:13" ht="24" customHeight="1" x14ac:dyDescent="0.2">
      <c r="A116" s="16" t="s">
        <v>307</v>
      </c>
      <c r="B116" s="8" t="s">
        <v>308</v>
      </c>
      <c r="C116" s="7" t="s">
        <v>23</v>
      </c>
      <c r="D116" s="7" t="s">
        <v>309</v>
      </c>
      <c r="E116" s="9" t="s">
        <v>234</v>
      </c>
      <c r="F116" s="8">
        <v>6</v>
      </c>
      <c r="G116" s="10">
        <v>35.159999999999997</v>
      </c>
      <c r="H116" s="10">
        <f>G116*1.17</f>
        <v>41.137199999999993</v>
      </c>
      <c r="I116" s="10">
        <f>H116*F116</f>
        <v>246.82319999999996</v>
      </c>
      <c r="J116" s="25">
        <v>5.6257348430102476E-4</v>
      </c>
      <c r="K116" s="71"/>
      <c r="L116" s="34"/>
      <c r="M116" s="35">
        <f t="shared" si="13"/>
        <v>0</v>
      </c>
    </row>
    <row r="117" spans="1:13" ht="24" customHeight="1" x14ac:dyDescent="0.2">
      <c r="A117" s="16" t="s">
        <v>310</v>
      </c>
      <c r="B117" s="8" t="s">
        <v>311</v>
      </c>
      <c r="C117" s="7" t="s">
        <v>23</v>
      </c>
      <c r="D117" s="7" t="s">
        <v>312</v>
      </c>
      <c r="E117" s="9" t="s">
        <v>234</v>
      </c>
      <c r="F117" s="8">
        <v>6</v>
      </c>
      <c r="G117" s="10">
        <v>36.97</v>
      </c>
      <c r="H117" s="10">
        <f t="shared" ref="H117:H120" si="26">G117*1.17</f>
        <v>43.254899999999999</v>
      </c>
      <c r="I117" s="10">
        <f t="shared" ref="I117:I120" si="27">H117*F117</f>
        <v>259.52940000000001</v>
      </c>
      <c r="J117" s="25">
        <v>4.0597234096384943E-4</v>
      </c>
      <c r="K117" s="71"/>
      <c r="L117" s="34"/>
      <c r="M117" s="35">
        <f t="shared" si="13"/>
        <v>0</v>
      </c>
    </row>
    <row r="118" spans="1:13" ht="24" customHeight="1" x14ac:dyDescent="0.2">
      <c r="A118" s="16" t="s">
        <v>313</v>
      </c>
      <c r="B118" s="8" t="s">
        <v>314</v>
      </c>
      <c r="C118" s="7" t="s">
        <v>23</v>
      </c>
      <c r="D118" s="7" t="s">
        <v>315</v>
      </c>
      <c r="E118" s="9" t="s">
        <v>29</v>
      </c>
      <c r="F118" s="8">
        <v>32.380000000000003</v>
      </c>
      <c r="G118" s="10">
        <v>34.31</v>
      </c>
      <c r="H118" s="10">
        <f t="shared" si="26"/>
        <v>40.142699999999998</v>
      </c>
      <c r="I118" s="10">
        <f t="shared" si="27"/>
        <v>1299.8206259999999</v>
      </c>
      <c r="J118" s="25">
        <v>2.4175611563018316E-3</v>
      </c>
      <c r="K118" s="71"/>
      <c r="L118" s="34"/>
      <c r="M118" s="35">
        <f t="shared" si="13"/>
        <v>0</v>
      </c>
    </row>
    <row r="119" spans="1:13" ht="24" customHeight="1" x14ac:dyDescent="0.2">
      <c r="A119" s="16" t="s">
        <v>316</v>
      </c>
      <c r="B119" s="8" t="s">
        <v>314</v>
      </c>
      <c r="C119" s="7" t="s">
        <v>23</v>
      </c>
      <c r="D119" s="7" t="s">
        <v>315</v>
      </c>
      <c r="E119" s="9" t="s">
        <v>29</v>
      </c>
      <c r="F119" s="8">
        <v>1</v>
      </c>
      <c r="G119" s="10">
        <v>34.31</v>
      </c>
      <c r="H119" s="10">
        <f t="shared" si="26"/>
        <v>40.142699999999998</v>
      </c>
      <c r="I119" s="10">
        <f t="shared" si="27"/>
        <v>40.142699999999998</v>
      </c>
      <c r="J119" s="25">
        <v>7.4662530323901436E-5</v>
      </c>
      <c r="K119" s="71"/>
      <c r="L119" s="34"/>
      <c r="M119" s="35">
        <f t="shared" si="13"/>
        <v>0</v>
      </c>
    </row>
    <row r="120" spans="1:13" ht="24" customHeight="1" x14ac:dyDescent="0.2">
      <c r="A120" s="16" t="s">
        <v>317</v>
      </c>
      <c r="B120" s="8" t="s">
        <v>318</v>
      </c>
      <c r="C120" s="7" t="s">
        <v>23</v>
      </c>
      <c r="D120" s="7" t="s">
        <v>319</v>
      </c>
      <c r="E120" s="9" t="s">
        <v>234</v>
      </c>
      <c r="F120" s="8">
        <v>1</v>
      </c>
      <c r="G120" s="10">
        <v>357.94</v>
      </c>
      <c r="H120" s="10">
        <f t="shared" si="26"/>
        <v>418.78979999999996</v>
      </c>
      <c r="I120" s="10">
        <f t="shared" si="27"/>
        <v>418.78979999999996</v>
      </c>
      <c r="J120" s="25">
        <v>6.8189848431480528E-4</v>
      </c>
      <c r="K120" s="71"/>
      <c r="L120" s="34"/>
      <c r="M120" s="35">
        <f t="shared" si="13"/>
        <v>0</v>
      </c>
    </row>
    <row r="121" spans="1:13" ht="24" customHeight="1" x14ac:dyDescent="0.2">
      <c r="A121" s="15" t="s">
        <v>320</v>
      </c>
      <c r="B121" s="4"/>
      <c r="C121" s="4"/>
      <c r="D121" s="4" t="s">
        <v>321</v>
      </c>
      <c r="E121" s="4"/>
      <c r="F121" s="5"/>
      <c r="G121" s="4"/>
      <c r="H121" s="4"/>
      <c r="I121" s="6">
        <f>SUM(I122:I125)</f>
        <v>1701.8351999999998</v>
      </c>
      <c r="J121" s="24">
        <v>2.3869960968226117E-3</v>
      </c>
      <c r="K121" s="70"/>
      <c r="L121" s="40"/>
      <c r="M121" s="38">
        <f>SUM(M122:M125)</f>
        <v>0</v>
      </c>
    </row>
    <row r="122" spans="1:13" ht="24" customHeight="1" x14ac:dyDescent="0.2">
      <c r="A122" s="16" t="s">
        <v>322</v>
      </c>
      <c r="B122" s="8" t="s">
        <v>323</v>
      </c>
      <c r="C122" s="7" t="s">
        <v>23</v>
      </c>
      <c r="D122" s="7" t="s">
        <v>324</v>
      </c>
      <c r="E122" s="9" t="s">
        <v>234</v>
      </c>
      <c r="F122" s="8">
        <v>2</v>
      </c>
      <c r="G122" s="10">
        <v>271.79000000000002</v>
      </c>
      <c r="H122" s="10">
        <f>G122*1.17</f>
        <v>317.99430000000001</v>
      </c>
      <c r="I122" s="10">
        <f>H122*F122</f>
        <v>635.98860000000002</v>
      </c>
      <c r="J122" s="25">
        <v>8.8285892722980242E-4</v>
      </c>
      <c r="K122" s="71"/>
      <c r="L122" s="34"/>
      <c r="M122" s="35">
        <f t="shared" si="13"/>
        <v>0</v>
      </c>
    </row>
    <row r="123" spans="1:13" ht="24" customHeight="1" x14ac:dyDescent="0.2">
      <c r="A123" s="16" t="s">
        <v>325</v>
      </c>
      <c r="B123" s="8" t="s">
        <v>326</v>
      </c>
      <c r="C123" s="7" t="s">
        <v>23</v>
      </c>
      <c r="D123" s="7" t="s">
        <v>327</v>
      </c>
      <c r="E123" s="9" t="s">
        <v>234</v>
      </c>
      <c r="F123" s="8">
        <v>2</v>
      </c>
      <c r="G123" s="10">
        <v>280.07</v>
      </c>
      <c r="H123" s="10">
        <f t="shared" ref="H123:H125" si="28">G123*1.17</f>
        <v>327.68189999999998</v>
      </c>
      <c r="I123" s="10">
        <f t="shared" ref="I123:I125" si="29">H123*F123</f>
        <v>655.36379999999997</v>
      </c>
      <c r="J123" s="25">
        <v>9.3536247845425139E-4</v>
      </c>
      <c r="K123" s="71"/>
      <c r="L123" s="34"/>
      <c r="M123" s="35">
        <f t="shared" si="13"/>
        <v>0</v>
      </c>
    </row>
    <row r="124" spans="1:13" ht="24" customHeight="1" x14ac:dyDescent="0.2">
      <c r="A124" s="16" t="s">
        <v>328</v>
      </c>
      <c r="B124" s="8" t="s">
        <v>329</v>
      </c>
      <c r="C124" s="7" t="s">
        <v>36</v>
      </c>
      <c r="D124" s="7" t="s">
        <v>330</v>
      </c>
      <c r="E124" s="9" t="s">
        <v>331</v>
      </c>
      <c r="F124" s="8">
        <v>13</v>
      </c>
      <c r="G124" s="10">
        <v>23.56</v>
      </c>
      <c r="H124" s="10">
        <f t="shared" si="28"/>
        <v>27.565199999999997</v>
      </c>
      <c r="I124" s="10">
        <f t="shared" si="29"/>
        <v>358.34759999999994</v>
      </c>
      <c r="J124" s="25">
        <v>4.9372630794476571E-4</v>
      </c>
      <c r="K124" s="71"/>
      <c r="L124" s="34"/>
      <c r="M124" s="35">
        <f t="shared" si="13"/>
        <v>0</v>
      </c>
    </row>
    <row r="125" spans="1:13" ht="24" customHeight="1" x14ac:dyDescent="0.2">
      <c r="A125" s="16" t="s">
        <v>332</v>
      </c>
      <c r="B125" s="8" t="s">
        <v>333</v>
      </c>
      <c r="C125" s="7" t="s">
        <v>23</v>
      </c>
      <c r="D125" s="7" t="s">
        <v>334</v>
      </c>
      <c r="E125" s="9" t="s">
        <v>234</v>
      </c>
      <c r="F125" s="8">
        <v>2</v>
      </c>
      <c r="G125" s="10">
        <v>22.28</v>
      </c>
      <c r="H125" s="10">
        <f t="shared" si="28"/>
        <v>26.067599999999999</v>
      </c>
      <c r="I125" s="10">
        <f t="shared" si="29"/>
        <v>52.135199999999998</v>
      </c>
      <c r="J125" s="25">
        <v>7.5048383193792402E-5</v>
      </c>
      <c r="K125" s="71"/>
      <c r="L125" s="34"/>
      <c r="M125" s="35">
        <f t="shared" si="13"/>
        <v>0</v>
      </c>
    </row>
    <row r="126" spans="1:13" ht="24" customHeight="1" x14ac:dyDescent="0.2">
      <c r="A126" s="15" t="s">
        <v>335</v>
      </c>
      <c r="B126" s="4"/>
      <c r="C126" s="4"/>
      <c r="D126" s="4" t="s">
        <v>336</v>
      </c>
      <c r="E126" s="4"/>
      <c r="F126" s="5"/>
      <c r="G126" s="4"/>
      <c r="H126" s="4"/>
      <c r="I126" s="6">
        <f>SUM(I127:I139)</f>
        <v>5295.2781599999998</v>
      </c>
      <c r="J126" s="24">
        <v>7.3623070253334456E-3</v>
      </c>
      <c r="K126" s="70"/>
      <c r="L126" s="40"/>
      <c r="M126" s="38">
        <f>SUM(M127:M139)</f>
        <v>0</v>
      </c>
    </row>
    <row r="127" spans="1:13" ht="24" customHeight="1" x14ac:dyDescent="0.2">
      <c r="A127" s="16" t="s">
        <v>337</v>
      </c>
      <c r="B127" s="8" t="s">
        <v>35</v>
      </c>
      <c r="C127" s="7" t="s">
        <v>36</v>
      </c>
      <c r="D127" s="7" t="s">
        <v>37</v>
      </c>
      <c r="E127" s="9" t="s">
        <v>38</v>
      </c>
      <c r="F127" s="8">
        <v>2.08</v>
      </c>
      <c r="G127" s="10">
        <v>30.6</v>
      </c>
      <c r="H127" s="10">
        <f>G127*1.17</f>
        <v>35.802</v>
      </c>
      <c r="I127" s="10">
        <f>H127*F127</f>
        <v>74.468159999999997</v>
      </c>
      <c r="J127" s="25">
        <v>1.6779087656401326E-4</v>
      </c>
      <c r="K127" s="71"/>
      <c r="L127" s="34"/>
      <c r="M127" s="35">
        <f t="shared" si="13"/>
        <v>0</v>
      </c>
    </row>
    <row r="128" spans="1:13" ht="24" customHeight="1" x14ac:dyDescent="0.2">
      <c r="A128" s="16" t="s">
        <v>338</v>
      </c>
      <c r="B128" s="8" t="s">
        <v>40</v>
      </c>
      <c r="C128" s="7" t="s">
        <v>23</v>
      </c>
      <c r="D128" s="7" t="s">
        <v>41</v>
      </c>
      <c r="E128" s="9" t="s">
        <v>38</v>
      </c>
      <c r="F128" s="8">
        <v>1.51</v>
      </c>
      <c r="G128" s="10">
        <v>36.630000000000003</v>
      </c>
      <c r="H128" s="10">
        <f t="shared" ref="H128:H139" si="30">G128*1.17</f>
        <v>42.857100000000003</v>
      </c>
      <c r="I128" s="10">
        <v>73.53</v>
      </c>
      <c r="J128" s="25">
        <v>1.0132771972529481E-4</v>
      </c>
      <c r="K128" s="71"/>
      <c r="L128" s="34"/>
      <c r="M128" s="35">
        <f t="shared" si="13"/>
        <v>0</v>
      </c>
    </row>
    <row r="129" spans="1:13" ht="24" customHeight="1" x14ac:dyDescent="0.2">
      <c r="A129" s="16" t="s">
        <v>339</v>
      </c>
      <c r="B129" s="8" t="s">
        <v>135</v>
      </c>
      <c r="C129" s="7" t="s">
        <v>23</v>
      </c>
      <c r="D129" s="7" t="s">
        <v>136</v>
      </c>
      <c r="E129" s="9" t="s">
        <v>25</v>
      </c>
      <c r="F129" s="8">
        <v>15.03</v>
      </c>
      <c r="G129" s="10">
        <v>45.79</v>
      </c>
      <c r="H129" s="10">
        <f t="shared" si="30"/>
        <v>53.574299999999994</v>
      </c>
      <c r="I129" s="10">
        <v>857.91</v>
      </c>
      <c r="J129" s="25">
        <v>1.1822394128862732E-3</v>
      </c>
      <c r="K129" s="71"/>
      <c r="L129" s="34"/>
      <c r="M129" s="35">
        <f t="shared" si="13"/>
        <v>0</v>
      </c>
    </row>
    <row r="130" spans="1:13" ht="24" customHeight="1" x14ac:dyDescent="0.2">
      <c r="A130" s="16" t="s">
        <v>340</v>
      </c>
      <c r="B130" s="8" t="s">
        <v>123</v>
      </c>
      <c r="C130" s="7" t="s">
        <v>23</v>
      </c>
      <c r="D130" s="7" t="s">
        <v>124</v>
      </c>
      <c r="E130" s="9" t="s">
        <v>25</v>
      </c>
      <c r="F130" s="8">
        <v>14.4</v>
      </c>
      <c r="G130" s="10">
        <v>30.15</v>
      </c>
      <c r="H130" s="10">
        <f t="shared" si="30"/>
        <v>35.275499999999994</v>
      </c>
      <c r="I130" s="10">
        <v>555.69000000000005</v>
      </c>
      <c r="J130" s="25">
        <v>7.6576636167753392E-4</v>
      </c>
      <c r="K130" s="71"/>
      <c r="L130" s="34"/>
      <c r="M130" s="35">
        <f t="shared" si="13"/>
        <v>0</v>
      </c>
    </row>
    <row r="131" spans="1:13" ht="24" customHeight="1" x14ac:dyDescent="0.2">
      <c r="A131" s="16" t="s">
        <v>341</v>
      </c>
      <c r="B131" s="8" t="s">
        <v>70</v>
      </c>
      <c r="C131" s="7" t="s">
        <v>23</v>
      </c>
      <c r="D131" s="7" t="s">
        <v>71</v>
      </c>
      <c r="E131" s="9" t="s">
        <v>67</v>
      </c>
      <c r="F131" s="8">
        <v>31</v>
      </c>
      <c r="G131" s="10">
        <v>13.91</v>
      </c>
      <c r="H131" s="10">
        <f t="shared" si="30"/>
        <v>16.274699999999999</v>
      </c>
      <c r="I131" s="10">
        <v>504.37</v>
      </c>
      <c r="J131" s="25">
        <v>6.9504504281037594E-4</v>
      </c>
      <c r="K131" s="71"/>
      <c r="L131" s="34"/>
      <c r="M131" s="35">
        <f t="shared" si="13"/>
        <v>0</v>
      </c>
    </row>
    <row r="132" spans="1:13" ht="24" customHeight="1" x14ac:dyDescent="0.2">
      <c r="A132" s="16" t="s">
        <v>342</v>
      </c>
      <c r="B132" s="8" t="s">
        <v>70</v>
      </c>
      <c r="C132" s="7" t="s">
        <v>23</v>
      </c>
      <c r="D132" s="7" t="s">
        <v>71</v>
      </c>
      <c r="E132" s="9" t="s">
        <v>67</v>
      </c>
      <c r="F132" s="8">
        <v>77</v>
      </c>
      <c r="G132" s="10">
        <v>12.91</v>
      </c>
      <c r="H132" s="10">
        <f t="shared" si="30"/>
        <v>15.104699999999999</v>
      </c>
      <c r="I132" s="10">
        <v>1252.79</v>
      </c>
      <c r="J132" s="25">
        <v>1.7264022031096434E-3</v>
      </c>
      <c r="K132" s="71"/>
      <c r="L132" s="34"/>
      <c r="M132" s="35">
        <f t="shared" si="13"/>
        <v>0</v>
      </c>
    </row>
    <row r="133" spans="1:13" ht="24" customHeight="1" x14ac:dyDescent="0.2">
      <c r="A133" s="16" t="s">
        <v>343</v>
      </c>
      <c r="B133" s="8" t="s">
        <v>344</v>
      </c>
      <c r="C133" s="7" t="s">
        <v>23</v>
      </c>
      <c r="D133" s="7" t="s">
        <v>345</v>
      </c>
      <c r="E133" s="9" t="s">
        <v>38</v>
      </c>
      <c r="F133" s="8">
        <v>0.56999999999999995</v>
      </c>
      <c r="G133" s="10">
        <v>406.85</v>
      </c>
      <c r="H133" s="10">
        <f t="shared" si="30"/>
        <v>476.0145</v>
      </c>
      <c r="I133" s="10">
        <v>277.99</v>
      </c>
      <c r="J133" s="25">
        <v>3.8308299750353195E-4</v>
      </c>
      <c r="K133" s="71"/>
      <c r="L133" s="34"/>
      <c r="M133" s="35">
        <f t="shared" si="13"/>
        <v>0</v>
      </c>
    </row>
    <row r="134" spans="1:13" ht="24" customHeight="1" x14ac:dyDescent="0.2">
      <c r="A134" s="16" t="s">
        <v>346</v>
      </c>
      <c r="B134" s="8" t="s">
        <v>82</v>
      </c>
      <c r="C134" s="7" t="s">
        <v>23</v>
      </c>
      <c r="D134" s="7" t="s">
        <v>83</v>
      </c>
      <c r="E134" s="9" t="s">
        <v>38</v>
      </c>
      <c r="F134" s="8">
        <v>0.56999999999999995</v>
      </c>
      <c r="G134" s="10">
        <v>207.97</v>
      </c>
      <c r="H134" s="10">
        <f t="shared" si="30"/>
        <v>243.32489999999999</v>
      </c>
      <c r="I134" s="10">
        <v>158.69</v>
      </c>
      <c r="J134" s="25">
        <v>2.1868211401070357E-4</v>
      </c>
      <c r="K134" s="71"/>
      <c r="L134" s="34"/>
      <c r="M134" s="35">
        <f t="shared" si="13"/>
        <v>0</v>
      </c>
    </row>
    <row r="135" spans="1:13" ht="24" customHeight="1" x14ac:dyDescent="0.2">
      <c r="A135" s="16" t="s">
        <v>347</v>
      </c>
      <c r="B135" s="8" t="s">
        <v>179</v>
      </c>
      <c r="C135" s="7" t="s">
        <v>23</v>
      </c>
      <c r="D135" s="7" t="s">
        <v>180</v>
      </c>
      <c r="E135" s="9" t="s">
        <v>25</v>
      </c>
      <c r="F135" s="8">
        <v>21.6</v>
      </c>
      <c r="G135" s="10">
        <v>3.23</v>
      </c>
      <c r="H135" s="10">
        <f t="shared" si="30"/>
        <v>3.7790999999999997</v>
      </c>
      <c r="I135" s="10">
        <v>94.17</v>
      </c>
      <c r="J135" s="25">
        <v>1.2977058842011439E-4</v>
      </c>
      <c r="K135" s="71"/>
      <c r="L135" s="34"/>
      <c r="M135" s="35">
        <f t="shared" si="13"/>
        <v>0</v>
      </c>
    </row>
    <row r="136" spans="1:13" ht="24" customHeight="1" x14ac:dyDescent="0.2">
      <c r="A136" s="16" t="s">
        <v>348</v>
      </c>
      <c r="B136" s="8" t="s">
        <v>182</v>
      </c>
      <c r="C136" s="7" t="s">
        <v>23</v>
      </c>
      <c r="D136" s="7" t="s">
        <v>183</v>
      </c>
      <c r="E136" s="9" t="s">
        <v>25</v>
      </c>
      <c r="F136" s="8">
        <v>21.6</v>
      </c>
      <c r="G136" s="10">
        <v>29.63</v>
      </c>
      <c r="H136" s="10">
        <f t="shared" si="30"/>
        <v>34.667099999999998</v>
      </c>
      <c r="I136" s="10">
        <v>799.2</v>
      </c>
      <c r="J136" s="25">
        <v>1.1013343343459214E-3</v>
      </c>
      <c r="K136" s="71"/>
      <c r="L136" s="34"/>
      <c r="M136" s="35">
        <f t="shared" ref="M136:M143" si="31">L136*H136</f>
        <v>0</v>
      </c>
    </row>
    <row r="137" spans="1:13" ht="24" customHeight="1" x14ac:dyDescent="0.2">
      <c r="A137" s="16" t="s">
        <v>349</v>
      </c>
      <c r="B137" s="8" t="s">
        <v>203</v>
      </c>
      <c r="C137" s="7" t="s">
        <v>23</v>
      </c>
      <c r="D137" s="7" t="s">
        <v>204</v>
      </c>
      <c r="E137" s="9" t="s">
        <v>25</v>
      </c>
      <c r="F137" s="8">
        <v>21.6</v>
      </c>
      <c r="G137" s="10">
        <v>2.4900000000000002</v>
      </c>
      <c r="H137" s="10">
        <f t="shared" si="30"/>
        <v>2.9133</v>
      </c>
      <c r="I137" s="10">
        <v>65.44</v>
      </c>
      <c r="J137" s="25">
        <v>9.0179327877373748E-5</v>
      </c>
      <c r="K137" s="71"/>
      <c r="L137" s="34"/>
      <c r="M137" s="35">
        <f t="shared" si="31"/>
        <v>0</v>
      </c>
    </row>
    <row r="138" spans="1:13" ht="24" customHeight="1" x14ac:dyDescent="0.2">
      <c r="A138" s="16" t="s">
        <v>350</v>
      </c>
      <c r="B138" s="8" t="s">
        <v>206</v>
      </c>
      <c r="C138" s="7" t="s">
        <v>23</v>
      </c>
      <c r="D138" s="7" t="s">
        <v>207</v>
      </c>
      <c r="E138" s="9" t="s">
        <v>25</v>
      </c>
      <c r="F138" s="8">
        <v>21.6</v>
      </c>
      <c r="G138" s="10">
        <v>9.4499999999999993</v>
      </c>
      <c r="H138" s="10">
        <f t="shared" si="30"/>
        <v>11.056499999999998</v>
      </c>
      <c r="I138" s="10">
        <v>251.42</v>
      </c>
      <c r="J138" s="25">
        <v>3.4646831624280728E-4</v>
      </c>
      <c r="K138" s="71"/>
      <c r="L138" s="34"/>
      <c r="M138" s="35">
        <f t="shared" si="31"/>
        <v>0</v>
      </c>
    </row>
    <row r="139" spans="1:13" ht="24" customHeight="1" x14ac:dyDescent="0.2">
      <c r="A139" s="16" t="s">
        <v>351</v>
      </c>
      <c r="B139" s="8" t="s">
        <v>209</v>
      </c>
      <c r="C139" s="7" t="s">
        <v>23</v>
      </c>
      <c r="D139" s="7" t="s">
        <v>210</v>
      </c>
      <c r="E139" s="9" t="s">
        <v>25</v>
      </c>
      <c r="F139" s="8">
        <v>21.6</v>
      </c>
      <c r="G139" s="10">
        <v>11.05</v>
      </c>
      <c r="H139" s="10">
        <f t="shared" si="30"/>
        <v>12.9285</v>
      </c>
      <c r="I139" s="10">
        <v>329.61</v>
      </c>
      <c r="J139" s="25">
        <v>4.5421773015985882E-4</v>
      </c>
      <c r="K139" s="71"/>
      <c r="L139" s="34"/>
      <c r="M139" s="35">
        <f t="shared" si="31"/>
        <v>0</v>
      </c>
    </row>
    <row r="140" spans="1:13" ht="24" customHeight="1" x14ac:dyDescent="0.2">
      <c r="A140" s="15" t="s">
        <v>352</v>
      </c>
      <c r="B140" s="4"/>
      <c r="C140" s="4"/>
      <c r="D140" s="4" t="s">
        <v>353</v>
      </c>
      <c r="E140" s="4"/>
      <c r="F140" s="5"/>
      <c r="G140" s="4"/>
      <c r="H140" s="4"/>
      <c r="I140" s="6">
        <f>SUM(I141:I143)</f>
        <v>36306.139662000001</v>
      </c>
      <c r="J140" s="24">
        <v>4.9833421803884219E-2</v>
      </c>
      <c r="K140" s="70"/>
      <c r="L140" s="37"/>
      <c r="M140" s="38">
        <f>SUM(M141:M143)</f>
        <v>0</v>
      </c>
    </row>
    <row r="141" spans="1:13" ht="24" customHeight="1" x14ac:dyDescent="0.2">
      <c r="A141" s="16" t="s">
        <v>354</v>
      </c>
      <c r="B141" s="8" t="s">
        <v>355</v>
      </c>
      <c r="C141" s="7" t="s">
        <v>23</v>
      </c>
      <c r="D141" s="7" t="s">
        <v>356</v>
      </c>
      <c r="E141" s="9" t="s">
        <v>25</v>
      </c>
      <c r="F141" s="8">
        <v>476.23</v>
      </c>
      <c r="G141" s="10">
        <v>2.86</v>
      </c>
      <c r="H141" s="10">
        <f>G141*1.17</f>
        <v>3.3461999999999996</v>
      </c>
      <c r="I141" s="10">
        <f>H141*F141</f>
        <v>1593.5608259999999</v>
      </c>
      <c r="J141" s="25">
        <v>2.3559900626349451E-3</v>
      </c>
      <c r="K141" s="71"/>
      <c r="L141" s="34"/>
      <c r="M141" s="35">
        <f t="shared" si="31"/>
        <v>0</v>
      </c>
    </row>
    <row r="142" spans="1:13" ht="24" customHeight="1" x14ac:dyDescent="0.2">
      <c r="A142" s="16" t="s">
        <v>357</v>
      </c>
      <c r="B142" s="8" t="s">
        <v>358</v>
      </c>
      <c r="C142" s="7" t="s">
        <v>23</v>
      </c>
      <c r="D142" s="7" t="s">
        <v>359</v>
      </c>
      <c r="E142" s="9" t="s">
        <v>25</v>
      </c>
      <c r="F142" s="8">
        <v>0.24</v>
      </c>
      <c r="G142" s="10">
        <v>375.99</v>
      </c>
      <c r="H142" s="10">
        <f t="shared" ref="H142:H143" si="32">G142*1.17</f>
        <v>439.9083</v>
      </c>
      <c r="I142" s="10">
        <f t="shared" ref="I142:I143" si="33">H142*F142</f>
        <v>105.57799199999999</v>
      </c>
      <c r="J142" s="25">
        <v>1.4625201814831413E-4</v>
      </c>
      <c r="K142" s="71"/>
      <c r="L142" s="34"/>
      <c r="M142" s="35">
        <f t="shared" si="31"/>
        <v>0</v>
      </c>
    </row>
    <row r="143" spans="1:13" ht="24" customHeight="1" x14ac:dyDescent="0.2">
      <c r="A143" s="16" t="s">
        <v>360</v>
      </c>
      <c r="B143" s="8" t="s">
        <v>361</v>
      </c>
      <c r="C143" s="7" t="s">
        <v>23</v>
      </c>
      <c r="D143" s="7" t="s">
        <v>362</v>
      </c>
      <c r="E143" s="9" t="s">
        <v>25</v>
      </c>
      <c r="F143" s="8">
        <v>172.44</v>
      </c>
      <c r="G143" s="10">
        <v>171.53</v>
      </c>
      <c r="H143" s="10">
        <f t="shared" si="32"/>
        <v>200.6901</v>
      </c>
      <c r="I143" s="10">
        <f t="shared" si="33"/>
        <v>34607.000844000002</v>
      </c>
      <c r="J143" s="25">
        <v>4.7331179723100955E-2</v>
      </c>
      <c r="K143" s="71"/>
      <c r="L143" s="34"/>
      <c r="M143" s="35">
        <f t="shared" si="31"/>
        <v>0</v>
      </c>
    </row>
    <row r="144" spans="1:13" ht="24" customHeight="1" x14ac:dyDescent="0.2">
      <c r="A144" s="17"/>
      <c r="B144" s="11"/>
      <c r="C144" s="11"/>
      <c r="D144" s="11"/>
      <c r="E144" s="11"/>
      <c r="F144" s="11"/>
      <c r="G144" s="11"/>
      <c r="H144" s="11"/>
      <c r="I144" s="11"/>
      <c r="J144" s="26"/>
      <c r="K144" s="90" t="s">
        <v>373</v>
      </c>
      <c r="L144" s="91"/>
      <c r="M144" s="92"/>
    </row>
    <row r="145" spans="1:13" ht="24" customHeight="1" x14ac:dyDescent="0.2">
      <c r="A145" s="115"/>
      <c r="B145" s="116"/>
      <c r="C145" s="116"/>
      <c r="D145" s="12"/>
      <c r="E145" s="13"/>
      <c r="F145" s="117" t="s">
        <v>363</v>
      </c>
      <c r="G145" s="116"/>
      <c r="H145" s="118">
        <v>620270.57999999996</v>
      </c>
      <c r="I145" s="116"/>
      <c r="J145" s="119"/>
      <c r="K145" s="30"/>
      <c r="L145" s="93">
        <f>SUM(M140,M126,M121,M115,M111,M105,M102,M94,M88,M78,M71,M68,M62,M58,M52,M45,M36,M30,M15,M10,M6)</f>
        <v>67198.698245799998</v>
      </c>
      <c r="M145" s="94"/>
    </row>
    <row r="146" spans="1:13" ht="24" customHeight="1" x14ac:dyDescent="0.2">
      <c r="A146" s="99" t="s">
        <v>368</v>
      </c>
      <c r="B146" s="100"/>
      <c r="C146" s="100"/>
      <c r="D146" s="101"/>
      <c r="E146" s="13"/>
      <c r="F146" s="117" t="s">
        <v>364</v>
      </c>
      <c r="G146" s="116"/>
      <c r="H146" s="118">
        <v>105394.62</v>
      </c>
      <c r="I146" s="116"/>
      <c r="J146" s="119"/>
      <c r="K146" s="30"/>
      <c r="L146" s="21"/>
      <c r="M146" s="22"/>
    </row>
    <row r="147" spans="1:13" ht="24" customHeight="1" thickBot="1" x14ac:dyDescent="0.25">
      <c r="A147" s="102"/>
      <c r="B147" s="103"/>
      <c r="C147" s="103"/>
      <c r="D147" s="104"/>
      <c r="E147" s="18"/>
      <c r="F147" s="105" t="s">
        <v>365</v>
      </c>
      <c r="G147" s="106"/>
      <c r="H147" s="107">
        <f>SUM(I140,I126,I121,I115,I111,I105,I102,I94,I88,I78,I71,I68,I62,I58,I52,I45,I36,I30,I15,I10,I6)</f>
        <v>725665.20262958691</v>
      </c>
      <c r="I147" s="106"/>
      <c r="J147" s="108"/>
      <c r="K147" s="31"/>
      <c r="L147" s="32"/>
      <c r="M147" s="33"/>
    </row>
    <row r="148" spans="1:13" x14ac:dyDescent="0.2">
      <c r="A148" s="120" t="s">
        <v>398</v>
      </c>
      <c r="B148" s="121"/>
      <c r="C148" s="121"/>
      <c r="D148" s="121"/>
      <c r="E148" s="121"/>
      <c r="F148" s="121"/>
      <c r="G148" s="121"/>
      <c r="H148" s="121"/>
      <c r="I148" s="121"/>
      <c r="J148" s="121"/>
    </row>
    <row r="149" spans="1:13" ht="69.95" customHeight="1" x14ac:dyDescent="0.2">
      <c r="A149" s="109"/>
      <c r="B149" s="110"/>
      <c r="C149" s="110"/>
      <c r="D149" s="110"/>
      <c r="E149" s="110"/>
      <c r="F149" s="110"/>
      <c r="G149" s="110"/>
      <c r="H149" s="110"/>
      <c r="I149" s="110"/>
      <c r="J149" s="110"/>
    </row>
  </sheetData>
  <mergeCells count="22">
    <mergeCell ref="B1:D1"/>
    <mergeCell ref="A146:D147"/>
    <mergeCell ref="F147:G147"/>
    <mergeCell ref="H147:J147"/>
    <mergeCell ref="A149:J149"/>
    <mergeCell ref="A2:D2"/>
    <mergeCell ref="A3:J3"/>
    <mergeCell ref="A145:C145"/>
    <mergeCell ref="F145:G145"/>
    <mergeCell ref="H145:J145"/>
    <mergeCell ref="F146:G146"/>
    <mergeCell ref="H146:J146"/>
    <mergeCell ref="A148:J148"/>
    <mergeCell ref="K3:M3"/>
    <mergeCell ref="K144:M144"/>
    <mergeCell ref="L145:M145"/>
    <mergeCell ref="E1:F1"/>
    <mergeCell ref="G1:H1"/>
    <mergeCell ref="I1:J1"/>
    <mergeCell ref="E2:F2"/>
    <mergeCell ref="G2:H2"/>
    <mergeCell ref="I2:J2"/>
  </mergeCells>
  <pageMargins left="0.51181102362204722" right="0.51181102362204722" top="0.78740157480314965" bottom="0.78740157480314965" header="0.51181102362204722" footer="0.51181102362204722"/>
  <pageSetup paperSize="9" scale="7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5" zoomScaleNormal="100" workbookViewId="0">
      <selection sqref="A1:J40"/>
    </sheetView>
  </sheetViews>
  <sheetFormatPr defaultRowHeight="14.25" x14ac:dyDescent="0.2"/>
  <cols>
    <col min="1" max="1" width="7.375" bestFit="1" customWidth="1"/>
    <col min="2" max="2" width="49.375" customWidth="1"/>
    <col min="3" max="3" width="6.75" bestFit="1" customWidth="1"/>
    <col min="4" max="4" width="5" bestFit="1" customWidth="1"/>
    <col min="5" max="5" width="2" bestFit="1" customWidth="1"/>
    <col min="6" max="6" width="5" bestFit="1" customWidth="1"/>
    <col min="7" max="7" width="2" bestFit="1" customWidth="1"/>
    <col min="8" max="8" width="4.25" bestFit="1" customWidth="1"/>
    <col min="9" max="9" width="7.75" bestFit="1" customWidth="1"/>
    <col min="10" max="10" width="4.5" bestFit="1" customWidth="1"/>
    <col min="12" max="12" width="7.375" bestFit="1" customWidth="1"/>
    <col min="13" max="13" width="40.75" customWidth="1"/>
    <col min="14" max="14" width="3.25" bestFit="1" customWidth="1"/>
    <col min="15" max="17" width="5.875" bestFit="1" customWidth="1"/>
    <col min="18" max="18" width="8.25" bestFit="1" customWidth="1"/>
    <col min="19" max="19" width="6.125" bestFit="1" customWidth="1"/>
    <col min="20" max="20" width="8" bestFit="1" customWidth="1"/>
    <col min="21" max="21" width="6.375" bestFit="1" customWidth="1"/>
    <col min="22" max="22" width="11.75" bestFit="1" customWidth="1"/>
  </cols>
  <sheetData>
    <row r="1" spans="1:10" ht="15" thickBot="1" x14ac:dyDescent="0.25">
      <c r="A1" s="122" t="s">
        <v>399</v>
      </c>
      <c r="B1" s="123"/>
      <c r="C1" s="123"/>
      <c r="D1" s="123"/>
      <c r="E1" s="123"/>
      <c r="F1" s="123"/>
      <c r="G1" s="123"/>
      <c r="H1" s="123"/>
      <c r="I1" s="123"/>
      <c r="J1" s="124"/>
    </row>
    <row r="2" spans="1:10" ht="15" thickBot="1" x14ac:dyDescent="0.25">
      <c r="A2" s="125" t="s">
        <v>374</v>
      </c>
      <c r="B2" s="126"/>
      <c r="C2" s="126"/>
      <c r="D2" s="126"/>
      <c r="E2" s="126"/>
      <c r="F2" s="126"/>
      <c r="G2" s="126"/>
      <c r="H2" s="126"/>
      <c r="I2" s="126"/>
      <c r="J2" s="127"/>
    </row>
    <row r="3" spans="1:10" ht="15" thickBot="1" x14ac:dyDescent="0.25">
      <c r="A3" s="128" t="s">
        <v>382</v>
      </c>
      <c r="B3" s="129"/>
      <c r="C3" s="129"/>
      <c r="D3" s="129"/>
      <c r="E3" s="129"/>
      <c r="F3" s="129"/>
      <c r="G3" s="129"/>
      <c r="H3" s="129"/>
      <c r="I3" s="129"/>
      <c r="J3" s="130"/>
    </row>
    <row r="4" spans="1:10" x14ac:dyDescent="0.2">
      <c r="A4" s="132" t="s">
        <v>7</v>
      </c>
      <c r="B4" s="133" t="s">
        <v>10</v>
      </c>
      <c r="C4" s="134"/>
      <c r="D4" s="134"/>
      <c r="E4" s="134"/>
      <c r="F4" s="134"/>
      <c r="G4" s="134"/>
      <c r="H4" s="134"/>
      <c r="I4" s="135" t="s">
        <v>12</v>
      </c>
      <c r="J4" s="136"/>
    </row>
    <row r="5" spans="1:10" x14ac:dyDescent="0.2">
      <c r="A5" s="41" t="s">
        <v>17</v>
      </c>
      <c r="B5" s="42" t="s">
        <v>18</v>
      </c>
      <c r="C5" s="42"/>
      <c r="D5" s="42"/>
      <c r="E5" s="42"/>
      <c r="F5" s="42"/>
      <c r="G5" s="42"/>
      <c r="H5" s="42"/>
      <c r="I5" s="43"/>
      <c r="J5" s="59"/>
    </row>
    <row r="6" spans="1:10" ht="36" x14ac:dyDescent="0.2">
      <c r="A6" s="41" t="s">
        <v>19</v>
      </c>
      <c r="B6" s="42" t="s">
        <v>20</v>
      </c>
      <c r="C6" s="42" t="s">
        <v>375</v>
      </c>
      <c r="D6" s="44" t="s">
        <v>376</v>
      </c>
      <c r="E6" s="45" t="s">
        <v>377</v>
      </c>
      <c r="F6" s="44" t="s">
        <v>378</v>
      </c>
      <c r="G6" s="45" t="s">
        <v>377</v>
      </c>
      <c r="H6" s="44" t="s">
        <v>379</v>
      </c>
      <c r="I6" s="43" t="s">
        <v>380</v>
      </c>
      <c r="J6" s="60" t="s">
        <v>381</v>
      </c>
    </row>
    <row r="7" spans="1:10" x14ac:dyDescent="0.2">
      <c r="A7" s="46" t="s">
        <v>21</v>
      </c>
      <c r="B7" s="47"/>
      <c r="C7" s="48"/>
      <c r="D7" s="48"/>
      <c r="E7" s="49"/>
      <c r="F7" s="50"/>
      <c r="G7" s="49"/>
      <c r="H7" s="50"/>
      <c r="I7" s="51"/>
      <c r="J7" s="61" t="s">
        <v>25</v>
      </c>
    </row>
    <row r="8" spans="1:10" x14ac:dyDescent="0.2">
      <c r="A8" s="41" t="s">
        <v>383</v>
      </c>
      <c r="B8" s="42" t="s">
        <v>31</v>
      </c>
      <c r="C8" s="48"/>
      <c r="D8" s="48"/>
      <c r="E8" s="49"/>
      <c r="F8" s="50"/>
      <c r="G8" s="49"/>
      <c r="H8" s="50"/>
      <c r="I8" s="53"/>
      <c r="J8" s="61"/>
    </row>
    <row r="9" spans="1:10" ht="25.5" x14ac:dyDescent="0.2">
      <c r="A9" s="46" t="s">
        <v>387</v>
      </c>
      <c r="B9" s="47" t="s">
        <v>44</v>
      </c>
      <c r="C9" s="54"/>
      <c r="D9" s="54"/>
      <c r="E9" s="49"/>
      <c r="F9" s="55"/>
      <c r="G9" s="49"/>
      <c r="H9" s="50"/>
      <c r="I9" s="56"/>
      <c r="J9" s="62"/>
    </row>
    <row r="10" spans="1:10" x14ac:dyDescent="0.2">
      <c r="A10" s="46"/>
      <c r="B10" s="52" t="s">
        <v>388</v>
      </c>
      <c r="C10" s="54">
        <v>1</v>
      </c>
      <c r="D10" s="54">
        <v>19.8</v>
      </c>
      <c r="E10" s="49"/>
      <c r="F10" s="55">
        <v>27.1</v>
      </c>
      <c r="G10" s="49"/>
      <c r="H10" s="50">
        <f>(0.8+0.5)/2</f>
        <v>0.65</v>
      </c>
      <c r="I10" s="57">
        <f>H10*F10*D10*C10</f>
        <v>348.77700000000004</v>
      </c>
      <c r="J10" s="61" t="s">
        <v>38</v>
      </c>
    </row>
    <row r="11" spans="1:10" s="64" customFormat="1" x14ac:dyDescent="0.2">
      <c r="A11" s="46"/>
      <c r="B11" s="52"/>
      <c r="C11" s="54"/>
      <c r="D11" s="54"/>
      <c r="E11" s="49"/>
      <c r="F11" s="55"/>
      <c r="G11" s="49"/>
      <c r="H11" s="50"/>
      <c r="I11" s="57"/>
      <c r="J11" s="62"/>
    </row>
    <row r="12" spans="1:10" x14ac:dyDescent="0.2">
      <c r="A12" s="41" t="s">
        <v>384</v>
      </c>
      <c r="B12" s="42" t="s">
        <v>46</v>
      </c>
      <c r="C12" s="42"/>
      <c r="D12" s="42"/>
      <c r="E12" s="49"/>
      <c r="F12" s="42"/>
      <c r="G12" s="49"/>
      <c r="H12" s="42"/>
      <c r="I12" s="58"/>
      <c r="J12" s="63"/>
    </row>
    <row r="13" spans="1:10" x14ac:dyDescent="0.2">
      <c r="A13" s="46" t="s">
        <v>47</v>
      </c>
      <c r="B13" s="47" t="s">
        <v>48</v>
      </c>
      <c r="C13" s="48"/>
      <c r="D13" s="48"/>
      <c r="E13" s="49"/>
      <c r="F13" s="48"/>
      <c r="G13" s="49"/>
      <c r="H13" s="48"/>
      <c r="I13" s="51"/>
      <c r="J13" s="61" t="s">
        <v>25</v>
      </c>
    </row>
    <row r="14" spans="1:10" s="64" customFormat="1" ht="30.75" customHeight="1" x14ac:dyDescent="0.2">
      <c r="A14" s="46" t="s">
        <v>84</v>
      </c>
      <c r="B14" s="52" t="s">
        <v>86</v>
      </c>
      <c r="C14" s="48"/>
      <c r="D14" s="48"/>
      <c r="E14" s="49"/>
      <c r="F14" s="48"/>
      <c r="G14" s="49"/>
      <c r="H14" s="48"/>
      <c r="I14" s="51">
        <f>I15</f>
        <v>94.1</v>
      </c>
      <c r="J14" s="61"/>
    </row>
    <row r="15" spans="1:10" x14ac:dyDescent="0.2">
      <c r="A15" s="46"/>
      <c r="B15" s="52" t="s">
        <v>389</v>
      </c>
      <c r="C15" s="48">
        <v>1</v>
      </c>
      <c r="D15" s="48">
        <v>94.1</v>
      </c>
      <c r="E15" s="49" t="s">
        <v>377</v>
      </c>
      <c r="F15" s="48">
        <v>1</v>
      </c>
      <c r="G15" s="49"/>
      <c r="H15" s="48"/>
      <c r="I15" s="53">
        <f t="shared" ref="I15" si="0">PRODUCT(C15,D15,F15,H15)</f>
        <v>94.1</v>
      </c>
      <c r="J15" s="61"/>
    </row>
    <row r="16" spans="1:10" s="64" customFormat="1" x14ac:dyDescent="0.2">
      <c r="A16" s="46"/>
      <c r="B16" s="52"/>
      <c r="C16" s="48"/>
      <c r="D16" s="48"/>
      <c r="E16" s="49"/>
      <c r="F16" s="48"/>
      <c r="G16" s="49"/>
      <c r="H16" s="48"/>
      <c r="I16" s="53"/>
      <c r="J16" s="61"/>
    </row>
    <row r="17" spans="1:11" ht="25.5" x14ac:dyDescent="0.2">
      <c r="A17" s="41" t="s">
        <v>390</v>
      </c>
      <c r="B17" s="42" t="str">
        <f>'Orçamento Sintético'!D29</f>
        <v>SUPERESTRUTURA (PILARES, VIGAS E LAJES), TODA A QUADRA.</v>
      </c>
      <c r="C17" s="42"/>
      <c r="D17" s="42"/>
      <c r="E17" s="49"/>
      <c r="F17" s="42"/>
      <c r="G17" s="49"/>
      <c r="H17" s="42"/>
      <c r="I17" s="58"/>
      <c r="J17" s="63"/>
      <c r="K17" s="67"/>
    </row>
    <row r="18" spans="1:11" x14ac:dyDescent="0.2">
      <c r="A18" s="46" t="s">
        <v>89</v>
      </c>
      <c r="B18" s="47" t="str">
        <f>'Orçamento Sintético'!D30</f>
        <v>CONCRETO ARMADO PARA PILARES DA EDIFICAÇÃO</v>
      </c>
      <c r="C18" s="48"/>
      <c r="D18" s="48"/>
      <c r="E18" s="49"/>
      <c r="F18" s="48"/>
      <c r="G18" s="49"/>
      <c r="H18" s="48"/>
      <c r="I18" s="51"/>
      <c r="J18" s="61" t="s">
        <v>25</v>
      </c>
    </row>
    <row r="19" spans="1:11" ht="51" x14ac:dyDescent="0.2">
      <c r="A19" s="46" t="str">
        <f>'Orçamento Sintético'!A31</f>
        <v xml:space="preserve"> 1.4.1.1 </v>
      </c>
      <c r="B19" s="52" t="str">
        <f>'Orçamento Sintético'!D31</f>
        <v>MONTAGEM E DESMONTAGEM DE FÔRMA DE PILARES RETANGULARES E ESTRUTURAS SIMILARES, PÉ-DIREITO SIMPLES, EM CHAPA DE MADEIRA COMPENSADA PLASTIFICADA, 18 UTILIZAÇÕES. AF_09/2020</v>
      </c>
      <c r="C19" s="48"/>
      <c r="D19" s="48"/>
      <c r="E19" s="49"/>
      <c r="F19" s="48"/>
      <c r="G19" s="49"/>
      <c r="H19" s="48"/>
      <c r="I19" s="51">
        <f>I20</f>
        <v>53.999999999999993</v>
      </c>
      <c r="J19" s="61"/>
    </row>
    <row r="20" spans="1:11" s="64" customFormat="1" x14ac:dyDescent="0.2">
      <c r="A20" s="46"/>
      <c r="B20" s="52" t="s">
        <v>385</v>
      </c>
      <c r="C20" s="48">
        <v>18</v>
      </c>
      <c r="D20" s="48">
        <v>1.2</v>
      </c>
      <c r="E20" s="49" t="s">
        <v>377</v>
      </c>
      <c r="F20" s="48">
        <v>2.5</v>
      </c>
      <c r="G20" s="49"/>
      <c r="H20" s="48"/>
      <c r="I20" s="53">
        <f t="shared" ref="I20" si="1">PRODUCT(C20,D20,F20,H20)</f>
        <v>53.999999999999993</v>
      </c>
      <c r="J20" s="61"/>
    </row>
    <row r="21" spans="1:11" s="64" customFormat="1" x14ac:dyDescent="0.2">
      <c r="A21" s="69"/>
      <c r="B21" s="52"/>
      <c r="C21" s="48"/>
      <c r="D21" s="48"/>
      <c r="E21" s="49"/>
      <c r="F21" s="48"/>
      <c r="G21" s="49"/>
      <c r="H21" s="48"/>
      <c r="I21" s="53"/>
      <c r="J21" s="61"/>
    </row>
    <row r="22" spans="1:11" ht="38.25" x14ac:dyDescent="0.2">
      <c r="A22" s="46" t="str">
        <f>'Orçamento Sintético'!A32</f>
        <v xml:space="preserve"> 1.4.1.2 </v>
      </c>
      <c r="B22" s="52" t="str">
        <f>'Orçamento Sintético'!D32</f>
        <v>ARMAÇÃO DE PILAR OU VIGA DE ESTRUTURA CONVENCIONAL DE CONCRETO ARMADO UTILIZANDO AÇO CA-60 DE 5,0 MM - MONTAGEM. AF_06/2022</v>
      </c>
      <c r="C22" s="48"/>
      <c r="D22" s="48"/>
      <c r="E22" s="49"/>
      <c r="F22" s="48"/>
      <c r="G22" s="49"/>
      <c r="H22" s="48"/>
      <c r="I22" s="51">
        <f>I23</f>
        <v>90.6</v>
      </c>
      <c r="J22" s="61" t="s">
        <v>392</v>
      </c>
    </row>
    <row r="23" spans="1:11" s="68" customFormat="1" x14ac:dyDescent="0.2">
      <c r="A23" s="46"/>
      <c r="B23" s="52" t="s">
        <v>391</v>
      </c>
      <c r="C23" s="48">
        <v>1</v>
      </c>
      <c r="D23" s="48">
        <v>151</v>
      </c>
      <c r="E23" s="49" t="s">
        <v>377</v>
      </c>
      <c r="F23" s="48">
        <v>0.6</v>
      </c>
      <c r="G23" s="49"/>
      <c r="H23" s="48"/>
      <c r="I23" s="53">
        <f t="shared" ref="I23" si="2">PRODUCT(C23,D23,F23,H23)</f>
        <v>90.6</v>
      </c>
      <c r="J23" s="61"/>
    </row>
    <row r="24" spans="1:11" x14ac:dyDescent="0.2">
      <c r="A24" s="46"/>
      <c r="B24" s="52"/>
      <c r="C24" s="48"/>
      <c r="D24" s="48"/>
      <c r="E24" s="49"/>
      <c r="F24" s="48"/>
      <c r="G24" s="49"/>
      <c r="H24" s="48"/>
      <c r="I24" s="53"/>
      <c r="J24" s="61"/>
    </row>
    <row r="25" spans="1:11" ht="38.25" x14ac:dyDescent="0.2">
      <c r="A25" s="46" t="str">
        <f>'Orçamento Sintético'!A33</f>
        <v xml:space="preserve"> 1.4.1.3 </v>
      </c>
      <c r="B25" s="52" t="str">
        <f>'Orçamento Sintético'!D33</f>
        <v>ARMAÇÃO DE PILAR OU VIGA DE ESTRUTURA CONVENCIONAL DE CONCRETO ARMADO UTILIZANDO AÇO CA-50 DE 10,0 MM - MONTAGEM. AF_06/2022</v>
      </c>
      <c r="C25" s="48"/>
      <c r="D25" s="48"/>
      <c r="E25" s="49"/>
      <c r="F25" s="48"/>
      <c r="G25" s="49"/>
      <c r="H25" s="48"/>
      <c r="I25" s="51">
        <f>I26</f>
        <v>241.2</v>
      </c>
      <c r="J25" s="61" t="s">
        <v>392</v>
      </c>
    </row>
    <row r="26" spans="1:11" s="64" customFormat="1" x14ac:dyDescent="0.2">
      <c r="A26" s="46"/>
      <c r="B26" s="52" t="s">
        <v>391</v>
      </c>
      <c r="C26" s="48">
        <v>1</v>
      </c>
      <c r="D26" s="48">
        <v>402</v>
      </c>
      <c r="E26" s="49" t="s">
        <v>377</v>
      </c>
      <c r="F26" s="48">
        <v>0.6</v>
      </c>
      <c r="G26" s="49"/>
      <c r="H26" s="48"/>
      <c r="I26" s="53">
        <f t="shared" ref="I26" si="3">PRODUCT(C26,D26,F26,H26)</f>
        <v>241.2</v>
      </c>
      <c r="J26" s="61"/>
    </row>
    <row r="27" spans="1:11" s="64" customFormat="1" x14ac:dyDescent="0.2">
      <c r="A27" s="46"/>
      <c r="B27" s="47"/>
      <c r="C27" s="48"/>
      <c r="D27" s="48"/>
      <c r="E27" s="49"/>
      <c r="F27" s="48"/>
      <c r="G27" s="49"/>
      <c r="H27" s="48"/>
      <c r="I27" s="51"/>
      <c r="J27" s="61"/>
    </row>
    <row r="28" spans="1:11" ht="38.25" x14ac:dyDescent="0.2">
      <c r="A28" s="46" t="str">
        <f>'Orçamento Sintético'!A34</f>
        <v xml:space="preserve"> 1.4.1.4 </v>
      </c>
      <c r="B28" s="52" t="str">
        <f>'Orçamento Sintético'!D34</f>
        <v>CONCRETO FCK = 25MPA, TRAÇO 1:2,3:2,7 (EM MASSA SECA DE CIMENTO/ AREIA MÉDIA/ BRITA 1) - PREPARO MECÂNICO COM BETONEIRA 400 L. AF_05/2021</v>
      </c>
      <c r="C28" s="48"/>
      <c r="D28" s="48"/>
      <c r="E28" s="49"/>
      <c r="F28" s="48"/>
      <c r="G28" s="49"/>
      <c r="H28" s="48"/>
      <c r="I28" s="51">
        <f>I29</f>
        <v>3.6000000000000005</v>
      </c>
      <c r="J28" s="61" t="s">
        <v>38</v>
      </c>
    </row>
    <row r="29" spans="1:11" s="64" customFormat="1" x14ac:dyDescent="0.2">
      <c r="A29" s="46"/>
      <c r="B29" s="52" t="s">
        <v>385</v>
      </c>
      <c r="C29" s="48">
        <v>18</v>
      </c>
      <c r="D29" s="48">
        <v>0.4</v>
      </c>
      <c r="E29" s="49" t="s">
        <v>377</v>
      </c>
      <c r="F29" s="48">
        <v>0.2</v>
      </c>
      <c r="G29" s="49"/>
      <c r="H29" s="48">
        <v>2.5</v>
      </c>
      <c r="I29" s="53">
        <f>PRODUCT(C29,D29,F29,H29)</f>
        <v>3.6000000000000005</v>
      </c>
      <c r="J29" s="61"/>
    </row>
    <row r="30" spans="1:11" s="64" customFormat="1" x14ac:dyDescent="0.2">
      <c r="A30" s="69"/>
      <c r="B30" s="52"/>
      <c r="C30" s="48"/>
      <c r="D30" s="48"/>
      <c r="E30" s="49"/>
      <c r="F30" s="48"/>
      <c r="G30" s="49"/>
      <c r="H30" s="48"/>
      <c r="I30" s="53"/>
      <c r="J30" s="61"/>
    </row>
    <row r="31" spans="1:11" s="64" customFormat="1" ht="38.25" x14ac:dyDescent="0.2">
      <c r="A31" s="46" t="str">
        <f>'Orçamento Sintético'!A35</f>
        <v xml:space="preserve"> 1.4.1.5 </v>
      </c>
      <c r="B31" s="52" t="str">
        <f>'Orçamento Sintético'!D35</f>
        <v>LANÇAMENTO COM USO DE BALDES, ADENSAMENTO E ACABAMENTO DE CONCRETO EM ESTRUTURAS. AF_02/2022</v>
      </c>
      <c r="C31" s="48"/>
      <c r="D31" s="48"/>
      <c r="E31" s="49"/>
      <c r="F31" s="48"/>
      <c r="G31" s="49"/>
      <c r="H31" s="48"/>
      <c r="I31" s="51">
        <f>I32</f>
        <v>3.6000000000000005</v>
      </c>
      <c r="J31" s="61" t="s">
        <v>38</v>
      </c>
    </row>
    <row r="32" spans="1:11" s="64" customFormat="1" x14ac:dyDescent="0.2">
      <c r="A32" s="46"/>
      <c r="B32" s="52" t="s">
        <v>385</v>
      </c>
      <c r="C32" s="48">
        <v>18</v>
      </c>
      <c r="D32" s="48">
        <v>0.4</v>
      </c>
      <c r="E32" s="49" t="s">
        <v>377</v>
      </c>
      <c r="F32" s="48">
        <v>0.2</v>
      </c>
      <c r="G32" s="49"/>
      <c r="H32" s="48">
        <v>2.5</v>
      </c>
      <c r="I32" s="53">
        <f>PRODUCT(C32,D32,F32,H32)</f>
        <v>3.6000000000000005</v>
      </c>
      <c r="J32" s="61"/>
    </row>
    <row r="33" spans="1:10" s="64" customFormat="1" ht="15" thickBot="1" x14ac:dyDescent="0.25">
      <c r="A33" s="137"/>
      <c r="B33" s="138"/>
      <c r="C33" s="139"/>
      <c r="D33" s="139"/>
      <c r="E33" s="140"/>
      <c r="F33" s="139"/>
      <c r="G33" s="140"/>
      <c r="H33" s="139"/>
      <c r="I33" s="141"/>
      <c r="J33" s="142"/>
    </row>
    <row r="34" spans="1:10" ht="25.5" x14ac:dyDescent="0.2">
      <c r="A34" s="41" t="str">
        <f>'Orçamento Sintético'!A52</f>
        <v xml:space="preserve"> 1.5 </v>
      </c>
      <c r="B34" s="42" t="str">
        <f>'Orçamento Sintético'!D52</f>
        <v>ELEVAÇÃO (MURADA)</v>
      </c>
      <c r="C34" s="42"/>
      <c r="D34" s="42"/>
      <c r="E34" s="49"/>
      <c r="F34" s="42"/>
      <c r="G34" s="49"/>
      <c r="H34" s="42"/>
      <c r="I34" s="58"/>
      <c r="J34" s="63"/>
    </row>
    <row r="35" spans="1:10" ht="51" x14ac:dyDescent="0.2">
      <c r="A35" s="46" t="str">
        <f>'Orçamento Sintético'!A53</f>
        <v xml:space="preserve"> 1.5.1 </v>
      </c>
      <c r="B35" s="52" t="str">
        <f>'Orçamento Sintético'!D53</f>
        <v>ALVENARIA DE VEDAÇÃO DE BLOCOS CERÂMICOS FURADOS NA VERTICAL DE 9X19X39 CM (ESPESSURA 9 CM) E ARGAMASSA DE ASSENTAMENTO COM PREPARO EM BETONEIRA. AF_12/2021</v>
      </c>
      <c r="C35" s="48"/>
      <c r="D35" s="48"/>
      <c r="E35" s="49"/>
      <c r="F35" s="48"/>
      <c r="G35" s="49"/>
      <c r="H35" s="48"/>
      <c r="I35" s="51">
        <f>SUM(I36:I40)</f>
        <v>120.65</v>
      </c>
      <c r="J35" s="61" t="s">
        <v>25</v>
      </c>
    </row>
    <row r="36" spans="1:10" x14ac:dyDescent="0.2">
      <c r="A36" s="46"/>
      <c r="B36" s="52" t="s">
        <v>394</v>
      </c>
      <c r="C36" s="48">
        <v>2</v>
      </c>
      <c r="D36" s="48">
        <v>19</v>
      </c>
      <c r="E36" s="49" t="s">
        <v>377</v>
      </c>
      <c r="F36" s="48">
        <v>2.5</v>
      </c>
      <c r="G36" s="49"/>
      <c r="H36" s="48"/>
      <c r="I36" s="53">
        <f t="shared" ref="I36" si="4">PRODUCT(C36,D36,F36,H36)</f>
        <v>95</v>
      </c>
      <c r="J36" s="61"/>
    </row>
    <row r="37" spans="1:10" x14ac:dyDescent="0.2">
      <c r="A37" s="46"/>
      <c r="B37" s="52" t="s">
        <v>395</v>
      </c>
      <c r="C37" s="48">
        <v>-3</v>
      </c>
      <c r="D37" s="48">
        <v>1.2</v>
      </c>
      <c r="E37" s="49" t="s">
        <v>377</v>
      </c>
      <c r="F37" s="48">
        <v>2.5</v>
      </c>
      <c r="G37" s="49"/>
      <c r="H37" s="48"/>
      <c r="I37" s="53">
        <f t="shared" ref="I37" si="5">PRODUCT(C37,D37,F37,H37)</f>
        <v>-9</v>
      </c>
      <c r="J37" s="61"/>
    </row>
    <row r="38" spans="1:10" s="68" customFormat="1" x14ac:dyDescent="0.2">
      <c r="A38" s="46"/>
      <c r="B38" s="52" t="s">
        <v>396</v>
      </c>
      <c r="C38" s="48">
        <v>-1</v>
      </c>
      <c r="D38" s="48">
        <v>1.5</v>
      </c>
      <c r="E38" s="49" t="s">
        <v>377</v>
      </c>
      <c r="F38" s="48">
        <v>2.5</v>
      </c>
      <c r="G38" s="49"/>
      <c r="H38" s="48"/>
      <c r="I38" s="53">
        <f t="shared" ref="I38" si="6">PRODUCT(C38,D38,F38,H38)</f>
        <v>-3.75</v>
      </c>
      <c r="J38" s="61"/>
    </row>
    <row r="39" spans="1:10" x14ac:dyDescent="0.2">
      <c r="A39" s="69"/>
      <c r="B39" s="52" t="s">
        <v>397</v>
      </c>
      <c r="C39" s="48">
        <v>2</v>
      </c>
      <c r="D39" s="48">
        <v>27</v>
      </c>
      <c r="E39" s="49"/>
      <c r="F39" s="48">
        <v>0.8</v>
      </c>
      <c r="G39" s="49"/>
      <c r="H39" s="48"/>
      <c r="I39" s="53">
        <f>F39*D39*C39</f>
        <v>43.2</v>
      </c>
      <c r="J39" s="61"/>
    </row>
    <row r="40" spans="1:10" x14ac:dyDescent="0.2">
      <c r="A40" s="46"/>
      <c r="B40" s="52" t="s">
        <v>396</v>
      </c>
      <c r="C40" s="48">
        <v>-4</v>
      </c>
      <c r="D40" s="48">
        <v>1.5</v>
      </c>
      <c r="E40" s="49" t="s">
        <v>377</v>
      </c>
      <c r="F40" s="48">
        <v>0.8</v>
      </c>
      <c r="G40" s="49"/>
      <c r="H40" s="48"/>
      <c r="I40" s="53">
        <f t="shared" ref="I40" si="7">PRODUCT(C40,D40,F40,H40)</f>
        <v>-4.8000000000000007</v>
      </c>
      <c r="J40" s="61"/>
    </row>
  </sheetData>
  <mergeCells count="3">
    <mergeCell ref="A1:J1"/>
    <mergeCell ref="A2:J2"/>
    <mergeCell ref="A3:J3"/>
  </mergeCells>
  <pageMargins left="0.511811024" right="0.511811024" top="0.78740157499999996" bottom="0.78740157499999996" header="0.31496062000000002" footer="0.3149606200000000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Sintético</vt:lpstr>
      <vt:lpstr>MEMORIA DE CÁLCULO MED 03</vt:lpstr>
      <vt:lpstr>'MEMORIA DE CÁLCULO MED 03'!Area_de_impressao</vt:lpstr>
      <vt:lpstr>'Orçamento Sintético'!Area_de_impressao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2024-07-22T19:39:08Z</cp:lastPrinted>
  <dcterms:created xsi:type="dcterms:W3CDTF">2023-05-02T21:26:35Z</dcterms:created>
  <dcterms:modified xsi:type="dcterms:W3CDTF">2024-07-22T19:39:10Z</dcterms:modified>
</cp:coreProperties>
</file>