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51738BE2-CCE8-45D9-BC5F-275709C63C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 ORCAMENTARIA" sheetId="1" r:id="rId1"/>
    <sheet name="RESUMO" sheetId="2" r:id="rId2"/>
    <sheet name="COMPOSICOES" sheetId="3" r:id="rId3"/>
    <sheet name="COMPOSICOES AUXILIARES" sheetId="4" r:id="rId4"/>
    <sheet name="CRONOGRAMA" sheetId="5" r:id="rId5"/>
    <sheet name="BDI" sheetId="6" r:id="rId6"/>
    <sheet name="ENCARGOS SOCIAIS" sheetId="7" r:id="rId7"/>
  </sheets>
  <definedNames>
    <definedName name="_xlnm.Print_Area" localSheetId="5">BDI!$A$1:$D$29</definedName>
    <definedName name="_xlnm.Print_Area" localSheetId="2">COMPOSICOES!$A$1:$G$1047</definedName>
    <definedName name="_xlnm.Print_Area" localSheetId="3">'COMPOSICOES AUXILIARES'!$A$1:$H$1176</definedName>
    <definedName name="_xlnm.Print_Area" localSheetId="4">CRONOGRAMA!$A$1:$J$27</definedName>
    <definedName name="_xlnm.Print_Area" localSheetId="6">'ENCARGOS SOCIAIS'!$A$1:$G$128</definedName>
    <definedName name="_xlnm.Print_Area" localSheetId="0">'PLANILHA ORCAMENTARIA'!$A$1:$H$114</definedName>
    <definedName name="_xlnm.Print_Area" localSheetId="1">RESUMO!$A$1:$E$18</definedName>
    <definedName name="JR_PAGE_ANCHOR_0_1">'PLANILHA ORCAMENTARIA'!$A$1</definedName>
    <definedName name="JR_PAGE_ANCHOR_1_1">RESUMO!$A$1</definedName>
    <definedName name="JR_PAGE_ANCHOR_2_1">COMPOSICOES!$A$1</definedName>
    <definedName name="JR_PAGE_ANCHOR_3_1">'COMPOSICOES AUXILIARES'!$A$1</definedName>
    <definedName name="JR_PAGE_ANCHOR_4_1">CRONOGRAMA!$A$1</definedName>
    <definedName name="JR_PAGE_ANCHOR_5_1">BDI!$A$1</definedName>
    <definedName name="JR_PAGE_ANCHOR_6_1">'ENCARGOS SOCIAIS'!$A$1</definedName>
    <definedName name="VALOR_TOTAL">'PLANILHA ORCAMENTARIA'!$H$113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K1" i="3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65" i="1"/>
  <c r="O66" i="1"/>
  <c r="O67" i="1"/>
  <c r="O68" i="1"/>
  <c r="O69" i="1"/>
  <c r="O70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111" i="1" s="1"/>
  <c r="G110" i="1"/>
  <c r="G108" i="1"/>
  <c r="G105" i="1"/>
  <c r="G106" i="1"/>
  <c r="G104" i="1"/>
  <c r="G97" i="1"/>
  <c r="G98" i="1"/>
  <c r="G99" i="1"/>
  <c r="G100" i="1"/>
  <c r="G101" i="1"/>
  <c r="G96" i="1"/>
  <c r="G92" i="1"/>
  <c r="G93" i="1"/>
  <c r="G94" i="1"/>
  <c r="G91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72" i="1"/>
  <c r="G63" i="1"/>
  <c r="G64" i="1"/>
  <c r="G65" i="1"/>
  <c r="G66" i="1"/>
  <c r="G67" i="1"/>
  <c r="G68" i="1"/>
  <c r="G69" i="1"/>
  <c r="G70" i="1"/>
  <c r="G62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6" i="1"/>
  <c r="G44" i="1"/>
  <c r="G43" i="1"/>
  <c r="G40" i="1"/>
  <c r="G39" i="1"/>
  <c r="G31" i="1"/>
  <c r="G32" i="1"/>
  <c r="G33" i="1"/>
  <c r="G34" i="1"/>
  <c r="G35" i="1"/>
  <c r="G36" i="1"/>
  <c r="G30" i="1"/>
  <c r="G28" i="1"/>
  <c r="G27" i="1"/>
  <c r="G26" i="1"/>
  <c r="G23" i="1"/>
  <c r="G21" i="1"/>
  <c r="G20" i="1"/>
  <c r="G18" i="1"/>
  <c r="G17" i="1"/>
  <c r="G14" i="1"/>
  <c r="G15" i="1"/>
  <c r="G12" i="1"/>
  <c r="G9" i="1"/>
  <c r="G8" i="1"/>
  <c r="G6" i="1"/>
  <c r="G5" i="1"/>
  <c r="I24" i="5" l="1"/>
  <c r="G24" i="5"/>
  <c r="F24" i="5"/>
  <c r="E24" i="5"/>
  <c r="D24" i="5"/>
  <c r="J23" i="5"/>
  <c r="I22" i="5"/>
  <c r="F22" i="5"/>
  <c r="E22" i="5"/>
  <c r="D22" i="5"/>
  <c r="J21" i="5"/>
  <c r="I20" i="5"/>
  <c r="J19" i="5"/>
  <c r="I18" i="5"/>
  <c r="H18" i="5"/>
  <c r="D18" i="5"/>
  <c r="J17" i="5"/>
  <c r="I16" i="5"/>
  <c r="H16" i="5"/>
  <c r="G16" i="5"/>
  <c r="F16" i="5"/>
  <c r="E16" i="5"/>
  <c r="J15" i="5"/>
  <c r="I14" i="5"/>
  <c r="H14" i="5"/>
  <c r="G14" i="5"/>
  <c r="F14" i="5"/>
  <c r="E14" i="5"/>
  <c r="J13" i="5"/>
  <c r="I12" i="5"/>
  <c r="J11" i="5"/>
  <c r="I10" i="5"/>
  <c r="D10" i="5"/>
  <c r="J9" i="5"/>
  <c r="I8" i="5"/>
  <c r="H8" i="5"/>
  <c r="D8" i="5"/>
  <c r="J7" i="5"/>
  <c r="I6" i="5"/>
  <c r="J5" i="5"/>
  <c r="I4" i="5"/>
  <c r="H4" i="5"/>
  <c r="G4" i="5"/>
  <c r="F4" i="5"/>
  <c r="E4" i="5"/>
  <c r="J3" i="5"/>
  <c r="H1173" i="4"/>
  <c r="H1172" i="4"/>
  <c r="H1169" i="4"/>
  <c r="H1170" i="4" s="1"/>
  <c r="H1168" i="4"/>
  <c r="H1162" i="4"/>
  <c r="H1161" i="4"/>
  <c r="H1158" i="4"/>
  <c r="H1159" i="4" s="1"/>
  <c r="H1157" i="4"/>
  <c r="H1156" i="4"/>
  <c r="H1155" i="4"/>
  <c r="H1149" i="4"/>
  <c r="H1148" i="4"/>
  <c r="H1150" i="4" s="1"/>
  <c r="H1145" i="4"/>
  <c r="H1144" i="4"/>
  <c r="H1143" i="4"/>
  <c r="H1142" i="4"/>
  <c r="H1146" i="4" s="1"/>
  <c r="H1151" i="4" s="1"/>
  <c r="H1136" i="4"/>
  <c r="H1137" i="4" s="1"/>
  <c r="H1138" i="4" s="1"/>
  <c r="H1130" i="4"/>
  <c r="H1129" i="4"/>
  <c r="H1131" i="4" s="1"/>
  <c r="H1126" i="4"/>
  <c r="H1125" i="4"/>
  <c r="H1119" i="4"/>
  <c r="H1120" i="4" s="1"/>
  <c r="H1121" i="4" s="1"/>
  <c r="H1118" i="4"/>
  <c r="H1116" i="4"/>
  <c r="H1115" i="4"/>
  <c r="H1109" i="4"/>
  <c r="H1108" i="4"/>
  <c r="H1105" i="4"/>
  <c r="H1106" i="4" s="1"/>
  <c r="H1099" i="4"/>
  <c r="H1098" i="4"/>
  <c r="H1100" i="4" s="1"/>
  <c r="H1095" i="4"/>
  <c r="H1094" i="4"/>
  <c r="H1088" i="4"/>
  <c r="H1087" i="4"/>
  <c r="H1084" i="4"/>
  <c r="H1083" i="4"/>
  <c r="H1078" i="4"/>
  <c r="H1077" i="4"/>
  <c r="H1074" i="4"/>
  <c r="H1075" i="4" s="1"/>
  <c r="H1071" i="4"/>
  <c r="H1070" i="4"/>
  <c r="H1069" i="4"/>
  <c r="H1068" i="4"/>
  <c r="H1067" i="4"/>
  <c r="H1066" i="4"/>
  <c r="H1060" i="4"/>
  <c r="H1061" i="4" s="1"/>
  <c r="H1057" i="4"/>
  <c r="H1058" i="4" s="1"/>
  <c r="H1054" i="4"/>
  <c r="H1053" i="4"/>
  <c r="H1052" i="4"/>
  <c r="H1051" i="4"/>
  <c r="H1050" i="4"/>
  <c r="H1049" i="4"/>
  <c r="H1043" i="4"/>
  <c r="H1042" i="4"/>
  <c r="H1044" i="4" s="1"/>
  <c r="H1039" i="4"/>
  <c r="H1038" i="4"/>
  <c r="H1035" i="4"/>
  <c r="H1034" i="4"/>
  <c r="H1036" i="4" s="1"/>
  <c r="H1028" i="4"/>
  <c r="H1029" i="4" s="1"/>
  <c r="H1025" i="4"/>
  <c r="H1024" i="4"/>
  <c r="H1026" i="4" s="1"/>
  <c r="H1021" i="4"/>
  <c r="H1020" i="4"/>
  <c r="H1022" i="4" s="1"/>
  <c r="H1014" i="4"/>
  <c r="H1013" i="4"/>
  <c r="H1015" i="4" s="1"/>
  <c r="H1010" i="4"/>
  <c r="H1009" i="4"/>
  <c r="H1011" i="4" s="1"/>
  <c r="H1006" i="4"/>
  <c r="H1005" i="4"/>
  <c r="H1007" i="4" s="1"/>
  <c r="H999" i="4"/>
  <c r="H998" i="4"/>
  <c r="H995" i="4"/>
  <c r="H996" i="4" s="1"/>
  <c r="H992" i="4"/>
  <c r="H991" i="4"/>
  <c r="H986" i="4"/>
  <c r="H985" i="4"/>
  <c r="H984" i="4"/>
  <c r="H981" i="4"/>
  <c r="H982" i="4" s="1"/>
  <c r="H978" i="4"/>
  <c r="H977" i="4"/>
  <c r="H971" i="4"/>
  <c r="H970" i="4"/>
  <c r="H972" i="4" s="1"/>
  <c r="H967" i="4"/>
  <c r="H966" i="4"/>
  <c r="H965" i="4"/>
  <c r="H959" i="4"/>
  <c r="H958" i="4"/>
  <c r="H960" i="4" s="1"/>
  <c r="H955" i="4"/>
  <c r="H954" i="4"/>
  <c r="H953" i="4"/>
  <c r="H947" i="4"/>
  <c r="H948" i="4" s="1"/>
  <c r="H945" i="4"/>
  <c r="H944" i="4"/>
  <c r="H939" i="4"/>
  <c r="H938" i="4"/>
  <c r="H935" i="4"/>
  <c r="H936" i="4" s="1"/>
  <c r="H932" i="4"/>
  <c r="H931" i="4"/>
  <c r="H930" i="4"/>
  <c r="H929" i="4"/>
  <c r="H928" i="4"/>
  <c r="H927" i="4"/>
  <c r="H933" i="4" s="1"/>
  <c r="H922" i="4"/>
  <c r="H921" i="4"/>
  <c r="H918" i="4"/>
  <c r="H919" i="4" s="1"/>
  <c r="H915" i="4"/>
  <c r="H914" i="4"/>
  <c r="H913" i="4"/>
  <c r="H912" i="4"/>
  <c r="H911" i="4"/>
  <c r="H910" i="4"/>
  <c r="H916" i="4" s="1"/>
  <c r="H923" i="4" s="1"/>
  <c r="H904" i="4"/>
  <c r="H905" i="4" s="1"/>
  <c r="H902" i="4"/>
  <c r="H901" i="4"/>
  <c r="H898" i="4"/>
  <c r="H897" i="4"/>
  <c r="H896" i="4"/>
  <c r="H895" i="4"/>
  <c r="H894" i="4"/>
  <c r="H893" i="4"/>
  <c r="H899" i="4" s="1"/>
  <c r="H887" i="4"/>
  <c r="H888" i="4" s="1"/>
  <c r="H884" i="4"/>
  <c r="H885" i="4" s="1"/>
  <c r="H882" i="4"/>
  <c r="H881" i="4"/>
  <c r="H880" i="4"/>
  <c r="H879" i="4"/>
  <c r="H878" i="4"/>
  <c r="H877" i="4"/>
  <c r="H876" i="4"/>
  <c r="H870" i="4"/>
  <c r="H871" i="4" s="1"/>
  <c r="H867" i="4"/>
  <c r="H868" i="4" s="1"/>
  <c r="H872" i="4" s="1"/>
  <c r="H866" i="4"/>
  <c r="H860" i="4"/>
  <c r="H861" i="4" s="1"/>
  <c r="H858" i="4"/>
  <c r="H857" i="4"/>
  <c r="H854" i="4"/>
  <c r="H853" i="4"/>
  <c r="H852" i="4"/>
  <c r="H851" i="4"/>
  <c r="H850" i="4"/>
  <c r="H849" i="4"/>
  <c r="H855" i="4" s="1"/>
  <c r="H843" i="4"/>
  <c r="H844" i="4" s="1"/>
  <c r="H840" i="4"/>
  <c r="H841" i="4" s="1"/>
  <c r="H837" i="4"/>
  <c r="H836" i="4"/>
  <c r="H835" i="4"/>
  <c r="H834" i="4"/>
  <c r="H833" i="4"/>
  <c r="H832" i="4"/>
  <c r="H826" i="4"/>
  <c r="H825" i="4"/>
  <c r="H824" i="4"/>
  <c r="H823" i="4"/>
  <c r="H820" i="4"/>
  <c r="H819" i="4"/>
  <c r="H818" i="4"/>
  <c r="H817" i="4"/>
  <c r="H811" i="4"/>
  <c r="H812" i="4" s="1"/>
  <c r="H810" i="4"/>
  <c r="H809" i="4"/>
  <c r="H808" i="4"/>
  <c r="H805" i="4"/>
  <c r="H804" i="4"/>
  <c r="H803" i="4"/>
  <c r="H802" i="4"/>
  <c r="H796" i="4"/>
  <c r="H795" i="4"/>
  <c r="H797" i="4" s="1"/>
  <c r="H792" i="4"/>
  <c r="H791" i="4"/>
  <c r="H790" i="4"/>
  <c r="H784" i="4"/>
  <c r="H783" i="4"/>
  <c r="H785" i="4" s="1"/>
  <c r="H780" i="4"/>
  <c r="H781" i="4" s="1"/>
  <c r="H774" i="4"/>
  <c r="H773" i="4"/>
  <c r="H775" i="4" s="1"/>
  <c r="H770" i="4"/>
  <c r="H769" i="4"/>
  <c r="H768" i="4"/>
  <c r="H767" i="4"/>
  <c r="H766" i="4"/>
  <c r="H765" i="4"/>
  <c r="H764" i="4"/>
  <c r="H763" i="4"/>
  <c r="H760" i="4"/>
  <c r="H759" i="4"/>
  <c r="H753" i="4"/>
  <c r="H752" i="4"/>
  <c r="H754" i="4" s="1"/>
  <c r="H755" i="4" s="1"/>
  <c r="H750" i="4"/>
  <c r="H749" i="4"/>
  <c r="H744" i="4"/>
  <c r="H743" i="4"/>
  <c r="H740" i="4"/>
  <c r="H741" i="4" s="1"/>
  <c r="H734" i="4"/>
  <c r="H733" i="4"/>
  <c r="H732" i="4"/>
  <c r="H731" i="4"/>
  <c r="H730" i="4"/>
  <c r="H729" i="4"/>
  <c r="H728" i="4"/>
  <c r="H727" i="4"/>
  <c r="H726" i="4"/>
  <c r="H725" i="4"/>
  <c r="H724" i="4"/>
  <c r="H723" i="4"/>
  <c r="H722" i="4"/>
  <c r="H721" i="4"/>
  <c r="H720" i="4"/>
  <c r="H719" i="4"/>
  <c r="H718" i="4"/>
  <c r="H717" i="4"/>
  <c r="H711" i="4"/>
  <c r="H710" i="4"/>
  <c r="H709" i="4"/>
  <c r="H708" i="4"/>
  <c r="H707" i="4"/>
  <c r="H706" i="4"/>
  <c r="H705" i="4"/>
  <c r="H704" i="4"/>
  <c r="H703" i="4"/>
  <c r="H702" i="4"/>
  <c r="H701" i="4"/>
  <c r="H700" i="4"/>
  <c r="H699" i="4"/>
  <c r="H698" i="4"/>
  <c r="H697" i="4"/>
  <c r="H696" i="4"/>
  <c r="H695" i="4"/>
  <c r="H694" i="4"/>
  <c r="H693" i="4"/>
  <c r="H692" i="4"/>
  <c r="H686" i="4"/>
  <c r="H685" i="4"/>
  <c r="H684" i="4"/>
  <c r="H683" i="4"/>
  <c r="H682" i="4"/>
  <c r="H681" i="4"/>
  <c r="H680" i="4"/>
  <c r="H679" i="4"/>
  <c r="H678" i="4"/>
  <c r="H677" i="4"/>
  <c r="H676" i="4"/>
  <c r="H675" i="4"/>
  <c r="H674" i="4"/>
  <c r="H673" i="4"/>
  <c r="H672" i="4"/>
  <c r="H671" i="4"/>
  <c r="H670" i="4"/>
  <c r="H669" i="4"/>
  <c r="H668" i="4"/>
  <c r="H667" i="4"/>
  <c r="H666" i="4"/>
  <c r="H665" i="4"/>
  <c r="H664" i="4"/>
  <c r="H663" i="4"/>
  <c r="H662" i="4"/>
  <c r="H656" i="4"/>
  <c r="H655" i="4"/>
  <c r="H654" i="4"/>
  <c r="H653" i="4"/>
  <c r="H652" i="4"/>
  <c r="H651" i="4"/>
  <c r="H650" i="4"/>
  <c r="H649" i="4"/>
  <c r="H648" i="4"/>
  <c r="H647" i="4"/>
  <c r="H646" i="4"/>
  <c r="H645" i="4"/>
  <c r="H644" i="4"/>
  <c r="H643" i="4"/>
  <c r="H642" i="4"/>
  <c r="H641" i="4"/>
  <c r="H640" i="4"/>
  <c r="H639" i="4"/>
  <c r="H638" i="4"/>
  <c r="H637" i="4"/>
  <c r="H636" i="4"/>
  <c r="H630" i="4"/>
  <c r="H629" i="4"/>
  <c r="H628" i="4"/>
  <c r="H627" i="4"/>
  <c r="H626" i="4"/>
  <c r="H625" i="4"/>
  <c r="H624" i="4"/>
  <c r="H623" i="4"/>
  <c r="H622" i="4"/>
  <c r="H621" i="4"/>
  <c r="H620" i="4"/>
  <c r="H619" i="4"/>
  <c r="H618" i="4"/>
  <c r="H617" i="4"/>
  <c r="H616" i="4"/>
  <c r="H615" i="4"/>
  <c r="H614" i="4"/>
  <c r="H613" i="4"/>
  <c r="H607" i="4"/>
  <c r="H606" i="4"/>
  <c r="H605" i="4"/>
  <c r="H604" i="4"/>
  <c r="H603" i="4"/>
  <c r="H602" i="4"/>
  <c r="H601" i="4"/>
  <c r="H600" i="4"/>
  <c r="H599" i="4"/>
  <c r="H598" i="4"/>
  <c r="H597" i="4"/>
  <c r="H596" i="4"/>
  <c r="H595" i="4"/>
  <c r="H594" i="4"/>
  <c r="H593" i="4"/>
  <c r="H592" i="4"/>
  <c r="H591" i="4"/>
  <c r="H590" i="4"/>
  <c r="H589" i="4"/>
  <c r="H588" i="4"/>
  <c r="H582" i="4"/>
  <c r="H581" i="4"/>
  <c r="H580" i="4"/>
  <c r="H579" i="4"/>
  <c r="H578" i="4"/>
  <c r="H577" i="4"/>
  <c r="H576" i="4"/>
  <c r="H575" i="4"/>
  <c r="H574" i="4"/>
  <c r="H573" i="4"/>
  <c r="H572" i="4"/>
  <c r="H571" i="4"/>
  <c r="H570" i="4"/>
  <c r="H569" i="4"/>
  <c r="H568" i="4"/>
  <c r="H567" i="4"/>
  <c r="H561" i="4"/>
  <c r="H560" i="4"/>
  <c r="H557" i="4"/>
  <c r="H556" i="4"/>
  <c r="H550" i="4"/>
  <c r="H551" i="4" s="1"/>
  <c r="H547" i="4"/>
  <c r="H548" i="4" s="1"/>
  <c r="H544" i="4"/>
  <c r="H543" i="4"/>
  <c r="H542" i="4"/>
  <c r="H541" i="4"/>
  <c r="H540" i="4"/>
  <c r="H539" i="4"/>
  <c r="H533" i="4"/>
  <c r="H534" i="4" s="1"/>
  <c r="H530" i="4"/>
  <c r="H531" i="4" s="1"/>
  <c r="H527" i="4"/>
  <c r="H526" i="4"/>
  <c r="H525" i="4"/>
  <c r="H524" i="4"/>
  <c r="H523" i="4"/>
  <c r="H522" i="4"/>
  <c r="H512" i="4"/>
  <c r="H511" i="4"/>
  <c r="H504" i="4"/>
  <c r="H505" i="4" s="1"/>
  <c r="H501" i="4"/>
  <c r="H500" i="4"/>
  <c r="H494" i="4"/>
  <c r="H495" i="4" s="1"/>
  <c r="H491" i="4"/>
  <c r="H492" i="4" s="1"/>
  <c r="H496" i="4" s="1"/>
  <c r="H490" i="4"/>
  <c r="H484" i="4"/>
  <c r="H485" i="4" s="1"/>
  <c r="H481" i="4"/>
  <c r="H480" i="4"/>
  <c r="H479" i="4"/>
  <c r="H478" i="4"/>
  <c r="H475" i="4"/>
  <c r="H476" i="4" s="1"/>
  <c r="H469" i="4"/>
  <c r="H470" i="4" s="1"/>
  <c r="H471" i="4" s="1"/>
  <c r="H468" i="4"/>
  <c r="H462" i="4"/>
  <c r="H463" i="4" s="1"/>
  <c r="H459" i="4"/>
  <c r="H458" i="4"/>
  <c r="H455" i="4"/>
  <c r="H454" i="4"/>
  <c r="H456" i="4" s="1"/>
  <c r="H448" i="4"/>
  <c r="H449" i="4" s="1"/>
  <c r="H450" i="4" s="1"/>
  <c r="H442" i="4"/>
  <c r="H443" i="4" s="1"/>
  <c r="H444" i="4" s="1"/>
  <c r="H436" i="4"/>
  <c r="H437" i="4" s="1"/>
  <c r="H438" i="4" s="1"/>
  <c r="H430" i="4"/>
  <c r="H431" i="4" s="1"/>
  <c r="H432" i="4" s="1"/>
  <c r="H424" i="4"/>
  <c r="H425" i="4" s="1"/>
  <c r="H426" i="4" s="1"/>
  <c r="H419" i="4"/>
  <c r="H420" i="4" s="1"/>
  <c r="H418" i="4"/>
  <c r="H412" i="4"/>
  <c r="H413" i="4" s="1"/>
  <c r="H414" i="4" s="1"/>
  <c r="H406" i="4"/>
  <c r="H407" i="4" s="1"/>
  <c r="H408" i="4" s="1"/>
  <c r="H400" i="4"/>
  <c r="H401" i="4" s="1"/>
  <c r="H402" i="4" s="1"/>
  <c r="H394" i="4"/>
  <c r="H395" i="4" s="1"/>
  <c r="H396" i="4" s="1"/>
  <c r="H389" i="4"/>
  <c r="H390" i="4" s="1"/>
  <c r="H388" i="4"/>
  <c r="H382" i="4"/>
  <c r="H383" i="4" s="1"/>
  <c r="H384" i="4" s="1"/>
  <c r="H377" i="4"/>
  <c r="H378" i="4" s="1"/>
  <c r="H376" i="4"/>
  <c r="H372" i="4"/>
  <c r="H371" i="4"/>
  <c r="H370" i="4"/>
  <c r="H364" i="4"/>
  <c r="H365" i="4" s="1"/>
  <c r="H366" i="4" s="1"/>
  <c r="H358" i="4"/>
  <c r="H359" i="4" s="1"/>
  <c r="H357" i="4"/>
  <c r="H354" i="4"/>
  <c r="H353" i="4"/>
  <c r="H352" i="4"/>
  <c r="H349" i="4"/>
  <c r="H348" i="4"/>
  <c r="H350" i="4" s="1"/>
  <c r="H342" i="4"/>
  <c r="H341" i="4"/>
  <c r="H338" i="4"/>
  <c r="H337" i="4"/>
  <c r="H336" i="4"/>
  <c r="H333" i="4"/>
  <c r="H332" i="4"/>
  <c r="H334" i="4" s="1"/>
  <c r="H326" i="4"/>
  <c r="H327" i="4" s="1"/>
  <c r="H323" i="4"/>
  <c r="H324" i="4" s="1"/>
  <c r="H320" i="4"/>
  <c r="H319" i="4"/>
  <c r="H318" i="4"/>
  <c r="H317" i="4"/>
  <c r="H316" i="4"/>
  <c r="H315" i="4"/>
  <c r="H309" i="4"/>
  <c r="H310" i="4" s="1"/>
  <c r="H306" i="4"/>
  <c r="H307" i="4" s="1"/>
  <c r="H303" i="4"/>
  <c r="H302" i="4"/>
  <c r="H301" i="4"/>
  <c r="H300" i="4"/>
  <c r="H299" i="4"/>
  <c r="H298" i="4"/>
  <c r="H292" i="4"/>
  <c r="H293" i="4" s="1"/>
  <c r="H294" i="4" s="1"/>
  <c r="H287" i="4"/>
  <c r="H288" i="4" s="1"/>
  <c r="H286" i="4"/>
  <c r="H280" i="4"/>
  <c r="H281" i="4" s="1"/>
  <c r="H282" i="4" s="1"/>
  <c r="H275" i="4"/>
  <c r="H276" i="4" s="1"/>
  <c r="H274" i="4"/>
  <c r="H268" i="4"/>
  <c r="H267" i="4"/>
  <c r="H266" i="4"/>
  <c r="H265" i="4"/>
  <c r="H259" i="4"/>
  <c r="H258" i="4"/>
  <c r="H252" i="4"/>
  <c r="H253" i="4" s="1"/>
  <c r="H251" i="4"/>
  <c r="H248" i="4"/>
  <c r="H247" i="4"/>
  <c r="H246" i="4"/>
  <c r="H249" i="4" s="1"/>
  <c r="H240" i="4"/>
  <c r="H241" i="4" s="1"/>
  <c r="H239" i="4"/>
  <c r="H236" i="4"/>
  <c r="H235" i="4"/>
  <c r="H234" i="4"/>
  <c r="H237" i="4" s="1"/>
  <c r="H231" i="4"/>
  <c r="H230" i="4"/>
  <c r="H224" i="4"/>
  <c r="H223" i="4"/>
  <c r="H225" i="4" s="1"/>
  <c r="H220" i="4"/>
  <c r="H219" i="4"/>
  <c r="H218" i="4"/>
  <c r="H217" i="4"/>
  <c r="H214" i="4"/>
  <c r="H213" i="4"/>
  <c r="H215" i="4" s="1"/>
  <c r="H207" i="4"/>
  <c r="H208" i="4" s="1"/>
  <c r="H204" i="4"/>
  <c r="H205" i="4" s="1"/>
  <c r="H202" i="4"/>
  <c r="H201" i="4"/>
  <c r="H195" i="4"/>
  <c r="H196" i="4" s="1"/>
  <c r="H192" i="4"/>
  <c r="H191" i="4"/>
  <c r="H190" i="4"/>
  <c r="H187" i="4"/>
  <c r="H188" i="4" s="1"/>
  <c r="H181" i="4"/>
  <c r="H182" i="4" s="1"/>
  <c r="H178" i="4"/>
  <c r="H177" i="4"/>
  <c r="H179" i="4" s="1"/>
  <c r="H174" i="4"/>
  <c r="H175" i="4" s="1"/>
  <c r="H168" i="4"/>
  <c r="H169" i="4" s="1"/>
  <c r="H165" i="4"/>
  <c r="H164" i="4"/>
  <c r="H166" i="4" s="1"/>
  <c r="H163" i="4"/>
  <c r="H160" i="4"/>
  <c r="H161" i="4" s="1"/>
  <c r="H154" i="4"/>
  <c r="H155" i="4" s="1"/>
  <c r="H151" i="4"/>
  <c r="H152" i="4" s="1"/>
  <c r="H150" i="4"/>
  <c r="H147" i="4"/>
  <c r="H148" i="4" s="1"/>
  <c r="H156" i="4" s="1"/>
  <c r="H141" i="4"/>
  <c r="H140" i="4"/>
  <c r="H138" i="4"/>
  <c r="H137" i="4"/>
  <c r="H134" i="4"/>
  <c r="H133" i="4"/>
  <c r="H135" i="4" s="1"/>
  <c r="H127" i="4"/>
  <c r="H128" i="4" s="1"/>
  <c r="H124" i="4"/>
  <c r="H123" i="4"/>
  <c r="H125" i="4" s="1"/>
  <c r="H121" i="4"/>
  <c r="H120" i="4"/>
  <c r="H117" i="4"/>
  <c r="H116" i="4"/>
  <c r="H118" i="4" s="1"/>
  <c r="H110" i="4"/>
  <c r="H111" i="4" s="1"/>
  <c r="H107" i="4"/>
  <c r="H106" i="4"/>
  <c r="H108" i="4" s="1"/>
  <c r="H103" i="4"/>
  <c r="H104" i="4" s="1"/>
  <c r="H100" i="4"/>
  <c r="H99" i="4"/>
  <c r="H101" i="4" s="1"/>
  <c r="H93" i="4"/>
  <c r="H92" i="4"/>
  <c r="H89" i="4"/>
  <c r="H88" i="4"/>
  <c r="H90" i="4" s="1"/>
  <c r="H82" i="4"/>
  <c r="H83" i="4" s="1"/>
  <c r="H80" i="4"/>
  <c r="H79" i="4"/>
  <c r="H76" i="4"/>
  <c r="H75" i="4"/>
  <c r="H74" i="4"/>
  <c r="H73" i="4"/>
  <c r="H72" i="4"/>
  <c r="H71" i="4"/>
  <c r="H65" i="4"/>
  <c r="H66" i="4" s="1"/>
  <c r="H62" i="4"/>
  <c r="H63" i="4" s="1"/>
  <c r="H59" i="4"/>
  <c r="H58" i="4"/>
  <c r="H57" i="4"/>
  <c r="H56" i="4"/>
  <c r="H55" i="4"/>
  <c r="H54" i="4"/>
  <c r="H48" i="4"/>
  <c r="H49" i="4" s="1"/>
  <c r="H45" i="4"/>
  <c r="H46" i="4" s="1"/>
  <c r="H42" i="4"/>
  <c r="H41" i="4"/>
  <c r="H40" i="4"/>
  <c r="H39" i="4"/>
  <c r="H38" i="4"/>
  <c r="H37" i="4"/>
  <c r="H31" i="4"/>
  <c r="H32" i="4" s="1"/>
  <c r="H28" i="4"/>
  <c r="H29" i="4" s="1"/>
  <c r="H27" i="4"/>
  <c r="H21" i="4"/>
  <c r="H22" i="4" s="1"/>
  <c r="H18" i="4"/>
  <c r="H17" i="4"/>
  <c r="H19" i="4" s="1"/>
  <c r="H16" i="4"/>
  <c r="H10" i="4"/>
  <c r="H9" i="4"/>
  <c r="H6" i="4"/>
  <c r="H5" i="4"/>
  <c r="G1043" i="3"/>
  <c r="G1044" i="3" s="1"/>
  <c r="G1040" i="3"/>
  <c r="G1041" i="3" s="1"/>
  <c r="G1033" i="3"/>
  <c r="G1034" i="3" s="1"/>
  <c r="G1030" i="3"/>
  <c r="G1029" i="3"/>
  <c r="G1026" i="3"/>
  <c r="G1025" i="3"/>
  <c r="G1024" i="3"/>
  <c r="G1023" i="3"/>
  <c r="G1022" i="3"/>
  <c r="G1015" i="3"/>
  <c r="G1016" i="3" s="1"/>
  <c r="G1017" i="3" s="1"/>
  <c r="G1018" i="3" s="1"/>
  <c r="G1008" i="3"/>
  <c r="G1009" i="3" s="1"/>
  <c r="G1005" i="3"/>
  <c r="G1004" i="3"/>
  <c r="G1001" i="3"/>
  <c r="G1002" i="3" s="1"/>
  <c r="G998" i="3"/>
  <c r="G999" i="3" s="1"/>
  <c r="G991" i="3"/>
  <c r="G990" i="3"/>
  <c r="G987" i="3"/>
  <c r="G986" i="3"/>
  <c r="G985" i="3"/>
  <c r="G984" i="3"/>
  <c r="G977" i="3"/>
  <c r="G976" i="3"/>
  <c r="G973" i="3"/>
  <c r="G972" i="3"/>
  <c r="G971" i="3"/>
  <c r="G964" i="3"/>
  <c r="G963" i="3"/>
  <c r="G960" i="3"/>
  <c r="G961" i="3" s="1"/>
  <c r="G953" i="3"/>
  <c r="G952" i="3"/>
  <c r="G949" i="3"/>
  <c r="G950" i="3" s="1"/>
  <c r="G942" i="3"/>
  <c r="G941" i="3"/>
  <c r="G934" i="3"/>
  <c r="G933" i="3"/>
  <c r="G926" i="3"/>
  <c r="G925" i="3"/>
  <c r="G918" i="3"/>
  <c r="G917" i="3"/>
  <c r="G914" i="3"/>
  <c r="G915" i="3" s="1"/>
  <c r="G911" i="3"/>
  <c r="G910" i="3"/>
  <c r="G903" i="3"/>
  <c r="G902" i="3"/>
  <c r="G899" i="3"/>
  <c r="G898" i="3"/>
  <c r="G891" i="3"/>
  <c r="G890" i="3"/>
  <c r="G887" i="3"/>
  <c r="G886" i="3"/>
  <c r="G879" i="3"/>
  <c r="G878" i="3"/>
  <c r="G875" i="3"/>
  <c r="G874" i="3"/>
  <c r="G867" i="3"/>
  <c r="G866" i="3"/>
  <c r="G863" i="3"/>
  <c r="G864" i="3" s="1"/>
  <c r="G856" i="3"/>
  <c r="G857" i="3" s="1"/>
  <c r="G853" i="3"/>
  <c r="G852" i="3"/>
  <c r="G849" i="3"/>
  <c r="G850" i="3" s="1"/>
  <c r="G842" i="3"/>
  <c r="G841" i="3"/>
  <c r="G838" i="3"/>
  <c r="G837" i="3"/>
  <c r="G836" i="3"/>
  <c r="G829" i="3"/>
  <c r="G828" i="3"/>
  <c r="G825" i="3"/>
  <c r="G824" i="3"/>
  <c r="G823" i="3"/>
  <c r="G816" i="3"/>
  <c r="G815" i="3"/>
  <c r="G812" i="3"/>
  <c r="G811" i="3"/>
  <c r="G810" i="3"/>
  <c r="G803" i="3"/>
  <c r="G802" i="3"/>
  <c r="G799" i="3"/>
  <c r="G798" i="3"/>
  <c r="G795" i="3"/>
  <c r="G794" i="3"/>
  <c r="G787" i="3"/>
  <c r="G786" i="3"/>
  <c r="G783" i="3"/>
  <c r="G782" i="3"/>
  <c r="G779" i="3"/>
  <c r="G778" i="3"/>
  <c r="G771" i="3"/>
  <c r="G770" i="3"/>
  <c r="G767" i="3"/>
  <c r="G766" i="3"/>
  <c r="G763" i="3"/>
  <c r="G762" i="3"/>
  <c r="G755" i="3"/>
  <c r="G754" i="3"/>
  <c r="G751" i="3"/>
  <c r="G752" i="3" s="1"/>
  <c r="G748" i="3"/>
  <c r="G747" i="3"/>
  <c r="G740" i="3"/>
  <c r="G739" i="3"/>
  <c r="G736" i="3"/>
  <c r="G737" i="3" s="1"/>
  <c r="G733" i="3"/>
  <c r="G732" i="3"/>
  <c r="G725" i="3"/>
  <c r="G724" i="3"/>
  <c r="G721" i="3"/>
  <c r="G722" i="3" s="1"/>
  <c r="G718" i="3"/>
  <c r="G717" i="3"/>
  <c r="G710" i="3"/>
  <c r="G709" i="3"/>
  <c r="G706" i="3"/>
  <c r="G705" i="3"/>
  <c r="G698" i="3"/>
  <c r="G697" i="3"/>
  <c r="G694" i="3"/>
  <c r="G695" i="3" s="1"/>
  <c r="G691" i="3"/>
  <c r="G690" i="3"/>
  <c r="G683" i="3"/>
  <c r="G682" i="3"/>
  <c r="G679" i="3"/>
  <c r="G678" i="3"/>
  <c r="G671" i="3"/>
  <c r="G670" i="3"/>
  <c r="G667" i="3"/>
  <c r="G666" i="3"/>
  <c r="G659" i="3"/>
  <c r="G658" i="3"/>
  <c r="G655" i="3"/>
  <c r="G656" i="3" s="1"/>
  <c r="G648" i="3"/>
  <c r="G647" i="3"/>
  <c r="G644" i="3"/>
  <c r="G645" i="3" s="1"/>
  <c r="G637" i="3"/>
  <c r="G636" i="3"/>
  <c r="G633" i="3"/>
  <c r="G634" i="3" s="1"/>
  <c r="G626" i="3"/>
  <c r="G625" i="3"/>
  <c r="G622" i="3"/>
  <c r="G623" i="3" s="1"/>
  <c r="G619" i="3"/>
  <c r="G618" i="3"/>
  <c r="G611" i="3"/>
  <c r="G610" i="3"/>
  <c r="G607" i="3"/>
  <c r="G608" i="3" s="1"/>
  <c r="G604" i="3"/>
  <c r="G603" i="3"/>
  <c r="G596" i="3"/>
  <c r="G595" i="3"/>
  <c r="G592" i="3"/>
  <c r="G593" i="3" s="1"/>
  <c r="G589" i="3"/>
  <c r="G588" i="3"/>
  <c r="G581" i="3"/>
  <c r="G580" i="3"/>
  <c r="G577" i="3"/>
  <c r="G578" i="3" s="1"/>
  <c r="G574" i="3"/>
  <c r="G573" i="3"/>
  <c r="G566" i="3"/>
  <c r="G565" i="3"/>
  <c r="G562" i="3"/>
  <c r="G563" i="3" s="1"/>
  <c r="G559" i="3"/>
  <c r="G558" i="3"/>
  <c r="G551" i="3"/>
  <c r="G550" i="3"/>
  <c r="G547" i="3"/>
  <c r="G548" i="3" s="1"/>
  <c r="G544" i="3"/>
  <c r="G543" i="3"/>
  <c r="G536" i="3"/>
  <c r="G535" i="3"/>
  <c r="G532" i="3"/>
  <c r="G533" i="3" s="1"/>
  <c r="G525" i="3"/>
  <c r="G526" i="3" s="1"/>
  <c r="G522" i="3"/>
  <c r="G521" i="3"/>
  <c r="G518" i="3"/>
  <c r="G519" i="3" s="1"/>
  <c r="G511" i="3"/>
  <c r="G512" i="3" s="1"/>
  <c r="G508" i="3"/>
  <c r="G507" i="3"/>
  <c r="G504" i="3"/>
  <c r="G505" i="3" s="1"/>
  <c r="G497" i="3"/>
  <c r="G496" i="3"/>
  <c r="G493" i="3"/>
  <c r="G492" i="3"/>
  <c r="G485" i="3"/>
  <c r="G484" i="3"/>
  <c r="G481" i="3"/>
  <c r="G482" i="3" s="1"/>
  <c r="G474" i="3"/>
  <c r="G473" i="3"/>
  <c r="G470" i="3"/>
  <c r="G471" i="3" s="1"/>
  <c r="G463" i="3"/>
  <c r="G464" i="3" s="1"/>
  <c r="G460" i="3"/>
  <c r="G461" i="3" s="1"/>
  <c r="G457" i="3"/>
  <c r="G458" i="3" s="1"/>
  <c r="G450" i="3"/>
  <c r="G449" i="3"/>
  <c r="G446" i="3"/>
  <c r="G447" i="3" s="1"/>
  <c r="G439" i="3"/>
  <c r="G438" i="3"/>
  <c r="G435" i="3"/>
  <c r="G434" i="3"/>
  <c r="G427" i="3"/>
  <c r="G426" i="3"/>
  <c r="G423" i="3"/>
  <c r="G422" i="3"/>
  <c r="G415" i="3"/>
  <c r="G414" i="3"/>
  <c r="G411" i="3"/>
  <c r="G410" i="3"/>
  <c r="G403" i="3"/>
  <c r="G404" i="3" s="1"/>
  <c r="G400" i="3"/>
  <c r="G399" i="3"/>
  <c r="G396" i="3"/>
  <c r="G397" i="3" s="1"/>
  <c r="G389" i="3"/>
  <c r="G388" i="3"/>
  <c r="G387" i="3"/>
  <c r="G386" i="3"/>
  <c r="G385" i="3"/>
  <c r="G378" i="3"/>
  <c r="G377" i="3"/>
  <c r="G374" i="3"/>
  <c r="G373" i="3"/>
  <c r="G366" i="3"/>
  <c r="G365" i="3"/>
  <c r="G362" i="3"/>
  <c r="G361" i="3"/>
  <c r="G354" i="3"/>
  <c r="G355" i="3" s="1"/>
  <c r="G351" i="3"/>
  <c r="G352" i="3" s="1"/>
  <c r="G344" i="3"/>
  <c r="G345" i="3" s="1"/>
  <c r="G341" i="3"/>
  <c r="G342" i="3" s="1"/>
  <c r="G334" i="3"/>
  <c r="G333" i="3"/>
  <c r="G330" i="3"/>
  <c r="G329" i="3"/>
  <c r="G322" i="3"/>
  <c r="G321" i="3"/>
  <c r="G318" i="3"/>
  <c r="G317" i="3"/>
  <c r="G316" i="3"/>
  <c r="G315" i="3"/>
  <c r="G308" i="3"/>
  <c r="G307" i="3"/>
  <c r="G304" i="3"/>
  <c r="G303" i="3"/>
  <c r="G296" i="3"/>
  <c r="G295" i="3"/>
  <c r="G292" i="3"/>
  <c r="G291" i="3"/>
  <c r="G284" i="3"/>
  <c r="G285" i="3" s="1"/>
  <c r="G281" i="3"/>
  <c r="G280" i="3"/>
  <c r="G273" i="3"/>
  <c r="G274" i="3" s="1"/>
  <c r="G270" i="3"/>
  <c r="G269" i="3"/>
  <c r="G262" i="3"/>
  <c r="G261" i="3"/>
  <c r="G258" i="3"/>
  <c r="G257" i="3"/>
  <c r="G256" i="3"/>
  <c r="G249" i="3"/>
  <c r="G248" i="3"/>
  <c r="G245" i="3"/>
  <c r="G244" i="3"/>
  <c r="G243" i="3"/>
  <c r="G242" i="3"/>
  <c r="G235" i="3"/>
  <c r="G234" i="3"/>
  <c r="G231" i="3"/>
  <c r="G232" i="3" s="1"/>
  <c r="G224" i="3"/>
  <c r="G223" i="3"/>
  <c r="G220" i="3"/>
  <c r="G221" i="3" s="1"/>
  <c r="G213" i="3"/>
  <c r="G212" i="3"/>
  <c r="G209" i="3"/>
  <c r="G208" i="3"/>
  <c r="G201" i="3"/>
  <c r="G200" i="3"/>
  <c r="G197" i="3"/>
  <c r="G196" i="3"/>
  <c r="G189" i="3"/>
  <c r="G188" i="3"/>
  <c r="G187" i="3"/>
  <c r="G186" i="3"/>
  <c r="G185" i="3"/>
  <c r="G184" i="3"/>
  <c r="G183" i="3"/>
  <c r="G176" i="3"/>
  <c r="G177" i="3" s="1"/>
  <c r="G173" i="3"/>
  <c r="G172" i="3"/>
  <c r="G171" i="3"/>
  <c r="G168" i="3"/>
  <c r="G167" i="3"/>
  <c r="G166" i="3"/>
  <c r="G159" i="3"/>
  <c r="G158" i="3"/>
  <c r="G155" i="3"/>
  <c r="G156" i="3" s="1"/>
  <c r="G152" i="3"/>
  <c r="G151" i="3"/>
  <c r="G144" i="3"/>
  <c r="G145" i="3" s="1"/>
  <c r="G141" i="3"/>
  <c r="G140" i="3"/>
  <c r="G137" i="3"/>
  <c r="G138" i="3" s="1"/>
  <c r="G130" i="3"/>
  <c r="G129" i="3"/>
  <c r="G126" i="3"/>
  <c r="G125" i="3"/>
  <c r="G124" i="3"/>
  <c r="G117" i="3"/>
  <c r="G116" i="3"/>
  <c r="G113" i="3"/>
  <c r="G114" i="3" s="1"/>
  <c r="G106" i="3"/>
  <c r="G105" i="3"/>
  <c r="G102" i="3"/>
  <c r="G101" i="3"/>
  <c r="G94" i="3"/>
  <c r="G95" i="3" s="1"/>
  <c r="G91" i="3"/>
  <c r="G90" i="3"/>
  <c r="G89" i="3"/>
  <c r="G86" i="3"/>
  <c r="G87" i="3" s="1"/>
  <c r="G79" i="3"/>
  <c r="G80" i="3" s="1"/>
  <c r="G76" i="3"/>
  <c r="G75" i="3"/>
  <c r="G74" i="3"/>
  <c r="G71" i="3"/>
  <c r="G72" i="3" s="1"/>
  <c r="G64" i="3"/>
  <c r="G63" i="3"/>
  <c r="G62" i="3"/>
  <c r="G61" i="3"/>
  <c r="G54" i="3"/>
  <c r="G53" i="3"/>
  <c r="G52" i="3"/>
  <c r="G51" i="3"/>
  <c r="G44" i="3"/>
  <c r="G43" i="3"/>
  <c r="G42" i="3"/>
  <c r="G35" i="3"/>
  <c r="G34" i="3"/>
  <c r="G33" i="3"/>
  <c r="G32" i="3"/>
  <c r="G31" i="3"/>
  <c r="G30" i="3"/>
  <c r="G29" i="3"/>
  <c r="G22" i="3"/>
  <c r="G23" i="3" s="1"/>
  <c r="G24" i="3" s="1"/>
  <c r="G25" i="3" s="1"/>
  <c r="G15" i="3"/>
  <c r="G16" i="3" s="1"/>
  <c r="G12" i="3"/>
  <c r="G11" i="3"/>
  <c r="G8" i="3"/>
  <c r="G7" i="3"/>
  <c r="G6" i="3"/>
  <c r="G5" i="3"/>
  <c r="H110" i="1"/>
  <c r="H109" i="1" s="1"/>
  <c r="H108" i="1"/>
  <c r="H107" i="1" s="1"/>
  <c r="H106" i="1"/>
  <c r="H105" i="1"/>
  <c r="H104" i="1"/>
  <c r="H101" i="1"/>
  <c r="H100" i="1"/>
  <c r="H99" i="1"/>
  <c r="H98" i="1"/>
  <c r="H97" i="1"/>
  <c r="H96" i="1"/>
  <c r="H94" i="1"/>
  <c r="H93" i="1"/>
  <c r="H92" i="1"/>
  <c r="H91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0" i="1"/>
  <c r="H69" i="1"/>
  <c r="H68" i="1"/>
  <c r="H67" i="1"/>
  <c r="H66" i="1"/>
  <c r="H65" i="1"/>
  <c r="H64" i="1"/>
  <c r="H63" i="1"/>
  <c r="H62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4" i="1"/>
  <c r="H43" i="1"/>
  <c r="H40" i="1"/>
  <c r="H39" i="1"/>
  <c r="H36" i="1"/>
  <c r="H35" i="1"/>
  <c r="H34" i="1"/>
  <c r="H33" i="1"/>
  <c r="H32" i="1"/>
  <c r="H31" i="1"/>
  <c r="H30" i="1"/>
  <c r="H28" i="1"/>
  <c r="H27" i="1"/>
  <c r="H26" i="1"/>
  <c r="H23" i="1"/>
  <c r="H22" i="1" s="1"/>
  <c r="H21" i="1"/>
  <c r="H20" i="1"/>
  <c r="H18" i="1"/>
  <c r="H17" i="1"/>
  <c r="H15" i="1"/>
  <c r="H14" i="1"/>
  <c r="H13" i="1"/>
  <c r="H12" i="1"/>
  <c r="H9" i="1"/>
  <c r="H8" i="1"/>
  <c r="H6" i="1"/>
  <c r="H5" i="1"/>
  <c r="H949" i="4" l="1"/>
  <c r="H112" i="4"/>
  <c r="H940" i="4"/>
  <c r="H339" i="4"/>
  <c r="H631" i="4"/>
  <c r="H632" i="4" s="1"/>
  <c r="H1096" i="4"/>
  <c r="H1127" i="4"/>
  <c r="H1132" i="4" s="1"/>
  <c r="H1174" i="4"/>
  <c r="H1175" i="4" s="1"/>
  <c r="H209" i="4"/>
  <c r="H343" i="4"/>
  <c r="H806" i="4"/>
  <c r="H813" i="4" s="1"/>
  <c r="H827" i="4"/>
  <c r="H889" i="4"/>
  <c r="H482" i="4"/>
  <c r="H545" i="4"/>
  <c r="H552" i="4" s="1"/>
  <c r="H687" i="4"/>
  <c r="H688" i="4" s="1"/>
  <c r="H761" i="4"/>
  <c r="H979" i="4"/>
  <c r="H987" i="4" s="1"/>
  <c r="H1000" i="4"/>
  <c r="H1072" i="4"/>
  <c r="H1079" i="4" s="1"/>
  <c r="H786" i="4"/>
  <c r="H33" i="4"/>
  <c r="H304" i="4"/>
  <c r="H771" i="4"/>
  <c r="H43" i="4"/>
  <c r="H50" i="4" s="1"/>
  <c r="H260" i="4"/>
  <c r="H261" i="4" s="1"/>
  <c r="H1110" i="4"/>
  <c r="H1111" i="4" s="1"/>
  <c r="H906" i="4"/>
  <c r="H1016" i="4"/>
  <c r="H7" i="4"/>
  <c r="H221" i="4"/>
  <c r="H226" i="4" s="1"/>
  <c r="H355" i="4"/>
  <c r="H360" i="4" s="1"/>
  <c r="H712" i="4"/>
  <c r="H713" i="4" s="1"/>
  <c r="H862" i="4"/>
  <c r="H193" i="4"/>
  <c r="H502" i="4"/>
  <c r="H506" i="4" s="1"/>
  <c r="H558" i="4"/>
  <c r="H1040" i="4"/>
  <c r="H1085" i="4"/>
  <c r="H1163" i="4"/>
  <c r="H142" i="4"/>
  <c r="H562" i="4"/>
  <c r="H821" i="4"/>
  <c r="H828" i="4" s="1"/>
  <c r="H993" i="4"/>
  <c r="H1001" i="4" s="1"/>
  <c r="H1089" i="4"/>
  <c r="H344" i="4"/>
  <c r="H77" i="4"/>
  <c r="H84" i="4" s="1"/>
  <c r="H94" i="4"/>
  <c r="H95" i="4" s="1"/>
  <c r="H657" i="4"/>
  <c r="H658" i="4" s="1"/>
  <c r="C23" i="5"/>
  <c r="H24" i="5" s="1"/>
  <c r="J24" i="5" s="1"/>
  <c r="D14" i="2"/>
  <c r="I25" i="5"/>
  <c r="G660" i="3"/>
  <c r="G734" i="3"/>
  <c r="G868" i="3"/>
  <c r="G869" i="3" s="1"/>
  <c r="G870" i="3" s="1"/>
  <c r="G892" i="3"/>
  <c r="G1045" i="3"/>
  <c r="G1046" i="3" s="1"/>
  <c r="G202" i="3"/>
  <c r="G756" i="3"/>
  <c r="G169" i="3"/>
  <c r="G375" i="3"/>
  <c r="G627" i="3"/>
  <c r="G880" i="3"/>
  <c r="G1031" i="3"/>
  <c r="G590" i="3"/>
  <c r="G692" i="3"/>
  <c r="G978" i="3"/>
  <c r="G236" i="3"/>
  <c r="G237" i="3" s="1"/>
  <c r="G238" i="3" s="1"/>
  <c r="G282" i="3"/>
  <c r="G286" i="3" s="1"/>
  <c r="G287" i="3" s="1"/>
  <c r="G428" i="3"/>
  <c r="G486" i="3"/>
  <c r="G487" i="3" s="1"/>
  <c r="G488" i="3" s="1"/>
  <c r="G612" i="3"/>
  <c r="G764" i="3"/>
  <c r="G804" i="3"/>
  <c r="G13" i="3"/>
  <c r="G160" i="3"/>
  <c r="G680" i="3"/>
  <c r="G726" i="3"/>
  <c r="G772" i="3"/>
  <c r="G796" i="3"/>
  <c r="G843" i="3"/>
  <c r="G153" i="3"/>
  <c r="G335" i="3"/>
  <c r="G367" i="3"/>
  <c r="G699" i="3"/>
  <c r="G912" i="3"/>
  <c r="G250" i="3"/>
  <c r="G379" i="3"/>
  <c r="G380" i="3" s="1"/>
  <c r="G381" i="3" s="1"/>
  <c r="G537" i="3"/>
  <c r="G538" i="3" s="1"/>
  <c r="G539" i="3" s="1"/>
  <c r="G711" i="3"/>
  <c r="G800" i="3"/>
  <c r="G465" i="3"/>
  <c r="G466" i="3" s="1"/>
  <c r="G567" i="3"/>
  <c r="G954" i="3"/>
  <c r="G955" i="3" s="1"/>
  <c r="G956" i="3" s="1"/>
  <c r="G309" i="3"/>
  <c r="G331" i="3"/>
  <c r="G412" i="3"/>
  <c r="G436" i="3"/>
  <c r="G768" i="3"/>
  <c r="G788" i="3"/>
  <c r="G830" i="3"/>
  <c r="G904" i="3"/>
  <c r="G424" i="3"/>
  <c r="G597" i="3"/>
  <c r="G749" i="3"/>
  <c r="G935" i="3"/>
  <c r="G936" i="3" s="1"/>
  <c r="G937" i="3" s="1"/>
  <c r="G118" i="3"/>
  <c r="G119" i="3" s="1"/>
  <c r="G120" i="3" s="1"/>
  <c r="G225" i="3"/>
  <c r="G226" i="3" s="1"/>
  <c r="G227" i="3" s="1"/>
  <c r="G271" i="3"/>
  <c r="G275" i="3" s="1"/>
  <c r="G276" i="3" s="1"/>
  <c r="G707" i="3"/>
  <c r="G817" i="3"/>
  <c r="G107" i="3"/>
  <c r="G509" i="3"/>
  <c r="G513" i="3" s="1"/>
  <c r="G514" i="3" s="1"/>
  <c r="G560" i="3"/>
  <c r="G582" i="3"/>
  <c r="G605" i="3"/>
  <c r="G854" i="3"/>
  <c r="G858" i="3" s="1"/>
  <c r="G859" i="3" s="1"/>
  <c r="G927" i="3"/>
  <c r="G928" i="3" s="1"/>
  <c r="G929" i="3" s="1"/>
  <c r="G992" i="3"/>
  <c r="G1027" i="3"/>
  <c r="G92" i="3"/>
  <c r="G96" i="3" s="1"/>
  <c r="G97" i="3" s="1"/>
  <c r="G888" i="3"/>
  <c r="G263" i="3"/>
  <c r="G545" i="3"/>
  <c r="G684" i="3"/>
  <c r="G685" i="3" s="1"/>
  <c r="G686" i="3" s="1"/>
  <c r="G965" i="3"/>
  <c r="G966" i="3" s="1"/>
  <c r="G967" i="3" s="1"/>
  <c r="G988" i="3"/>
  <c r="G127" i="3"/>
  <c r="G390" i="3"/>
  <c r="G391" i="3" s="1"/>
  <c r="G392" i="3" s="1"/>
  <c r="G416" i="3"/>
  <c r="G440" i="3"/>
  <c r="G103" i="3"/>
  <c r="G475" i="3"/>
  <c r="G476" i="3" s="1"/>
  <c r="G477" i="3" s="1"/>
  <c r="G498" i="3"/>
  <c r="G943" i="3"/>
  <c r="G944" i="3" s="1"/>
  <c r="G945" i="3" s="1"/>
  <c r="G174" i="3"/>
  <c r="G305" i="3"/>
  <c r="G401" i="3"/>
  <c r="G405" i="3" s="1"/>
  <c r="G406" i="3" s="1"/>
  <c r="G575" i="3"/>
  <c r="G583" i="3" s="1"/>
  <c r="G584" i="3" s="1"/>
  <c r="G719" i="3"/>
  <c r="G741" i="3"/>
  <c r="G742" i="3" s="1"/>
  <c r="G743" i="3" s="1"/>
  <c r="G919" i="3"/>
  <c r="G77" i="3"/>
  <c r="G81" i="3" s="1"/>
  <c r="G82" i="3" s="1"/>
  <c r="G142" i="3"/>
  <c r="G146" i="3" s="1"/>
  <c r="G147" i="3" s="1"/>
  <c r="G198" i="3"/>
  <c r="G363" i="3"/>
  <c r="G638" i="3"/>
  <c r="G639" i="3" s="1"/>
  <c r="G640" i="3" s="1"/>
  <c r="G813" i="3"/>
  <c r="G323" i="3"/>
  <c r="G668" i="3"/>
  <c r="G1006" i="3"/>
  <c r="G1010" i="3" s="1"/>
  <c r="G1011" i="3" s="1"/>
  <c r="G9" i="3"/>
  <c r="G36" i="3"/>
  <c r="G37" i="3" s="1"/>
  <c r="G38" i="3" s="1"/>
  <c r="G65" i="3"/>
  <c r="G66" i="3" s="1"/>
  <c r="G67" i="3" s="1"/>
  <c r="G451" i="3"/>
  <c r="G452" i="3" s="1"/>
  <c r="G453" i="3" s="1"/>
  <c r="G494" i="3"/>
  <c r="G649" i="3"/>
  <c r="G650" i="3" s="1"/>
  <c r="G651" i="3" s="1"/>
  <c r="G672" i="3"/>
  <c r="G780" i="3"/>
  <c r="G974" i="3"/>
  <c r="G356" i="3"/>
  <c r="G357" i="3" s="1"/>
  <c r="G784" i="3"/>
  <c r="G839" i="3"/>
  <c r="G131" i="3"/>
  <c r="G210" i="3"/>
  <c r="G293" i="3"/>
  <c r="G319" i="3"/>
  <c r="G55" i="3"/>
  <c r="G56" i="3" s="1"/>
  <c r="G57" i="3" s="1"/>
  <c r="G214" i="3"/>
  <c r="G297" i="3"/>
  <c r="G523" i="3"/>
  <c r="G527" i="3" s="1"/>
  <c r="G528" i="3" s="1"/>
  <c r="G826" i="3"/>
  <c r="G900" i="3"/>
  <c r="H42" i="1"/>
  <c r="H41" i="1" s="1"/>
  <c r="H103" i="1"/>
  <c r="H102" i="1" s="1"/>
  <c r="H95" i="1"/>
  <c r="H90" i="1"/>
  <c r="H71" i="1"/>
  <c r="H61" i="1"/>
  <c r="H45" i="1"/>
  <c r="H38" i="1"/>
  <c r="H37" i="1" s="1"/>
  <c r="H29" i="1"/>
  <c r="H25" i="1"/>
  <c r="H24" i="1" s="1"/>
  <c r="H19" i="1"/>
  <c r="H16" i="1"/>
  <c r="H7" i="1"/>
  <c r="H4" i="1"/>
  <c r="H12" i="4"/>
  <c r="H129" i="4"/>
  <c r="H23" i="4"/>
  <c r="H1030" i="4"/>
  <c r="G346" i="3"/>
  <c r="G347" i="3" s="1"/>
  <c r="G661" i="3"/>
  <c r="G662" i="3" s="1"/>
  <c r="H170" i="4"/>
  <c r="H311" i="4"/>
  <c r="H321" i="4"/>
  <c r="H328" i="4" s="1"/>
  <c r="H460" i="4"/>
  <c r="H464" i="4" s="1"/>
  <c r="H583" i="4"/>
  <c r="H584" i="4" s="1"/>
  <c r="H793" i="4"/>
  <c r="H798" i="4" s="1"/>
  <c r="H1164" i="4"/>
  <c r="H232" i="4"/>
  <c r="H242" i="4" s="1"/>
  <c r="H608" i="4"/>
  <c r="H609" i="4" s="1"/>
  <c r="H1045" i="4"/>
  <c r="H1101" i="4"/>
  <c r="H143" i="4"/>
  <c r="G259" i="3"/>
  <c r="H60" i="4"/>
  <c r="H67" i="4" s="1"/>
  <c r="H269" i="4"/>
  <c r="H270" i="4" s="1"/>
  <c r="H735" i="4"/>
  <c r="H736" i="4" s="1"/>
  <c r="H968" i="4"/>
  <c r="H973" i="4" s="1"/>
  <c r="H197" i="4"/>
  <c r="G246" i="3"/>
  <c r="H11" i="4"/>
  <c r="H254" i="4"/>
  <c r="H513" i="4"/>
  <c r="H514" i="4" s="1"/>
  <c r="H516" i="4" s="1"/>
  <c r="H517" i="4" s="1"/>
  <c r="H518" i="4" s="1"/>
  <c r="H956" i="4"/>
  <c r="H961" i="4" s="1"/>
  <c r="H183" i="4"/>
  <c r="H11" i="1"/>
  <c r="G45" i="3"/>
  <c r="G46" i="3" s="1"/>
  <c r="G47" i="3" s="1"/>
  <c r="G190" i="3"/>
  <c r="G191" i="3" s="1"/>
  <c r="G192" i="3" s="1"/>
  <c r="G552" i="3"/>
  <c r="G620" i="3"/>
  <c r="G876" i="3"/>
  <c r="H486" i="4"/>
  <c r="H528" i="4"/>
  <c r="H535" i="4" s="1"/>
  <c r="H745" i="4"/>
  <c r="H776" i="4"/>
  <c r="H838" i="4"/>
  <c r="H845" i="4" s="1"/>
  <c r="H1055" i="4"/>
  <c r="H1062" i="4" s="1"/>
  <c r="G920" i="3" l="1"/>
  <c r="G921" i="3" s="1"/>
  <c r="H1090" i="4"/>
  <c r="G893" i="3"/>
  <c r="G894" i="3" s="1"/>
  <c r="H563" i="4"/>
  <c r="G1035" i="3"/>
  <c r="G1036" i="3" s="1"/>
  <c r="H60" i="1"/>
  <c r="C11" i="5"/>
  <c r="D8" i="2"/>
  <c r="D10" i="2"/>
  <c r="C15" i="5"/>
  <c r="D16" i="5" s="1"/>
  <c r="J16" i="5" s="1"/>
  <c r="C13" i="5"/>
  <c r="D14" i="5" s="1"/>
  <c r="J14" i="5" s="1"/>
  <c r="D9" i="2"/>
  <c r="D11" i="2"/>
  <c r="C17" i="5"/>
  <c r="C19" i="5"/>
  <c r="D12" i="2"/>
  <c r="C3" i="5"/>
  <c r="D4" i="2"/>
  <c r="C5" i="5"/>
  <c r="D5" i="2"/>
  <c r="C9" i="5"/>
  <c r="D7" i="2"/>
  <c r="D13" i="2"/>
  <c r="C21" i="5"/>
  <c r="G203" i="3"/>
  <c r="G204" i="3" s="1"/>
  <c r="G757" i="3"/>
  <c r="G758" i="3" s="1"/>
  <c r="G178" i="3"/>
  <c r="G179" i="3" s="1"/>
  <c r="G993" i="3"/>
  <c r="G994" i="3" s="1"/>
  <c r="G628" i="3"/>
  <c r="G629" i="3" s="1"/>
  <c r="G881" i="3"/>
  <c r="G882" i="3" s="1"/>
  <c r="G700" i="3"/>
  <c r="G701" i="3" s="1"/>
  <c r="G979" i="3"/>
  <c r="G980" i="3" s="1"/>
  <c r="G905" i="3"/>
  <c r="G906" i="3" s="1"/>
  <c r="G831" i="3"/>
  <c r="G832" i="3" s="1"/>
  <c r="G368" i="3"/>
  <c r="G369" i="3" s="1"/>
  <c r="G598" i="3"/>
  <c r="G599" i="3" s="1"/>
  <c r="G844" i="3"/>
  <c r="G845" i="3" s="1"/>
  <c r="G429" i="3"/>
  <c r="G430" i="3" s="1"/>
  <c r="G727" i="3"/>
  <c r="G728" i="3" s="1"/>
  <c r="G773" i="3"/>
  <c r="G774" i="3" s="1"/>
  <c r="G161" i="3"/>
  <c r="G162" i="3" s="1"/>
  <c r="G613" i="3"/>
  <c r="G614" i="3" s="1"/>
  <c r="G336" i="3"/>
  <c r="G337" i="3" s="1"/>
  <c r="G805" i="3"/>
  <c r="G806" i="3" s="1"/>
  <c r="G17" i="3"/>
  <c r="G18" i="3" s="1"/>
  <c r="G310" i="3"/>
  <c r="G311" i="3" s="1"/>
  <c r="G108" i="3"/>
  <c r="G109" i="3" s="1"/>
  <c r="G441" i="3"/>
  <c r="G442" i="3" s="1"/>
  <c r="G132" i="3"/>
  <c r="G133" i="3" s="1"/>
  <c r="G417" i="3"/>
  <c r="G418" i="3" s="1"/>
  <c r="G251" i="3"/>
  <c r="G252" i="3" s="1"/>
  <c r="G818" i="3"/>
  <c r="G819" i="3" s="1"/>
  <c r="G568" i="3"/>
  <c r="G569" i="3" s="1"/>
  <c r="G264" i="3"/>
  <c r="G265" i="3" s="1"/>
  <c r="G298" i="3"/>
  <c r="G299" i="3" s="1"/>
  <c r="G553" i="3"/>
  <c r="G554" i="3" s="1"/>
  <c r="G712" i="3"/>
  <c r="G713" i="3" s="1"/>
  <c r="G673" i="3"/>
  <c r="G674" i="3" s="1"/>
  <c r="G499" i="3"/>
  <c r="G500" i="3" s="1"/>
  <c r="G324" i="3"/>
  <c r="G325" i="3" s="1"/>
  <c r="G215" i="3"/>
  <c r="G216" i="3" s="1"/>
  <c r="G789" i="3"/>
  <c r="G790" i="3" s="1"/>
  <c r="H10" i="1"/>
  <c r="G10" i="5" l="1"/>
  <c r="F10" i="5"/>
  <c r="E10" i="5"/>
  <c r="D4" i="5"/>
  <c r="E18" i="5"/>
  <c r="F18" i="5"/>
  <c r="G18" i="5" s="1"/>
  <c r="G6" i="5"/>
  <c r="F6" i="5"/>
  <c r="E6" i="5"/>
  <c r="D6" i="5"/>
  <c r="H113" i="1"/>
  <c r="K115" i="1" s="1"/>
  <c r="L115" i="1" s="1"/>
  <c r="C7" i="5"/>
  <c r="D6" i="2"/>
  <c r="D17" i="2" s="1"/>
  <c r="G22" i="5"/>
  <c r="H22" i="5" s="1"/>
  <c r="D20" i="5"/>
  <c r="E20" i="5"/>
  <c r="G20" i="5"/>
  <c r="F20" i="5"/>
  <c r="F12" i="5"/>
  <c r="E12" i="5"/>
  <c r="G12" i="5"/>
  <c r="D12" i="5"/>
  <c r="H20" i="5" l="1"/>
  <c r="H10" i="5"/>
  <c r="J10" i="5" s="1"/>
  <c r="H12" i="5"/>
  <c r="J12" i="5" s="1"/>
  <c r="F8" i="5"/>
  <c r="F25" i="5" s="1"/>
  <c r="E8" i="5"/>
  <c r="E25" i="5" s="1"/>
  <c r="H112" i="1"/>
  <c r="M3" i="1"/>
  <c r="J18" i="5"/>
  <c r="J4" i="5"/>
  <c r="D25" i="5"/>
  <c r="D26" i="5" s="1"/>
  <c r="H6" i="5"/>
  <c r="J6" i="5" s="1"/>
  <c r="C25" i="5"/>
  <c r="J20" i="5"/>
  <c r="J22" i="5"/>
  <c r="G8" i="5" l="1"/>
  <c r="J8" i="5" s="1"/>
  <c r="E26" i="5"/>
  <c r="F26" i="5" s="1"/>
  <c r="H111" i="1"/>
  <c r="D15" i="2" s="1"/>
  <c r="D16" i="2"/>
  <c r="G25" i="5"/>
  <c r="H25" i="5"/>
  <c r="G26" i="5" l="1"/>
  <c r="H26" i="5" s="1"/>
  <c r="I26" i="5" s="1"/>
  <c r="J25" i="5" s="1"/>
</calcChain>
</file>

<file path=xl/sharedStrings.xml><?xml version="1.0" encoding="utf-8"?>
<sst xmlns="http://schemas.openxmlformats.org/spreadsheetml/2006/main" count="7282" uniqueCount="1364">
  <si>
    <t xml:space="preserve">
</t>
  </si>
  <si>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</si>
  <si>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</si>
  <si>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</si>
  <si>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</si>
  <si>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</si>
  <si>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</si>
  <si>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</si>
  <si>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</si>
  <si>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1</t>
  </si>
  <si>
    <t>SERVIÇOS PRELIMINARES</t>
  </si>
  <si>
    <t>1.1</t>
  </si>
  <si>
    <t>103689</t>
  </si>
  <si>
    <t>FORNECIMENTO E INSTALAÇÃO DE PLACA DE OBRA COM CHAPA GALVANIZADA E ESTRUTURA DE MADEIRA. AF_03/2022_PS</t>
  </si>
  <si>
    <t>SINAPI</t>
  </si>
  <si>
    <t>M2</t>
  </si>
  <si>
    <t>1.2</t>
  </si>
  <si>
    <t>98524</t>
  </si>
  <si>
    <t>LIMPEZA MANUAL DE VEGETAÇÃO EM TERRENO COM ENXADA. AF_03/2024</t>
  </si>
  <si>
    <t>2</t>
  </si>
  <si>
    <t>MUROS</t>
  </si>
  <si>
    <t>2.1</t>
  </si>
  <si>
    <t>S08789</t>
  </si>
  <si>
    <t>Muro em alvenaria bloco cerâmico, e= 0,19m, c/ alv de pedra 0,35 x 0,60m, colunas (9x20cm) e cintamento (9x15cm) superior e inferior concreto armado fck = 15,0 Mpa cada 3,00m, chapisco e reboco</t>
  </si>
  <si>
    <t>ORSE</t>
  </si>
  <si>
    <t>m2</t>
  </si>
  <si>
    <t>2.2</t>
  </si>
  <si>
    <t>S02293</t>
  </si>
  <si>
    <t>Pintura para exteriores, sobre paredes, com lixamento, aplicação de 01 demão de líquido selador acrílico, 01 demão de textura acrílica branca e 02 demãos de tinta pva latex convencional para exteriores</t>
  </si>
  <si>
    <t>3</t>
  </si>
  <si>
    <t>ESQUADRIAS</t>
  </si>
  <si>
    <t>3.1</t>
  </si>
  <si>
    <t>PORTAS DE MADEIRA</t>
  </si>
  <si>
    <t>3.1.1</t>
  </si>
  <si>
    <t>90843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</si>
  <si>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</si>
  <si>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UN</t>
  </si>
  <si>
    <t>3.1.2</t>
  </si>
  <si>
    <t>90844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</si>
  <si>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</si>
  <si>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3.1.3</t>
  </si>
  <si>
    <t>90794</t>
  </si>
  <si>
    <t>KIT DE PORTA-PRONTA DE MADEIRA EM ACABAMENTO MELAMÍNICO BRANCO, FOLHA LEVE OU MÉDIA, E BATENTE METÁLICO, 60X210CM, FIXAÇÃO COM ARGAMASSA - FORNECIMENTO E INSTALAÇÃO. AF_12/2019</t>
  </si>
  <si>
    <t>3.1.4</t>
  </si>
  <si>
    <t>90797</t>
  </si>
  <si>
    <t>KIT DE PORTA-PRONTA DE MADEIRA EM ACABAMENTO MELAMÍNICO BRANCO, FOLHA LEVE OU MÉDIA, E BATENTE METÁLICO, 90X210CM, FIXAÇÃO COM ARGAMASSA - FORNECIMENTO E INSTALAÇÃO. AF_12/2019</t>
  </si>
  <si>
    <t>3.2</t>
  </si>
  <si>
    <t>FERRAGENS E ACESSÓRIOS</t>
  </si>
  <si>
    <t>3.2.1</t>
  </si>
  <si>
    <t>100869</t>
  </si>
  <si>
    <t>BARRA DE APOIO RETA, EM ACO INOX POLIDO, COMPRIMENTO 90 CM,  FIXADA NA PAREDE - FORNECIMENTO E INSTALAÇÃO. AF_01/2020</t>
  </si>
  <si>
    <t>3.2.2</t>
  </si>
  <si>
    <t>100705</t>
  </si>
  <si>
    <t>TARJETA TIPO LIVRE/OCUPADO PARA PORTA DE BANHEIRO. AF_12/2019</t>
  </si>
  <si>
    <t>3.3</t>
  </si>
  <si>
    <t>JANELAS DE ALUMÍNIO</t>
  </si>
  <si>
    <t>3.3.1</t>
  </si>
  <si>
    <t>94569</t>
  </si>
  <si>
    <t>JANELA DE ALUMÍNIO TIPO MAXIM-AR, COM VIDROS, BATENTE E FERRAGENS. EXCLUSIVE ALIZAR, ACABAMENTO E CONTRAMARCO. FORNECIMENTO E INSTALAÇÃO. AF_12/2019</t>
  </si>
  <si>
    <t>3.3.2</t>
  </si>
  <si>
    <t>94589</t>
  </si>
  <si>
    <t>CONTRAMARCO DE ALUMÍNIO, FIXAÇÃO COM ARGAMASSA - FORNECIMENTO E INSTALAÇÃO. AF_12/2019</t>
  </si>
  <si>
    <t>M</t>
  </si>
  <si>
    <t>3.4</t>
  </si>
  <si>
    <t>VIDROS</t>
  </si>
  <si>
    <t>3.4.1</t>
  </si>
  <si>
    <t>S09718</t>
  </si>
  <si>
    <t>Espelho de cristal 4mm com moldura de alumínio</t>
  </si>
  <si>
    <t>4</t>
  </si>
  <si>
    <t>SISTEMAS DE PISOS</t>
  </si>
  <si>
    <t>4.1</t>
  </si>
  <si>
    <t>PAVIMENTAÇÃO EXTERNA</t>
  </si>
  <si>
    <t>4.1.1</t>
  </si>
  <si>
    <t>94992</t>
  </si>
  <si>
    <t>EXECUÇÃO DE PASSEIO (CALÇADA) OU PISO DE CONCRETO COM CONCRETO MOLDADO IN LOCO, FEITO EM OBRA, ACABAMENTO CONVENCIONAL, ESPESSURA 6 CM, ARMADO. AF_08/2022</t>
  </si>
  <si>
    <t>4.1.2</t>
  </si>
  <si>
    <t>S12214</t>
  </si>
  <si>
    <t>Rampa padrão para acesso de deficientes a passeio público, em concreto simples Fck=25MPa, desempolada, com pintura indicativa em novacor, 02 demãos</t>
  </si>
  <si>
    <t>un</t>
  </si>
  <si>
    <t>4.1.3</t>
  </si>
  <si>
    <t>104658</t>
  </si>
  <si>
    <t>PISO PODOTÁTIL DE ALERTA OU DIRECIONAL, DE CONCRETO, ASSENTADO SOBRE ARGAMASSA. AF_03/2024</t>
  </si>
  <si>
    <t>5</t>
  </si>
  <si>
    <t>PINTURAS E ACABAMENTOS</t>
  </si>
  <si>
    <t>5.1</t>
  </si>
  <si>
    <t>88497</t>
  </si>
  <si>
    <t>EMASSAMENTO COM MASSA LÁTEX, APLICAÇÃO EM PAREDE, DUAS DEMÃOS, LIXAMENTO MANUAL. AF_04/2023</t>
  </si>
  <si>
    <t>5.2</t>
  </si>
  <si>
    <t>88489</t>
  </si>
  <si>
    <t>PINTURA LÁTEX ACRÍLICA PREMIUM, APLICAÇÃO MANUAL EM PAREDES, DUAS DEMÃOS. AF_04/2023</t>
  </si>
  <si>
    <t>5.3</t>
  </si>
  <si>
    <t>88488</t>
  </si>
  <si>
    <t>PINTURA LÁTEX ACRÍLICA PREMIUM, APLICAÇÃO MANUAL EM TETO, DUAS DEMÃOS. AF_04/2023</t>
  </si>
  <si>
    <t>5.4</t>
  </si>
  <si>
    <t>102494</t>
  </si>
  <si>
    <t>PINTURA DE PISO COM TINTA EPÓXI, APLICAÇÃO MANUAL, 2 DEMÃOS, INCLUSO PRIMER EPÓXI. AF_05/2021</t>
  </si>
  <si>
    <t>5.5</t>
  </si>
  <si>
    <t>102506</t>
  </si>
  <si>
    <t>PINTURA DE DEMARCAÇÃO DE QUADRA POLIESPORTIVA COM TINTA EPÓXI, E = 5 CM, APLICAÇÃO MANUAL. AF_05/2021</t>
  </si>
  <si>
    <t>5.6</t>
  </si>
  <si>
    <t>100752</t>
  </si>
  <si>
    <t>PINTURA COM TINTA EPOXÍDICA DE ACABAMENTO APLICADA A ROLO OU PINCEL SOBRE PERFIL METÁLICO EXECUTADO EM FÁBRICA (02 DEMÃOS). AF_01/2020</t>
  </si>
  <si>
    <t>5.7</t>
  </si>
  <si>
    <t>100742</t>
  </si>
  <si>
    <t>PINTURA COM TINTA ALQUÍDICA DE ACABAMENTO (ESMALTE SINTÉTICO ACETINADO) APLICADA A ROLO OU PINCEL SOBRE SUPERFÍCIES METÁLICAS (EXCETO PERFIL) EXECUTADO EM OBRA (POR DEMÃO). AF_01/2020</t>
  </si>
  <si>
    <t>6</t>
  </si>
  <si>
    <t>INSTALAÇÃO HIDRÁULICA</t>
  </si>
  <si>
    <t>6.1</t>
  </si>
  <si>
    <t>REGISTROS E OUTROS</t>
  </si>
  <si>
    <t>6.1.1</t>
  </si>
  <si>
    <t>89985</t>
  </si>
  <si>
    <t>REGISTRO DE PRESSÃO BRUTO, LATÃO, ROSCÁVEL, 3/4", COM ACABAMENTO E CANOPLA CROMADOS - FORNECIMENTO E INSTALAÇÃO. AF_08/2021</t>
  </si>
  <si>
    <t>6.1.2</t>
  </si>
  <si>
    <t>86884</t>
  </si>
  <si>
    <t>ENGATE FLEXÍVEL EM PLÁSTICO BRANCO, 1/2" X 30CM - FORNECIMENTO E INSTALAÇÃO. AF_01/2020</t>
  </si>
  <si>
    <t>7</t>
  </si>
  <si>
    <t>INSTALAÇÃO SANITÁRIA</t>
  </si>
  <si>
    <t>7.1</t>
  </si>
  <si>
    <t>CAIXAS E ACESSÓRIOS</t>
  </si>
  <si>
    <t>7.1.1</t>
  </si>
  <si>
    <t>89710</t>
  </si>
  <si>
    <t>RALO SECO, PVC, DN 100 X 40 MM, JUNTA SOLDÁVEL, FORNECIDO E INSTALADO EM RAMAL DE DESCARGA OU EM RAMAL DE ESGOTO SANITÁRIO. AF_08/2022</t>
  </si>
  <si>
    <t>7.1.2</t>
  </si>
  <si>
    <t>86882</t>
  </si>
  <si>
    <t>SIFÃO DO TIPO GARRAFA/COPO EM PVC 1.1/4  X 1.1/2" - FORNECIMENTO E INSTALAÇÃO. AF_01/2020</t>
  </si>
  <si>
    <t>8</t>
  </si>
  <si>
    <t>LOUÇAS, ACESSÓRIOS E METAIS</t>
  </si>
  <si>
    <t>8.1</t>
  </si>
  <si>
    <t>95470</t>
  </si>
  <si>
    <t>VASO SANITARIO SIFONADO CONVENCIONAL COM LOUÇA BRANCA, INCLUSO CONJUNTO DE LIGAÇÃO PARA BACIA SANITÁRIA AJUSTÁVEL - FORNECIMENTO E INSTALAÇÃO. AF_10/2016</t>
  </si>
  <si>
    <t>8.2</t>
  </si>
  <si>
    <t>95472</t>
  </si>
  <si>
    <t>VASO SANITARIO SIFONADO CONVENCIONAL PARA PCD SEM FURO FRONTAL COM LOUÇA BRANCA SEM ASSENTO, INCLUSO CONJUNTO DE LIGAÇÃO PARA BACIA SANITÁRIA AJUSTÁVEL - FORNECIMENTO E INSTALAÇÃO. AF_01/2020</t>
  </si>
  <si>
    <t>8.3</t>
  </si>
  <si>
    <t>99635</t>
  </si>
  <si>
    <t>VÁLVULA DE DESCARGA METÁLICA, BASE 1 1/2", ACABAMENTO METALICO CROMADO - FORNECIMENTO E INSTALAÇÃO. AF_08/2021</t>
  </si>
  <si>
    <t>8.4</t>
  </si>
  <si>
    <t>86901</t>
  </si>
  <si>
    <t>CUBA DE EMBUTIR OVAL EM LOUÇA BRANCA, 35 X 50CM OU EQUIVALENTE - FORNECIMENTO E INSTALAÇÃO. AF_01/2020</t>
  </si>
  <si>
    <t>8.5</t>
  </si>
  <si>
    <t>86942</t>
  </si>
  <si>
    <t>LAVATÓRIO LOUÇA BRANCA SUSPENSO, 29,5 X 39CM OU EQUIVALENTE, PADRÃO POPULAR, INCLUSO SIFÃO TIPO GARRAFA EM PVC, VÁLVULA E ENGATE FLEXÍVEL 30CM EM PLÁSTICO E TORNEIRA CROMADA DE MESA, PADRÃO POPULAR - FORNECIMENTO E INSTALAÇÃO. AF_01/2020</t>
  </si>
  <si>
    <t>8.6</t>
  </si>
  <si>
    <t>S04394</t>
  </si>
  <si>
    <t>Ducha manual mod. 1972 linha C ou similar</t>
  </si>
  <si>
    <t>8.7</t>
  </si>
  <si>
    <t>86906</t>
  </si>
  <si>
    <t>TORNEIRA CROMADA DE MESA, 1/2" OU 3/4", PARA LAVATÓRIO, PADRÃO POPULAR - FORNECIMENTO E INSTALAÇÃO. AF_01/2020</t>
  </si>
  <si>
    <t>8.8</t>
  </si>
  <si>
    <t>86913</t>
  </si>
  <si>
    <t>TORNEIRA CROMADA 1/2" OU 3/4" PARA TANQUE, PADRÃO POPULAR - FORNECIMENTO E INSTALAÇÃO. AF_01/2020</t>
  </si>
  <si>
    <t>8.9</t>
  </si>
  <si>
    <t>100860</t>
  </si>
  <si>
    <t>CHUVEIRO ELÉTRICO COMUM CORPO PLÁSTICO, TIPO DUCHA - FORNECIMENTO E INSTALAÇÃO. AF_01/2020</t>
  </si>
  <si>
    <t>8.10</t>
  </si>
  <si>
    <t>95544</t>
  </si>
  <si>
    <t>PAPELEIRA DE PAREDE EM METAL CROMADO SEM TAMPA, INCLUSO FIXAÇÃO. AF_01/2020</t>
  </si>
  <si>
    <t>8.11</t>
  </si>
  <si>
    <t>S04287</t>
  </si>
  <si>
    <t>Dispenser para toalha interfolhada</t>
  </si>
  <si>
    <t>8.12</t>
  </si>
  <si>
    <t>95545</t>
  </si>
  <si>
    <t>SABONETEIRA DE PAREDE EM METAL CROMADO, INCLUSO FIXAÇÃO. AF_01/2020</t>
  </si>
  <si>
    <t>8.13</t>
  </si>
  <si>
    <t>100849</t>
  </si>
  <si>
    <t>ASSENTO SANITÁRIO CONVENCIONAL - FORNECIMENTO E INSTALACAO. AF_01/2020</t>
  </si>
  <si>
    <t>8.14</t>
  </si>
  <si>
    <t>100875</t>
  </si>
  <si>
    <t>BANCO ARTICULADO, EM ACO INOX, PARA PCD, FIXADO NA PAREDE - FORNECIMENTO E INSTALAÇÃO. AF_01/2020</t>
  </si>
  <si>
    <t>9</t>
  </si>
  <si>
    <t>INSTALAÇÃO ELÉTRICA - 220V</t>
  </si>
  <si>
    <t>9.1</t>
  </si>
  <si>
    <t>CENTRO DE DISTRIBUIÇÃO</t>
  </si>
  <si>
    <t>9.1.1</t>
  </si>
  <si>
    <t>101875</t>
  </si>
  <si>
    <t>QUADRO DE DISTRIBUIÇÃO DE ENERGIA EM CHAPA DE AÇO GALVANIZADO, DE EMBUTIR, COM BARRAMENTO TRIFÁSICO, PARA 12 DISJUNTORES DIN 100A - FORNECIMENTO E INSTALAÇÃO. AF_10/2020</t>
  </si>
  <si>
    <t>9.1.2</t>
  </si>
  <si>
    <t>101879</t>
  </si>
  <si>
    <t>QUADRO DE DISTRIBUIÇÃO DE ENERGIA EM CHAPA DE AÇO GALVANIZADO, DE EMBUTIR, COM BARRAMENTO TRIFÁSICO, PARA 24 DISJUNTORES DIN 100A - FORNECIMENTO E INSTALAÇÃO. AF_10/2020</t>
  </si>
  <si>
    <t>9.1.3</t>
  </si>
  <si>
    <t>C3579</t>
  </si>
  <si>
    <t>QUADRO DE MEDIÇÃO PADRÃO COELCE - PADRÃO POPULAR</t>
  </si>
  <si>
    <t>SEINFRA</t>
  </si>
  <si>
    <t>9.1.4</t>
  </si>
  <si>
    <t>S00473</t>
  </si>
  <si>
    <t>Disjuntor termomagnetico monopolar 10 A, padrão NEMA (Americano - linha preta)</t>
  </si>
  <si>
    <t>9.1.5</t>
  </si>
  <si>
    <t>S08306</t>
  </si>
  <si>
    <t>Disjuntor termomagnetico monopolar 20 A, padrão DIN (Europeu - linha branca), curva B, corrente 5KA</t>
  </si>
  <si>
    <t>9.1.6</t>
  </si>
  <si>
    <t>S08311</t>
  </si>
  <si>
    <t>Disjuntor termomagnetico monopolar 25 A, padrão NEMA (Americano - linha preta)</t>
  </si>
  <si>
    <t>9.1.7</t>
  </si>
  <si>
    <t>S07998</t>
  </si>
  <si>
    <t>Disjuntor termomagnetico tripolar 100 A, padrão NEMA (Americano - linha preta), 5KA</t>
  </si>
  <si>
    <t>9.1.8</t>
  </si>
  <si>
    <t>S07874</t>
  </si>
  <si>
    <t>Disjuntor termomagnetico tripolar 150 A, padrão NEMA (Americano - linha preta)</t>
  </si>
  <si>
    <t>9.1.9</t>
  </si>
  <si>
    <t>S09042</t>
  </si>
  <si>
    <t>Dispositivo de proteção contra surto de tensão DPS 40kA - 440v</t>
  </si>
  <si>
    <t>9.2</t>
  </si>
  <si>
    <t>ELETRODUTOS E ACESSÓRIOS</t>
  </si>
  <si>
    <t>9.2.1</t>
  </si>
  <si>
    <t>91873</t>
  </si>
  <si>
    <t>ELETRODUTO RÍGIDO ROSCÁVEL, PVC, DN 40 MM (1 1/4"), PARA CIRCUITOS TERMINAIS, INSTALADO EM PAREDE - FORNECIMENTO E INSTALAÇÃO. AF_03/2023</t>
  </si>
  <si>
    <t>9.2.2</t>
  </si>
  <si>
    <t>91871</t>
  </si>
  <si>
    <t>ELETRODUTO RÍGIDO ROSCÁVEL, PVC, DN 25 MM (3/4"), PARA CIRCUITOS TERMINAIS, INSTALADO EM PAREDE - FORNECIMENTO E INSTALAÇÃO. AF_03/2023</t>
  </si>
  <si>
    <t>9.2.3</t>
  </si>
  <si>
    <t>91872</t>
  </si>
  <si>
    <t>ELETRODUTO RÍGIDO ROSCÁVEL, PVC, DN 32 MM (1"), PARA CIRCUITOS TERMINAIS, INSTALADO EM PAREDE - FORNECIMENTO E INSTALAÇÃO. AF_03/2023</t>
  </si>
  <si>
    <t>9.2.4</t>
  </si>
  <si>
    <t>95795</t>
  </si>
  <si>
    <t>CONDULETE DE ALUMÍNIO, TIPO T, PARA ELETRODUTO DE AÇO GALVANIZADO DN 20 MM (3/4''), APARENTE - FORNECIMENTO E INSTALAÇÃO. AF_10/2022</t>
  </si>
  <si>
    <t>9.2.5</t>
  </si>
  <si>
    <t>95808</t>
  </si>
  <si>
    <t>CONDULETE DE PVC, TIPO LL, PARA ELETRODUTO DE PVC SOLDÁVEL DN 25 MM (3/4''), APARENTE - FORNECIMENTO E INSTALAÇÃO. AF_10/2022</t>
  </si>
  <si>
    <t>9.2.6</t>
  </si>
  <si>
    <t>S09932</t>
  </si>
  <si>
    <t>Condulete em alumínio tipo "TA" de 3/4"</t>
  </si>
  <si>
    <t>9.2.7</t>
  </si>
  <si>
    <t>95801</t>
  </si>
  <si>
    <t>CONDULETE DE ALUMÍNIO, TIPO X, PARA ELETRODUTO DE AÇO GALVANIZADO DN 20 MM (3/4''), APARENTE - FORNECIMENTO E INSTALAÇÃO. AF_10/2022</t>
  </si>
  <si>
    <t>9.2.8</t>
  </si>
  <si>
    <t>S08441</t>
  </si>
  <si>
    <t>Abraçadeira metálica tipo "D" de 3/4"</t>
  </si>
  <si>
    <t>9.2.9</t>
  </si>
  <si>
    <t>S12140</t>
  </si>
  <si>
    <t>Abraçadeira metálica tipo "D" de 1"</t>
  </si>
  <si>
    <t>9.2.10</t>
  </si>
  <si>
    <t>S09427</t>
  </si>
  <si>
    <t>Abraçadeira metálica tipo "D" de 1 1/2"</t>
  </si>
  <si>
    <t>9.2.11</t>
  </si>
  <si>
    <t>S09924</t>
  </si>
  <si>
    <t>Bucha com arruela em liga especial zamak p/eletroduto 20mm, d=3/4"</t>
  </si>
  <si>
    <t>9.2.12</t>
  </si>
  <si>
    <t>S00344</t>
  </si>
  <si>
    <t>Bucha com arruela em liga especial zamak p/eletroduto 25mm, d=1"</t>
  </si>
  <si>
    <t>9.2.13</t>
  </si>
  <si>
    <t>S00346</t>
  </si>
  <si>
    <t>Bucha com arruela em liga especial zamak p/eletroduto 40mm, d=1 1/2"</t>
  </si>
  <si>
    <t>9.2.14</t>
  </si>
  <si>
    <t>92695</t>
  </si>
  <si>
    <t>LUVA, EM FERRO GALVANIZADO, CONEXÃO ROSQUEADA, DN 20 (3/4"), INSTALADO EM RAMAIS E SUB-RAMAIS DE GÁS - FORNECIMENTO E INSTALAÇÃO. AF_10/2020</t>
  </si>
  <si>
    <t>9.2.15</t>
  </si>
  <si>
    <t>92697</t>
  </si>
  <si>
    <t>LUVA, EM FERRO GALVANIZADO, CONEXÃO ROSQUEADA, DN 25 (1"), INSTALADO EM RAMAIS E SUB-RAMAIS DE GÁS - FORNECIMENTO E INSTALAÇÃO. AF_10/2020</t>
  </si>
  <si>
    <t>9.2.16</t>
  </si>
  <si>
    <t>92662</t>
  </si>
  <si>
    <t>LUVA, EM FERRO GALVANIZADO, CONEXÃO ROSQUEADA, DN 40 (1 1/2"), INSTALADO EM REDE DE ALIMENTAÇÃO PARA SPRINKLER - FORNECIMENTO E INSTALAÇÃO. AF_10/2020</t>
  </si>
  <si>
    <t>9.2.17</t>
  </si>
  <si>
    <t>92868</t>
  </si>
  <si>
    <t>CAIXA RETANGULAR 4" X 2" MÉDIA (1,30 M DO PISO), METÁLICA, INSTALADA EM PAREDE - FORNECIMENTO E INSTALAÇÃO. AF_03/2023</t>
  </si>
  <si>
    <t>9.2.18</t>
  </si>
  <si>
    <t>92865</t>
  </si>
  <si>
    <t>CAIXA OCTOGONAL 4" X 4", METÁLICA, INSTALADA EM LAJE - FORNECIMENTO E INSTALAÇÃO. AF_03/2023</t>
  </si>
  <si>
    <t>9.3</t>
  </si>
  <si>
    <t>CABOS E FIOS CONDUTORES</t>
  </si>
  <si>
    <t>9.3.1</t>
  </si>
  <si>
    <t>91926</t>
  </si>
  <si>
    <t>CABO DE COBRE FLEXÍVEL ISOLADO, 2,5 MM², ANTI-CHAMA 450/750 V, PARA CIRCUITOS TERMINAIS - FORNECIMENTO E INSTALAÇÃO. AF_03/2023</t>
  </si>
  <si>
    <t>9.3.2</t>
  </si>
  <si>
    <t>91928</t>
  </si>
  <si>
    <t>CABO DE COBRE FLEXÍVEL ISOLADO, 4 MM², ANTI-CHAMA 450/750 V, PARA CIRCUITOS TERMINAIS - FORNECIMENTO E INSTALAÇÃO. AF_03/2023</t>
  </si>
  <si>
    <t>9.3.3</t>
  </si>
  <si>
    <t>91934</t>
  </si>
  <si>
    <t>CABO DE COBRE FLEXÍVEL ISOLADO, 16 MM², ANTI-CHAMA 450/750 V, PARA CIRCUITOS TERMINAIS - FORNECIMENTO E INSTALAÇÃO. AF_03/2023</t>
  </si>
  <si>
    <t>9.3.4</t>
  </si>
  <si>
    <t>S09968</t>
  </si>
  <si>
    <t>Cabo de cobre flexível isolado, seção 35mm², 450/ 750v / 70°c</t>
  </si>
  <si>
    <t>m</t>
  </si>
  <si>
    <t>9.4</t>
  </si>
  <si>
    <t>ILUMINAÇÃO, TOMADAS E INTERRUPTORES</t>
  </si>
  <si>
    <t>9.4.1</t>
  </si>
  <si>
    <t>92000</t>
  </si>
  <si>
    <t>TOMADA BAIXA DE EMBUTIR (1 MÓDULO), 2P+T 10 A, INCLUINDO SUPORTE E PLACA - FORNECIMENTO E INSTALAÇÃO. AF_03/2023</t>
  </si>
  <si>
    <t>9.4.2</t>
  </si>
  <si>
    <t>92001</t>
  </si>
  <si>
    <t>TOMADA BAIXA DE EMBUTIR (1 MÓDULO), 2P+T 20 A, INCLUINDO SUPORTE E PLACA - FORNECIMENTO E INSTALAÇÃO. AF_03/2023</t>
  </si>
  <si>
    <t>9.4.3</t>
  </si>
  <si>
    <t>91953</t>
  </si>
  <si>
    <t>INTERRUPTOR SIMPLES (1 MÓDULO), 10A/250V, INCLUINDO SUPORTE E PLACA - FORNECIMENTO E INSTALAÇÃO. AF_03/2023</t>
  </si>
  <si>
    <t>9.4.4</t>
  </si>
  <si>
    <t>97584</t>
  </si>
  <si>
    <t>LUMINÁRIA TIPO CALHA, DE SOBREPOR, COM 1 LÂMPADA TUBULAR FLUORESCENTE DE 36 W, COM REATOR DE PARTIDA RÁPIDA - FORNECIMENTO E INSTALAÇÃO. AF_02/2020</t>
  </si>
  <si>
    <t>9.4.5</t>
  </si>
  <si>
    <t>97586</t>
  </si>
  <si>
    <t>LUMINÁRIA TIPO CALHA, DE SOBREPOR, COM 2 LÂMPADAS TUBULARES FLUORESCENTES DE 36 W, COM REATOR DE PARTIDA RÁPIDA - FORNECIMENTO E INSTALAÇÃO. AF_02/2020</t>
  </si>
  <si>
    <t>9.4.6</t>
  </si>
  <si>
    <t>97601</t>
  </si>
  <si>
    <t>REFLETOR EM ALUMÍNIO, DE SUPORTE E ALÇA, COM LÂMPADA VAPOR DE MERCÚRIO DE 250 W, COM REATOR ALTO FATOR DE POTÊNCIA - FORNECIMENTO E INSTALAÇÃO. AF_02/2020</t>
  </si>
  <si>
    <t>10</t>
  </si>
  <si>
    <t>SERVIÇOS COMPLEMENTARES</t>
  </si>
  <si>
    <t>10.1</t>
  </si>
  <si>
    <t>GERAL</t>
  </si>
  <si>
    <t>10.1.1</t>
  </si>
  <si>
    <t>99855</t>
  </si>
  <si>
    <t>CORRIMÃO SIMPLES, DIÂMETRO EXTERNO = 1 1/2", EM AÇO GALVANIZADO. AF_04/2019_PS</t>
  </si>
  <si>
    <t>10.1.2</t>
  </si>
  <si>
    <t>103769</t>
  </si>
  <si>
    <t>PAR DE TABELAS DE BASQUETE DE COMPENSADO NAVAL, COM AROS E REDES - FORNECIMENTO E INSTALAÇÃO. AF_03/2022</t>
  </si>
  <si>
    <t>10.1.3</t>
  </si>
  <si>
    <t>S02432</t>
  </si>
  <si>
    <t>Poste oficial para volei em aço galvanizado d=3", c/esticador e catraca</t>
  </si>
  <si>
    <t>par</t>
  </si>
  <si>
    <t>10.2</t>
  </si>
  <si>
    <t>PORTÃO E GRADIL METÁLICO</t>
  </si>
  <si>
    <t>10.2.1</t>
  </si>
  <si>
    <t>102362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</si>
  <si>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</si>
  <si>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>11</t>
  </si>
  <si>
    <t>SERVIÇOS FINAIS</t>
  </si>
  <si>
    <t>11.1</t>
  </si>
  <si>
    <t>99804</t>
  </si>
  <si>
    <t>LIMPEZA DE PISO CERÂMICO OU PORCELANATO UTILIZANDO DETERGENTE NEUTRO E ESCOVAÇÃO MANUAL. AF_04/2019</t>
  </si>
  <si>
    <t>VALOR BDI TOTAL:</t>
  </si>
  <si>
    <t>VALOR ORÇAMENTO:</t>
  </si>
  <si>
    <t>VALOR TOTAL:</t>
  </si>
  <si>
    <t>__________________________________________________
SETOR DE ENGENHARIA</t>
  </si>
  <si>
    <t>1.1. 103689 FORNECIMENTO E INSTALAÇÃO DE PLACA DE OBRA COM CHAPA GALVANIZADA E ESTRUTURA DE MADEIRA. AF_03/2022_PS (M2)</t>
  </si>
  <si>
    <t>Material</t>
  </si>
  <si>
    <t>UNID</t>
  </si>
  <si>
    <t>COEFICIENTE</t>
  </si>
  <si>
    <t>PREÇO UNITÁRIO</t>
  </si>
  <si>
    <t>TOTAL</t>
  </si>
  <si>
    <t>00004813</t>
  </si>
  <si>
    <t>PLACA DE OBRA (PARA CONSTRUCAO CIVIL) EM CHAPA GALVANIZADA *N. 22*, ADESIVADA, DE *2,4 X 1,2* M (SEM POSTES PARA FIXACAO)</t>
  </si>
  <si>
    <t>00005065</t>
  </si>
  <si>
    <t>PREGO DE ACO POLIDO COM CABECA 10 X 10 (7/8 X 17)</t>
  </si>
  <si>
    <t>KG</t>
  </si>
  <si>
    <t>00005069</t>
  </si>
  <si>
    <t>PREGO DE ACO POLIDO COM CABECA 17 X 27 (2 1/2 X 11)</t>
  </si>
  <si>
    <t>00004509</t>
  </si>
  <si>
    <t>SARRAFO *2,5 X 10* CM EM PINUS, MISTA OU EQUIVALENTE DA REGIAO - BRUTA</t>
  </si>
  <si>
    <t>TOTAL Material:</t>
  </si>
  <si>
    <t>Mão de Obra com Encargos Complementares</t>
  </si>
  <si>
    <t>88262</t>
  </si>
  <si>
    <t>CARPINTEIRO DE FORMAS COM ENCARGOS COMPLEMENTARES</t>
  </si>
  <si>
    <t>H</t>
  </si>
  <si>
    <t>88316</t>
  </si>
  <si>
    <t>SERVENTE COM ENCARGOS COMPLEMENTARES</t>
  </si>
  <si>
    <t>TOTAL Mão de Obra com Encargos Complementares:</t>
  </si>
  <si>
    <t>Serviço</t>
  </si>
  <si>
    <t>102234</t>
  </si>
  <si>
    <t>PINTURA IMUNIZANTE PARA MADEIRA, 2 DEMÃOS. AF_01/2021</t>
  </si>
  <si>
    <t>TOTAL Serviço:</t>
  </si>
  <si>
    <t>VALOR:</t>
  </si>
  <si>
    <t>1.2. 98524 LIMPEZA MANUAL DE VEGETAÇÃO EM TERRENO COM ENXADA. AF_03/2024 (M2)</t>
  </si>
  <si>
    <t>2.1. S08789 Muro em alvenaria bloco cerâmico, e= 0,19m, c/ alv de pedra 0,35 x 0,60m, colunas (9x20cm) e cintamento (9x15cm) superior e inferior concreto armado fck = 15,0 Mpa cada 3,00m, chapisco e reboco (m2)</t>
  </si>
  <si>
    <t>S00140</t>
  </si>
  <si>
    <t>Aço CA - 50 Ø 6,3 a 12,5mm, inclusive corte, dobragem, montagem e colocacao de ferragens nas formas, para superestruturas e fundações - R1</t>
  </si>
  <si>
    <t>kg</t>
  </si>
  <si>
    <t>S00153</t>
  </si>
  <si>
    <t>Alvenaria bloco cerâmico vedação, 9x19x24cm, e=19cm, com argamassa t5 - 1:2:8 (cimento/cal/areia), junta=1cm - Rev.08</t>
  </si>
  <si>
    <t>S00091</t>
  </si>
  <si>
    <t>Alvenaria pedra calcárea argamassada c/ cimento e areia traço t-4 (1:5) - 1 saco cimento 50kg / 5 padiolas areia dim. 0,35z0,45x0,23m - Confecção mecânica e transporte</t>
  </si>
  <si>
    <t>m3</t>
  </si>
  <si>
    <t>S03310</t>
  </si>
  <si>
    <t>Chapisco em parede com argamassa traço t1 - 1:3 (cimento / areia) - Revisado 08/2015</t>
  </si>
  <si>
    <t>S00096</t>
  </si>
  <si>
    <t>Concreto simples usinado fck=15mpa, bombeado, lançado e adensado em superestrura</t>
  </si>
  <si>
    <t>S00115</t>
  </si>
  <si>
    <t>Forma plana para estruturas, em compensado resinado de 12mm, 02 usos, inclusive escoramento - Rev 02_04/2022</t>
  </si>
  <si>
    <t>S03318</t>
  </si>
  <si>
    <t>Reboco especial de parede 2cm com argamassa traço t3 - 1:3 cimento / areia / vedacit</t>
  </si>
  <si>
    <t>2.2. S02293 Pintura para exteriores, sobre paredes, com lixamento, aplicação de 01 demão de líquido selador acrílico, 01 demão de textura acrílica branca e 02 demãos de tinta pva latex convencional para exteriores (m2)</t>
  </si>
  <si>
    <t>S02283</t>
  </si>
  <si>
    <t>Aplicação de 01 demão de textura acrílica</t>
  </si>
  <si>
    <t>S02287</t>
  </si>
  <si>
    <t>Pintura de acabamento com aplicação de 02 demãos de tinta PVA latex para exteriores - cores convencionais</t>
  </si>
  <si>
    <t>S02282</t>
  </si>
  <si>
    <t>Preparo de superfície com lixamento e aplicação de 01 demão de líquido selador acrílico</t>
  </si>
  <si>
    <t>3.1.1. 90843 KIT DE PORTA DE MADEIRA PARA PINTURA, SEMI-OCA (LEVE OU MÉDIA), PADRÃO MÉDIO, 80X210CM, ESPESSURA DE 3,5CM, ITENS INCLUSOS: DOBRADIÇAS, MONTAGEM E INSTALAÇÃO DO BATENTE, FECHADURA COM EXECUÇÃO DO FURO - FORNECIMENTO E INSTALAÇÃO. AF_12/2019 (UN)</t>
  </si>
  <si>
    <t>100659</t>
  </si>
  <si>
    <t>ALIZAR DE 5X1,5CM PARA PORTA FIXADO COM PREGOS, PADRÃO MÉDIO - FORNECIMENTO E INSTALAÇÃO. AF_12/2019</t>
  </si>
  <si>
    <t>90806</t>
  </si>
  <si>
    <t>BATENTE PARA PORTA DE MADEIRA, FIXAÇÃO COM ARGAMASSA, PADRÃO MÉDIO - FORNECIMENTO E INSTALAÇÃO. AF_12/2019</t>
  </si>
  <si>
    <t>90830</t>
  </si>
  <si>
    <t>FECHADURA DE EMBUTIR COM CILINDRO, EXTERNA, COMPLETA, ACABAMENTO PADRÃO MÉDIO, INCLUSO EXECUÇÃO DE FURO - FORNECIMENTO E INSTALAÇÃO. AF_12/2019</t>
  </si>
  <si>
    <t>90822</t>
  </si>
  <si>
    <t>PORTA DE MADEIRA PARA PINTURA, SEMI-OCA (LEVE OU MÉDIA), 80X210CM, ESPESSURA DE 3,5CM, INCLUSO DOBRADIÇAS - FORNECIMENTO E INSTALAÇÃO. AF_12/2019</t>
  </si>
  <si>
    <t>3.1.2. 90844 KIT DE PORTA DE MADEIRA PARA PINTURA, SEMI-OCA (LEVE OU MÉDIA), PADRÃO MÉDIO, 90X210CM, ESPESSURA DE 3,5CM, ITENS INCLUSOS: DOBRADIÇAS, MONTAGEM E INSTALAÇÃO DO BATENTE, FECHADURA COM EXECUÇÃO DO FURO - FORNECIMENTO E INSTALAÇÃO. AF_12/2019 (UN)</t>
  </si>
  <si>
    <t>90823</t>
  </si>
  <si>
    <t>PORTA DE MADEIRA PARA PINTURA, SEMI-OCA (LEVE OU MÉDIA), 90X210CM, ESPESSURA DE 3,5CM, INCLUSO DOBRADIÇAS - FORNECIMENTO E INSTALAÇÃO. AF_12/2019</t>
  </si>
  <si>
    <t>3.1.3. 90794 KIT DE PORTA-PRONTA DE MADEIRA EM ACABAMENTO MELAMÍNICO BRANCO, FOLHA LEVE OU MÉDIA, E BATENTE METÁLICO, 60X210CM, FIXAÇÃO COM ARGAMASSA - FORNECIMENTO E INSTALAÇÃO. AF_12/2019 (UN)</t>
  </si>
  <si>
    <t>00039482</t>
  </si>
  <si>
    <t>KIT PORTA PRONTA DE MADEIRA, FOLHA LEVE (NBR 15930) DE 600 X 2100 MM OU 700 X 2100 MM, DE 35 MM A 40 MM DE ESPESSURA, COM MARCO EM ACO, NUCLEO COLMEIA, CAPA LISA EM HDF, ACABAMENTO MELAMINICO BRANCO (INCLUI MARCO, ALIZARES, DOBRADICAS E FECHADURA)</t>
  </si>
  <si>
    <t>88261</t>
  </si>
  <si>
    <t>CARPINTEIRO DE ESQUADRIA COM ENCARGOS COMPLEMENTARES</t>
  </si>
  <si>
    <t>88309</t>
  </si>
  <si>
    <t>PEDREIRO COM ENCARGOS COMPLEMENTARES</t>
  </si>
  <si>
    <t>88629</t>
  </si>
  <si>
    <t>ARGAMASSA TRAÇO 1:3 (EM VOLUME DE CIMENTO E AREIA MÉDIA ÚMIDA), PREPARO MANUAL. AF_08/2019</t>
  </si>
  <si>
    <t>M3</t>
  </si>
  <si>
    <t>3.1.4. 90797 KIT DE PORTA-PRONTA DE MADEIRA EM ACABAMENTO MELAMÍNICO BRANCO, FOLHA LEVE OU MÉDIA, E BATENTE METÁLICO, 90X210CM, FIXAÇÃO COM ARGAMASSA - FORNECIMENTO E INSTALAÇÃO. AF_12/2019 (UN)</t>
  </si>
  <si>
    <t>00039485</t>
  </si>
  <si>
    <t>KIT PORTA PRONTA DE MADEIRA, FOLHA LEVE (NBR 15930) DE 900 X 2100 MM, DE 35 MM A 40 MM DE ESPESSURA, COM MARCO EM ACO, NUCLEO COLMEIA, CAPA LISA EM HDF, ACABAMENTO MELAMINICO BRANCO (INCLUI MARCO, ALIZARES, DOBRADICAS E FECHADURA)</t>
  </si>
  <si>
    <t>3.2.1. 100869 BARRA DE APOIO RETA, EM ACO INOX POLIDO, COMPRIMENTO 90 CM, FIXADA NA PAREDE - FORNECIMENTO E INSTALAÇÃO. AF_01/2020 (UN)</t>
  </si>
  <si>
    <t>00036206</t>
  </si>
  <si>
    <t>BARRA DE APOIO RETA, EM ACO INOX POLIDO, COMPRIMENTO 90 CM, DIAMETRO MINIMO 3 CM</t>
  </si>
  <si>
    <t>00004351</t>
  </si>
  <si>
    <t>PARAFUSO NIQUELADO 3 1/2" COM ACABAMENTO CROMADO PARA FIXAR PECA SANITARIA, INCLUI PORCA CEGA, ARRUELA E BUCHA DE NYLON TAMANHO S-8</t>
  </si>
  <si>
    <t>88267</t>
  </si>
  <si>
    <t>ENCANADOR OU BOMBEIRO HIDRÁULICO COM ENCARGOS COMPLEMENTARES</t>
  </si>
  <si>
    <t>3.2.2. 100705 TARJETA TIPO LIVRE/OCUPADO PARA PORTA DE BANHEIRO. AF_12/2019 (UN)</t>
  </si>
  <si>
    <t>00011457</t>
  </si>
  <si>
    <t>TARJETA LIVRE / OCUPADO PARA PORTA DE BANHEIRO, CORPO EM ZAMAC E ESPELHO EM LATAO</t>
  </si>
  <si>
    <t>3.3.1. 94569 JANELA DE ALUMÍNIO TIPO MAXIM-AR, COM VIDROS, BATENTE E FERRAGENS. EXCLUSIVE ALIZAR, ACABAMENTO E CONTRAMARCO. FORNECIMENTO E INSTALAÇÃO. AF_12/2019 (M2)</t>
  </si>
  <si>
    <t>00034381</t>
  </si>
  <si>
    <t>JANELA MAXIM AR, EM ALUMINIO PERFIL 25, 60 X 80 CM (A X L), ACABAMENTO BRANCO OU BRILHANTE, BATENTE DE 4 A 5 CM, COM VIDRO 4 MM, SEM GUARNICAO/ALIZAR</t>
  </si>
  <si>
    <t>00004377</t>
  </si>
  <si>
    <t>PARAFUSO DE ACO ZINCADO COM ROSCA SOBERBA, CABECA CHATA E FENDA SIMPLES, DIAMETRO 4,2 MM, COMPRIMENTO * 32 * MM</t>
  </si>
  <si>
    <t>00039961</t>
  </si>
  <si>
    <t>SILICONE ACETICO USO GERAL INCOLOR 280 G</t>
  </si>
  <si>
    <t>3.3.2. 94589 CONTRAMARCO DE ALUMÍNIO, FIXAÇÃO COM ARGAMASSA - FORNECIMENTO E INSTALAÇÃO. AF_12/2019 (M)</t>
  </si>
  <si>
    <t>00043657</t>
  </si>
  <si>
    <t>CONTRAMARCO DE ALUMINIO (PERFIL 25) PARA ESQUADRIAS, TIPO CONVENCIONAL / CADEIRINHA, 60 MM (CM-060), INCLUSO CONEXOES, GRAPAS E TRAVAMENTOS</t>
  </si>
  <si>
    <t>3.4.1. S09718 Espelho de cristal 4mm com moldura de alumínio (m2)</t>
  </si>
  <si>
    <t>Encargos Complementares</t>
  </si>
  <si>
    <t>S10550</t>
  </si>
  <si>
    <t>Encargos Complementares - Pedreiro</t>
  </si>
  <si>
    <t>h</t>
  </si>
  <si>
    <t>S10549</t>
  </si>
  <si>
    <t>Encargos Complementares - Servente</t>
  </si>
  <si>
    <t>TOTAL Encargos Complementares:</t>
  </si>
  <si>
    <t>I10088</t>
  </si>
  <si>
    <t>m²</t>
  </si>
  <si>
    <t>Mão de Obra</t>
  </si>
  <si>
    <t>I04750S</t>
  </si>
  <si>
    <t>Pedreiro (horista)</t>
  </si>
  <si>
    <t>I06111S</t>
  </si>
  <si>
    <t>Servente de obras (horista)</t>
  </si>
  <si>
    <t>TOTAL Mão de Obra:</t>
  </si>
  <si>
    <t>4.1.1. 94992 EXECUÇÃO DE PASSEIO (CALÇADA) OU PISO DE CONCRETO COM CONCRETO MOLDADO IN LOCO, FEITO EM OBRA, ACABAMENTO CONVENCIONAL, ESPESSURA 6 CM, ARMADO. AF_08/2022 (M2)</t>
  </si>
  <si>
    <t>00005068</t>
  </si>
  <si>
    <t>PREGO DE ACO POLIDO COM CABECA 17 X 21 (2 X 11)</t>
  </si>
  <si>
    <t>00004517</t>
  </si>
  <si>
    <t>SARRAFO *2,5 X 7,5* CM EM PINUS, MISTA OU EQUIVALENTE DA REGIAO - BRUTA</t>
  </si>
  <si>
    <t>00007156</t>
  </si>
  <si>
    <t>TELA DE ACO SOLDADA NERVURADA, CA-60, Q-196, (3,11 KG/M2), DIAMETRO DO FIO = 5,0 MM, LARGURA = 2,45 M, ESPACAMENTO DA MALHA = 10 X 10 CM</t>
  </si>
  <si>
    <t>94964</t>
  </si>
  <si>
    <t>CONCRETO FCK = 20MPA, TRAÇO 1:2,7:3 (EM MASSA SECA DE CIMENTO/ AREIA MÉDIA/ BRITA 1) - PREPARO MECÂNICO COM BETONEIRA 400 L. AF_05/2021</t>
  </si>
  <si>
    <t>4.1.2. S12214 Rampa padrão para acesso de deficientes a passeio público, em concreto simples Fck=25MPa, desempolada, com pintura indicativa em novacor, 02 demãos (un)</t>
  </si>
  <si>
    <t>S03644</t>
  </si>
  <si>
    <t>Acabamento de superfície de piso de concreto com desempolamento manual</t>
  </si>
  <si>
    <t>S00077</t>
  </si>
  <si>
    <t>Aterro de caixão de ediificação, com fornec. de areia, adensada com água</t>
  </si>
  <si>
    <t>S00098</t>
  </si>
  <si>
    <t>Concreto simples usinado fck=25mpa, bombeado, lançado e adensado em superestrutura</t>
  </si>
  <si>
    <t>S09182</t>
  </si>
  <si>
    <t>Demolição de concreto com martelete e compressor</t>
  </si>
  <si>
    <t>S02497</t>
  </si>
  <si>
    <t>Escavação manual de vala ou cava em material de 1ª categoria, profundidade até 1,50m</t>
  </si>
  <si>
    <t>S02323</t>
  </si>
  <si>
    <t>Pintura p/ piso c/ aplicação de 2 demãos tinta novacor, cores cerâmica, concreto, verde ou azul - aplicação c/ rôlo - R1</t>
  </si>
  <si>
    <t>S02624</t>
  </si>
  <si>
    <t>Remoção e reposição de meio-fio</t>
  </si>
  <si>
    <t>4.1.3. 104658 PISO PODOTÁTIL DE ALERTA OU DIRECIONAL, DE CONCRETO, ASSENTADO SOBRE ARGAMASSA. AF_03/2024 (M2)</t>
  </si>
  <si>
    <t>00034353</t>
  </si>
  <si>
    <t>ARGAMASSA COLANTE AC II</t>
  </si>
  <si>
    <t>00036178</t>
  </si>
  <si>
    <t>PISO TATIL / PODOTATIL, LADRILHO HIDRAULICO/CONCRETO, *40 X 40* CM, E= 2,5* CM, PADRAO TATIL ALERTA OU DIRECIONAL, COR NATURAL</t>
  </si>
  <si>
    <t>5.1. 88497 EMASSAMENTO COM MASSA LÁTEX, APLICAÇÃO EM PAREDE, DUAS DEMÃOS, LIXAMENTO MANUAL. AF_04/2023 (M2)</t>
  </si>
  <si>
    <t>00003767</t>
  </si>
  <si>
    <t>LIXA EM FOLHA PARA PAREDE OU MADEIRA, NUMERO 120, COR VERMELHA</t>
  </si>
  <si>
    <t>00043626</t>
  </si>
  <si>
    <t>MASSA CORRIDA PARA SUPERFICIES DE AMBIENTES INTERNOS</t>
  </si>
  <si>
    <t>88310</t>
  </si>
  <si>
    <t>PINTOR COM ENCARGOS COMPLEMENTARES</t>
  </si>
  <si>
    <t>5.2. 88489 PINTURA LÁTEX ACRÍLICA PREMIUM, APLICAÇÃO MANUAL EM PAREDES, DUAS DEMÃOS. AF_04/2023 (M2)</t>
  </si>
  <si>
    <t>00007356</t>
  </si>
  <si>
    <t>TINTA LATEX ACRILICA PREMIUM, COR BRANCO FOSCO</t>
  </si>
  <si>
    <t>L</t>
  </si>
  <si>
    <t>5.3. 88488 PINTURA LÁTEX ACRÍLICA PREMIUM, APLICAÇÃO MANUAL EM TETO, DUAS DEMÃOS. AF_04/2023 (M2)</t>
  </si>
  <si>
    <t>5.4. 102494 PINTURA DE PISO COM TINTA EPÓXI, APLICAÇÃO MANUAL, 2 DEMÃOS, INCLUSO PRIMER EPÓXI. AF_05/2021 (M2)</t>
  </si>
  <si>
    <t>00005330</t>
  </si>
  <si>
    <t>DILUENTE EPOXI</t>
  </si>
  <si>
    <t>00012815</t>
  </si>
  <si>
    <t>FITA CREPE ROLO DE 25 MM X 50 M</t>
  </si>
  <si>
    <t>00044072</t>
  </si>
  <si>
    <t>PRIMER EPOXI / EPOXIDICO</t>
  </si>
  <si>
    <t>00007304</t>
  </si>
  <si>
    <t>TINTA EPOXI BASE AGUA PREMIUM, BRANCA</t>
  </si>
  <si>
    <t>5.5. 102506 PINTURA DE DEMARCAÇÃO DE QUADRA POLIESPORTIVA COM TINTA EPÓXI, E = 5 CM, APLICAÇÃO MANUAL. AF_05/2021 (M)</t>
  </si>
  <si>
    <t>5.6. 100752 PINTURA COM TINTA EPOXÍDICA DE ACABAMENTO APLICADA A ROLO OU PINCEL SOBRE PERFIL METÁLICO EXECUTADO EM FÁBRICA (02 DEMÃOS). AF_01/2020 (M2)</t>
  </si>
  <si>
    <t>88312</t>
  </si>
  <si>
    <t>PINTOR PARA TINTA EPÓXI COM ENCARGOS COMPLEMENTARES</t>
  </si>
  <si>
    <t>5.7. 100742 PINTURA COM TINTA ALQUÍDICA DE ACABAMENTO (ESMALTE SINTÉTICO ACETINADO) APLICADA A ROLO OU PINCEL SOBRE SUPERFÍCIES METÁLICAS (EXCETO PERFIL) EXECUTADO EM OBRA (POR DEMÃO). AF_01/2020 (M2)</t>
  </si>
  <si>
    <t>00005318</t>
  </si>
  <si>
    <t>DILUENTE AGUARRAS</t>
  </si>
  <si>
    <t>00007311</t>
  </si>
  <si>
    <t>TINTA ESMALTE SINTETICO PREMIUM ACETINADO</t>
  </si>
  <si>
    <t>6.1.1. 89985 REGISTRO DE PRESSÃO BRUTO, LATÃO, ROSCÁVEL, 3/4", COM ACABAMENTO E CANOPLA CROMADOS - FORNECIMENTO E INSTALAÇÃO. AF_08/2021 (UN)</t>
  </si>
  <si>
    <t>00003148</t>
  </si>
  <si>
    <t>FITA VEDA ROSCA EM ROLOS DE 18 MM X 50 M (L X C)</t>
  </si>
  <si>
    <t>00006024</t>
  </si>
  <si>
    <t>REGISTRO PRESSAO COM ACABAMENTO E CANOPLA CROMADA, SIMPLES, BITOLA 3/4 " (REF 1416)</t>
  </si>
  <si>
    <t>88248</t>
  </si>
  <si>
    <t>AUXILIAR DE ENCANADOR OU BOMBEIRO HIDRÁULICO COM ENCARGOS COMPLEMENTARES</t>
  </si>
  <si>
    <t>6.1.2. 86884 ENGATE FLEXÍVEL EM PLÁSTICO BRANCO, 1/2" X 30CM - FORNECIMENTO E INSTALAÇÃO. AF_01/2020 (UN)</t>
  </si>
  <si>
    <t>00006141</t>
  </si>
  <si>
    <t>ENGATE/RABICHO FLEXIVEL PLASTICO (PVC OU ABS) BRANCO 1/2 " X 30 CM</t>
  </si>
  <si>
    <t>00003146</t>
  </si>
  <si>
    <t>FITA VEDA ROSCA EM ROLOS DE 18 MM X 10 M (L X C)</t>
  </si>
  <si>
    <t>7.1.1. 89710 RALO SECO, PVC, DN 100 X 40 MM, JUNTA SOLDÁVEL, FORNECIDO E INSTALADO EM RAMAL DE DESCARGA OU EM RAMAL DE ESGOTO SANITÁRIO. AF_08/2022 (UN)</t>
  </si>
  <si>
    <t>00000122</t>
  </si>
  <si>
    <t>ADESIVO PLASTICO PARA PVC, FRASCO COM *850* GR</t>
  </si>
  <si>
    <t>00038383</t>
  </si>
  <si>
    <t>LIXA D'AGUA EM FOLHA, GRAO 100</t>
  </si>
  <si>
    <t>00011739</t>
  </si>
  <si>
    <t>RALO SECO CONICO, PVC, 100 X 40 MM,  COM GRELHA REDONDA BRANCA</t>
  </si>
  <si>
    <t>00020083</t>
  </si>
  <si>
    <t>SOLUCAO PREPARADORA / LIMPADORA PARA PVC, FRASCO COM 1000 CM3</t>
  </si>
  <si>
    <t>7.1.2. 86882 SIFÃO DO TIPO GARRAFA/COPO EM PVC 1.1/4 X 1.1/2" - FORNECIMENTO E INSTALAÇÃO. AF_01/2020 (UN)</t>
  </si>
  <si>
    <t>00006146</t>
  </si>
  <si>
    <t>SIFAO PLASTICO TIPO COPO PARA TANQUE, 1.1/4 X 1.1/2 "</t>
  </si>
  <si>
    <t>8.1. 95470 VASO SANITARIO SIFONADO CONVENCIONAL COM LOUÇA BRANCA, INCLUSO CONJUNTO DE LIGAÇÃO PARA BACIA SANITÁRIA AJUSTÁVEL - FORNECIMENTO E INSTALAÇÃO. AF_10/2016 (UN)</t>
  </si>
  <si>
    <t>00006142</t>
  </si>
  <si>
    <t>CONJUNTO DE LIGACAO AJUSTAVEL, PARA VASO / BACIA SANITARIA , EM PLASTICO BRANCO, COM TUBO, CANOPLA E ESPUDE</t>
  </si>
  <si>
    <t>95469</t>
  </si>
  <si>
    <t>VASO SANITARIO SIFONADO CONVENCIONAL COM  LOUÇA BRANCA - FORNECIMENTO E INSTALAÇÃO. AF_01/2020</t>
  </si>
  <si>
    <t>8.2. 95472 VASO SANITARIO SIFONADO CONVENCIONAL PARA PCD SEM FURO FRONTAL COM LOUÇA BRANCA SEM ASSENTO, INCLUSO CONJUNTO DE LIGAÇÃO PARA BACIA SANITÁRIA AJUSTÁVEL - FORNECIMENTO E INSTALAÇÃO. AF_01/2020 (UN)</t>
  </si>
  <si>
    <t>95471</t>
  </si>
  <si>
    <t>VASO SANITARIO SIFONADO CONVENCIONAL PARA PCD SEM FURO FRONTAL COM  LOUÇA BRANCA SEM ASSENTO -  FORNECIMENTO E INSTALAÇÃO. AF_01/2020</t>
  </si>
  <si>
    <t>8.3. 99635 VÁLVULA DE DESCARGA METÁLICA, BASE 1 1/2", ACABAMENTO METALICO CROMADO - FORNECIMENTO E INSTALAÇÃO. AF_08/2021 (UN)</t>
  </si>
  <si>
    <t>00010228</t>
  </si>
  <si>
    <t>VALVULA DE DESCARGA METALICA, BASE 1 1/2 " E ACABAMENTO METALICO CROMADO</t>
  </si>
  <si>
    <t>8.4. 86901 CUBA DE EMBUTIR OVAL EM LOUÇA BRANCA, 35 X 50CM OU EQUIVALENTE - FORNECIMENTO E INSTALAÇÃO. AF_01/2020 (UN)</t>
  </si>
  <si>
    <t>00020269</t>
  </si>
  <si>
    <t>LAVATORIO / CUBA DE EMBUTIR, OVAL, DE LOUCA BRANCA, SEM LADRAO, DIMENSOES *50 X 35* CM (L X C)</t>
  </si>
  <si>
    <t>00004823</t>
  </si>
  <si>
    <t>MASSA PLASTICA PARA MARMORE/GRANITO</t>
  </si>
  <si>
    <t>88274</t>
  </si>
  <si>
    <t>MARMORISTA/GRANITEIRO COM ENCARGOS COMPLEMENTARES</t>
  </si>
  <si>
    <t>8.5. 86942 LAVATÓRIO LOUÇA BRANCA SUSPENSO, 29,5 X 39CM OU EQUIVALENTE, PADRÃO POPULAR, INCLUSO SIFÃO TIPO GARRAFA EM PVC, VÁLVULA E ENGATE FLEXÍVEL 30CM EM PLÁSTICO E TORNEIRA CROMADA DE MESA, PADRÃO POPULAR - FORNECIMENTO E INSTALAÇÃO. AF_01/2020 (UN)</t>
  </si>
  <si>
    <t>86904</t>
  </si>
  <si>
    <t>LAVATÓRIO LOUÇA BRANCA SUSPENSO, 29,5 X 39CM OU EQUIVALENTE, PADRÃO POPULAR - FORNECIMENTO E INSTALAÇÃO. AF_01/2020</t>
  </si>
  <si>
    <t>86879</t>
  </si>
  <si>
    <t>VÁLVULA EM PLÁSTICO 1" PARA PIA, TANQUE OU LAVATÓRIO, COM OU SEM LADRÃO - FORNECIMENTO E INSTALAÇÃO. AF_01/2020</t>
  </si>
  <si>
    <t>8.6. S04394 Ducha manual mod. 1972 linha C ou similar (un)</t>
  </si>
  <si>
    <t>S10554</t>
  </si>
  <si>
    <t>Encargos Complementares - Encanador</t>
  </si>
  <si>
    <t>I03764</t>
  </si>
  <si>
    <t>I00981</t>
  </si>
  <si>
    <t>Fita veda rosca 18mm</t>
  </si>
  <si>
    <t>I02696S</t>
  </si>
  <si>
    <t>Encanador ou bombeiro hidraulico (horista)</t>
  </si>
  <si>
    <t>8.7. 86906 TORNEIRA CROMADA DE MESA, 1/2" OU 3/4", PARA LAVATÓRIO, PADRÃO POPULAR - FORNECIMENTO E INSTALAÇÃO. AF_01/2020 (UN)</t>
  </si>
  <si>
    <t>00013415</t>
  </si>
  <si>
    <t>TORNEIRA DE MESA/BANCADA, PARA LAVATORIO, FIXA, METALICA CROMADA, PADRAO POPULAR, 1/2 " OU 3/4 " (REF 1193)</t>
  </si>
  <si>
    <t>8.8. 86913 TORNEIRA CROMADA 1/2" OU 3/4" PARA TANQUE, PADRÃO POPULAR - FORNECIMENTO E INSTALAÇÃO. AF_01/2020 (UN)</t>
  </si>
  <si>
    <t>00007604</t>
  </si>
  <si>
    <t>TORNEIRA METALICA CROMADA PARA TANQUE / JARDIM, SEM BICO , CANO LONGO, DE PAREDE, PADRAO POPULAR / USO GERAL, 1/2 " OU 3/4 " (REF 1126)</t>
  </si>
  <si>
    <t>8.9. 100860 CHUVEIRO ELÉTRICO COMUM CORPO PLÁSTICO, TIPO DUCHA - FORNECIMENTO E INSTALAÇÃO. AF_01/2020 (UN)</t>
  </si>
  <si>
    <t>00001368</t>
  </si>
  <si>
    <t>CHUVEIRO COMUM EM PLASTICO BRANCO, COM CANO, 3 TEMPERATURAS, 5500 W (110/220 V)</t>
  </si>
  <si>
    <t>8.10. 95544 PAPELEIRA DE PAREDE EM METAL CROMADO SEM TAMPA, INCLUSO FIXAÇÃO. AF_01/2020 (UN)</t>
  </si>
  <si>
    <t>00011703</t>
  </si>
  <si>
    <t>PAPELEIRA DE PAREDE EM METAL CROMADO SEM TAMPA</t>
  </si>
  <si>
    <t>8.11. S04287 Dispenser para toalha interfolhada (un)</t>
  </si>
  <si>
    <t>I03358</t>
  </si>
  <si>
    <t>Dispenser para toalha de papel interfolhada, em ABS</t>
  </si>
  <si>
    <t>Un</t>
  </si>
  <si>
    <t>8.12. 95545 SABONETEIRA DE PAREDE EM METAL CROMADO, INCLUSO FIXAÇÃO. AF_01/2020 (UN)</t>
  </si>
  <si>
    <t>00011757</t>
  </si>
  <si>
    <t>SABONETEIRA DE PAREDE EM METAL CROMADO</t>
  </si>
  <si>
    <t>8.13. 100849 ASSENTO SANITÁRIO CONVENCIONAL - FORNECIMENTO E INSTALACAO. AF_01/2020 (UN)</t>
  </si>
  <si>
    <t>00000377</t>
  </si>
  <si>
    <t>ASSENTO SANITARIO DE PLASTICO, TIPO CONVENCIONAL</t>
  </si>
  <si>
    <t>8.14. 100875 BANCO ARTICULADO, EM ACO INOX, PARA PCD, FIXADO NA PAREDE - FORNECIMENTO E INSTALAÇÃO. AF_01/2020 (UN)</t>
  </si>
  <si>
    <t>00036215</t>
  </si>
  <si>
    <t>BANCO ARTICULADO PARA BANHO, EM ACO INOX POLIDO, 70* CM X 45* CM</t>
  </si>
  <si>
    <t>9.1.1. 101875 QUADRO DE DISTRIBUIÇÃO DE ENERGIA EM CHAPA DE AÇO GALVANIZADO, DE EMBUTIR, COM BARRAMENTO TRIFÁSICO, PARA 12 DISJUNTORES DIN 100A - FORNECIMENTO E INSTALAÇÃO. AF_10/2020 (UN)</t>
  </si>
  <si>
    <t>00013393</t>
  </si>
  <si>
    <t>QUADRO DE DISTRIBUICAO COM BARRAMENTO TRIFASICO, DE EMBUTIR, EM CHAPA DE ACO GALVANIZADO, PARA 12 DISJUNTORES DIN, 100 A</t>
  </si>
  <si>
    <t>88247</t>
  </si>
  <si>
    <t>AUXILIAR DE ELETRICISTA COM ENCARGOS COMPLEMENTARES</t>
  </si>
  <si>
    <t>88264</t>
  </si>
  <si>
    <t>ELETRICISTA COM ENCARGOS COMPLEMENTARES</t>
  </si>
  <si>
    <t>87367</t>
  </si>
  <si>
    <t>ARGAMASSA TRAÇO 1:1:6 (EM VOLUME DE CIMENTO, CAL E AREIA MÉDIA ÚMIDA) PARA EMBOÇO/MASSA ÚNICA/ASSENTAMENTO DE ALVENARIA DE VEDAÇÃO, PREPARO MANUAL. AF_08/2019</t>
  </si>
  <si>
    <t>9.1.2. 101879 QUADRO DE DISTRIBUIÇÃO DE ENERGIA EM CHAPA DE AÇO GALVANIZADO, DE EMBUTIR, COM BARRAMENTO TRIFÁSICO, PARA 24 DISJUNTORES DIN 100A - FORNECIMENTO E INSTALAÇÃO. AF_10/2020 (UN)</t>
  </si>
  <si>
    <t>00012039</t>
  </si>
  <si>
    <t>QUADRO DE DISTRIBUICAO COM BARRAMENTO TRIFASICO, DE EMBUTIR, EM CHAPA DE ACO GALVANIZADO, PARA 24 DISJUNTORES DIN, 100 A</t>
  </si>
  <si>
    <t>9.1.3. C3579 QUADRO DE MEDIÇÃO PADRÃO COELCE - PADRÃO POPULAR (UN)</t>
  </si>
  <si>
    <t>I6129</t>
  </si>
  <si>
    <t>QUADRO MEDIÇÃO PADRÃO COELCE (PADRÃO MUTIRÃO)</t>
  </si>
  <si>
    <t>I0042</t>
  </si>
  <si>
    <t>AJUDANTE DE ELETRICISTA</t>
  </si>
  <si>
    <t>I2312</t>
  </si>
  <si>
    <t>ELETRICISTA</t>
  </si>
  <si>
    <t>9.1.4. S00473 Disjuntor termomagnetico monopolar 10 A, padrão NEMA (Americano - linha preta) (un)</t>
  </si>
  <si>
    <t>S10552</t>
  </si>
  <si>
    <t>Encargos Complementares - Eletricista</t>
  </si>
  <si>
    <t>I00824</t>
  </si>
  <si>
    <t>Disjuntor monopolar 10 A, padrão NEMA ( linha preta ), corrente de interrupção 5KA, ref.: Eletromar ou similar</t>
  </si>
  <si>
    <t>I02436S</t>
  </si>
  <si>
    <t>Eletricista (horista)</t>
  </si>
  <si>
    <t>9.1.5. S08306 Disjuntor termomagnetico monopolar 20 A, padrão DIN (Europeu - linha branca), curva B, corrente 5KA (un)</t>
  </si>
  <si>
    <t>I03675</t>
  </si>
  <si>
    <t>Disjuntor monopolar 20 A, padrão DIN (linha branca), curva de disparo B, corrente de interrupção 5KA, ref.: Siemens 5 SX1 ou similar.</t>
  </si>
  <si>
    <t>9.1.6. S08311 Disjuntor termomagnetico monopolar 25 A, padrão NEMA (Americano - linha preta) (un)</t>
  </si>
  <si>
    <t>I03719</t>
  </si>
  <si>
    <t>Disjuntor monopolar 25 A, padrão NEMA ( linha preta ), corrente de interrupção 5KA, ref.: Eletromar ou similar</t>
  </si>
  <si>
    <t>9.1.7. S07998 Disjuntor termomagnetico tripolar 100 A, padrão NEMA (Americano - linha preta), 5KA (un)</t>
  </si>
  <si>
    <t>I02373S</t>
  </si>
  <si>
    <t>Disjuntor tipo nema, tripolar 60 ate 100 a, tensao maxima de 415 v</t>
  </si>
  <si>
    <t>9.1.8. S07874 Disjuntor termomagnetico tripolar 150 A, padrão NEMA (Americano - linha preta) (un)</t>
  </si>
  <si>
    <t>I03709</t>
  </si>
  <si>
    <t>Disjuntor tripolar 150 A, padrão NEMA (  linha preta ), corrente de interrupção 10KA, ref.: Eletromar ou similar.</t>
  </si>
  <si>
    <t>9.1.9. S09042 Dispositivo de proteção contra surto de tensão DPS 40kA - 440v (un)</t>
  </si>
  <si>
    <t>I09332</t>
  </si>
  <si>
    <t>Dispositivo de proteção contra surto de tensão DPS 40KA - 440v (para-raio)</t>
  </si>
  <si>
    <t>9.2.1. 91873 ELETRODUTO RÍGIDO ROSCÁVEL, PVC, DN 40 MM (1 1/4"), PARA CIRCUITOS TERMINAIS, INSTALADO EM PAREDE - FORNECIMENTO E INSTALAÇÃO. AF_03/2023 (M)</t>
  </si>
  <si>
    <t>00002684</t>
  </si>
  <si>
    <t>ELETRODUTO DE PVC RIGIDO ROSCAVEL DE 1 1/4 ", SEM LUVA</t>
  </si>
  <si>
    <t>9.2.2. 91871 ELETRODUTO RÍGIDO ROSCÁVEL, PVC, DN 25 MM (3/4"), PARA CIRCUITOS TERMINAIS, INSTALADO EM PAREDE - FORNECIMENTO E INSTALAÇÃO. AF_03/2023 (M)</t>
  </si>
  <si>
    <t>00002674</t>
  </si>
  <si>
    <t>ELETRODUTO DE PVC RIGIDO ROSCAVEL DE 3/4 ", SEM LUVA</t>
  </si>
  <si>
    <t>9.2.3. 91872 ELETRODUTO RÍGIDO ROSCÁVEL, PVC, DN 32 MM (1"), PARA CIRCUITOS TERMINAIS, INSTALADO EM PAREDE - FORNECIMENTO E INSTALAÇÃO. AF_03/2023 (M)</t>
  </si>
  <si>
    <t>00002685</t>
  </si>
  <si>
    <t>ELETRODUTO DE PVC RIGIDO ROSCAVEL DE 1 ", SEM LUVA</t>
  </si>
  <si>
    <t>9.2.4. 95795 CONDULETE DE ALUMÍNIO, TIPO T, PARA ELETRODUTO DE AÇO GALVANIZADO DN 20 MM (3/4''), APARENTE - FORNECIMENTO E INSTALAÇÃO. AF_10/2022 (UN)</t>
  </si>
  <si>
    <t>00011950</t>
  </si>
  <si>
    <t>BUCHA DE NYLON SEM ABA S6, COM PARAFUSO DE 4,20 X 40 MM EM ACO ZINCADO COM ROSCA SOBERBA, CABECA CHATA E FENDA PHILLIPS</t>
  </si>
  <si>
    <t>00002574</t>
  </si>
  <si>
    <t>CONDULETE DE ALUMINIO TIPO T, PARA ELETRODUTO ROSCAVEL DE 3/4", COM TAMPA CEGA</t>
  </si>
  <si>
    <t>9.2.5. 95808 CONDULETE DE PVC, TIPO LL, PARA ELETRODUTO DE PVC SOLDÁVEL DN 25 MM (3/4''), APARENTE - FORNECIMENTO E INSTALAÇÃO. AF_10/2022 (UN)</t>
  </si>
  <si>
    <t>00012020</t>
  </si>
  <si>
    <t>CONDULETE EM PVC, TIPO "LL", SEM TAMPA, DE 1/2" OU 3/4"</t>
  </si>
  <si>
    <t>9.2.6. S09932 Condulete em alumínio tipo "TA" de 3/4" (un)</t>
  </si>
  <si>
    <t>I03929</t>
  </si>
  <si>
    <t>Condulete tipo "TA" de 3/4" em alumínio fundido a prova de tempo, gases, vapores e pós.</t>
  </si>
  <si>
    <t>9.2.7. 95801 CONDULETE DE ALUMÍNIO, TIPO X, PARA ELETRODUTO DE AÇO GALVANIZADO DN 20 MM (3/4''), APARENTE - FORNECIMENTO E INSTALAÇÃO. AF_10/2022 (UN)</t>
  </si>
  <si>
    <t>00002580</t>
  </si>
  <si>
    <t>CONDULETE DE ALUMINIO TIPO X, PARA ELETRODUTO ROSCAVEL DE 3/4", COM TAMPA CEGA</t>
  </si>
  <si>
    <t>9.2.8. S08441 Abraçadeira metálica tipo "D" de 3/4" (un)</t>
  </si>
  <si>
    <t>I00400S</t>
  </si>
  <si>
    <t>Abracadeira em aco para amarracao de eletrodutos, tipo d, com 3/4" e parafuso de fixacao</t>
  </si>
  <si>
    <t>9.2.9. S12140 Abraçadeira metálica tipo "D" de 1" (un)</t>
  </si>
  <si>
    <t>I07143</t>
  </si>
  <si>
    <t>Abraçadeira metálica tipo "d" de 1"</t>
  </si>
  <si>
    <t>9.2.10. S09427 Abraçadeira metálica tipo "D" de 1 1/2" (un)</t>
  </si>
  <si>
    <t>I09577</t>
  </si>
  <si>
    <t>Abraçadeira metálica tipo "d" de 1 1/2"</t>
  </si>
  <si>
    <t>9.2.11. S09924 Bucha com arruela em liga especial zamak p/eletroduto 20mm, d=3/4" (un)</t>
  </si>
  <si>
    <t>I10365</t>
  </si>
  <si>
    <t>Arruela em liga zamak p/eletroduto 20mm, d=3/4 "</t>
  </si>
  <si>
    <t>I10363</t>
  </si>
  <si>
    <t>Bucha em liga zamak para eletroduto 20mm, d=3/4"</t>
  </si>
  <si>
    <t>9.2.12. S00344 Bucha com arruela em liga especial zamak p/eletroduto 25mm, d=1" (un)</t>
  </si>
  <si>
    <t>I00214</t>
  </si>
  <si>
    <t>Arruela em liga zamak p/eletroduto 25mm, d=1 "</t>
  </si>
  <si>
    <t>I00325</t>
  </si>
  <si>
    <t>Bucha em liga zamak para eletroduto 25mm, d=1"</t>
  </si>
  <si>
    <t>9.2.13. S00346 Bucha com arruela em liga especial zamak p/eletroduto 40mm, d=1 1/2" (un)</t>
  </si>
  <si>
    <t>I00216</t>
  </si>
  <si>
    <t>Arruela em liga zamak p/eletroduto 40mm, d=1 1/2"</t>
  </si>
  <si>
    <t>I00327</t>
  </si>
  <si>
    <t>Bucha em liga zamak para eletroduto 40mm, d=1 1/2"</t>
  </si>
  <si>
    <t>9.2.14. 92695 LUVA, EM FERRO GALVANIZADO, CONEXÃO ROSQUEADA, DN 20 (3/4"), INSTALADO EM RAMAIS E SUB-RAMAIS DE GÁS - FORNECIMENTO E INSTALAÇÃO. AF_10/2020 (UN)</t>
  </si>
  <si>
    <t>00007307</t>
  </si>
  <si>
    <t>FUNDO ANTICORROSIVO PARA METAIS FERROSOS (ZARCAO)</t>
  </si>
  <si>
    <t>00003909</t>
  </si>
  <si>
    <t>LUVA DE FERRO GALVANIZADO, COM ROSCA BSP, DE 3/4"</t>
  </si>
  <si>
    <t>9.2.15. 92697 LUVA, EM FERRO GALVANIZADO, CONEXÃO ROSQUEADA, DN 25 (1"), INSTALADO EM RAMAIS E SUB-RAMAIS DE GÁS - FORNECIMENTO E INSTALAÇÃO. AF_10/2020 (UN)</t>
  </si>
  <si>
    <t>00003910</t>
  </si>
  <si>
    <t>LUVA DE FERRO GALVANIZADO, COM ROSCA BSP, DE 1"</t>
  </si>
  <si>
    <t>9.2.16. 92662 LUVA, EM FERRO GALVANIZADO, CONEXÃO ROSQUEADA, DN 40 (1 1/2"), INSTALADO EM REDE DE ALIMENTAÇÃO PARA SPRINKLER - FORNECIMENTO E INSTALAÇÃO. AF_10/2020 (UN)</t>
  </si>
  <si>
    <t>00003939</t>
  </si>
  <si>
    <t>LUVA DE FERRO GALVANIZADO, COM ROSCA BSP, DE 1 1/2"</t>
  </si>
  <si>
    <t>9.2.17. 92868 CAIXA RETANGULAR 4" X 2" MÉDIA (1,30 M DO PISO), METÁLICA, INSTALADA EM PAREDE - FORNECIMENTO E INSTALAÇÃO. AF_03/2023 (UN)</t>
  </si>
  <si>
    <t>00002556</t>
  </si>
  <si>
    <t>CAIXA DE LUZ "4 X 2" EM ACO ESMALTADA</t>
  </si>
  <si>
    <t>9.2.18. 92865 CAIXA OCTOGONAL 4" X 4", METÁLICA, INSTALADA EM LAJE - FORNECIMENTO E INSTALAÇÃO. AF_03/2023 (UN)</t>
  </si>
  <si>
    <t>00010569</t>
  </si>
  <si>
    <t>CAIXA DE PASSAGEM / DERIVACAO / LUZ, OCTOGONAL 4 X4, EM ACO ESMALTADA, COM FUNDO MOVEL SIMPLES (FMS)</t>
  </si>
  <si>
    <t>9.3.1. 91926 CABO DE COBRE FLEXÍVEL ISOLADO, 2,5 MM², ANTI-CHAMA 450/750 V, PARA CIRCUITOS TERMINAIS - FORNECIMENTO E INSTALAÇÃO. AF_03/2023 (M)</t>
  </si>
  <si>
    <t>00001014</t>
  </si>
  <si>
    <t>CABO DE COBRE, FLEXIVEL, CLASSE 4 OU 5, ISOLACAO EM PVC/A, ANTICHAMA BWF-B, 1 CONDUTOR, 450/750 V, SECAO NOMINAL 2,5 MM2</t>
  </si>
  <si>
    <t>00021127</t>
  </si>
  <si>
    <t>FITA ISOLANTE ADESIVA ANTICHAMA, USO ATE 750 V, EM ROLO DE 19 MM X 5 M</t>
  </si>
  <si>
    <t>9.3.2. 91928 CABO DE COBRE FLEXÍVEL ISOLADO, 4 MM², ANTI-CHAMA 450/750 V, PARA CIRCUITOS TERMINAIS - FORNECIMENTO E INSTALAÇÃO. AF_03/2023 (M)</t>
  </si>
  <si>
    <t>00000981</t>
  </si>
  <si>
    <t>CABO DE COBRE, FLEXIVEL, CLASSE 4 OU 5, ISOLACAO EM PVC/A, ANTICHAMA BWF-B, 1 CONDUTOR, 450/750 V, SECAO NOMINAL 4 MM2</t>
  </si>
  <si>
    <t>9.3.3. 91934 CABO DE COBRE FLEXÍVEL ISOLADO, 16 MM², ANTI-CHAMA 450/750 V, PARA CIRCUITOS TERMINAIS - FORNECIMENTO E INSTALAÇÃO. AF_03/2023 (M)</t>
  </si>
  <si>
    <t>00000979</t>
  </si>
  <si>
    <t>CABO DE COBRE, FLEXIVEL, CLASSE 4 OU 5, ISOLACAO EM PVC/A, ANTICHAMA BWF-B, 1 CONDUTOR, 450/750 V, SECAO NOMINAL 16 MM2</t>
  </si>
  <si>
    <t>9.3.4. S09968 Cabo de cobre flexível isolado, seção 35mm², 450/ 750v / 70°c (m)</t>
  </si>
  <si>
    <t>I10384</t>
  </si>
  <si>
    <t>Cabo cobre flexível, isolado 35mm2 - 450/750V / 70º</t>
  </si>
  <si>
    <t>9.4.1. 92000 TOMADA BAIXA DE EMBUTIR (1 MÓDULO), 2P+T 10 A, INCLUINDO SUPORTE E PLACA - FORNECIMENTO E INSTALAÇÃO. AF_03/2023 (UN)</t>
  </si>
  <si>
    <t>91946</t>
  </si>
  <si>
    <t>SUPORTE PARAFUSADO COM PLACA DE ENCAIXE 4" X 2" MÉDIO (1,30 M DO PISO) PARA PONTO ELÉTRICO - FORNECIMENTO E INSTALAÇÃO. AF_03/2023</t>
  </si>
  <si>
    <t>91998</t>
  </si>
  <si>
    <t>TOMADA BAIXA DE EMBUTIR (1 MÓDULO), 2P+T 10 A, SEM SUPORTE E SEM PLACA - FORNECIMENTO E INSTALAÇÃO. AF_03/2023</t>
  </si>
  <si>
    <t>9.4.2. 92001 TOMADA BAIXA DE EMBUTIR (1 MÓDULO), 2P+T 20 A, INCLUINDO SUPORTE E PLACA - FORNECIMENTO E INSTALAÇÃO. AF_03/2023 (UN)</t>
  </si>
  <si>
    <t>91999</t>
  </si>
  <si>
    <t>TOMADA BAIXA DE EMBUTIR (1 MÓDULO), 2P+T 20 A, SEM SUPORTE E SEM PLACA - FORNECIMENTO E INSTALAÇÃO. AF_03/2023</t>
  </si>
  <si>
    <t>9.4.3. 91953 INTERRUPTOR SIMPLES (1 MÓDULO), 10A/250V, INCLUINDO SUPORTE E PLACA - FORNECIMENTO E INSTALAÇÃO. AF_03/2023 (UN)</t>
  </si>
  <si>
    <t>91952</t>
  </si>
  <si>
    <t>INTERRUPTOR SIMPLES (1 MÓDULO), 10A/250V, SEM SUPORTE E SEM PLACA - FORNECIMENTO E INSTALAÇÃO. AF_03/2023</t>
  </si>
  <si>
    <t>9.4.4. 97584 LUMINÁRIA TIPO CALHA, DE SOBREPOR, COM 1 LÂMPADA TUBULAR FLUORESCENTE DE 36 W, COM REATOR DE PARTIDA RÁPIDA - FORNECIMENTO E INSTALAÇÃO. AF_02/2020 (UN)</t>
  </si>
  <si>
    <t>00003780</t>
  </si>
  <si>
    <t>LUMINARIA DE SOBREPOR EM CHAPA DE ACO PARA 1 LAMPADA FLUORESCENTE DE *36* W, ALETADA, COMPLETA (LAMPADA E REATOR INCLUSOS)</t>
  </si>
  <si>
    <t>9.4.5. 97586 LUMINÁRIA TIPO CALHA, DE SOBREPOR, COM 2 LÂMPADAS TUBULARES FLUORESCENTES DE 36 W, COM REATOR DE PARTIDA RÁPIDA - FORNECIMENTO E INSTALAÇÃO. AF_02/2020 (UN)</t>
  </si>
  <si>
    <t>00003799</t>
  </si>
  <si>
    <t>LUMINARIA DE SOBREPOR EM CHAPA DE ACO PARA 2 LAMPADAS FLUORESCENTES DE *36* W, ALETADA, COMPLETA (LAMPADAS E REATOR INCLUSOS)</t>
  </si>
  <si>
    <t>9.4.6. 97601 REFLETOR EM ALUMÍNIO, DE SUPORTE E ALÇA, COM LÂMPADA VAPOR DE MERCÚRIO DE 250 W, COM REATOR ALTO FATOR DE POTÊNCIA - FORNECIMENTO E INSTALAÇÃO. AF_02/2020 (UN)</t>
  </si>
  <si>
    <t>00003749</t>
  </si>
  <si>
    <t>LAMPADA VAPOR MERCURIO 250 W (BASE E40)</t>
  </si>
  <si>
    <t>00039374</t>
  </si>
  <si>
    <t>REATOR INTERNO/INTEGRADO PARA LAMPADA VAPOR METALICO 400 W, ALTO FATOR DE POTENCIA</t>
  </si>
  <si>
    <t>00013390</t>
  </si>
  <si>
    <t>REFLETOR REDONDO EM ALUMINIO ANODIZADO PARA LAMPADA VAPOR DE MERCURIO/SODIO, CORPO EM ALUMINIO COM PINTURA EPOXI, PARA LAMPADA E-27 DE 300 W, COM SUPORTE REDONDO E ALCA REGULAVEL PARA FIXACAO.</t>
  </si>
  <si>
    <t>10.1.1. 99855 CORRIMÃO SIMPLES, DIÂMETRO EXTERNO = 1 1/2", EM AÇO GALVANIZADO. AF_04/2019_PS (M)</t>
  </si>
  <si>
    <t>00007568</t>
  </si>
  <si>
    <t>BUCHA DE NYLON SEM ABA S10, COM PARAFUSO DE 6,10 X 65 MM EM ACO ZINCADO COM ROSCA SOBERBA, CABECA CHATA E FENDA PHILLIPS</t>
  </si>
  <si>
    <t>00011002</t>
  </si>
  <si>
    <t>ELETRODO REVESTIDO AWS - E6013, DIAMETRO IGUAL A 2,50 MM</t>
  </si>
  <si>
    <t>00011033</t>
  </si>
  <si>
    <t>SUPORTE PARA CALHA DE 150 MM EM ACO GALVANIZADO</t>
  </si>
  <si>
    <t>00021012</t>
  </si>
  <si>
    <t>TUBO ACO GALVANIZADO COM COSTURA, CLASSE LEVE, DN 40 MM ( 1 1/2"),  E = 3,00 MM,  *3,48* KG/M (NBR 5580)</t>
  </si>
  <si>
    <t>88251</t>
  </si>
  <si>
    <t>AUXILIAR DE SERRALHEIRO COM ENCARGOS COMPLEMENTARES</t>
  </si>
  <si>
    <t>88315</t>
  </si>
  <si>
    <t>SERRALHEIRO COM ENCARGOS COMPLEMENTARES</t>
  </si>
  <si>
    <t>10.1.2. 103769 PAR DE TABELAS DE BASQUETE DE COMPENSADO NAVAL, COM AROS E REDES - FORNECIMENTO E INSTALAÇÃO. AF_03/2022 (UN)</t>
  </si>
  <si>
    <t>Equipamento</t>
  </si>
  <si>
    <t>00010527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</si>
  <si>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</si>
  <si>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</si>
  <si>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>TOTAL Equipamento:</t>
  </si>
  <si>
    <t>00025400</t>
  </si>
  <si>
    <t>PAR DE TABELAS DE BASQUETE EM COMPENSADO NAVAL, OFICIAL, 1800 X 1200 MM, INCLUINDO ARO DE METAL E REDE EM POLIPROPILENO 100% (SEM SUPORTE DE FIXACAO)</t>
  </si>
  <si>
    <t>97064</t>
  </si>
  <si>
    <t>MONTAGEM E DESMONTAGEM DE ANDAIME TUBULAR TIPO ?TORRE? (EXCLUSIVE ANDAIME E LIMPEZA). AF_03/2024</t>
  </si>
  <si>
    <t>10.1.3. S02432 Poste oficial para volei em aço galvanizado d=3", c/esticador e catraca (par)</t>
  </si>
  <si>
    <t>I01877</t>
  </si>
  <si>
    <t>Poste oficial para volei em aço galvanizado d=3", c/esticador e catraca (cod.3008)</t>
  </si>
  <si>
    <t>10.2.1. 102362 ALAMBRADO PARA QUADRA POLIESPORTIVA, ESTRUTURADO POR TUBOS DE ACO GALVANIZADO, (MONTANTES COM DIAMETRO 2", TRAVESSAS E ESCORAS COM DIÂMETRO 1 ¼"), COM TELA DE ARAME GALVANIZADO, FIO 14 BWG E MALHA QUADRADA 5X5CM (EXCETO MURETA). AF_03/2021 (M2)</t>
  </si>
  <si>
    <t>00043130</t>
  </si>
  <si>
    <t>ARAME GALVANIZADO 12 BWG, D = 2,76 MM (0,048 KG/M) OU 14 BWG, D = 2,11 MM (0,026 KG/M)</t>
  </si>
  <si>
    <t>00007167</t>
  </si>
  <si>
    <t>TELA DE ARAME GALVANIZADA QUADRANGULAR / LOSANGULAR, FIO 2,11 MM (14 BWG), MALHA 5 X 5 CM, H = 2 M</t>
  </si>
  <si>
    <t>00007698</t>
  </si>
  <si>
    <t>TUBO ACO GALVANIZADO COM COSTURA, CLASSE MEDIA, DN 1.1/4", E = *3,25* MM, PESO *3,14* KG/M (NBR 5580)</t>
  </si>
  <si>
    <t>00007696</t>
  </si>
  <si>
    <t>TUBO ACO GALVANIZADO COM COSTURA, CLASSE MEDIA, DN 2", E = *3,65* MM, PESO *5,10* KG/M (NBR 5580)</t>
  </si>
  <si>
    <t>94962</t>
  </si>
  <si>
    <t>CONCRETO MAGRO PARA LASTRO, TRAÇO 1:4,5:4,5 (EM MASSA SECA DE CIMENTO/ AREIA MÉDIA/ BRITA 1) - PREPARO MECÂNICO COM BETONEIRA 400 L. AF_05/2021</t>
  </si>
  <si>
    <t>11.1. 99804 LIMPEZA DE PISO CERÂMICO OU PORCELANATO UTILIZANDO DETERGENTE NEUTRO E ESCOVAÇÃO MANUAL. AF_04/2019 (M2)</t>
  </si>
  <si>
    <t>00044329</t>
  </si>
  <si>
    <t>DETERGENTE NEUTRO USO GERAL, CONCENTRADO</t>
  </si>
  <si>
    <t>100659 ALIZAR DE 5X1,5CM PARA PORTA FIXADO COM PREGOS, PADRÃO MÉDIO - FORNECIMENTO E INSTALAÇÃO. AF_12/2019 (M)</t>
  </si>
  <si>
    <t>00020017</t>
  </si>
  <si>
    <t>GUARNICAO / ALIZAR / VISTA LISA EM MADEIRA MACICA, PARA PORTA  , E = *1* CM, L = *5* CM, CEDRINHO / ANGELIM COMERCIAL / TAURI/ CURUPIXA / PEROBA / CUMARU OU EQUIVALENTE DA REGIAO</t>
  </si>
  <si>
    <t>00039026</t>
  </si>
  <si>
    <t>PREGO DE ACO POLIDO SEM CABECA 15 X 15 (1 1/4 X 13)</t>
  </si>
  <si>
    <t>87367 ARGAMASSA TRAÇO 1:1:6 (EM VOLUME DE CIMENTO, CAL E AREIA MÉDIA ÚMIDA) PARA EMBOÇO/MASSA ÚNICA/ASSENTAMENTO DE ALVENARIA DE VEDAÇÃO, PREPARO MANUAL. AF_08/2019 (M3)</t>
  </si>
  <si>
    <t>00000370</t>
  </si>
  <si>
    <t>AREIA MEDIA - POSTO JAZIDA/FORNECEDOR (RETIRADO NA JAZIDA, SEM TRANSPORTE)</t>
  </si>
  <si>
    <t>00001106</t>
  </si>
  <si>
    <t>CAL HIDRATADA CH-I PARA ARGAMASSAS</t>
  </si>
  <si>
    <t>00001379</t>
  </si>
  <si>
    <t>CIMENTO PORTLAND COMPOSTO CP II-32</t>
  </si>
  <si>
    <t>88629 ARGAMASSA TRAÇO 1:3 (EM VOLUME DE CIMENTO E AREIA MÉDIA ÚMIDA), PREPARO MANUAL. AF_08/2019 (M3)</t>
  </si>
  <si>
    <t>88247 AUXILIAR DE ELETRICISTA COM ENCARGOS COMPLEMENTARES (H)</t>
  </si>
  <si>
    <t>00037370</t>
  </si>
  <si>
    <t>ALIMENTACAO - HORISTA (COLETADO CAIXA - ENCARGOS COMPLEMENTARES)</t>
  </si>
  <si>
    <t>00043484</t>
  </si>
  <si>
    <t>EPI - FAMILIA ELETRICISTA - HORISTA (ENCARGOS COMPLEMENTARES - COLETADO CAIXA)</t>
  </si>
  <si>
    <t>00037372</t>
  </si>
  <si>
    <t>EXAMES - HORISTA (COLETADO CAIXA - ENCARGOS COMPLEMENTARES)</t>
  </si>
  <si>
    <t>00043460</t>
  </si>
  <si>
    <t>FERRAMENTAS - FAMILIA ELETRICISTA - HORISTA (ENCARGOS COMPLEMENTARES - COLETADO CAIXA)</t>
  </si>
  <si>
    <t>00037373</t>
  </si>
  <si>
    <t>SEGURO - HORISTA (COLETADO CAIXA - ENCARGOS COMPLEMENTARES)</t>
  </si>
  <si>
    <t>00037371</t>
  </si>
  <si>
    <t>TRANSPORTE - HORISTA (COLETADO CAIXA - ENCARGOS COMPLEMENTARES)</t>
  </si>
  <si>
    <t>00000247</t>
  </si>
  <si>
    <t>AJUDANTE DE ELETRICISTA (HORISTA)</t>
  </si>
  <si>
    <t>95316</t>
  </si>
  <si>
    <t>CURSO DE CAPACITAÇÃO PARA AUXILIAR DE ELETRICISTA (ENCARGOS COMPLEMENTARES) - HORISTA</t>
  </si>
  <si>
    <t>88248 AUXILIAR DE ENCANADOR OU BOMBEIRO HIDRÁULICO COM ENCARGOS COMPLEMENTARES (H)</t>
  </si>
  <si>
    <t>00043485</t>
  </si>
  <si>
    <t>EPI - FAMILIA ENCANADOR - HORISTA (ENCARGOS COMPLEMENTARES - COLETADO CAIXA)</t>
  </si>
  <si>
    <t>00043461</t>
  </si>
  <si>
    <t>FERRAMENTAS - FAMILIA ENCANADOR - HORISTA (ENCARGOS COMPLEMENTARES - COLETADO CAIXA)</t>
  </si>
  <si>
    <t>00000246</t>
  </si>
  <si>
    <t>AUXILIAR DE ENCANADOR OU BOMBEIRO HIDRAULICO (HORISTA)</t>
  </si>
  <si>
    <t>95317</t>
  </si>
  <si>
    <t>CURSO DE CAPACITAÇÃO PARA AUXILIAR DE ENCANADOR OU BOMBEIRO HIDRÁULICO (ENCARGOS COMPLEMENTARES) - HORISTA</t>
  </si>
  <si>
    <t>88251 AUXILIAR DE SERRALHEIRO COM ENCARGOS COMPLEMENTARES (H)</t>
  </si>
  <si>
    <t>00043489</t>
  </si>
  <si>
    <t>EPI - FAMILIA PEDREIRO - HORISTA (ENCARGOS COMPLEMENTARES - COLETADO CAIXA)</t>
  </si>
  <si>
    <t>00043465</t>
  </si>
  <si>
    <t>FERRAMENTAS - FAMILIA PEDREIRO - HORISTA (ENCARGOS COMPLEMENTARES - COLETADO CAIXA)</t>
  </si>
  <si>
    <t>00000252</t>
  </si>
  <si>
    <t>AJUDANTE DE SERRALHEIRO (HORISTA)</t>
  </si>
  <si>
    <t>95320</t>
  </si>
  <si>
    <t>CURSO DE CAPACITAÇÃO PARA AUXILIAR DE SERRALHEIRO (ENCARGOS COMPLEMENTARES) - HORISTA</t>
  </si>
  <si>
    <t>S03644 Acabamento de superfície de piso de concreto com desempolamento manual (m2)</t>
  </si>
  <si>
    <t>S00153 Alvenaria bloco cerâmico vedação, 9x19x24cm, e=19cm, com argamassa t5 - 1:2:8 (cimento/cal/areia), junta=1cm - Rev.08 (m2)</t>
  </si>
  <si>
    <t>I02657</t>
  </si>
  <si>
    <t>Bloco cerâmico, de vedação, 6 furos horizontais, dim. 9 x 19 x 24 cm</t>
  </si>
  <si>
    <t>S03308</t>
  </si>
  <si>
    <t>Argamassa em volume - cimento, cal e areia traço t-5 (1:2:8) - 1 saco cimento 50 kg / 2 sacos cal 20 kg / 8 padiolas de areia dim 0.35 x 0.45 x 0.13 m - Confecção mecânica e transporte</t>
  </si>
  <si>
    <t>S00091 Alvenaria pedra calcárea argamassada c/ cimento e areia traço t-4 (1:5) - 1 saco cimento 50kg / 5 padiolas areia dim. 0,35z0,45x0,23m - Confecção mecânica e transporte (m3)</t>
  </si>
  <si>
    <t>I04730S</t>
  </si>
  <si>
    <t>Pedra de mao ou pedra rachao para arrimo/fundacao (posto pedreira/fornecedor, sem frete)</t>
  </si>
  <si>
    <t>S01906</t>
  </si>
  <si>
    <t>Argamassa cimento e areia traço t-4 (1:5) - 1 saco cimento 50kg / 5 padiolas areia dim. 0,35z0,45x0,23m - Confecção mecânica e transporte</t>
  </si>
  <si>
    <t>S02283 Aplicação de 01 demão de textura acrílica (m2)</t>
  </si>
  <si>
    <t>S10553</t>
  </si>
  <si>
    <t>Encargos Complementares - Pintor</t>
  </si>
  <si>
    <t>I02210</t>
  </si>
  <si>
    <t>Tinta Textura acrílica</t>
  </si>
  <si>
    <t>l</t>
  </si>
  <si>
    <t>I04783S</t>
  </si>
  <si>
    <t>Pintor (horista)</t>
  </si>
  <si>
    <t>S01903 Argamassa cimento e areia traço t-1 (1:3) - 1 saco cimento 50kg / 3 padiolas areia dim. 0.35 x 0.45 x 0.23 m - Confecção mecânica e transporte (m3)</t>
  </si>
  <si>
    <t>I00370S</t>
  </si>
  <si>
    <t>Areia media - posto jazida/fornecedor (retirado na jazida, sem transporte)</t>
  </si>
  <si>
    <t>I01379S</t>
  </si>
  <si>
    <t>Cimento portland composto cp ii-32</t>
  </si>
  <si>
    <t>S01905 Argamassa cimento e areia traço t-3 (1:3), com aditivo vedacit ou similar- 1 saco cimento 50kg / 3 padiolas areia dim. 0,35x0,45x0,23m / 2kg aditivo vedacit - Confecção mecânica e transporte (m3)</t>
  </si>
  <si>
    <t>I01113</t>
  </si>
  <si>
    <t>Impermeabilizante para concretos e argamassas Vedacit ou similar</t>
  </si>
  <si>
    <t>S01906 Argamassa cimento e areia traço t-4 (1:5) - 1 saco cimento 50kg / 5 padiolas areia dim. 0,35z0,45x0,23m - Confecção mecânica e transporte (m3)</t>
  </si>
  <si>
    <t>S03308 Argamassa em volume - cimento, cal e areia traço t-5 (1:2:8) - 1 saco cimento 50 kg / 2 sacos cal 20 kg / 8 padiolas de areia dim 0.35 x 0.45 x 0.13 m - Confecção mecânica e transporte (m3)</t>
  </si>
  <si>
    <t>I00367S</t>
  </si>
  <si>
    <t>Areia grossa - posto jazida/fornecedor (retirado na jazida,sem transporte)</t>
  </si>
  <si>
    <t>I01106S</t>
  </si>
  <si>
    <t>Cal hidratada ch-i para argamassas</t>
  </si>
  <si>
    <t>S00077 Aterro de caixão de ediificação, com fornec. de areia, adensada com água (m3)</t>
  </si>
  <si>
    <t>I00366S</t>
  </si>
  <si>
    <t>Areia fina - posto jazida/fornecedor (retirado na jazida, sem transporte)</t>
  </si>
  <si>
    <t>S00140 Aço CA - 50 Ø 6,3 a 12,5mm, inclusive corte, dobragem, montagem e colocacao de ferragens nas formas, para superestruturas e fundações - R1 (kg)</t>
  </si>
  <si>
    <t>S10555</t>
  </si>
  <si>
    <t>Encargos Complementares - Armador</t>
  </si>
  <si>
    <t>I00081</t>
  </si>
  <si>
    <t>Aço ca-50   6,3 a 12,5 mm</t>
  </si>
  <si>
    <t>I43132S</t>
  </si>
  <si>
    <t>Arame recozido 16 bwg, d = 1,65 mm (0,016 kg/m) ou 18 bwg, d = 1,25 mm (0,01 kg/m)</t>
  </si>
  <si>
    <t>I39017S</t>
  </si>
  <si>
    <t>Espacador / distanciador circular com entrada lateral, em plastico, para vergalhao *4,2 a 12,5* mm, cobrimento 20 mm</t>
  </si>
  <si>
    <t>I39315S</t>
  </si>
  <si>
    <t>Espacador / distanciador tipo garra dupla, em plastico, cobrimento *20* mm, para ferragens de lajes e fundo de vigas</t>
  </si>
  <si>
    <t>I00378S</t>
  </si>
  <si>
    <t>Armador (horista)</t>
  </si>
  <si>
    <t>90806 BATENTE PARA PORTA DE MADEIRA, FIXAÇÃO COM ARGAMASSA, PADRÃO MÉDIO - FORNECIMENTO E INSTALAÇÃO. AF_12/2019 (UN)</t>
  </si>
  <si>
    <t>00039027</t>
  </si>
  <si>
    <t>PREGO DE ACO POLIDO COM CABECA 19  X 36 (3 1/4  X  9)</t>
  </si>
  <si>
    <t>00007319</t>
  </si>
  <si>
    <t>TINTA ASFALTICA IMPERMEABILIZANTE DISPERSA EM AGUA, PARA MATERIAIS CIMENTICIOS</t>
  </si>
  <si>
    <t>90801</t>
  </si>
  <si>
    <t>BATENTE PARA PORTA DE MADEIRA, PADRÃO MÉDIO - FORNECIMENTO E MONTAGEM. AF_12/2019</t>
  </si>
  <si>
    <t>90801 BATENTE PARA PORTA DE MADEIRA, PADRÃO MÉDIO - FORNECIMENTO E MONTAGEM. AF_12/2019 (UN)</t>
  </si>
  <si>
    <t>00000183</t>
  </si>
  <si>
    <t>BATENTE / PORTAL / ADUELA / MARCO EM MADEIRA MACICA COM REBAIXO, E = *3* CM, L = *14* CM, PARA PORTAS DE  GIRO DE *60 CM A 120* CM  X *210* CM, CEDRINHO / ANGELIM COMERCIAL / TAURI / CURUPIXA / PEROBA / CUMARU OU EQUIVALENTE DA REGIAO (NAO INCLUI ALIZARES)</t>
  </si>
  <si>
    <t>JG</t>
  </si>
  <si>
    <t>00005066</t>
  </si>
  <si>
    <t>PREGO DE ACO POLIDO COM CABECA 12 X 12</t>
  </si>
  <si>
    <t>00005075</t>
  </si>
  <si>
    <t>PREGO DE ACO POLIDO COM CABECA 18 X 30 (2 3/4 X 10)</t>
  </si>
  <si>
    <t>88831 BETONEIRA CAPACIDADE NOMINAL DE 400 L, CAPACIDADE DE MISTURA 280 L, MOTOR ELÉTRICO TRIFÁSICO POTÊNCIA DE 2 CV, SEM CARREGADOR - CHI DIURNO. AF_05/2023 (CHI)</t>
  </si>
  <si>
    <t>88826</t>
  </si>
  <si>
    <t>BETONEIRA CAPACIDADE NOMINAL DE 400 L, CAPACIDADE DE MISTURA 280 L, MOTOR ELÉTRICO TRIFÁSICO POTÊNCIA DE 2 CV, SEM CARREGADOR - DEPRECIAÇÃO. AF_05/2023</t>
  </si>
  <si>
    <t>88827</t>
  </si>
  <si>
    <t>BETONEIRA CAPACIDADE NOMINAL DE 400 L, CAPACIDADE DE MISTURA 280 L, MOTOR ELÉTRICO TRIFÁSICO POTÊNCIA DE 2 CV, SEM CARREGADOR - JUROS. AF_05/2023</t>
  </si>
  <si>
    <t>88830 BETONEIRA CAPACIDADE NOMINAL DE 400 L, CAPACIDADE DE MISTURA 280 L, MOTOR ELÉTRICO TRIFÁSICO POTÊNCIA DE 2 CV, SEM CARREGADOR - CHP DIURNO. AF_05/2023 (CHP)</t>
  </si>
  <si>
    <t>88828</t>
  </si>
  <si>
    <t>BETONEIRA CAPACIDADE NOMINAL DE 400 L, CAPACIDADE DE MISTURA 280 L, MOTOR ELÉTRICO TRIFÁSICO POTÊNCIA DE 2 CV, SEM CARREGADOR - MANUTENÇÃO. AF_05/2023</t>
  </si>
  <si>
    <t>88829</t>
  </si>
  <si>
    <t>BETONEIRA CAPACIDADE NOMINAL DE 400 L, CAPACIDADE DE MISTURA 280 L, MOTOR ELÉTRICO TRIFÁSICO POTÊNCIA DE 2 CV, SEM CARREGADOR - MATERIAIS NA OPERAÇÃO. AF_05/2023</t>
  </si>
  <si>
    <t>88826 BETONEIRA CAPACIDADE NOMINAL DE 400 L, CAPACIDADE DE MISTURA 280 L, MOTOR ELÉTRICO TRIFÁSICO POTÊNCIA DE 2 CV, SEM CARREGADOR - DEPRECIAÇÃO. AF_05/2023 (H)</t>
  </si>
  <si>
    <t>00010535</t>
  </si>
  <si>
    <t>BETONEIRA CAPACIDADE NOMINAL 400 L, CAPACIDADE DE MISTURA  280 L, MOTOR ELETRICO TRIFASICO 220/380 V POTENCIA 2 CV, SEM CARREGADOR</t>
  </si>
  <si>
    <t>88827 BETONEIRA CAPACIDADE NOMINAL DE 400 L, CAPACIDADE DE MISTURA 280 L, MOTOR ELÉTRICO TRIFÁSICO POTÊNCIA DE 2 CV, SEM CARREGADOR - JUROS. AF_05/2023 (H)</t>
  </si>
  <si>
    <t>88828 BETONEIRA CAPACIDADE NOMINAL DE 400 L, CAPACIDADE DE MISTURA 280 L, MOTOR ELÉTRICO TRIFÁSICO POTÊNCIA DE 2 CV, SEM CARREGADOR - MANUTENÇÃO. AF_05/2023 (H)</t>
  </si>
  <si>
    <t>88829 BETONEIRA CAPACIDADE NOMINAL DE 400 L, CAPACIDADE DE MISTURA 280 L, MOTOR ELÉTRICO TRIFÁSICO POTÊNCIA DE 2 CV, SEM CARREGADOR - MATERIAIS NA OPERAÇÃO. AF_05/2023 (H)</t>
  </si>
  <si>
    <t>Especiais</t>
  </si>
  <si>
    <t>00002705</t>
  </si>
  <si>
    <t>ENERGIA ELETRICA ATE 2000 KWH INDUSTRIAL, SEM DEMANDA</t>
  </si>
  <si>
    <t>KWH</t>
  </si>
  <si>
    <t>TOTAL Especiais:</t>
  </si>
  <si>
    <t>88261 CARPINTEIRO DE ESQUADRIA COM ENCARGOS COMPLEMENTARES (H)</t>
  </si>
  <si>
    <t>00043483</t>
  </si>
  <si>
    <t>EPI - FAMILIA CARPINTEIRO DE FORMAS - HORISTA (ENCARGOS COMPLEMENTARES - COLETADO CAIXA)</t>
  </si>
  <si>
    <t>00043459</t>
  </si>
  <si>
    <t>FERRAMENTAS - FAMILIA CARPINTEIRO DE FORMAS - HORISTA (ENCARGOS COMPLEMENTARES - COLETADO CAIXA)</t>
  </si>
  <si>
    <t>00001214</t>
  </si>
  <si>
    <t>CARPINTEIRO DE ESQUADRIAS (HORISTA)</t>
  </si>
  <si>
    <t>95329</t>
  </si>
  <si>
    <t>CURSO DE CAPACITAÇÃO PARA CARPINTEIRO DE ESQUADRIA (ENCARGOS COMPLEMENTARES) - HORISTA</t>
  </si>
  <si>
    <t>88262 CARPINTEIRO DE FORMAS COM ENCARGOS COMPLEMENTARES (H)</t>
  </si>
  <si>
    <t>00001213</t>
  </si>
  <si>
    <t>CARPINTEIRO DE FORMAS (HORISTA)</t>
  </si>
  <si>
    <t>95330</t>
  </si>
  <si>
    <t>CURSO DE CAPACITAÇÃO PARA CARPINTEIRO DE FÔRMAS (ENCARGOS COMPLEMENTARES) - HORISTA</t>
  </si>
  <si>
    <t>94964 CONCRETO FCK = 20MPA, TRAÇO 1:2,7:3 (EM MASSA SECA DE CIMENTO/ AREIA MÉDIA/ BRITA 1) - PREPARO MECÂNICO COM BETONEIRA 400 L. AF_05/2021 (M3)</t>
  </si>
  <si>
    <t>Equipamento Custo Horário</t>
  </si>
  <si>
    <t>88831</t>
  </si>
  <si>
    <t>BETONEIRA CAPACIDADE NOMINAL DE 400 L, CAPACIDADE DE MISTURA 280 L, MOTOR ELÉTRICO TRIFÁSICO POTÊNCIA DE 2 CV, SEM CARREGADOR - CHI DIURNO. AF_05/2023</t>
  </si>
  <si>
    <t>CHI</t>
  </si>
  <si>
    <t>88830</t>
  </si>
  <si>
    <t>BETONEIRA CAPACIDADE NOMINAL DE 400 L, CAPACIDADE DE MISTURA 280 L, MOTOR ELÉTRICO TRIFÁSICO POTÊNCIA DE 2 CV, SEM CARREGADOR - CHP DIURNO. AF_05/2023</t>
  </si>
  <si>
    <t>CHP</t>
  </si>
  <si>
    <t>TOTAL Equipamento Custo Horário:</t>
  </si>
  <si>
    <t>00004721</t>
  </si>
  <si>
    <t>PEDRA BRITADA N. 1 (9,5 a 19 MM) POSTO PEDREIRA/FORNECEDOR, SEM FRETE</t>
  </si>
  <si>
    <t>88377</t>
  </si>
  <si>
    <t>OPERADOR DE BETONEIRA ESTACIONÁRIA/MISTURADOR COM ENCARGOS COMPLEMENTARES</t>
  </si>
  <si>
    <t>94962 CONCRETO MAGRO PARA LASTRO, TRAÇO 1:4,5:4,5 (EM MASSA SECA DE CIMENTO/ AREIA MÉDIA/ BRITA 1) - PREPARO MECÂNICO COM BETONEIRA 400 L. AF_05/2021 (M3)</t>
  </si>
  <si>
    <t>95316 CURSO DE CAPACITAÇÃO PARA AUXILIAR DE ELETRICISTA (ENCARGOS COMPLEMENTARES) - HORISTA (H)</t>
  </si>
  <si>
    <t>95317 CURSO DE CAPACITAÇÃO PARA AUXILIAR DE ENCANADOR OU BOMBEIRO HIDRÁULICO (ENCARGOS COMPLEMENTARES) - HORISTA (H)</t>
  </si>
  <si>
    <t>95320 CURSO DE CAPACITAÇÃO PARA AUXILIAR DE SERRALHEIRO (ENCARGOS COMPLEMENTARES) - HORISTA (H)</t>
  </si>
  <si>
    <t>95329 CURSO DE CAPACITAÇÃO PARA CARPINTEIRO DE ESQUADRIA (ENCARGOS COMPLEMENTARES) - HORISTA (H)</t>
  </si>
  <si>
    <t>95330 CURSO DE CAPACITAÇÃO PARA CARPINTEIRO DE FÔRMAS (ENCARGOS COMPLEMENTARES) - HORISTA (H)</t>
  </si>
  <si>
    <t>95332 CURSO DE CAPACITAÇÃO PARA ELETRICISTA (ENCARGOS COMPLEMENTARES) - HORISTA (H)</t>
  </si>
  <si>
    <t>00002436</t>
  </si>
  <si>
    <t>ELETRICISTA (HORISTA)</t>
  </si>
  <si>
    <t>95335 CURSO DE CAPACITAÇÃO PARA ENCANADOR OU BOMBEIRO HIDRÁULICO (ENCARGOS COMPLEMENTARES) - HORISTA (H)</t>
  </si>
  <si>
    <t>00002696</t>
  </si>
  <si>
    <t>ENCANADOR OU BOMBEIRO HIDRAULICO (HORISTA)</t>
  </si>
  <si>
    <t>95341 CURSO DE CAPACITAÇÃO PARA MARMORISTA/GRANITEIRO (ENCARGOS COMPLEMENTARES) - HORISTA (H)</t>
  </si>
  <si>
    <t>00004755</t>
  </si>
  <si>
    <t>MARMORISTA / GRANITEIRO (HORISTA)</t>
  </si>
  <si>
    <t>95344 CURSO DE CAPACITAÇÃO PARA MONTADOR DE ESTRUTURA METÁLICA (ENCARGOS COMPLEMENTARES) - HORISTA (H)</t>
  </si>
  <si>
    <t>00044497</t>
  </si>
  <si>
    <t>MONTADOR DE ESTRUTURAS METALICAS HORISTA</t>
  </si>
  <si>
    <t>95389 CURSO DE CAPACITAÇÃO PARA OPERADOR DE BETONEIRA ESTACIONÁRIA/MISTURADOR (ENCARGOS COMPLEMENTARES) - HORISTA (H)</t>
  </si>
  <si>
    <t>00037666</t>
  </si>
  <si>
    <t>OPERADOR DE BETONEIRA ESTACIONARIA / MISTURADOR (HORISTA)</t>
  </si>
  <si>
    <t>95371 CURSO DE CAPACITAÇÃO PARA PEDREIRO (ENCARGOS COMPLEMENTARES) - HORISTA (H)</t>
  </si>
  <si>
    <t>00004750</t>
  </si>
  <si>
    <t>PEDREIRO (HORISTA)</t>
  </si>
  <si>
    <t>95372 CURSO DE CAPACITAÇÃO PARA PINTOR (ENCARGOS COMPLEMENTARES) - HORISTA (H)</t>
  </si>
  <si>
    <t>00004783</t>
  </si>
  <si>
    <t>PINTOR (HORISTA)</t>
  </si>
  <si>
    <t>95374 CURSO DE CAPACITAÇÃO PARA PINTOR PARA TINTA EPÓXI (ENCARGOS COMPLEMENTARES) - HORISTA (H)</t>
  </si>
  <si>
    <t>00004785</t>
  </si>
  <si>
    <t>PINTOR PARA TINTA EPOXI (HORISTA)</t>
  </si>
  <si>
    <t>95377 CURSO DE CAPACITAÇÃO PARA SERRALHEIRO (ENCARGOS COMPLEMENTARES) - HORISTA (H)</t>
  </si>
  <si>
    <t>00006110</t>
  </si>
  <si>
    <t>SERRALHEIRO (HORISTA)</t>
  </si>
  <si>
    <t>95378 CURSO DE CAPACITAÇÃO PARA SERVENTE (ENCARGOS COMPLEMENTARES) - HORISTA (H)</t>
  </si>
  <si>
    <t>00006111</t>
  </si>
  <si>
    <t>SERVENTE DE OBRAS (HORISTA)</t>
  </si>
  <si>
    <t>S03310 Chapisco em parede com argamassa traço t1 - 1:3 (cimento / areia) - Revisado 08/2015 (m2)</t>
  </si>
  <si>
    <t>S01903</t>
  </si>
  <si>
    <t>Argamassa cimento e areia traço t-1 (1:3) - 1 saco cimento 50kg / 3 padiolas areia dim. 0.35 x 0.45 x 0.23 m - Confecção mecânica e transporte</t>
  </si>
  <si>
    <t>S00126 Concreto simples fabricado na obra, fck=15 mpa, lançado e adensado (m3)</t>
  </si>
  <si>
    <t>S00125</t>
  </si>
  <si>
    <t>Concreto simples fck= 15 MPA (b1/b2), fabricado na obra, sem lançamento e adensamento</t>
  </si>
  <si>
    <t>S07692</t>
  </si>
  <si>
    <t>Lançamento de concreto simples fabricado na obra, inclusive adensamento e acabamento em peças da superestrutura</t>
  </si>
  <si>
    <t>S00125 Concreto simples fck= 15 MPA (b1/b2), fabricado na obra, sem lançamento e adensamento (m3)</t>
  </si>
  <si>
    <t>I04721S</t>
  </si>
  <si>
    <t>Pedra britada n. 1 (9,5 a 19 mm) posto pedreira/fornecedor,sem frete</t>
  </si>
  <si>
    <t>I04718S</t>
  </si>
  <si>
    <t>Pedra britada n. 2 (19 a 38 mm) posto pedreira/fornecedor, sem frete</t>
  </si>
  <si>
    <t>S00096 Concreto simples usinado fck=15mpa, bombeado, lançado e adensado em superestrura (m3)</t>
  </si>
  <si>
    <t>I00634</t>
  </si>
  <si>
    <t>Concreto usinado bombeavel b0-b1 fck=15mpa</t>
  </si>
  <si>
    <t>I44535S</t>
  </si>
  <si>
    <t>Servico de bombeamento de concreto com consumo minimo de 40m3, (disponibilizacao de bomba), sem o lancamento</t>
  </si>
  <si>
    <t>S00128</t>
  </si>
  <si>
    <t>Lançamento de concreto usinado, bombeado, em peças armadas da superestrutura, inclusive colocação, adensamento e acabamento</t>
  </si>
  <si>
    <t>S00098 Concreto simples usinado fck=25mpa, bombeado, lançado e adensado em superestrutura (m3)</t>
  </si>
  <si>
    <t>I34493S</t>
  </si>
  <si>
    <t>Concreto usinado bombeavel, classe de resistencia c25, com brita 0 e 1, slump = 100 +/- 20 mm, exclui servico de bombeamento (nbr 8953)</t>
  </si>
  <si>
    <t>S09182 Demolição de concreto com martelete e compressor (m3)</t>
  </si>
  <si>
    <t>EQUIPAMENTOS</t>
  </si>
  <si>
    <t>QUANT</t>
  </si>
  <si>
    <t>UTILIZAÇÃO</t>
  </si>
  <si>
    <t>CUSTO OPERACIONAL</t>
  </si>
  <si>
    <t>CUSTO HORÁRIO</t>
  </si>
  <si>
    <t>PROD</t>
  </si>
  <si>
    <t>IMPR</t>
  </si>
  <si>
    <t>I02463</t>
  </si>
  <si>
    <t>Compressor 250 pcm (atlas copco - xa-120dd - 94,0 hp ou equivalente)</t>
  </si>
  <si>
    <t>I02490</t>
  </si>
  <si>
    <t>Rompedor 56,0 pcm / 1150 ipm (atlas copco -tex 11 ou equivalente)</t>
  </si>
  <si>
    <t>TOTAL EQUIPAMENTOS:</t>
  </si>
  <si>
    <t>Custo Horário da Execução:</t>
  </si>
  <si>
    <t>Produção da Equipe:</t>
  </si>
  <si>
    <t>Custo Unitário da Execução:</t>
  </si>
  <si>
    <t>Custo Direto Total:</t>
  </si>
  <si>
    <t>88264 ELETRICISTA COM ENCARGOS COMPLEMENTARES (H)</t>
  </si>
  <si>
    <t>95332</t>
  </si>
  <si>
    <t>CURSO DE CAPACITAÇÃO PARA ELETRICISTA (ENCARGOS COMPLEMENTARES) - HORISTA</t>
  </si>
  <si>
    <t>88267 ENCANADOR OU BOMBEIRO HIDRÁULICO COM ENCARGOS COMPLEMENTARES (H)</t>
  </si>
  <si>
    <t>95335</t>
  </si>
  <si>
    <t>CURSO DE CAPACITAÇÃO PARA ENCANADOR OU BOMBEIRO HIDRÁULICO (ENCARGOS COMPLEMENTARES) - HORISTA</t>
  </si>
  <si>
    <t>86884 ENGATE FLEXÍVEL EM PLÁSTICO BRANCO, 1/2" X 30CM - FORNECIMENTO E INSTALAÇÃO. AF_01/2020 (UN)</t>
  </si>
  <si>
    <t>S10555 Encargos Complementares - Armador (h)</t>
  </si>
  <si>
    <t>I00158</t>
  </si>
  <si>
    <t>Almoço (Participação do empregador)</t>
  </si>
  <si>
    <t>I10585</t>
  </si>
  <si>
    <t>Arco de serra</t>
  </si>
  <si>
    <t>I12893S</t>
  </si>
  <si>
    <t>Bota de seguranca com biqueira de aco e colarinho acolchoado</t>
  </si>
  <si>
    <t>I12894S</t>
  </si>
  <si>
    <t>Capa para chuva em pvc com forro de poliester, com capuz (amarela ou azul)</t>
  </si>
  <si>
    <t>I12895S</t>
  </si>
  <si>
    <t>Capacete de seguranca aba frontal com suspensao de polietileno, sem jugular (classe b)</t>
  </si>
  <si>
    <t>I10492</t>
  </si>
  <si>
    <t>Cesta Básica</t>
  </si>
  <si>
    <t>I10517</t>
  </si>
  <si>
    <t>Exames admissionais/demissionais (checkup)</t>
  </si>
  <si>
    <t>cj</t>
  </si>
  <si>
    <t>I00941</t>
  </si>
  <si>
    <t>Fardamento com mangas curta</t>
  </si>
  <si>
    <t>I12892S</t>
  </si>
  <si>
    <t>Luva raspa de couro, cano curto (punho *7* cm)</t>
  </si>
  <si>
    <t>I01651</t>
  </si>
  <si>
    <t>Óculos branco proteção</t>
  </si>
  <si>
    <t>pr</t>
  </si>
  <si>
    <t>I10596</t>
  </si>
  <si>
    <t>Protetor auricular</t>
  </si>
  <si>
    <t>I10599</t>
  </si>
  <si>
    <t>Protetor solar fps 30 com 120ml</t>
  </si>
  <si>
    <t>I10761</t>
  </si>
  <si>
    <t>Refeição - café da manhã ( café com leite e dois pães com manteiga)</t>
  </si>
  <si>
    <t>I10362</t>
  </si>
  <si>
    <t>Seguro de vida e acidente em grupo</t>
  </si>
  <si>
    <t>I10586</t>
  </si>
  <si>
    <t>Torquesa</t>
  </si>
  <si>
    <t>I02378</t>
  </si>
  <si>
    <t>Vale transporte</t>
  </si>
  <si>
    <t>S10551 Encargos Complementares - Carpinteiro (h)</t>
  </si>
  <si>
    <t>I10579</t>
  </si>
  <si>
    <t>Chave de fenda chata 30 cm</t>
  </si>
  <si>
    <t>I10578</t>
  </si>
  <si>
    <t>Formão grande</t>
  </si>
  <si>
    <t>I11248</t>
  </si>
  <si>
    <t>Furadeira e Parafusadeira eletrica Bosch ou Similar profissional</t>
  </si>
  <si>
    <t>I11244</t>
  </si>
  <si>
    <t>Martelo com unha</t>
  </si>
  <si>
    <t>I11249</t>
  </si>
  <si>
    <t>Serra circular eletrica portatil</t>
  </si>
  <si>
    <t>I10577</t>
  </si>
  <si>
    <t>Serrote 40cm</t>
  </si>
  <si>
    <t>S10552 Encargos Complementares - Eletricista (h)</t>
  </si>
  <si>
    <t>I11240</t>
  </si>
  <si>
    <t>Alicate com isolamento</t>
  </si>
  <si>
    <t>I11241</t>
  </si>
  <si>
    <t>Alicate volt-amperimetro</t>
  </si>
  <si>
    <t>I11242</t>
  </si>
  <si>
    <t>Chave inglesa 12"</t>
  </si>
  <si>
    <t>S10554 Encargos Complementares - Encanador (h)</t>
  </si>
  <si>
    <t>I10592</t>
  </si>
  <si>
    <t>Lima chata 12"</t>
  </si>
  <si>
    <t>I10593</t>
  </si>
  <si>
    <t>Praio simples 30cm</t>
  </si>
  <si>
    <t>I11256</t>
  </si>
  <si>
    <t>Tarracha para tubos PVC de 1 1/2"</t>
  </si>
  <si>
    <t>I11257</t>
  </si>
  <si>
    <t>Tarracha para tubos PVC de 1 1/4"</t>
  </si>
  <si>
    <t>I11255</t>
  </si>
  <si>
    <t>Tarracha para tubos PVC de 1"</t>
  </si>
  <si>
    <t>I11253</t>
  </si>
  <si>
    <t>Tarracha para tubos PVC de 1/2"</t>
  </si>
  <si>
    <t>I11254</t>
  </si>
  <si>
    <t>Tarracha para tubos PVC de 3/4"</t>
  </si>
  <si>
    <t>S10550 Encargos Complementares - Pedreiro (h)</t>
  </si>
  <si>
    <t>I04722</t>
  </si>
  <si>
    <t>Colher de pedreiro</t>
  </si>
  <si>
    <t>I04174</t>
  </si>
  <si>
    <t>Desempenadeira de aço lisa, cabo madeira, ref:143, Atlas ou similar</t>
  </si>
  <si>
    <t>I11245</t>
  </si>
  <si>
    <t>Desempoladeira de madeira 12x22</t>
  </si>
  <si>
    <t>I11246</t>
  </si>
  <si>
    <t>Escala métrica de bambú</t>
  </si>
  <si>
    <t>I11264</t>
  </si>
  <si>
    <t>Marreta de 1/2 kg com cabo</t>
  </si>
  <si>
    <t>I11265</t>
  </si>
  <si>
    <t>Martelo de borracha com cabo</t>
  </si>
  <si>
    <t>I11243</t>
  </si>
  <si>
    <t>Martelo sem unha</t>
  </si>
  <si>
    <t>I10789</t>
  </si>
  <si>
    <t>Nível de bolha de madeira</t>
  </si>
  <si>
    <t>I10790</t>
  </si>
  <si>
    <t>Prumo de face</t>
  </si>
  <si>
    <t>I10282</t>
  </si>
  <si>
    <t>Regua de alumínio c/ 2,00m (para pedreiro)</t>
  </si>
  <si>
    <t>I11247</t>
  </si>
  <si>
    <t>Serra mármore</t>
  </si>
  <si>
    <t>S10553 Encargos Complementares - Pintor (h)</t>
  </si>
  <si>
    <t>I11252</t>
  </si>
  <si>
    <t>Escada de aluminio de abrir com 7 degraus</t>
  </si>
  <si>
    <t>I04725</t>
  </si>
  <si>
    <t>Espátula</t>
  </si>
  <si>
    <t>I11251</t>
  </si>
  <si>
    <t>Pincel de seda 2"</t>
  </si>
  <si>
    <t>I11250</t>
  </si>
  <si>
    <t>Rolo lã de carneiro 20cm</t>
  </si>
  <si>
    <t>I10583</t>
  </si>
  <si>
    <t>Trincha 3"</t>
  </si>
  <si>
    <t>S10549 Encargos Complementares - Servente (h)</t>
  </si>
  <si>
    <t>I02711S</t>
  </si>
  <si>
    <t>Carrinho de mao de aco capacidade 50 a 60 l, pneu com camara</t>
  </si>
  <si>
    <t>I04729</t>
  </si>
  <si>
    <t>Marreta 1 kg com cabo</t>
  </si>
  <si>
    <t>I10788</t>
  </si>
  <si>
    <t>Pá quadrada</t>
  </si>
  <si>
    <t>I04728</t>
  </si>
  <si>
    <t>Talhadeira chata 10"</t>
  </si>
  <si>
    <t>S02497 Escavação manual de vala ou cava em material de 1ª categoria, profundidade até 1,50m (m3)</t>
  </si>
  <si>
    <t>90830 FECHADURA DE EMBUTIR COM CILINDRO, EXTERNA, COMPLETA, ACABAMENTO PADRÃO MÉDIO, INCLUSO EXECUÇÃO DE FURO - FORNECIMENTO E INSTALAÇÃO. AF_12/2019 (UN)</t>
  </si>
  <si>
    <t>00003081</t>
  </si>
  <si>
    <t>FECHADURA ESPELHO PARA PORTA EXTERNA, EM ACO INOX (MAQUINA, TESTA E CONTRA-TESTA) E EM ZAMAC (MACANETA, LINGUETA E TRINCOS) COM ACABAMENTO CROMADO, MAQUINA DE 55 MM, INCLUINDO CHAVE TIPO CILINDRO</t>
  </si>
  <si>
    <t>CJ</t>
  </si>
  <si>
    <t>S00115 Forma plana para estruturas, em compensado resinado de 12mm, 02 usos, inclusive escoramento - Rev 02_04/2022 (m2)</t>
  </si>
  <si>
    <t>S10551</t>
  </si>
  <si>
    <t>Encargos Complementares - Carpinteiro</t>
  </si>
  <si>
    <t>I43130S</t>
  </si>
  <si>
    <t>Arame galvanizado 12 bwg, d = 2,76 mm (0,048 kg/m) ou 14 bwg, d = 2,11 mm (0,026 kg/m)</t>
  </si>
  <si>
    <t>I00630</t>
  </si>
  <si>
    <t>Compensado resinado 12mm - Madeirit ou similar</t>
  </si>
  <si>
    <t>I02692S</t>
  </si>
  <si>
    <t>Desmoldante protetor para formas de madeira, de base oleosaemulsionada em agua</t>
  </si>
  <si>
    <t>I01569</t>
  </si>
  <si>
    <t>Madeira mista serrada (barrote) 6 x 6cm - 0,0036 m3/m (angelim, louro)</t>
  </si>
  <si>
    <t>I05068S</t>
  </si>
  <si>
    <t>Prego de aco polido com cabeca 17 x 21 (2 x 11)</t>
  </si>
  <si>
    <t>I05069S</t>
  </si>
  <si>
    <t>Prego de aco polido com cabeca 17 x 27 (2 1/2 x 11)</t>
  </si>
  <si>
    <t>I04509S</t>
  </si>
  <si>
    <t>Sarrafo *2,5 x 10* cm em pinus, mista ou equivalente da regiao - bruta</t>
  </si>
  <si>
    <t>I06193S</t>
  </si>
  <si>
    <t>Tabua nao aparelhada *2,5 x 20* cm, em macaranduba/massaranduba, angelim ou equivalente da regiao - bruta</t>
  </si>
  <si>
    <t>I01213S</t>
  </si>
  <si>
    <t>Carpinteiro de formas (horista)</t>
  </si>
  <si>
    <t>91952 INTERRUPTOR SIMPLES (1 MÓDULO), 10A/250V, SEM SUPORTE E SEM PLACA - FORNECIMENTO E INSTALAÇÃO. AF_03/2023 (UN)</t>
  </si>
  <si>
    <t>00038112</t>
  </si>
  <si>
    <t>INTERRUPTOR SIMPLES 10A, 250V (APENAS MODULO)</t>
  </si>
  <si>
    <t>86904 LAVATÓRIO LOUÇA BRANCA SUSPENSO, 29,5 X 39CM OU EQUIVALENTE, PADRÃO POPULAR - FORNECIMENTO E INSTALAÇÃO. AF_01/2020 (UN)</t>
  </si>
  <si>
    <t>00010425</t>
  </si>
  <si>
    <t>LAVATORIO DE LOUCA BRANCA, SUSPENSO (SEM COLUNA), DIMENSOES *40 X 30* CM</t>
  </si>
  <si>
    <t>00037329</t>
  </si>
  <si>
    <t>REJUNTE EPOXI, QUALQUER COR</t>
  </si>
  <si>
    <t>S07692 Lançamento de concreto simples fabricado na obra, inclusive adensamento e acabamento em peças da superestrutura (m3)</t>
  </si>
  <si>
    <t>S00128 Lançamento de concreto usinado, bombeado, em peças armadas da superestrutura, inclusive colocação, adensamento e acabamento (m3)</t>
  </si>
  <si>
    <t>88274 MARMORISTA/GRANITEIRO COM ENCARGOS COMPLEMENTARES (H)</t>
  </si>
  <si>
    <t>95341</t>
  </si>
  <si>
    <t>CURSO DE CAPACITAÇÃO PARA MARMORISTA/GRANITEIRO (ENCARGOS COMPLEMENTARES) - HORISTA</t>
  </si>
  <si>
    <t>88278 MONTADOR DE ESTRUTURA METÁLICA COM ENCARGOS COMPLEMENTARES (H)</t>
  </si>
  <si>
    <t>00043488</t>
  </si>
  <si>
    <t>EPI - FAMILIA OPERADOR ESCAVADEIRA - HORISTA (ENCARGOS COMPLEMENTARES - COLETADO CAIXA)</t>
  </si>
  <si>
    <t>00043464</t>
  </si>
  <si>
    <t>FERRAMENTAS - FAMILIA OPERADOR ESCAVADEIRA - HORISTA (ENCARGOS COMPLEMENTARES - COLETADO CAIXA)</t>
  </si>
  <si>
    <t>95344</t>
  </si>
  <si>
    <t>CURSO DE CAPACITAÇÃO PARA MONTADOR DE ESTRUTURA METÁLICA (ENCARGOS COMPLEMENTARES) - HORISTA</t>
  </si>
  <si>
    <t>97064 MONTAGEM E DESMONTAGEM DE ANDAIME TUBULAR TIPO TORRE (EXCLUSIVE ANDAIME E LIMPEZA). AF_03/2024 (M)</t>
  </si>
  <si>
    <t>88278</t>
  </si>
  <si>
    <t>MONTADOR DE ESTRUTURA METÁLICA COM ENCARGOS COMPLEMENTARES</t>
  </si>
  <si>
    <t>100251</t>
  </si>
  <si>
    <t>TRANSPORTE HORIZONTAL MANUAL, DE TUBO DE AÇO CARBONO LEVE OU MÉDIO, PRETO OU GALVANIZADO, COM DIÂMETRO MAIOR QUE 32 MM E MENOR OU IGUAL A 65 MM (UNIDADE: MXKM). AF_07/2019</t>
  </si>
  <si>
    <t>MXKM</t>
  </si>
  <si>
    <t>88377 OPERADOR DE BETONEIRA ESTACIONÁRIA/MISTURADOR COM ENCARGOS COMPLEMENTARES (H)</t>
  </si>
  <si>
    <t>95389</t>
  </si>
  <si>
    <t>CURSO DE CAPACITAÇÃO PARA OPERADOR DE BETONEIRA ESTACIONÁRIA/MISTURADOR (ENCARGOS COMPLEMENTARES) - HORISTA</t>
  </si>
  <si>
    <t>88309 PEDREIRO COM ENCARGOS COMPLEMENTARES (H)</t>
  </si>
  <si>
    <t>95371</t>
  </si>
  <si>
    <t>CURSO DE CAPACITAÇÃO PARA PEDREIRO (ENCARGOS COMPLEMENTARES) - HORISTA</t>
  </si>
  <si>
    <t>88310 PINTOR COM ENCARGOS COMPLEMENTARES (H)</t>
  </si>
  <si>
    <t>00043490</t>
  </si>
  <si>
    <t>EPI - FAMILIA PINTOR - HORISTA (ENCARGOS COMPLEMENTARES - COLETADO CAIXA)</t>
  </si>
  <si>
    <t>00043466</t>
  </si>
  <si>
    <t>FERRAMENTAS - FAMILIA PINTOR - HORISTA (ENCARGOS COMPLEMENTARES - COLETADO CAIXA)</t>
  </si>
  <si>
    <t>95372</t>
  </si>
  <si>
    <t>CURSO DE CAPACITAÇÃO PARA PINTOR (ENCARGOS COMPLEMENTARES) - HORISTA</t>
  </si>
  <si>
    <t>88312 PINTOR PARA TINTA EPÓXI COM ENCARGOS COMPLEMENTARES (H)</t>
  </si>
  <si>
    <t>95374</t>
  </si>
  <si>
    <t>CURSO DE CAPACITAÇÃO PARA PINTOR PARA TINTA EPÓXI (ENCARGOS COMPLEMENTARES) - HORISTA</t>
  </si>
  <si>
    <t>102234 PINTURA IMUNIZANTE PARA MADEIRA, 2 DEMÃOS. AF_01/2021 (M2)</t>
  </si>
  <si>
    <t>00007340</t>
  </si>
  <si>
    <t>IMUNIZANTE PARA MADEIRA, INCOLOR</t>
  </si>
  <si>
    <t>90822 PORTA DE MADEIRA PARA PINTURA, SEMI-OCA (LEVE OU MÉDIA), 80X210CM, ESPESSURA DE 3,5CM, INCLUSO DOBRADIÇAS - FORNECIMENTO E INSTALAÇÃO. AF_12/2019 (UN)</t>
  </si>
  <si>
    <t>00002432</t>
  </si>
  <si>
    <t>DOBRADICA EM ACO/FERRO, 3 1/2" X  3", E= 1,9  A 2 MM, COM ANEL,  CROMADO OU ZINCADO, TAMPA BOLA, COM PARAFUSOS</t>
  </si>
  <si>
    <t>00011055</t>
  </si>
  <si>
    <t>PARAFUSO ROSCA SOBERBA ZINCADO CABECA CHATA FENDA SIMPLES 3,5 X 25 MM (1 ")</t>
  </si>
  <si>
    <t>00010555</t>
  </si>
  <si>
    <t>PORTA DE MADEIRA, FOLHA MEDIA (NBR 15930) DE 800 X 2100 MM, DE 35 MM A 40 MM DE ESPESSURA, NUCLEO SEMI-SOLIDO (SARRAFEADO), CAPA LISA EM HDF, ACABAMENTO EM PRIMER PARA PINTURA</t>
  </si>
  <si>
    <t>90823 PORTA DE MADEIRA PARA PINTURA, SEMI-OCA (LEVE OU MÉDIA), 90X210CM, ESPESSURA DE 3,5CM, INCLUSO DOBRADIÇAS - FORNECIMENTO E INSTALAÇÃO. AF_12/2019 (UN)</t>
  </si>
  <si>
    <t>00010556</t>
  </si>
  <si>
    <t>PORTA DE MADEIRA, FOLHA MEDIA (NBR 15930) DE 900 X 2100 MM, DE 35 MM A 40 MM DE ESPESSURA, NUCLEO SEMI-SOLIDO (SARRAFEADO), CAPA LISA EM HDF, ACABAMENTO EM PRIMER PARA PINTURA</t>
  </si>
  <si>
    <t>S02287 Pintura de acabamento com aplicação de 02 demãos de tinta PVA latex para exteriores - cores convencionais (m2)</t>
  </si>
  <si>
    <t>I02231</t>
  </si>
  <si>
    <t>Tinta pva látex para exterior - coralmur branco gelo</t>
  </si>
  <si>
    <t>S02323 Pintura p/ piso c/ aplicação de 2 demãos tinta novacor, cores cerâmica, concreto, verde ou azul - aplicação c/ rôlo - R1 (m2)</t>
  </si>
  <si>
    <t>I02229</t>
  </si>
  <si>
    <t>Tinta novacor piso ou similar</t>
  </si>
  <si>
    <t>S02282 Preparo de superfície com lixamento e aplicação de 01 demão de líquido selador acrílico (m2)</t>
  </si>
  <si>
    <t>I01332</t>
  </si>
  <si>
    <t>Líquido selador acrílico</t>
  </si>
  <si>
    <t>I03767S</t>
  </si>
  <si>
    <t>Lixa em folha para parede ou madeira, numero 120, cor vermelha</t>
  </si>
  <si>
    <t>S03318 Reboco especial de parede 2cm com argamassa traço t3 - 1:3 cimento / areia / vedacit (m2)</t>
  </si>
  <si>
    <t>S01905</t>
  </si>
  <si>
    <t>Argamassa cimento e areia traço t-3 (1:3), com aditivo vedacit ou similar- 1 saco cimento 50kg / 3 padiolas areia dim. 0,35x0,45x0,23m / 2kg aditivo vedacit - Confecção mecânica e transporte</t>
  </si>
  <si>
    <t>S02624 Remoção e reposição de meio-fio (m)</t>
  </si>
  <si>
    <t>S00126</t>
  </si>
  <si>
    <t>Concreto simples fabricado na obra, fck=15 mpa, lançado e adensado</t>
  </si>
  <si>
    <t>88315 SERRALHEIRO COM ENCARGOS COMPLEMENTARES (H)</t>
  </si>
  <si>
    <t>95377</t>
  </si>
  <si>
    <t>CURSO DE CAPACITAÇÃO PARA SERRALHEIRO (ENCARGOS COMPLEMENTARES) - HORISTA</t>
  </si>
  <si>
    <t>88316 SERVENTE COM ENCARGOS COMPLEMENTARES (H)</t>
  </si>
  <si>
    <t>00043491</t>
  </si>
  <si>
    <t>EPI - FAMILIA SERVENTE - HORISTA (ENCARGOS COMPLEMENTARES - COLETADO CAIXA)</t>
  </si>
  <si>
    <t>00043467</t>
  </si>
  <si>
    <t>FERRAMENTAS - FAMILIA SERVENTE - HORISTA (ENCARGOS COMPLEMENTARES - COLETADO CAIXA)</t>
  </si>
  <si>
    <t>95378</t>
  </si>
  <si>
    <t>CURSO DE CAPACITAÇÃO PARA SERVENTE (ENCARGOS COMPLEMENTARES) - HORISTA</t>
  </si>
  <si>
    <t>86882 SIFÃO DO TIPO GARRAFA/COPO EM PVC 1.1/4 X 1.1/2" - FORNECIMENTO E INSTALAÇÃO. AF_01/2020 (UN)</t>
  </si>
  <si>
    <t>91946 SUPORTE PARAFUSADO COM PLACA DE ENCAIXE 4" X 2" MÉDIO (1,30 M DO PISO) PARA PONTO ELÉTRICO - FORNECIMENTO E INSTALAÇÃO. AF_03/2023 (UN)</t>
  </si>
  <si>
    <t>00038094</t>
  </si>
  <si>
    <t>ESPELHO / PLACA DE 3 POSTOS 4" X 2", PARA INSTALACAO DE TOMADAS E INTERRUPTORES</t>
  </si>
  <si>
    <t>00038099</t>
  </si>
  <si>
    <t>SUPORTE DE FIXACAO PARA ESPELHO / PLACA 4" X 2", PARA 3 MODULOS, PARA INSTALACAO DE TOMADAS E INTERRUPTORES (SOMENTE SUPORTE)</t>
  </si>
  <si>
    <t>91998 TOMADA BAIXA DE EMBUTIR (1 MÓDULO), 2P+T 10 A, SEM SUPORTE E SEM PLACA - FORNECIMENTO E INSTALAÇÃO. AF_03/2023 (UN)</t>
  </si>
  <si>
    <t>00038101</t>
  </si>
  <si>
    <t>TOMADA 2P+T 10A, 250V  (APENAS MODULO)</t>
  </si>
  <si>
    <t>91999 TOMADA BAIXA DE EMBUTIR (1 MÓDULO), 2P+T 20 A, SEM SUPORTE E SEM PLACA - FORNECIMENTO E INSTALAÇÃO. AF_03/2023 (UN)</t>
  </si>
  <si>
    <t>00038102</t>
  </si>
  <si>
    <t>TOMADA 2P+T 20A, 250V  (APENAS MODULO)</t>
  </si>
  <si>
    <t>86906 TORNEIRA CROMADA DE MESA, 1/2" OU 3/4", PARA LAVATÓRIO, PADRÃO POPULAR - FORNECIMENTO E INSTALAÇÃO. AF_01/2020 (UN)</t>
  </si>
  <si>
    <t>100251 TRANSPORTE HORIZONTAL MANUAL, DE TUBO DE AÇO CARBONO LEVE OU MÉDIO, PRETO OU GALVANIZADO, COM DIÂMETRO MAIOR QUE 32 MM E MENOR OU IGUAL A 65 MM (UNIDADE: MXKM). AF_07/2019 (MXKM)</t>
  </si>
  <si>
    <t>95469 VASO SANITARIO SIFONADO CONVENCIONAL COM LOUÇA BRANCA - FORNECIMENTO E INSTALAÇÃO. AF_01/2020 (UN)</t>
  </si>
  <si>
    <t>00006138</t>
  </si>
  <si>
    <t>ANEL DE VEDACAO, PVC FLEXIVEL, 100 MM, PARA SAIDA DE BACIA / VASO SANITARIO</t>
  </si>
  <si>
    <t>00010420</t>
  </si>
  <si>
    <t>BACIA SANITARIA (VASO) CONVENCIONAL, DE LOUCA BRANCA, SIFAO APARENTE, SAIDA VERTICAL (SEM ASSENTO)</t>
  </si>
  <si>
    <t>00004384</t>
  </si>
  <si>
    <t>PARAFUSO NIQUELADO COM ACABAMENTO CROMADO PARA FIXAR PECA SANITARIA, INCLUI PORCA CEGA, ARRUELA E BUCHA DE NYLON TAMANHO S-10</t>
  </si>
  <si>
    <t>95471 VASO SANITARIO SIFONADO CONVENCIONAL PARA PCD SEM FURO FRONTAL COM LOUÇA BRANCA SEM ASSENTO - FORNECIMENTO E INSTALAÇÃO. AF_01/2020 (UN)</t>
  </si>
  <si>
    <t>00036520</t>
  </si>
  <si>
    <t>BACIA SANITARIA (VASO) CONVENCIONAL PARA PCD, SEM FURO FRONTAL, DE LOUCA BRANCA (SEM ASSENTO)</t>
  </si>
  <si>
    <t>86879 VÁLVULA EM PLÁSTICO 1" PARA PIA, TANQUE OU LAVATÓRIO, COM OU SEM LADRÃO - FORNECIMENTO E INSTALAÇÃO. AF_01/2020 (UN)</t>
  </si>
  <si>
    <t>00006153</t>
  </si>
  <si>
    <t>VALVULA EM PLASTICO BRANCO PARA TANQUE OU LAVATORIO 1 ", SEM UNHO E SEM LADRAO</t>
  </si>
  <si>
    <t>VALOR (R$)</t>
  </si>
  <si>
    <t>MÊS 1</t>
  </si>
  <si>
    <t>MÊS 2</t>
  </si>
  <si>
    <t>MÊS 3</t>
  </si>
  <si>
    <t>MÊS 4</t>
  </si>
  <si>
    <t>MÊS 5</t>
  </si>
  <si>
    <t>Total parcela</t>
  </si>
  <si>
    <t>COD</t>
  </si>
  <si>
    <t>%</t>
  </si>
  <si>
    <t>Benefício</t>
  </si>
  <si>
    <t>S + G</t>
  </si>
  <si>
    <t>Garantia/seguros</t>
  </si>
  <si>
    <t>Lucro</t>
  </si>
  <si>
    <t>Despesas Indiretas</t>
  </si>
  <si>
    <t>AC</t>
  </si>
  <si>
    <t>Administração central</t>
  </si>
  <si>
    <t>DF</t>
  </si>
  <si>
    <t>Despesas financeiras</t>
  </si>
  <si>
    <t>R</t>
  </si>
  <si>
    <t>Riscos</t>
  </si>
  <si>
    <t>I</t>
  </si>
  <si>
    <t>Impostos</t>
  </si>
  <si>
    <t>PIS</t>
  </si>
  <si>
    <t>COFINS</t>
  </si>
  <si>
    <t>ISS</t>
  </si>
  <si>
    <t>INSS</t>
  </si>
  <si>
    <t>IRPJ</t>
  </si>
  <si>
    <t>CPRB</t>
  </si>
  <si>
    <t>BDI = 27,35%</t>
  </si>
  <si>
    <t>HORISTA %</t>
  </si>
  <si>
    <t>MENSALISTA %</t>
  </si>
  <si>
    <t>A</t>
  </si>
  <si>
    <t>GRUPO A</t>
  </si>
  <si>
    <t>A1</t>
  </si>
  <si>
    <t xml:space="preserve">INSS </t>
  </si>
  <si>
    <t>A2</t>
  </si>
  <si>
    <t xml:space="preserve">SESI </t>
  </si>
  <si>
    <t>A3</t>
  </si>
  <si>
    <t xml:space="preserve">SENAI </t>
  </si>
  <si>
    <t>A4</t>
  </si>
  <si>
    <t xml:space="preserve">INCRA </t>
  </si>
  <si>
    <t>A5</t>
  </si>
  <si>
    <t xml:space="preserve">SEBRAE </t>
  </si>
  <si>
    <t>A6</t>
  </si>
  <si>
    <t xml:space="preserve">Salário Educação </t>
  </si>
  <si>
    <t>A7</t>
  </si>
  <si>
    <t xml:space="preserve">Seguro Contra Acidentes de Trabalho </t>
  </si>
  <si>
    <t>A8</t>
  </si>
  <si>
    <t xml:space="preserve">FGTS </t>
  </si>
  <si>
    <t>A9</t>
  </si>
  <si>
    <t xml:space="preserve">SECONCI </t>
  </si>
  <si>
    <t>B</t>
  </si>
  <si>
    <t>GRUPO B</t>
  </si>
  <si>
    <t>B1</t>
  </si>
  <si>
    <t xml:space="preserve">Repouso Semanal Remunerado </t>
  </si>
  <si>
    <t>B2</t>
  </si>
  <si>
    <t xml:space="preserve">Feriados </t>
  </si>
  <si>
    <t>B3</t>
  </si>
  <si>
    <t xml:space="preserve">Auxílio - Enfermidade </t>
  </si>
  <si>
    <t>B4</t>
  </si>
  <si>
    <t xml:space="preserve">13º Salário </t>
  </si>
  <si>
    <t>B5</t>
  </si>
  <si>
    <t xml:space="preserve">Licença Paternidade </t>
  </si>
  <si>
    <t>B6</t>
  </si>
  <si>
    <t xml:space="preserve">Faltas Justificadas </t>
  </si>
  <si>
    <t>B7</t>
  </si>
  <si>
    <t xml:space="preserve">Dias de Chuvas </t>
  </si>
  <si>
    <t>B8</t>
  </si>
  <si>
    <t xml:space="preserve">Auxílio Acidente de Trabalho </t>
  </si>
  <si>
    <t>B9</t>
  </si>
  <si>
    <t xml:space="preserve">Férias Gozadas </t>
  </si>
  <si>
    <t>B10</t>
  </si>
  <si>
    <t xml:space="preserve">Salário Maternidade </t>
  </si>
  <si>
    <t>C</t>
  </si>
  <si>
    <t>GRUPO C</t>
  </si>
  <si>
    <t>C1</t>
  </si>
  <si>
    <t xml:space="preserve">Aviso Prévio Indenizado </t>
  </si>
  <si>
    <t>C2</t>
  </si>
  <si>
    <t xml:space="preserve">Aviso Prévio Trabalhado </t>
  </si>
  <si>
    <t>C3</t>
  </si>
  <si>
    <t xml:space="preserve">Férias Indenizadas </t>
  </si>
  <si>
    <t>C4</t>
  </si>
  <si>
    <t xml:space="preserve">Depósito Rescisão Sem Justa Causa </t>
  </si>
  <si>
    <t>C5</t>
  </si>
  <si>
    <t xml:space="preserve">Indenização Adicional </t>
  </si>
  <si>
    <t>D</t>
  </si>
  <si>
    <t>GRUPO D</t>
  </si>
  <si>
    <t>D1</t>
  </si>
  <si>
    <t xml:space="preserve">Reincidência de Grupo A sobre Grupo B </t>
  </si>
  <si>
    <t>D2</t>
  </si>
  <si>
    <t xml:space="preserve">Reincidência de Grupo A sobre Aviso Prévio Trabalhado e Reincidência do FGTS sobre Aviso Prévio Indenizado </t>
  </si>
  <si>
    <t>A + B + C + D =</t>
  </si>
  <si>
    <t>SESI</t>
  </si>
  <si>
    <t>SENAI</t>
  </si>
  <si>
    <t>INCRA</t>
  </si>
  <si>
    <t>SEBRAE</t>
  </si>
  <si>
    <t>Salário Educação</t>
  </si>
  <si>
    <t>FGTS</t>
  </si>
  <si>
    <t>SECONCI</t>
  </si>
  <si>
    <t>Repouso Semanal Remunerado</t>
  </si>
  <si>
    <t>Feriados</t>
  </si>
  <si>
    <t>Auxílio - Enfermidade</t>
  </si>
  <si>
    <t>13º Salário</t>
  </si>
  <si>
    <t>Licença PaternidadE</t>
  </si>
  <si>
    <t>Faltas Justificadas</t>
  </si>
  <si>
    <t>Dias de Chuvas</t>
  </si>
  <si>
    <t>Auxílio Acidente de Trabalho</t>
  </si>
  <si>
    <t>Férias Gozadas</t>
  </si>
  <si>
    <t>Salário Maternidade</t>
  </si>
  <si>
    <t>Aviso Prévio Indenizado</t>
  </si>
  <si>
    <t>Aviso Prévio Trabalhado</t>
  </si>
  <si>
    <t>Férias Indenizadas</t>
  </si>
  <si>
    <t>Depósito Rescisão Sem Justa Causa</t>
  </si>
  <si>
    <t>Indenização Adicional</t>
  </si>
  <si>
    <t>Reincidência de Grupo A sobre Aviso Prévio Trabalhado e Reincidência do FGTS sobre Aviso Prévio Indenizado</t>
  </si>
  <si>
    <t>desconto</t>
  </si>
  <si>
    <t>VALOR COM DESCONTO: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</si>
</sst>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164" formatCode="\R\$\ #,##0.00"/>
    <numFmt numFmtId="165" formatCode="\R\$\ ###,###,##0.00"/>
    <numFmt numFmtId="166" formatCode="#,##0.00000000"/>
    <numFmt numFmtId="167" formatCode="\R\$\ #,##0.0000"/>
    <numFmt numFmtId="168" formatCode="#,##0.0000"/>
    <numFmt numFmtId="169" formatCode="#,##0.00%"/>
    <numFmt numFmtId="170" formatCode="###,###,##0.00"/>
    <numFmt numFmtId="171" formatCode="_-&quot;R$&quot;\ * #,##0.0000_-;\-&quot;R$&quot;\ * #,##0.0000_-;_-&quot;R$&quot;\ * &quot;-&quot;??_-;_-@_-"/>
    <numFmt numFmtId="172" formatCode="0.0000"/>
    <numFmt numFmtId="173" formatCode="0.00000000"/>
    <numFmt numFmtId="174" formatCode="_-&quot;R$&quot;\ * #,##0.000000_-;\-&quot;R$&quot;\ * #,##0.000000_-;_-&quot;R$&quot;\ * &quot;-&quot;??_-;_-@_-"/>
    <numFmt numFmtId="175" formatCode="_-&quot;R$&quot;\ * #,##0.000000_-;\-&quot;R$&quot;\ * #,##0.000000_-;_-&quot;R$&quot;\ * &quot;-&quot;??????_-;_-@_-"/>
    <numFmt numFmtId="176" formatCode="0.0000%"/>
  </numFmts>
  <fonts count="14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sz val="8"/>
      <color rgb="FF000000"/>
      <name val="SansSerif"/>
      <family val="2"/>
    </font>
    <font>
      <sz val="9"/>
      <color rgb="FF000000"/>
      <name val="SansSerif"/>
      <family val="2"/>
    </font>
    <font>
      <b/>
      <sz val="5"/>
      <color rgb="FF000000"/>
      <name val="SansSerif"/>
      <family val="2"/>
    </font>
    <font>
      <sz val="6"/>
      <color rgb="FF000000"/>
      <name val="SansSerif"/>
      <family val="2"/>
    </font>
    <font>
      <sz val="7"/>
      <color rgb="FF000000"/>
      <name val="SansSerif"/>
      <family val="2"/>
    </font>
    <font>
      <sz val="7"/>
      <color rgb="FF000000"/>
      <name val="Arial"/>
      <family val="2"/>
    </font>
    <font>
      <sz val="5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0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164" fontId="2" fillId="7" borderId="2" xfId="0" applyNumberFormat="1" applyFont="1" applyFill="1" applyBorder="1" applyAlignment="1">
      <alignment horizontal="righ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justify" vertical="center" wrapText="1"/>
    </xf>
    <xf numFmtId="4" fontId="3" fillId="11" borderId="2" xfId="0" applyNumberFormat="1" applyFont="1" applyFill="1" applyBorder="1" applyAlignment="1">
      <alignment horizontal="right" vertical="center" wrapText="1"/>
    </xf>
    <xf numFmtId="164" fontId="3" fillId="12" borderId="2" xfId="0" applyNumberFormat="1" applyFont="1" applyFill="1" applyBorder="1" applyAlignment="1">
      <alignment horizontal="right" vertical="center" wrapText="1"/>
    </xf>
    <xf numFmtId="165" fontId="3" fillId="13" borderId="2" xfId="0" applyNumberFormat="1" applyFont="1" applyFill="1" applyBorder="1" applyAlignment="1">
      <alignment horizontal="right" vertical="center" wrapText="1"/>
    </xf>
    <xf numFmtId="0" fontId="4" fillId="14" borderId="1" xfId="0" applyFont="1" applyFill="1" applyBorder="1" applyAlignment="1">
      <alignment horizontal="right" vertical="center" wrapText="1"/>
    </xf>
    <xf numFmtId="0" fontId="2" fillId="17" borderId="1" xfId="0" applyFont="1" applyFill="1" applyBorder="1" applyAlignment="1">
      <alignment horizontal="left" vertical="center" wrapText="1"/>
    </xf>
    <xf numFmtId="164" fontId="2" fillId="18" borderId="1" xfId="0" applyNumberFormat="1" applyFont="1" applyFill="1" applyBorder="1" applyAlignment="1">
      <alignment horizontal="right" vertical="center" wrapText="1"/>
    </xf>
    <xf numFmtId="4" fontId="2" fillId="19" borderId="1" xfId="0" applyNumberFormat="1" applyFont="1" applyFill="1" applyBorder="1" applyAlignment="1">
      <alignment horizontal="right" vertical="center" wrapText="1"/>
    </xf>
    <xf numFmtId="0" fontId="4" fillId="23" borderId="2" xfId="0" applyFont="1" applyFill="1" applyBorder="1" applyAlignment="1">
      <alignment horizontal="center" vertical="center" wrapText="1"/>
    </xf>
    <xf numFmtId="0" fontId="8" fillId="24" borderId="2" xfId="0" applyFont="1" applyFill="1" applyBorder="1" applyAlignment="1">
      <alignment horizontal="center" vertical="top" wrapText="1"/>
    </xf>
    <xf numFmtId="0" fontId="8" fillId="25" borderId="2" xfId="0" applyFont="1" applyFill="1" applyBorder="1" applyAlignment="1">
      <alignment horizontal="justify" vertical="top" wrapText="1"/>
    </xf>
    <xf numFmtId="166" fontId="8" fillId="26" borderId="2" xfId="0" applyNumberFormat="1" applyFont="1" applyFill="1" applyBorder="1" applyAlignment="1">
      <alignment horizontal="right" vertical="top" wrapText="1"/>
    </xf>
    <xf numFmtId="164" fontId="8" fillId="27" borderId="2" xfId="0" applyNumberFormat="1" applyFont="1" applyFill="1" applyBorder="1" applyAlignment="1">
      <alignment horizontal="right" vertical="top" wrapText="1"/>
    </xf>
    <xf numFmtId="164" fontId="7" fillId="29" borderId="2" xfId="0" applyNumberFormat="1" applyFont="1" applyFill="1" applyBorder="1" applyAlignment="1">
      <alignment horizontal="right" vertical="top" wrapText="1"/>
    </xf>
    <xf numFmtId="167" fontId="8" fillId="31" borderId="2" xfId="0" applyNumberFormat="1" applyFont="1" applyFill="1" applyBorder="1" applyAlignment="1">
      <alignment horizontal="right" vertical="top" wrapText="1"/>
    </xf>
    <xf numFmtId="167" fontId="7" fillId="32" borderId="2" xfId="0" applyNumberFormat="1" applyFont="1" applyFill="1" applyBorder="1" applyAlignment="1">
      <alignment horizontal="right" vertical="top" wrapText="1"/>
    </xf>
    <xf numFmtId="166" fontId="3" fillId="35" borderId="2" xfId="0" applyNumberFormat="1" applyFont="1" applyFill="1" applyBorder="1" applyAlignment="1">
      <alignment horizontal="center" vertical="center" wrapText="1"/>
    </xf>
    <xf numFmtId="168" fontId="3" fillId="36" borderId="2" xfId="0" applyNumberFormat="1" applyFont="1" applyFill="1" applyBorder="1" applyAlignment="1">
      <alignment horizontal="center" vertical="center" wrapText="1"/>
    </xf>
    <xf numFmtId="167" fontId="3" fillId="37" borderId="2" xfId="0" applyNumberFormat="1" applyFont="1" applyFill="1" applyBorder="1" applyAlignment="1">
      <alignment horizontal="right" vertical="center" wrapText="1"/>
    </xf>
    <xf numFmtId="167" fontId="2" fillId="39" borderId="2" xfId="0" applyNumberFormat="1" applyFont="1" applyFill="1" applyBorder="1" applyAlignment="1">
      <alignment horizontal="right" vertical="center" wrapText="1"/>
    </xf>
    <xf numFmtId="168" fontId="3" fillId="40" borderId="2" xfId="0" applyNumberFormat="1" applyFont="1" applyFill="1" applyBorder="1" applyAlignment="1">
      <alignment horizontal="right" vertical="center" wrapText="1"/>
    </xf>
    <xf numFmtId="0" fontId="6" fillId="41" borderId="2" xfId="0" applyFont="1" applyFill="1" applyBorder="1" applyAlignment="1">
      <alignment horizontal="center" vertical="center" wrapText="1"/>
    </xf>
    <xf numFmtId="0" fontId="9" fillId="42" borderId="2" xfId="0" applyFont="1" applyFill="1" applyBorder="1" applyAlignment="1">
      <alignment horizontal="center" vertical="center" wrapText="1"/>
    </xf>
    <xf numFmtId="169" fontId="11" fillId="46" borderId="4" xfId="0" applyNumberFormat="1" applyFont="1" applyFill="1" applyBorder="1" applyAlignment="1">
      <alignment horizontal="right" vertical="center" wrapText="1"/>
    </xf>
    <xf numFmtId="0" fontId="0" fillId="47" borderId="4" xfId="0" applyFill="1" applyBorder="1" applyAlignment="1" applyProtection="1">
      <alignment wrapText="1"/>
      <protection locked="0"/>
    </xf>
    <xf numFmtId="0" fontId="0" fillId="48" borderId="3" xfId="0" applyFill="1" applyBorder="1" applyAlignment="1" applyProtection="1">
      <alignment wrapText="1"/>
      <protection locked="0"/>
    </xf>
    <xf numFmtId="0" fontId="0" fillId="49" borderId="5" xfId="0" applyFill="1" applyBorder="1" applyAlignment="1" applyProtection="1">
      <alignment wrapText="1"/>
      <protection locked="0"/>
    </xf>
    <xf numFmtId="169" fontId="4" fillId="50" borderId="4" xfId="0" applyNumberFormat="1" applyFont="1" applyFill="1" applyBorder="1" applyAlignment="1">
      <alignment horizontal="right" vertical="center" wrapText="1"/>
    </xf>
    <xf numFmtId="164" fontId="10" fillId="51" borderId="2" xfId="0" applyNumberFormat="1" applyFont="1" applyFill="1" applyBorder="1" applyAlignment="1">
      <alignment horizontal="right" vertical="center" wrapText="1"/>
    </xf>
    <xf numFmtId="0" fontId="0" fillId="52" borderId="6" xfId="0" applyFill="1" applyBorder="1" applyAlignment="1" applyProtection="1">
      <alignment wrapText="1"/>
      <protection locked="0"/>
    </xf>
    <xf numFmtId="0" fontId="0" fillId="53" borderId="7" xfId="0" applyFill="1" applyBorder="1" applyAlignment="1" applyProtection="1">
      <alignment wrapText="1"/>
      <protection locked="0"/>
    </xf>
    <xf numFmtId="0" fontId="0" fillId="54" borderId="8" xfId="0" applyFill="1" applyBorder="1" applyAlignment="1" applyProtection="1">
      <alignment wrapText="1"/>
      <protection locked="0"/>
    </xf>
    <xf numFmtId="164" fontId="1" fillId="55" borderId="2" xfId="0" applyNumberFormat="1" applyFont="1" applyFill="1" applyBorder="1" applyAlignment="1">
      <alignment horizontal="right" vertical="center" wrapText="1"/>
    </xf>
    <xf numFmtId="0" fontId="0" fillId="56" borderId="3" xfId="0" applyFill="1" applyBorder="1" applyAlignment="1" applyProtection="1">
      <alignment wrapText="1"/>
      <protection locked="0"/>
    </xf>
    <xf numFmtId="0" fontId="0" fillId="57" borderId="9" xfId="0" applyFill="1" applyBorder="1" applyAlignment="1" applyProtection="1">
      <alignment wrapText="1"/>
      <protection locked="0"/>
    </xf>
    <xf numFmtId="164" fontId="10" fillId="59" borderId="4" xfId="0" applyNumberFormat="1" applyFont="1" applyFill="1" applyBorder="1" applyAlignment="1">
      <alignment horizontal="right" vertical="center" wrapText="1"/>
    </xf>
    <xf numFmtId="0" fontId="0" fillId="60" borderId="7" xfId="0" applyFill="1" applyBorder="1" applyAlignment="1" applyProtection="1">
      <alignment wrapText="1"/>
      <protection locked="0"/>
    </xf>
    <xf numFmtId="0" fontId="0" fillId="61" borderId="11" xfId="0" applyFill="1" applyBorder="1" applyAlignment="1" applyProtection="1">
      <alignment wrapText="1"/>
      <protection locked="0"/>
    </xf>
    <xf numFmtId="0" fontId="1" fillId="62" borderId="2" xfId="0" applyFont="1" applyFill="1" applyBorder="1" applyAlignment="1">
      <alignment horizontal="center" vertical="center" wrapText="1"/>
    </xf>
    <xf numFmtId="0" fontId="1" fillId="63" borderId="2" xfId="0" applyFont="1" applyFill="1" applyBorder="1" applyAlignment="1">
      <alignment horizontal="left" vertical="top" wrapText="1"/>
    </xf>
    <xf numFmtId="0" fontId="10" fillId="64" borderId="2" xfId="0" applyFont="1" applyFill="1" applyBorder="1" applyAlignment="1">
      <alignment horizontal="center" vertical="top" wrapText="1"/>
    </xf>
    <xf numFmtId="0" fontId="10" fillId="65" borderId="2" xfId="0" applyFont="1" applyFill="1" applyBorder="1" applyAlignment="1">
      <alignment horizontal="left" vertical="top" wrapText="1"/>
    </xf>
    <xf numFmtId="4" fontId="10" fillId="66" borderId="2" xfId="0" applyNumberFormat="1" applyFont="1" applyFill="1" applyBorder="1" applyAlignment="1">
      <alignment horizontal="right" vertical="top" wrapText="1"/>
    </xf>
    <xf numFmtId="0" fontId="1" fillId="67" borderId="2" xfId="0" applyFont="1" applyFill="1" applyBorder="1" applyAlignment="1">
      <alignment horizontal="right" vertical="center" wrapText="1"/>
    </xf>
    <xf numFmtId="4" fontId="1" fillId="68" borderId="2" xfId="0" applyNumberFormat="1" applyFont="1" applyFill="1" applyBorder="1" applyAlignment="1">
      <alignment horizontal="right" vertical="top" wrapText="1"/>
    </xf>
    <xf numFmtId="0" fontId="1" fillId="69" borderId="2" xfId="0" applyFont="1" applyFill="1" applyBorder="1" applyAlignment="1">
      <alignment horizontal="center" vertical="top" wrapText="1"/>
    </xf>
    <xf numFmtId="0" fontId="12" fillId="73" borderId="1" xfId="0" applyFont="1" applyFill="1" applyBorder="1" applyAlignment="1">
      <alignment horizontal="right" vertical="center" wrapText="1"/>
    </xf>
    <xf numFmtId="164" fontId="3" fillId="74" borderId="2" xfId="0" applyNumberFormat="1" applyFont="1" applyFill="1" applyBorder="1" applyAlignment="1">
      <alignment horizontal="right" vertical="center" wrapText="1"/>
    </xf>
    <xf numFmtId="164" fontId="2" fillId="74" borderId="2" xfId="0" applyNumberFormat="1" applyFont="1" applyFill="1" applyBorder="1" applyAlignment="1">
      <alignment horizontal="right" vertical="center" wrapText="1"/>
    </xf>
    <xf numFmtId="44" fontId="0" fillId="0" borderId="0" xfId="1" applyFon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0" fontId="0" fillId="74" borderId="0" xfId="0" applyFill="1" applyAlignment="1" applyProtection="1">
      <alignment wrapText="1"/>
      <protection locked="0"/>
    </xf>
    <xf numFmtId="10" fontId="0" fillId="0" borderId="0" xfId="0" applyNumberFormat="1"/>
    <xf numFmtId="0" fontId="5" fillId="15" borderId="1" xfId="0" applyFont="1" applyFill="1" applyBorder="1" applyAlignment="1">
      <alignment vertical="center" wrapText="1"/>
    </xf>
    <xf numFmtId="174" fontId="0" fillId="0" borderId="0" xfId="1" applyNumberFormat="1" applyFont="1"/>
    <xf numFmtId="175" fontId="0" fillId="0" borderId="0" xfId="0" applyNumberFormat="1"/>
    <xf numFmtId="176" fontId="0" fillId="0" borderId="0" xfId="2" applyNumberFormat="1" applyFont="1"/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righ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right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0" fillId="16" borderId="1" xfId="0" applyFill="1" applyBorder="1" applyAlignment="1" applyProtection="1">
      <alignment wrapText="1"/>
      <protection locked="0"/>
    </xf>
    <xf numFmtId="0" fontId="2" fillId="17" borderId="1" xfId="0" applyFont="1" applyFill="1" applyBorder="1" applyAlignment="1">
      <alignment horizontal="left" vertical="center" wrapText="1"/>
    </xf>
    <xf numFmtId="0" fontId="6" fillId="20" borderId="1" xfId="0" applyFont="1" applyFill="1" applyBorder="1" applyAlignment="1">
      <alignment horizontal="left" vertical="top" wrapText="1"/>
    </xf>
    <xf numFmtId="0" fontId="1" fillId="21" borderId="2" xfId="0" applyFont="1" applyFill="1" applyBorder="1" applyAlignment="1">
      <alignment horizontal="left" vertical="center" wrapText="1"/>
    </xf>
    <xf numFmtId="0" fontId="7" fillId="22" borderId="2" xfId="0" applyFont="1" applyFill="1" applyBorder="1" applyAlignment="1">
      <alignment horizontal="left" vertical="center" wrapText="1"/>
    </xf>
    <xf numFmtId="0" fontId="7" fillId="28" borderId="2" xfId="0" applyFont="1" applyFill="1" applyBorder="1" applyAlignment="1">
      <alignment horizontal="right" vertical="top" wrapText="1"/>
    </xf>
    <xf numFmtId="0" fontId="2" fillId="30" borderId="2" xfId="0" applyFont="1" applyFill="1" applyBorder="1" applyAlignment="1">
      <alignment horizontal="right" vertical="center" wrapText="1"/>
    </xf>
    <xf numFmtId="0" fontId="2" fillId="74" borderId="2" xfId="0" applyFont="1" applyFill="1" applyBorder="1" applyAlignment="1">
      <alignment horizontal="right" vertical="center" wrapText="1"/>
    </xf>
    <xf numFmtId="0" fontId="4" fillId="23" borderId="2" xfId="0" applyFont="1" applyFill="1" applyBorder="1" applyAlignment="1">
      <alignment horizontal="center" vertical="center" wrapText="1"/>
    </xf>
    <xf numFmtId="0" fontId="8" fillId="24" borderId="2" xfId="0" applyFont="1" applyFill="1" applyBorder="1" applyAlignment="1">
      <alignment horizontal="center" vertical="top" wrapText="1"/>
    </xf>
    <xf numFmtId="0" fontId="4" fillId="38" borderId="2" xfId="0" applyFont="1" applyFill="1" applyBorder="1" applyAlignment="1">
      <alignment horizontal="right" vertical="center" wrapText="1"/>
    </xf>
    <xf numFmtId="0" fontId="2" fillId="33" borderId="3" xfId="0" applyFont="1" applyFill="1" applyBorder="1" applyAlignment="1">
      <alignment horizontal="left" vertical="center" wrapText="1"/>
    </xf>
    <xf numFmtId="0" fontId="4" fillId="3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6" fillId="41" borderId="2" xfId="0" applyFont="1" applyFill="1" applyBorder="1" applyAlignment="1">
      <alignment horizontal="center" vertical="center" wrapText="1"/>
    </xf>
    <xf numFmtId="0" fontId="9" fillId="43" borderId="2" xfId="0" applyFont="1" applyFill="1" applyBorder="1" applyAlignment="1">
      <alignment horizontal="left" vertical="center" wrapText="1"/>
    </xf>
    <xf numFmtId="0" fontId="10" fillId="44" borderId="2" xfId="0" applyFont="1" applyFill="1" applyBorder="1" applyAlignment="1">
      <alignment horizontal="left" vertical="center" wrapText="1"/>
    </xf>
    <xf numFmtId="164" fontId="10" fillId="45" borderId="2" xfId="0" applyNumberFormat="1" applyFont="1" applyFill="1" applyBorder="1" applyAlignment="1">
      <alignment horizontal="right" vertical="center" wrapText="1"/>
    </xf>
    <xf numFmtId="169" fontId="11" fillId="46" borderId="4" xfId="0" applyNumberFormat="1" applyFont="1" applyFill="1" applyBorder="1" applyAlignment="1">
      <alignment horizontal="right" vertical="center" wrapText="1"/>
    </xf>
    <xf numFmtId="164" fontId="10" fillId="51" borderId="2" xfId="0" applyNumberFormat="1" applyFont="1" applyFill="1" applyBorder="1" applyAlignment="1">
      <alignment horizontal="right" vertical="center" wrapText="1"/>
    </xf>
    <xf numFmtId="164" fontId="8" fillId="58" borderId="10" xfId="0" applyNumberFormat="1" applyFont="1" applyFill="1" applyBorder="1" applyAlignment="1">
      <alignment horizontal="right" vertical="center" wrapText="1"/>
    </xf>
    <xf numFmtId="164" fontId="10" fillId="59" borderId="4" xfId="0" applyNumberFormat="1" applyFont="1" applyFill="1" applyBorder="1" applyAlignment="1">
      <alignment horizontal="right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12" fillId="70" borderId="1" xfId="0" applyFont="1" applyFill="1" applyBorder="1" applyAlignment="1">
      <alignment horizontal="left" vertical="center" wrapText="1"/>
    </xf>
    <xf numFmtId="0" fontId="2" fillId="71" borderId="2" xfId="0" applyFont="1" applyFill="1" applyBorder="1" applyAlignment="1">
      <alignment horizontal="center" vertical="center" wrapText="1"/>
    </xf>
    <xf numFmtId="170" fontId="10" fillId="72" borderId="2" xfId="0" applyNumberFormat="1" applyFont="1" applyFill="1" applyBorder="1" applyAlignment="1">
      <alignment horizontal="right" vertical="top" wrapText="1"/>
    </xf>
    <xf numFmtId="4" fontId="10" fillId="66" borderId="2" xfId="0" applyNumberFormat="1" applyFont="1" applyFill="1" applyBorder="1" applyAlignment="1">
      <alignment horizontal="right" vertical="top" wrapText="1"/>
    </xf>
    <xf numFmtId="4" fontId="1" fillId="68" borderId="2" xfId="0" applyNumberFormat="1" applyFont="1" applyFill="1" applyBorder="1" applyAlignment="1">
      <alignment horizontal="right" vertical="top" wrapText="1"/>
    </xf>
    <xf numFmtId="4" fontId="12" fillId="74" borderId="1" xfId="0" applyNumberFormat="1" applyFont="1" applyFill="1" applyBorder="1" applyAlignment="1">
      <alignment horizontal="righ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1747502053" name="Picture">
          <a:extLst>
            <a:ext uri="{FF2B5EF4-FFF2-40B4-BE49-F238E27FC236}">
              <a16:creationId xmlns:a16="http://schemas.microsoft.com/office/drawing/2014/main" id="{00000000-0008-0000-0000-0000E5C3286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248329733" name="Picture">
          <a:extLst>
            <a:ext uri="{FF2B5EF4-FFF2-40B4-BE49-F238E27FC236}">
              <a16:creationId xmlns:a16="http://schemas.microsoft.com/office/drawing/2014/main" id="{00000000-0008-0000-0100-0000050068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923010070" name="Picture">
          <a:extLst>
            <a:ext uri="{FF2B5EF4-FFF2-40B4-BE49-F238E27FC236}">
              <a16:creationId xmlns:a16="http://schemas.microsoft.com/office/drawing/2014/main" id="{00000000-0008-0000-0200-00001604043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526194914" name="Picture">
          <a:extLst>
            <a:ext uri="{FF2B5EF4-FFF2-40B4-BE49-F238E27FC236}">
              <a16:creationId xmlns:a16="http://schemas.microsoft.com/office/drawing/2014/main" id="{00000000-0008-0000-0300-0000E2185D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1407019703" name="Picture">
          <a:extLst>
            <a:ext uri="{FF2B5EF4-FFF2-40B4-BE49-F238E27FC236}">
              <a16:creationId xmlns:a16="http://schemas.microsoft.com/office/drawing/2014/main" id="{00000000-0008-0000-0400-0000B76ADD5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1712171899" name="Picture">
          <a:extLst>
            <a:ext uri="{FF2B5EF4-FFF2-40B4-BE49-F238E27FC236}">
              <a16:creationId xmlns:a16="http://schemas.microsoft.com/office/drawing/2014/main" id="{00000000-0008-0000-0500-00007BAB0D6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151993086" name="Picture">
          <a:extLst>
            <a:ext uri="{FF2B5EF4-FFF2-40B4-BE49-F238E27FC236}">
              <a16:creationId xmlns:a16="http://schemas.microsoft.com/office/drawing/2014/main" id="{00000000-0008-0000-0500-0000FE04AA44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 r="2121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2038975006" name="Picture">
          <a:extLst>
            <a:ext uri="{FF2B5EF4-FFF2-40B4-BE49-F238E27FC236}">
              <a16:creationId xmlns:a16="http://schemas.microsoft.com/office/drawing/2014/main" id="{00000000-0008-0000-0600-00001E4A88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O115"/>
  <sheetViews>
    <sheetView tabSelected="1" workbookViewId="0">
      <selection activeCell="H113" sqref="H113"/>
    </sheetView>
  </sheetViews>
  <sheetFormatPr defaultRowHeight="15"/>
  <cols>
    <col min="1" max="1" width="9.28515625" customWidth="1"/>
    <col min="2" max="2" width="10.28515625" customWidth="1"/>
    <col min="3" max="3" width="42.7109375" bestFit="1"/>
    <col min="4" max="4" width="9.28515625" customWidth="1"/>
    <col min="5" max="5" width="8.28515625" customWidth="1"/>
    <col min="6" max="6" width="10.28515625" customWidth="1"/>
    <col min="7" max="8" width="12.42578125" customWidth="1"/>
    <col min="11" max="11" width="14.28515625" bestFit="1" customWidth="1"/>
    <col min="12" max="12" width="12.5703125" bestFit="1" customWidth="1"/>
    <col min="13" max="13" width="10.5703125" bestFit="1" customWidth="1"/>
    <col min="15" max="15" width="11.5703125" bestFit="1" customWidth="1"/>
  </cols>
  <sheetData>
    <row r="1" spans="1:15" ht="84.95" customHeight="1">
      <c r="A1" s="67"/>
      <c r="B1" s="67"/>
      <c r="C1" s="67"/>
      <c r="D1" s="67"/>
      <c r="E1" s="67"/>
      <c r="F1" s="67"/>
      <c r="G1" s="67"/>
      <c r="H1" s="67"/>
      <c r="L1" t="s">
        <v>1362</v>
      </c>
      <c r="M1" s="66">
        <v>0.15706999999999999</v>
      </c>
      <c r="O1" s="57"/>
    </row>
    <row r="2" spans="1:15" ht="9.9499999999999993" customHeight="1">
      <c r="A2" s="2"/>
      <c r="B2" s="68" t="s">
        <v>0</v>
      </c>
      <c r="C2" s="68"/>
      <c r="D2" s="68"/>
      <c r="E2" s="68"/>
      <c r="F2" s="68"/>
      <c r="G2" s="68"/>
      <c r="H2" s="2"/>
    </row>
    <row r="3" spans="1:15" ht="21.9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M3" s="60">
        <f>1-(VALOR_TOTAL/O111)</f>
        <v>0.1570798785666796</v>
      </c>
      <c r="O3" s="58"/>
    </row>
    <row r="4" spans="1:15" ht="20.100000000000001" customHeight="1">
      <c r="A4" s="4" t="s">
        <v>9</v>
      </c>
      <c r="B4" s="69" t="s">
        <v>10</v>
      </c>
      <c r="C4" s="69"/>
      <c r="D4" s="69"/>
      <c r="E4" s="69"/>
      <c r="F4" s="69"/>
      <c r="G4" s="69"/>
      <c r="H4" s="5">
        <f>ROUND(SUM(H5:H6),2)</f>
        <v>8222.6</v>
      </c>
    </row>
    <row r="5" spans="1:15" ht="16.5">
      <c r="A5" s="6" t="s">
        <v>11</v>
      </c>
      <c r="B5" s="7" t="s">
        <v>12</v>
      </c>
      <c r="C5" s="8" t="s">
        <v>13</v>
      </c>
      <c r="D5" s="7" t="s">
        <v>14</v>
      </c>
      <c r="E5" s="7" t="s">
        <v>15</v>
      </c>
      <c r="F5" s="9">
        <v>10</v>
      </c>
      <c r="G5" s="55">
        <f>ROUND(N5*(1-$M$1),2)</f>
        <v>335.18</v>
      </c>
      <c r="H5" s="11">
        <f>ROUND(ROUND(F5,2)*ROUND(G5,2),2)</f>
        <v>3351.8</v>
      </c>
      <c r="N5">
        <v>397.64</v>
      </c>
      <c r="O5">
        <f>ROUND(N5*F5,2)</f>
        <v>3976.4</v>
      </c>
    </row>
    <row r="6" spans="1:15" ht="16.5">
      <c r="A6" s="6" t="s">
        <v>16</v>
      </c>
      <c r="B6" s="7" t="s">
        <v>17</v>
      </c>
      <c r="C6" s="8" t="s">
        <v>18</v>
      </c>
      <c r="D6" s="7" t="s">
        <v>14</v>
      </c>
      <c r="E6" s="7" t="s">
        <v>15</v>
      </c>
      <c r="F6" s="9">
        <v>1230</v>
      </c>
      <c r="G6" s="55">
        <f>ROUND(N6*(1-$M$1),2)</f>
        <v>3.96</v>
      </c>
      <c r="H6" s="11">
        <f>ROUND(ROUND(F6,2)*ROUND(G6,2),2)</f>
        <v>4870.8</v>
      </c>
      <c r="N6">
        <v>4.7</v>
      </c>
      <c r="O6">
        <f t="shared" ref="O6:O71" si="0">ROUND(N6*F6,2)</f>
        <v>5781</v>
      </c>
    </row>
    <row r="7" spans="1:15" ht="20.100000000000001" customHeight="1">
      <c r="A7" s="4" t="s">
        <v>19</v>
      </c>
      <c r="B7" s="69" t="s">
        <v>20</v>
      </c>
      <c r="C7" s="69"/>
      <c r="D7" s="69"/>
      <c r="E7" s="69"/>
      <c r="F7" s="69"/>
      <c r="G7" s="69"/>
      <c r="H7" s="5">
        <f>ROUND(SUM(H8:H9),2)</f>
        <v>99096.12</v>
      </c>
      <c r="O7">
        <f t="shared" si="0"/>
        <v>0</v>
      </c>
    </row>
    <row r="8" spans="1:15" ht="24.75">
      <c r="A8" s="6" t="s">
        <v>21</v>
      </c>
      <c r="B8" s="7" t="s">
        <v>22</v>
      </c>
      <c r="C8" s="8" t="s">
        <v>23</v>
      </c>
      <c r="D8" s="7" t="s">
        <v>24</v>
      </c>
      <c r="E8" s="7" t="s">
        <v>25</v>
      </c>
      <c r="F8" s="9">
        <v>284</v>
      </c>
      <c r="G8" s="55">
        <f>ROUND(N8*(1-$M$1),2)</f>
        <v>265.37</v>
      </c>
      <c r="H8" s="11">
        <f>ROUND(ROUND(F8,2)*ROUND(G8,2),2)</f>
        <v>75365.08</v>
      </c>
      <c r="N8">
        <v>314.82</v>
      </c>
      <c r="O8">
        <f t="shared" si="0"/>
        <v>89408.88</v>
      </c>
    </row>
    <row r="9" spans="1:15" ht="24.75">
      <c r="A9" s="6" t="s">
        <v>26</v>
      </c>
      <c r="B9" s="7" t="s">
        <v>27</v>
      </c>
      <c r="C9" s="8" t="s">
        <v>28</v>
      </c>
      <c r="D9" s="7" t="s">
        <v>24</v>
      </c>
      <c r="E9" s="7" t="s">
        <v>25</v>
      </c>
      <c r="F9" s="9">
        <v>568</v>
      </c>
      <c r="G9" s="55">
        <f>ROUND(N9*(1-$M$1),2)</f>
        <v>41.78</v>
      </c>
      <c r="H9" s="11">
        <f>ROUND(ROUND(F9,2)*ROUND(G9,2),2)</f>
        <v>23731.040000000001</v>
      </c>
      <c r="N9">
        <v>49.56</v>
      </c>
      <c r="O9">
        <f t="shared" si="0"/>
        <v>28150.080000000002</v>
      </c>
    </row>
    <row r="10" spans="1:15" ht="20.100000000000001" customHeight="1">
      <c r="A10" s="4" t="s">
        <v>29</v>
      </c>
      <c r="B10" s="69" t="s">
        <v>30</v>
      </c>
      <c r="C10" s="69"/>
      <c r="D10" s="69"/>
      <c r="E10" s="69"/>
      <c r="F10" s="69"/>
      <c r="G10" s="69"/>
      <c r="H10" s="5">
        <f>ROUND(H11+H16+H19+H22,2)</f>
        <v>23796.02</v>
      </c>
      <c r="O10">
        <f t="shared" si="0"/>
        <v>0</v>
      </c>
    </row>
    <row r="11" spans="1:15" ht="20.100000000000001" customHeight="1">
      <c r="A11" s="4" t="s">
        <v>31</v>
      </c>
      <c r="B11" s="69" t="s">
        <v>32</v>
      </c>
      <c r="C11" s="69"/>
      <c r="D11" s="69"/>
      <c r="E11" s="69"/>
      <c r="F11" s="69"/>
      <c r="G11" s="69"/>
      <c r="H11" s="5">
        <f>ROUND(SUM(H12:H15),2)</f>
        <v>7823.23</v>
      </c>
      <c r="O11">
        <f t="shared" si="0"/>
        <v>0</v>
      </c>
    </row>
    <row r="12" spans="1:15" ht="41.25">
      <c r="A12" s="6" t="s">
        <v>33</v>
      </c>
      <c r="B12" s="7" t="s">
        <v>34</v>
      </c>
      <c r="C12" s="8" t="s">
        <v>35</v>
      </c>
      <c r="D12" s="7" t="s">
        <v>14</v>
      </c>
      <c r="E12" s="7" t="s">
        <v>36</v>
      </c>
      <c r="F12" s="9">
        <v>2</v>
      </c>
      <c r="G12" s="55">
        <f>ROUND(N12*(1-$M$1),2)</f>
        <v>1032.7</v>
      </c>
      <c r="H12" s="11">
        <f>ROUND(ROUND(F12,2)*ROUND(G12,2),2)</f>
        <v>2065.4</v>
      </c>
      <c r="N12">
        <v>1225.1300000000001</v>
      </c>
      <c r="O12">
        <f t="shared" si="0"/>
        <v>2450.2600000000002</v>
      </c>
    </row>
    <row r="13" spans="1:15" ht="41.25">
      <c r="A13" s="6" t="s">
        <v>37</v>
      </c>
      <c r="B13" s="7" t="s">
        <v>38</v>
      </c>
      <c r="C13" s="8" t="s">
        <v>39</v>
      </c>
      <c r="D13" s="7" t="s">
        <v>14</v>
      </c>
      <c r="E13" s="7" t="s">
        <v>36</v>
      </c>
      <c r="F13" s="9">
        <v>1</v>
      </c>
      <c r="G13" s="55">
        <f>ROUND(N13*(1-$M$1),2)-0.16</f>
        <v>1121.1099999999999</v>
      </c>
      <c r="H13" s="11">
        <f>ROUND(ROUND(F13,2)*ROUND(G13,2),2)</f>
        <v>1121.1099999999999</v>
      </c>
      <c r="N13">
        <v>1330.21</v>
      </c>
      <c r="O13">
        <f t="shared" si="0"/>
        <v>1330.21</v>
      </c>
    </row>
    <row r="14" spans="1:15" ht="33">
      <c r="A14" s="6" t="s">
        <v>40</v>
      </c>
      <c r="B14" s="7" t="s">
        <v>41</v>
      </c>
      <c r="C14" s="8" t="s">
        <v>42</v>
      </c>
      <c r="D14" s="7" t="s">
        <v>14</v>
      </c>
      <c r="E14" s="7" t="s">
        <v>36</v>
      </c>
      <c r="F14" s="9">
        <v>4</v>
      </c>
      <c r="G14" s="55">
        <f t="shared" ref="G14:G23" si="1">ROUND(N14*(1-$M$1),2)</f>
        <v>766.31</v>
      </c>
      <c r="H14" s="11">
        <f>ROUND(ROUND(F14,2)*ROUND(G14,2),2)</f>
        <v>3065.24</v>
      </c>
      <c r="N14">
        <v>909.1</v>
      </c>
      <c r="O14">
        <f t="shared" si="0"/>
        <v>3636.4</v>
      </c>
    </row>
    <row r="15" spans="1:15" ht="33">
      <c r="A15" s="6" t="s">
        <v>43</v>
      </c>
      <c r="B15" s="7" t="s">
        <v>44</v>
      </c>
      <c r="C15" s="8" t="s">
        <v>45</v>
      </c>
      <c r="D15" s="7" t="s">
        <v>14</v>
      </c>
      <c r="E15" s="7" t="s">
        <v>36</v>
      </c>
      <c r="F15" s="9">
        <v>2</v>
      </c>
      <c r="G15" s="55">
        <f t="shared" si="1"/>
        <v>785.74</v>
      </c>
      <c r="H15" s="11">
        <f>ROUND(ROUND(F15,2)*ROUND(G15,2),2)</f>
        <v>1571.48</v>
      </c>
      <c r="N15">
        <v>932.15</v>
      </c>
      <c r="O15">
        <f t="shared" si="0"/>
        <v>1864.3</v>
      </c>
    </row>
    <row r="16" spans="1:15" ht="20.100000000000001" customHeight="1">
      <c r="A16" s="4" t="s">
        <v>46</v>
      </c>
      <c r="B16" s="69" t="s">
        <v>47</v>
      </c>
      <c r="C16" s="69"/>
      <c r="D16" s="69"/>
      <c r="E16" s="69"/>
      <c r="F16" s="69"/>
      <c r="G16" s="69"/>
      <c r="H16" s="5">
        <f>ROUND(SUM(H17:H18),2)</f>
        <v>4770.46</v>
      </c>
      <c r="O16">
        <f t="shared" si="0"/>
        <v>0</v>
      </c>
    </row>
    <row r="17" spans="1:15" ht="16.5">
      <c r="A17" s="6" t="s">
        <v>48</v>
      </c>
      <c r="B17" s="7" t="s">
        <v>49</v>
      </c>
      <c r="C17" s="8" t="s">
        <v>50</v>
      </c>
      <c r="D17" s="7" t="s">
        <v>14</v>
      </c>
      <c r="E17" s="7" t="s">
        <v>36</v>
      </c>
      <c r="F17" s="9">
        <v>11</v>
      </c>
      <c r="G17" s="55">
        <f t="shared" si="1"/>
        <v>390.02</v>
      </c>
      <c r="H17" s="11">
        <f>ROUND(ROUND(F17,2)*ROUND(G17,2),2)</f>
        <v>4290.22</v>
      </c>
      <c r="N17">
        <v>462.69</v>
      </c>
      <c r="O17">
        <f t="shared" si="0"/>
        <v>5089.59</v>
      </c>
    </row>
    <row r="18" spans="1:15" ht="16.5">
      <c r="A18" s="6" t="s">
        <v>51</v>
      </c>
      <c r="B18" s="7" t="s">
        <v>52</v>
      </c>
      <c r="C18" s="8" t="s">
        <v>53</v>
      </c>
      <c r="D18" s="7" t="s">
        <v>14</v>
      </c>
      <c r="E18" s="7" t="s">
        <v>36</v>
      </c>
      <c r="F18" s="9">
        <v>6</v>
      </c>
      <c r="G18" s="55">
        <f t="shared" si="1"/>
        <v>80.040000000000006</v>
      </c>
      <c r="H18" s="11">
        <f>ROUND(ROUND(F18,2)*ROUND(G18,2),2)</f>
        <v>480.24</v>
      </c>
      <c r="N18">
        <v>94.95</v>
      </c>
      <c r="O18">
        <f t="shared" si="0"/>
        <v>569.70000000000005</v>
      </c>
    </row>
    <row r="19" spans="1:15" ht="20.100000000000001" customHeight="1">
      <c r="A19" s="4" t="s">
        <v>54</v>
      </c>
      <c r="B19" s="69" t="s">
        <v>55</v>
      </c>
      <c r="C19" s="69"/>
      <c r="D19" s="69"/>
      <c r="E19" s="69"/>
      <c r="F19" s="69"/>
      <c r="G19" s="69"/>
      <c r="H19" s="5">
        <f>ROUND(SUM(H20:H21),2)</f>
        <v>8623.51</v>
      </c>
      <c r="O19">
        <f t="shared" si="0"/>
        <v>0</v>
      </c>
    </row>
    <row r="20" spans="1:15" ht="24.75">
      <c r="A20" s="6" t="s">
        <v>56</v>
      </c>
      <c r="B20" s="7" t="s">
        <v>57</v>
      </c>
      <c r="C20" s="8" t="s">
        <v>58</v>
      </c>
      <c r="D20" s="7" t="s">
        <v>14</v>
      </c>
      <c r="E20" s="7" t="s">
        <v>15</v>
      </c>
      <c r="F20" s="9">
        <v>10.8</v>
      </c>
      <c r="G20" s="55">
        <f t="shared" si="1"/>
        <v>680.31</v>
      </c>
      <c r="H20" s="11">
        <f>ROUND(ROUND(F20,2)*ROUND(G20,2),2)</f>
        <v>7347.35</v>
      </c>
      <c r="N20">
        <v>807.08</v>
      </c>
      <c r="O20">
        <f t="shared" si="0"/>
        <v>8716.4599999999991</v>
      </c>
    </row>
    <row r="21" spans="1:15" ht="16.5">
      <c r="A21" s="6" t="s">
        <v>59</v>
      </c>
      <c r="B21" s="7" t="s">
        <v>60</v>
      </c>
      <c r="C21" s="8" t="s">
        <v>61</v>
      </c>
      <c r="D21" s="7" t="s">
        <v>14</v>
      </c>
      <c r="E21" s="7" t="s">
        <v>62</v>
      </c>
      <c r="F21" s="9">
        <v>64</v>
      </c>
      <c r="G21" s="55">
        <f t="shared" si="1"/>
        <v>19.940000000000001</v>
      </c>
      <c r="H21" s="11">
        <f>ROUND(ROUND(F21,2)*ROUND(G21,2),2)</f>
        <v>1276.1600000000001</v>
      </c>
      <c r="N21">
        <v>23.66</v>
      </c>
      <c r="O21">
        <f t="shared" si="0"/>
        <v>1514.24</v>
      </c>
    </row>
    <row r="22" spans="1:15" ht="20.100000000000001" customHeight="1">
      <c r="A22" s="4" t="s">
        <v>63</v>
      </c>
      <c r="B22" s="69" t="s">
        <v>64</v>
      </c>
      <c r="C22" s="69"/>
      <c r="D22" s="69"/>
      <c r="E22" s="69"/>
      <c r="F22" s="69"/>
      <c r="G22" s="69"/>
      <c r="H22" s="5">
        <f>ROUND(SUM(H23:H23),2)</f>
        <v>2578.8200000000002</v>
      </c>
      <c r="O22">
        <f t="shared" si="0"/>
        <v>0</v>
      </c>
    </row>
    <row r="23" spans="1:15">
      <c r="A23" s="6" t="s">
        <v>65</v>
      </c>
      <c r="B23" s="7" t="s">
        <v>66</v>
      </c>
      <c r="C23" s="8" t="s">
        <v>67</v>
      </c>
      <c r="D23" s="7" t="s">
        <v>24</v>
      </c>
      <c r="E23" s="7" t="s">
        <v>25</v>
      </c>
      <c r="F23" s="9">
        <v>4.32</v>
      </c>
      <c r="G23" s="55">
        <f t="shared" si="1"/>
        <v>596.95000000000005</v>
      </c>
      <c r="H23" s="11">
        <f>ROUND(ROUND(F23,2)*ROUND(G23,2),2)</f>
        <v>2578.8200000000002</v>
      </c>
      <c r="N23">
        <v>708.19</v>
      </c>
      <c r="O23">
        <f t="shared" si="0"/>
        <v>3059.38</v>
      </c>
    </row>
    <row r="24" spans="1:15" ht="20.100000000000001" customHeight="1">
      <c r="A24" s="4" t="s">
        <v>68</v>
      </c>
      <c r="B24" s="69" t="s">
        <v>69</v>
      </c>
      <c r="C24" s="69"/>
      <c r="D24" s="69"/>
      <c r="E24" s="69"/>
      <c r="F24" s="69"/>
      <c r="G24" s="69"/>
      <c r="H24" s="5">
        <f>ROUND(H25,2)</f>
        <v>17679.09</v>
      </c>
      <c r="O24">
        <f t="shared" si="0"/>
        <v>0</v>
      </c>
    </row>
    <row r="25" spans="1:15" ht="20.100000000000001" customHeight="1">
      <c r="A25" s="4" t="s">
        <v>70</v>
      </c>
      <c r="B25" s="69" t="s">
        <v>71</v>
      </c>
      <c r="C25" s="69"/>
      <c r="D25" s="69"/>
      <c r="E25" s="69"/>
      <c r="F25" s="69"/>
      <c r="G25" s="69"/>
      <c r="H25" s="5">
        <f>ROUND(SUM(H26:H28),2)</f>
        <v>17679.09</v>
      </c>
      <c r="O25">
        <f t="shared" si="0"/>
        <v>0</v>
      </c>
    </row>
    <row r="26" spans="1:15" ht="24.75">
      <c r="A26" s="6" t="s">
        <v>72</v>
      </c>
      <c r="B26" s="7" t="s">
        <v>73</v>
      </c>
      <c r="C26" s="8" t="s">
        <v>74</v>
      </c>
      <c r="D26" s="7" t="s">
        <v>14</v>
      </c>
      <c r="E26" s="7" t="s">
        <v>15</v>
      </c>
      <c r="F26" s="9">
        <v>195.79</v>
      </c>
      <c r="G26" s="55">
        <f t="shared" ref="G26:G28" si="2">ROUND(N26*(1-$M$1),2)</f>
        <v>76.58</v>
      </c>
      <c r="H26" s="11">
        <f>ROUND(ROUND(F26,2)*ROUND(G26,2),2)</f>
        <v>14993.6</v>
      </c>
      <c r="N26">
        <v>90.85</v>
      </c>
      <c r="O26">
        <f t="shared" si="0"/>
        <v>17787.52</v>
      </c>
    </row>
    <row r="27" spans="1:15" ht="24.75">
      <c r="A27" s="6" t="s">
        <v>75</v>
      </c>
      <c r="B27" s="7" t="s">
        <v>76</v>
      </c>
      <c r="C27" s="8" t="s">
        <v>77</v>
      </c>
      <c r="D27" s="7" t="s">
        <v>24</v>
      </c>
      <c r="E27" s="7" t="s">
        <v>78</v>
      </c>
      <c r="F27" s="9">
        <v>4</v>
      </c>
      <c r="G27" s="55">
        <f t="shared" si="2"/>
        <v>437.05</v>
      </c>
      <c r="H27" s="11">
        <f>ROUND(ROUND(F27,2)*ROUND(G27,2),2)</f>
        <v>1748.2</v>
      </c>
      <c r="N27">
        <v>518.49</v>
      </c>
      <c r="O27">
        <f t="shared" si="0"/>
        <v>2073.96</v>
      </c>
    </row>
    <row r="28" spans="1:15" ht="16.5">
      <c r="A28" s="6" t="s">
        <v>79</v>
      </c>
      <c r="B28" s="7" t="s">
        <v>80</v>
      </c>
      <c r="C28" s="8" t="s">
        <v>81</v>
      </c>
      <c r="D28" s="7" t="s">
        <v>14</v>
      </c>
      <c r="E28" s="7" t="s">
        <v>15</v>
      </c>
      <c r="F28" s="9">
        <v>5.85</v>
      </c>
      <c r="G28" s="55">
        <f t="shared" si="2"/>
        <v>160.22</v>
      </c>
      <c r="H28" s="11">
        <f>ROUND(ROUND(F28,2)*ROUND(G28,2),2)</f>
        <v>937.29</v>
      </c>
      <c r="N28">
        <v>190.08</v>
      </c>
      <c r="O28">
        <f t="shared" si="0"/>
        <v>1111.97</v>
      </c>
    </row>
    <row r="29" spans="1:15" ht="20.100000000000001" customHeight="1">
      <c r="A29" s="4" t="s">
        <v>82</v>
      </c>
      <c r="B29" s="69" t="s">
        <v>83</v>
      </c>
      <c r="C29" s="69"/>
      <c r="D29" s="69"/>
      <c r="E29" s="69"/>
      <c r="F29" s="69"/>
      <c r="G29" s="69"/>
      <c r="H29" s="5">
        <f>ROUND(SUM(H30:H36),2)</f>
        <v>70607.839999999997</v>
      </c>
      <c r="O29">
        <f t="shared" si="0"/>
        <v>0</v>
      </c>
    </row>
    <row r="30" spans="1:15" ht="16.5">
      <c r="A30" s="6" t="s">
        <v>84</v>
      </c>
      <c r="B30" s="7" t="s">
        <v>85</v>
      </c>
      <c r="C30" s="8" t="s">
        <v>86</v>
      </c>
      <c r="D30" s="7" t="s">
        <v>14</v>
      </c>
      <c r="E30" s="7" t="s">
        <v>15</v>
      </c>
      <c r="F30" s="9">
        <v>529.37</v>
      </c>
      <c r="G30" s="55">
        <f t="shared" ref="G30:G36" si="3">ROUND(N30*(1-$M$1),2)</f>
        <v>15.81</v>
      </c>
      <c r="H30" s="11">
        <f t="shared" ref="H30:H36" si="4">ROUND(ROUND(F30,2)*ROUND(G30,2),2)</f>
        <v>8369.34</v>
      </c>
      <c r="N30">
        <v>18.760000000000002</v>
      </c>
      <c r="O30">
        <f t="shared" si="0"/>
        <v>9930.98</v>
      </c>
    </row>
    <row r="31" spans="1:15" ht="16.5">
      <c r="A31" s="6" t="s">
        <v>87</v>
      </c>
      <c r="B31" s="7" t="s">
        <v>88</v>
      </c>
      <c r="C31" s="8" t="s">
        <v>89</v>
      </c>
      <c r="D31" s="7" t="s">
        <v>14</v>
      </c>
      <c r="E31" s="7" t="s">
        <v>15</v>
      </c>
      <c r="F31" s="9">
        <v>445.04</v>
      </c>
      <c r="G31" s="55">
        <f t="shared" si="3"/>
        <v>10.98</v>
      </c>
      <c r="H31" s="11">
        <f t="shared" si="4"/>
        <v>4886.54</v>
      </c>
      <c r="N31">
        <v>13.03</v>
      </c>
      <c r="O31">
        <f t="shared" si="0"/>
        <v>5798.87</v>
      </c>
    </row>
    <row r="32" spans="1:15" ht="16.5">
      <c r="A32" s="6" t="s">
        <v>90</v>
      </c>
      <c r="B32" s="7" t="s">
        <v>91</v>
      </c>
      <c r="C32" s="8" t="s">
        <v>92</v>
      </c>
      <c r="D32" s="7" t="s">
        <v>14</v>
      </c>
      <c r="E32" s="7" t="s">
        <v>15</v>
      </c>
      <c r="F32" s="9">
        <v>84.33</v>
      </c>
      <c r="G32" s="55">
        <f t="shared" si="3"/>
        <v>13</v>
      </c>
      <c r="H32" s="11">
        <f t="shared" si="4"/>
        <v>1096.29</v>
      </c>
      <c r="N32">
        <v>15.42</v>
      </c>
      <c r="O32">
        <f t="shared" si="0"/>
        <v>1300.3699999999999</v>
      </c>
    </row>
    <row r="33" spans="1:15" ht="16.5">
      <c r="A33" s="6" t="s">
        <v>93</v>
      </c>
      <c r="B33" s="7" t="s">
        <v>94</v>
      </c>
      <c r="C33" s="8" t="s">
        <v>95</v>
      </c>
      <c r="D33" s="7" t="s">
        <v>14</v>
      </c>
      <c r="E33" s="7" t="s">
        <v>15</v>
      </c>
      <c r="F33" s="9">
        <v>483.8</v>
      </c>
      <c r="G33" s="55">
        <f t="shared" si="3"/>
        <v>54.25</v>
      </c>
      <c r="H33" s="11">
        <f t="shared" si="4"/>
        <v>26246.15</v>
      </c>
      <c r="N33">
        <v>64.36</v>
      </c>
      <c r="O33">
        <f t="shared" si="0"/>
        <v>31137.37</v>
      </c>
    </row>
    <row r="34" spans="1:15" ht="16.5">
      <c r="A34" s="6" t="s">
        <v>96</v>
      </c>
      <c r="B34" s="7" t="s">
        <v>97</v>
      </c>
      <c r="C34" s="8" t="s">
        <v>98</v>
      </c>
      <c r="D34" s="7" t="s">
        <v>14</v>
      </c>
      <c r="E34" s="7" t="s">
        <v>62</v>
      </c>
      <c r="F34" s="9">
        <v>275.60000000000002</v>
      </c>
      <c r="G34" s="55">
        <f t="shared" si="3"/>
        <v>9.49</v>
      </c>
      <c r="H34" s="11">
        <f t="shared" si="4"/>
        <v>2615.44</v>
      </c>
      <c r="N34">
        <v>11.26</v>
      </c>
      <c r="O34">
        <f t="shared" si="0"/>
        <v>3103.26</v>
      </c>
    </row>
    <row r="35" spans="1:15" ht="24.75">
      <c r="A35" s="6" t="s">
        <v>99</v>
      </c>
      <c r="B35" s="7" t="s">
        <v>100</v>
      </c>
      <c r="C35" s="8" t="s">
        <v>101</v>
      </c>
      <c r="D35" s="7" t="s">
        <v>14</v>
      </c>
      <c r="E35" s="7" t="s">
        <v>15</v>
      </c>
      <c r="F35" s="9">
        <v>366.82</v>
      </c>
      <c r="G35" s="55">
        <f t="shared" si="3"/>
        <v>40.950000000000003</v>
      </c>
      <c r="H35" s="11">
        <f t="shared" si="4"/>
        <v>15021.28</v>
      </c>
      <c r="N35">
        <v>48.58</v>
      </c>
      <c r="O35">
        <f t="shared" si="0"/>
        <v>17820.12</v>
      </c>
    </row>
    <row r="36" spans="1:15" ht="33">
      <c r="A36" s="6" t="s">
        <v>102</v>
      </c>
      <c r="B36" s="7" t="s">
        <v>103</v>
      </c>
      <c r="C36" s="8" t="s">
        <v>104</v>
      </c>
      <c r="D36" s="7" t="s">
        <v>14</v>
      </c>
      <c r="E36" s="7" t="s">
        <v>15</v>
      </c>
      <c r="F36" s="9">
        <v>567.82000000000005</v>
      </c>
      <c r="G36" s="55">
        <f t="shared" si="3"/>
        <v>21.79</v>
      </c>
      <c r="H36" s="11">
        <f t="shared" si="4"/>
        <v>12372.8</v>
      </c>
      <c r="N36">
        <v>25.85</v>
      </c>
      <c r="O36">
        <f t="shared" si="0"/>
        <v>14678.15</v>
      </c>
    </row>
    <row r="37" spans="1:15" ht="20.100000000000001" customHeight="1">
      <c r="A37" s="4" t="s">
        <v>105</v>
      </c>
      <c r="B37" s="69" t="s">
        <v>106</v>
      </c>
      <c r="C37" s="69"/>
      <c r="D37" s="69"/>
      <c r="E37" s="69"/>
      <c r="F37" s="69"/>
      <c r="G37" s="69"/>
      <c r="H37" s="5">
        <f>ROUND(H38,2)</f>
        <v>899.6</v>
      </c>
      <c r="O37">
        <f t="shared" si="0"/>
        <v>0</v>
      </c>
    </row>
    <row r="38" spans="1:15" ht="20.100000000000001" customHeight="1">
      <c r="A38" s="4" t="s">
        <v>107</v>
      </c>
      <c r="B38" s="69" t="s">
        <v>108</v>
      </c>
      <c r="C38" s="69"/>
      <c r="D38" s="69"/>
      <c r="E38" s="69"/>
      <c r="F38" s="69"/>
      <c r="G38" s="69"/>
      <c r="H38" s="5">
        <f>ROUND(SUM(H39:H40),2)</f>
        <v>899.6</v>
      </c>
      <c r="O38">
        <f t="shared" si="0"/>
        <v>0</v>
      </c>
    </row>
    <row r="39" spans="1:15" ht="24.75">
      <c r="A39" s="6" t="s">
        <v>109</v>
      </c>
      <c r="B39" s="7" t="s">
        <v>110</v>
      </c>
      <c r="C39" s="8" t="s">
        <v>111</v>
      </c>
      <c r="D39" s="7" t="s">
        <v>14</v>
      </c>
      <c r="E39" s="7" t="s">
        <v>36</v>
      </c>
      <c r="F39" s="9">
        <v>8</v>
      </c>
      <c r="G39" s="55">
        <f t="shared" ref="G39:G40" si="5">ROUND(N39*(1-$M$1),2)</f>
        <v>99.8</v>
      </c>
      <c r="H39" s="11">
        <f>ROUND(ROUND(F39,2)*ROUND(G39,2),2)</f>
        <v>798.4</v>
      </c>
      <c r="N39">
        <v>118.4</v>
      </c>
      <c r="O39">
        <f t="shared" si="0"/>
        <v>947.2</v>
      </c>
    </row>
    <row r="40" spans="1:15" ht="16.5">
      <c r="A40" s="6" t="s">
        <v>112</v>
      </c>
      <c r="B40" s="7" t="s">
        <v>113</v>
      </c>
      <c r="C40" s="8" t="s">
        <v>114</v>
      </c>
      <c r="D40" s="7" t="s">
        <v>14</v>
      </c>
      <c r="E40" s="7" t="s">
        <v>36</v>
      </c>
      <c r="F40" s="9">
        <v>10</v>
      </c>
      <c r="G40" s="55">
        <f t="shared" si="5"/>
        <v>10.119999999999999</v>
      </c>
      <c r="H40" s="11">
        <f>ROUND(ROUND(F40,2)*ROUND(G40,2),2)</f>
        <v>101.2</v>
      </c>
      <c r="N40">
        <v>12.01</v>
      </c>
      <c r="O40">
        <f t="shared" si="0"/>
        <v>120.1</v>
      </c>
    </row>
    <row r="41" spans="1:15" ht="20.100000000000001" customHeight="1">
      <c r="A41" s="4" t="s">
        <v>115</v>
      </c>
      <c r="B41" s="69" t="s">
        <v>116</v>
      </c>
      <c r="C41" s="69"/>
      <c r="D41" s="69"/>
      <c r="E41" s="69"/>
      <c r="F41" s="69"/>
      <c r="G41" s="69"/>
      <c r="H41" s="5">
        <f>ROUND(H42,2)</f>
        <v>276.7</v>
      </c>
      <c r="O41">
        <f t="shared" si="0"/>
        <v>0</v>
      </c>
    </row>
    <row r="42" spans="1:15" ht="20.100000000000001" customHeight="1">
      <c r="A42" s="4" t="s">
        <v>117</v>
      </c>
      <c r="B42" s="69" t="s">
        <v>118</v>
      </c>
      <c r="C42" s="69"/>
      <c r="D42" s="69"/>
      <c r="E42" s="69"/>
      <c r="F42" s="69"/>
      <c r="G42" s="69"/>
      <c r="H42" s="5">
        <f>ROUND(SUM(H43:H44),2)</f>
        <v>276.7</v>
      </c>
      <c r="O42">
        <f t="shared" si="0"/>
        <v>0</v>
      </c>
    </row>
    <row r="43" spans="1:15" ht="24.75">
      <c r="A43" s="6" t="s">
        <v>119</v>
      </c>
      <c r="B43" s="7" t="s">
        <v>120</v>
      </c>
      <c r="C43" s="8" t="s">
        <v>121</v>
      </c>
      <c r="D43" s="7" t="s">
        <v>14</v>
      </c>
      <c r="E43" s="7" t="s">
        <v>36</v>
      </c>
      <c r="F43" s="9">
        <v>6</v>
      </c>
      <c r="G43" s="55">
        <f t="shared" ref="G43:G44" si="6">ROUND(N43*(1-$M$1),2)</f>
        <v>16.53</v>
      </c>
      <c r="H43" s="11">
        <f>ROUND(ROUND(F43,2)*ROUND(G43,2),2)</f>
        <v>99.18</v>
      </c>
      <c r="N43">
        <v>19.61</v>
      </c>
      <c r="O43">
        <f t="shared" si="0"/>
        <v>117.66</v>
      </c>
    </row>
    <row r="44" spans="1:15" ht="16.5">
      <c r="A44" s="6" t="s">
        <v>122</v>
      </c>
      <c r="B44" s="7" t="s">
        <v>123</v>
      </c>
      <c r="C44" s="8" t="s">
        <v>124</v>
      </c>
      <c r="D44" s="7" t="s">
        <v>14</v>
      </c>
      <c r="E44" s="7" t="s">
        <v>36</v>
      </c>
      <c r="F44" s="9">
        <v>8</v>
      </c>
      <c r="G44" s="55">
        <f t="shared" si="6"/>
        <v>22.19</v>
      </c>
      <c r="H44" s="11">
        <f>ROUND(ROUND(F44,2)*ROUND(G44,2),2)</f>
        <v>177.52</v>
      </c>
      <c r="N44">
        <v>26.32</v>
      </c>
      <c r="O44">
        <f t="shared" si="0"/>
        <v>210.56</v>
      </c>
    </row>
    <row r="45" spans="1:15" ht="20.100000000000001" customHeight="1">
      <c r="A45" s="4" t="s">
        <v>125</v>
      </c>
      <c r="B45" s="69" t="s">
        <v>126</v>
      </c>
      <c r="C45" s="69"/>
      <c r="D45" s="69"/>
      <c r="E45" s="69"/>
      <c r="F45" s="69"/>
      <c r="G45" s="69"/>
      <c r="H45" s="5">
        <f>ROUND(SUM(H46:H59),2)</f>
        <v>12588.58</v>
      </c>
      <c r="O45">
        <f t="shared" si="0"/>
        <v>0</v>
      </c>
    </row>
    <row r="46" spans="1:15" ht="24.75">
      <c r="A46" s="6" t="s">
        <v>127</v>
      </c>
      <c r="B46" s="7" t="s">
        <v>128</v>
      </c>
      <c r="C46" s="8" t="s">
        <v>129</v>
      </c>
      <c r="D46" s="7" t="s">
        <v>14</v>
      </c>
      <c r="E46" s="7" t="s">
        <v>36</v>
      </c>
      <c r="F46" s="9">
        <v>4</v>
      </c>
      <c r="G46" s="55">
        <f t="shared" ref="G46:G59" si="7">ROUND(N46*(1-$M$1),2)</f>
        <v>324.07</v>
      </c>
      <c r="H46" s="11">
        <f t="shared" ref="H46:H59" si="8">ROUND(ROUND(F46,2)*ROUND(G46,2),2)</f>
        <v>1296.28</v>
      </c>
      <c r="N46">
        <v>384.46</v>
      </c>
      <c r="O46">
        <f t="shared" si="0"/>
        <v>1537.84</v>
      </c>
    </row>
    <row r="47" spans="1:15" ht="33">
      <c r="A47" s="6" t="s">
        <v>130</v>
      </c>
      <c r="B47" s="7" t="s">
        <v>131</v>
      </c>
      <c r="C47" s="8" t="s">
        <v>132</v>
      </c>
      <c r="D47" s="7" t="s">
        <v>14</v>
      </c>
      <c r="E47" s="7" t="s">
        <v>36</v>
      </c>
      <c r="F47" s="9">
        <v>2</v>
      </c>
      <c r="G47" s="55">
        <f t="shared" si="7"/>
        <v>820.52</v>
      </c>
      <c r="H47" s="11">
        <f t="shared" si="8"/>
        <v>1641.04</v>
      </c>
      <c r="N47">
        <v>973.41</v>
      </c>
      <c r="O47">
        <f t="shared" si="0"/>
        <v>1946.82</v>
      </c>
    </row>
    <row r="48" spans="1:15" ht="16.5">
      <c r="A48" s="6" t="s">
        <v>133</v>
      </c>
      <c r="B48" s="7" t="s">
        <v>134</v>
      </c>
      <c r="C48" s="8" t="s">
        <v>135</v>
      </c>
      <c r="D48" s="7" t="s">
        <v>14</v>
      </c>
      <c r="E48" s="7" t="s">
        <v>36</v>
      </c>
      <c r="F48" s="9">
        <v>6</v>
      </c>
      <c r="G48" s="55">
        <f t="shared" si="7"/>
        <v>455.91</v>
      </c>
      <c r="H48" s="11">
        <f t="shared" si="8"/>
        <v>2735.46</v>
      </c>
      <c r="N48">
        <v>540.86</v>
      </c>
      <c r="O48">
        <f t="shared" si="0"/>
        <v>3245.16</v>
      </c>
    </row>
    <row r="49" spans="1:15" ht="16.5">
      <c r="A49" s="6" t="s">
        <v>136</v>
      </c>
      <c r="B49" s="7" t="s">
        <v>137</v>
      </c>
      <c r="C49" s="8" t="s">
        <v>138</v>
      </c>
      <c r="D49" s="7" t="s">
        <v>14</v>
      </c>
      <c r="E49" s="7" t="s">
        <v>36</v>
      </c>
      <c r="F49" s="9">
        <v>6</v>
      </c>
      <c r="G49" s="55">
        <f t="shared" si="7"/>
        <v>151.11000000000001</v>
      </c>
      <c r="H49" s="11">
        <f t="shared" si="8"/>
        <v>906.66</v>
      </c>
      <c r="N49">
        <v>179.27</v>
      </c>
      <c r="O49">
        <f t="shared" si="0"/>
        <v>1075.6199999999999</v>
      </c>
    </row>
    <row r="50" spans="1:15" ht="41.25">
      <c r="A50" s="6" t="s">
        <v>139</v>
      </c>
      <c r="B50" s="7" t="s">
        <v>140</v>
      </c>
      <c r="C50" s="8" t="s">
        <v>141</v>
      </c>
      <c r="D50" s="7" t="s">
        <v>14</v>
      </c>
      <c r="E50" s="7" t="s">
        <v>36</v>
      </c>
      <c r="F50" s="9">
        <v>2</v>
      </c>
      <c r="G50" s="55">
        <f t="shared" si="7"/>
        <v>279.64999999999998</v>
      </c>
      <c r="H50" s="11">
        <f t="shared" si="8"/>
        <v>559.29999999999995</v>
      </c>
      <c r="N50">
        <v>331.76</v>
      </c>
      <c r="O50">
        <f t="shared" si="0"/>
        <v>663.52</v>
      </c>
    </row>
    <row r="51" spans="1:15">
      <c r="A51" s="6" t="s">
        <v>142</v>
      </c>
      <c r="B51" s="7" t="s">
        <v>143</v>
      </c>
      <c r="C51" s="8" t="s">
        <v>144</v>
      </c>
      <c r="D51" s="7" t="s">
        <v>24</v>
      </c>
      <c r="E51" s="7" t="s">
        <v>78</v>
      </c>
      <c r="F51" s="9">
        <v>2</v>
      </c>
      <c r="G51" s="55">
        <f t="shared" si="7"/>
        <v>347.48</v>
      </c>
      <c r="H51" s="11">
        <f t="shared" si="8"/>
        <v>694.96</v>
      </c>
      <c r="N51">
        <v>412.23</v>
      </c>
      <c r="O51">
        <f t="shared" si="0"/>
        <v>824.46</v>
      </c>
    </row>
    <row r="52" spans="1:15" ht="16.5">
      <c r="A52" s="6" t="s">
        <v>145</v>
      </c>
      <c r="B52" s="7" t="s">
        <v>146</v>
      </c>
      <c r="C52" s="8" t="s">
        <v>147</v>
      </c>
      <c r="D52" s="7" t="s">
        <v>14</v>
      </c>
      <c r="E52" s="7" t="s">
        <v>36</v>
      </c>
      <c r="F52" s="9">
        <v>8</v>
      </c>
      <c r="G52" s="55">
        <f t="shared" si="7"/>
        <v>83.28</v>
      </c>
      <c r="H52" s="11">
        <f t="shared" si="8"/>
        <v>666.24</v>
      </c>
      <c r="N52">
        <v>98.8</v>
      </c>
      <c r="O52">
        <f t="shared" si="0"/>
        <v>790.4</v>
      </c>
    </row>
    <row r="53" spans="1:15" ht="16.5">
      <c r="A53" s="6" t="s">
        <v>148</v>
      </c>
      <c r="B53" s="7" t="s">
        <v>149</v>
      </c>
      <c r="C53" s="8" t="s">
        <v>150</v>
      </c>
      <c r="D53" s="7" t="s">
        <v>14</v>
      </c>
      <c r="E53" s="7" t="s">
        <v>36</v>
      </c>
      <c r="F53" s="9">
        <v>2</v>
      </c>
      <c r="G53" s="55">
        <f t="shared" si="7"/>
        <v>60.37</v>
      </c>
      <c r="H53" s="11">
        <f t="shared" si="8"/>
        <v>120.74</v>
      </c>
      <c r="N53">
        <v>71.62</v>
      </c>
      <c r="O53">
        <f t="shared" si="0"/>
        <v>143.24</v>
      </c>
    </row>
    <row r="54" spans="1:15" ht="16.5">
      <c r="A54" s="6" t="s">
        <v>151</v>
      </c>
      <c r="B54" s="7" t="s">
        <v>152</v>
      </c>
      <c r="C54" s="8" t="s">
        <v>153</v>
      </c>
      <c r="D54" s="7" t="s">
        <v>14</v>
      </c>
      <c r="E54" s="7" t="s">
        <v>36</v>
      </c>
      <c r="F54" s="9">
        <v>6</v>
      </c>
      <c r="G54" s="55">
        <f t="shared" si="7"/>
        <v>113.7</v>
      </c>
      <c r="H54" s="11">
        <f t="shared" si="8"/>
        <v>682.2</v>
      </c>
      <c r="N54">
        <v>134.88999999999999</v>
      </c>
      <c r="O54">
        <f t="shared" si="0"/>
        <v>809.34</v>
      </c>
    </row>
    <row r="55" spans="1:15" ht="16.5">
      <c r="A55" s="6" t="s">
        <v>154</v>
      </c>
      <c r="B55" s="7" t="s">
        <v>155</v>
      </c>
      <c r="C55" s="8" t="s">
        <v>156</v>
      </c>
      <c r="D55" s="7" t="s">
        <v>14</v>
      </c>
      <c r="E55" s="7" t="s">
        <v>36</v>
      </c>
      <c r="F55" s="9">
        <v>6</v>
      </c>
      <c r="G55" s="55">
        <f t="shared" si="7"/>
        <v>35.409999999999997</v>
      </c>
      <c r="H55" s="11">
        <f t="shared" si="8"/>
        <v>212.46</v>
      </c>
      <c r="N55">
        <v>42.01</v>
      </c>
      <c r="O55">
        <f t="shared" si="0"/>
        <v>252.06</v>
      </c>
    </row>
    <row r="56" spans="1:15">
      <c r="A56" s="6" t="s">
        <v>157</v>
      </c>
      <c r="B56" s="7" t="s">
        <v>158</v>
      </c>
      <c r="C56" s="8" t="s">
        <v>159</v>
      </c>
      <c r="D56" s="7" t="s">
        <v>24</v>
      </c>
      <c r="E56" s="7" t="s">
        <v>78</v>
      </c>
      <c r="F56" s="9">
        <v>4</v>
      </c>
      <c r="G56" s="55">
        <f t="shared" si="7"/>
        <v>56.2</v>
      </c>
      <c r="H56" s="11">
        <f t="shared" si="8"/>
        <v>224.8</v>
      </c>
      <c r="N56">
        <v>66.67</v>
      </c>
      <c r="O56">
        <f t="shared" si="0"/>
        <v>266.68</v>
      </c>
    </row>
    <row r="57" spans="1:15" ht="16.5">
      <c r="A57" s="6" t="s">
        <v>160</v>
      </c>
      <c r="B57" s="7" t="s">
        <v>161</v>
      </c>
      <c r="C57" s="8" t="s">
        <v>162</v>
      </c>
      <c r="D57" s="7" t="s">
        <v>14</v>
      </c>
      <c r="E57" s="7" t="s">
        <v>36</v>
      </c>
      <c r="F57" s="9">
        <v>4</v>
      </c>
      <c r="G57" s="55">
        <f t="shared" si="7"/>
        <v>34.75</v>
      </c>
      <c r="H57" s="11">
        <f t="shared" si="8"/>
        <v>139</v>
      </c>
      <c r="N57">
        <v>41.22</v>
      </c>
      <c r="O57">
        <f t="shared" si="0"/>
        <v>164.88</v>
      </c>
    </row>
    <row r="58" spans="1:15" ht="16.5">
      <c r="A58" s="6" t="s">
        <v>163</v>
      </c>
      <c r="B58" s="7" t="s">
        <v>164</v>
      </c>
      <c r="C58" s="8" t="s">
        <v>165</v>
      </c>
      <c r="D58" s="7" t="s">
        <v>14</v>
      </c>
      <c r="E58" s="7" t="s">
        <v>36</v>
      </c>
      <c r="F58" s="9">
        <v>6</v>
      </c>
      <c r="G58" s="55">
        <f t="shared" si="7"/>
        <v>47.3</v>
      </c>
      <c r="H58" s="11">
        <f t="shared" si="8"/>
        <v>283.8</v>
      </c>
      <c r="N58">
        <v>56.11</v>
      </c>
      <c r="O58">
        <f t="shared" si="0"/>
        <v>336.66</v>
      </c>
    </row>
    <row r="59" spans="1:15" ht="16.5">
      <c r="A59" s="6" t="s">
        <v>166</v>
      </c>
      <c r="B59" s="7" t="s">
        <v>167</v>
      </c>
      <c r="C59" s="8" t="s">
        <v>168</v>
      </c>
      <c r="D59" s="7" t="s">
        <v>14</v>
      </c>
      <c r="E59" s="7" t="s">
        <v>36</v>
      </c>
      <c r="F59" s="9">
        <v>2</v>
      </c>
      <c r="G59" s="55">
        <f t="shared" si="7"/>
        <v>1212.82</v>
      </c>
      <c r="H59" s="11">
        <f t="shared" si="8"/>
        <v>2425.64</v>
      </c>
      <c r="N59">
        <v>1438.81</v>
      </c>
      <c r="O59">
        <f t="shared" si="0"/>
        <v>2877.62</v>
      </c>
    </row>
    <row r="60" spans="1:15" ht="20.100000000000001" customHeight="1">
      <c r="A60" s="4" t="s">
        <v>169</v>
      </c>
      <c r="B60" s="69" t="s">
        <v>170</v>
      </c>
      <c r="C60" s="69"/>
      <c r="D60" s="69"/>
      <c r="E60" s="69"/>
      <c r="F60" s="69"/>
      <c r="G60" s="69"/>
      <c r="H60" s="5">
        <f>ROUND(H61+H71+H90+H95,2)</f>
        <v>23818.86</v>
      </c>
      <c r="O60">
        <f t="shared" si="0"/>
        <v>0</v>
      </c>
    </row>
    <row r="61" spans="1:15" ht="20.100000000000001" customHeight="1">
      <c r="A61" s="4" t="s">
        <v>171</v>
      </c>
      <c r="B61" s="69" t="s">
        <v>172</v>
      </c>
      <c r="C61" s="69"/>
      <c r="D61" s="69"/>
      <c r="E61" s="69"/>
      <c r="F61" s="69"/>
      <c r="G61" s="69"/>
      <c r="H61" s="5">
        <f>ROUND(SUM(H62:H70),2)</f>
        <v>2657.25</v>
      </c>
      <c r="O61">
        <f t="shared" si="0"/>
        <v>0</v>
      </c>
    </row>
    <row r="62" spans="1:15" ht="24.75">
      <c r="A62" s="6" t="s">
        <v>173</v>
      </c>
      <c r="B62" s="7" t="s">
        <v>174</v>
      </c>
      <c r="C62" s="8" t="s">
        <v>175</v>
      </c>
      <c r="D62" s="7" t="s">
        <v>14</v>
      </c>
      <c r="E62" s="7" t="s">
        <v>36</v>
      </c>
      <c r="F62" s="9">
        <v>1</v>
      </c>
      <c r="G62" s="55">
        <f t="shared" ref="G62:G101" si="9">ROUND(N62*(1-$M$1),2)</f>
        <v>400.36</v>
      </c>
      <c r="H62" s="11">
        <f t="shared" ref="H62:H70" si="10">ROUND(ROUND(F62,2)*ROUND(G62,2),2)</f>
        <v>400.36</v>
      </c>
      <c r="N62">
        <v>474.96</v>
      </c>
      <c r="O62">
        <f t="shared" si="0"/>
        <v>474.96</v>
      </c>
    </row>
    <row r="63" spans="1:15" ht="24.75">
      <c r="A63" s="6" t="s">
        <v>176</v>
      </c>
      <c r="B63" s="7" t="s">
        <v>177</v>
      </c>
      <c r="C63" s="8" t="s">
        <v>178</v>
      </c>
      <c r="D63" s="7" t="s">
        <v>14</v>
      </c>
      <c r="E63" s="7" t="s">
        <v>36</v>
      </c>
      <c r="F63" s="9">
        <v>1</v>
      </c>
      <c r="G63" s="55">
        <f t="shared" si="9"/>
        <v>580.12</v>
      </c>
      <c r="H63" s="11">
        <f t="shared" si="10"/>
        <v>580.12</v>
      </c>
      <c r="N63">
        <v>688.22</v>
      </c>
      <c r="O63">
        <f t="shared" si="0"/>
        <v>688.22</v>
      </c>
    </row>
    <row r="64" spans="1:15">
      <c r="A64" s="6" t="s">
        <v>179</v>
      </c>
      <c r="B64" s="7" t="s">
        <v>180</v>
      </c>
      <c r="C64" s="8" t="s">
        <v>181</v>
      </c>
      <c r="D64" s="7" t="s">
        <v>182</v>
      </c>
      <c r="E64" s="7" t="s">
        <v>36</v>
      </c>
      <c r="F64" s="9">
        <v>1</v>
      </c>
      <c r="G64" s="55">
        <f t="shared" si="9"/>
        <v>114.07</v>
      </c>
      <c r="H64" s="11">
        <f t="shared" si="10"/>
        <v>114.07</v>
      </c>
      <c r="N64">
        <v>135.32</v>
      </c>
      <c r="O64">
        <f t="shared" si="0"/>
        <v>135.32</v>
      </c>
    </row>
    <row r="65" spans="1:15" ht="16.5">
      <c r="A65" s="6" t="s">
        <v>183</v>
      </c>
      <c r="B65" s="7" t="s">
        <v>184</v>
      </c>
      <c r="C65" s="8" t="s">
        <v>185</v>
      </c>
      <c r="D65" s="7" t="s">
        <v>24</v>
      </c>
      <c r="E65" s="7" t="s">
        <v>78</v>
      </c>
      <c r="F65" s="9">
        <v>7</v>
      </c>
      <c r="G65" s="55">
        <f t="shared" si="9"/>
        <v>23.38</v>
      </c>
      <c r="H65" s="11">
        <f t="shared" si="10"/>
        <v>163.66</v>
      </c>
      <c r="N65">
        <v>27.74</v>
      </c>
      <c r="O65">
        <f t="shared" si="0"/>
        <v>194.18</v>
      </c>
    </row>
    <row r="66" spans="1:15" ht="16.5">
      <c r="A66" s="6" t="s">
        <v>186</v>
      </c>
      <c r="B66" s="7" t="s">
        <v>187</v>
      </c>
      <c r="C66" s="8" t="s">
        <v>188</v>
      </c>
      <c r="D66" s="7" t="s">
        <v>24</v>
      </c>
      <c r="E66" s="7" t="s">
        <v>78</v>
      </c>
      <c r="F66" s="9">
        <v>5</v>
      </c>
      <c r="G66" s="55">
        <f t="shared" si="9"/>
        <v>19.079999999999998</v>
      </c>
      <c r="H66" s="11">
        <f t="shared" si="10"/>
        <v>95.4</v>
      </c>
      <c r="N66">
        <v>22.64</v>
      </c>
      <c r="O66">
        <f t="shared" si="0"/>
        <v>113.2</v>
      </c>
    </row>
    <row r="67" spans="1:15" ht="16.5">
      <c r="A67" s="6" t="s">
        <v>189</v>
      </c>
      <c r="B67" s="7" t="s">
        <v>190</v>
      </c>
      <c r="C67" s="8" t="s">
        <v>191</v>
      </c>
      <c r="D67" s="7" t="s">
        <v>24</v>
      </c>
      <c r="E67" s="7" t="s">
        <v>78</v>
      </c>
      <c r="F67" s="9">
        <v>8</v>
      </c>
      <c r="G67" s="55">
        <f t="shared" si="9"/>
        <v>23.38</v>
      </c>
      <c r="H67" s="11">
        <f t="shared" si="10"/>
        <v>187.04</v>
      </c>
      <c r="N67">
        <v>27.74</v>
      </c>
      <c r="O67">
        <f t="shared" si="0"/>
        <v>221.92</v>
      </c>
    </row>
    <row r="68" spans="1:15" ht="16.5">
      <c r="A68" s="6" t="s">
        <v>192</v>
      </c>
      <c r="B68" s="7" t="s">
        <v>193</v>
      </c>
      <c r="C68" s="8" t="s">
        <v>194</v>
      </c>
      <c r="D68" s="7" t="s">
        <v>24</v>
      </c>
      <c r="E68" s="7" t="s">
        <v>78</v>
      </c>
      <c r="F68" s="9">
        <v>2</v>
      </c>
      <c r="G68" s="55">
        <f t="shared" si="9"/>
        <v>186.01</v>
      </c>
      <c r="H68" s="11">
        <f t="shared" si="10"/>
        <v>372.02</v>
      </c>
      <c r="N68">
        <v>220.67</v>
      </c>
      <c r="O68">
        <f t="shared" si="0"/>
        <v>441.34</v>
      </c>
    </row>
    <row r="69" spans="1:15" ht="16.5">
      <c r="A69" s="6" t="s">
        <v>195</v>
      </c>
      <c r="B69" s="7" t="s">
        <v>196</v>
      </c>
      <c r="C69" s="8" t="s">
        <v>197</v>
      </c>
      <c r="D69" s="7" t="s">
        <v>24</v>
      </c>
      <c r="E69" s="7" t="s">
        <v>78</v>
      </c>
      <c r="F69" s="9">
        <v>1</v>
      </c>
      <c r="G69" s="55">
        <f t="shared" si="9"/>
        <v>405.02</v>
      </c>
      <c r="H69" s="11">
        <f t="shared" si="10"/>
        <v>405.02</v>
      </c>
      <c r="N69">
        <v>480.49</v>
      </c>
      <c r="O69">
        <f t="shared" si="0"/>
        <v>480.49</v>
      </c>
    </row>
    <row r="70" spans="1:15">
      <c r="A70" s="6" t="s">
        <v>198</v>
      </c>
      <c r="B70" s="7" t="s">
        <v>199</v>
      </c>
      <c r="C70" s="8" t="s">
        <v>200</v>
      </c>
      <c r="D70" s="7" t="s">
        <v>24</v>
      </c>
      <c r="E70" s="7" t="s">
        <v>78</v>
      </c>
      <c r="F70" s="9">
        <v>4</v>
      </c>
      <c r="G70" s="55">
        <f t="shared" si="9"/>
        <v>84.89</v>
      </c>
      <c r="H70" s="11">
        <f t="shared" si="10"/>
        <v>339.56</v>
      </c>
      <c r="N70">
        <v>100.71</v>
      </c>
      <c r="O70">
        <f t="shared" ref="O70" si="11">ROUND(N70*F70,2)</f>
        <v>402.84</v>
      </c>
    </row>
    <row r="71" spans="1:15" ht="20.100000000000001" customHeight="1">
      <c r="A71" s="4" t="s">
        <v>201</v>
      </c>
      <c r="B71" s="69" t="s">
        <v>202</v>
      </c>
      <c r="C71" s="69"/>
      <c r="D71" s="69"/>
      <c r="E71" s="69"/>
      <c r="F71" s="69"/>
      <c r="G71" s="69"/>
      <c r="H71" s="5">
        <f>ROUND(SUM(H72:H89),2)</f>
        <v>3887.31</v>
      </c>
      <c r="O71">
        <f t="shared" si="0"/>
        <v>0</v>
      </c>
    </row>
    <row r="72" spans="1:15" ht="24.75">
      <c r="A72" s="6" t="s">
        <v>203</v>
      </c>
      <c r="B72" s="7" t="s">
        <v>204</v>
      </c>
      <c r="C72" s="8" t="s">
        <v>205</v>
      </c>
      <c r="D72" s="7" t="s">
        <v>14</v>
      </c>
      <c r="E72" s="7" t="s">
        <v>62</v>
      </c>
      <c r="F72" s="9">
        <v>48</v>
      </c>
      <c r="G72" s="55">
        <f t="shared" si="9"/>
        <v>21.05</v>
      </c>
      <c r="H72" s="11">
        <f t="shared" ref="H72:H89" si="12">ROUND(ROUND(F72,2)*ROUND(G72,2),2)</f>
        <v>1010.4</v>
      </c>
      <c r="N72">
        <v>24.97</v>
      </c>
      <c r="O72">
        <f t="shared" ref="O72:O110" si="13">ROUND(N72*F72,2)</f>
        <v>1198.56</v>
      </c>
    </row>
    <row r="73" spans="1:15" ht="24.75">
      <c r="A73" s="6" t="s">
        <v>206</v>
      </c>
      <c r="B73" s="7" t="s">
        <v>207</v>
      </c>
      <c r="C73" s="8" t="s">
        <v>208</v>
      </c>
      <c r="D73" s="7" t="s">
        <v>14</v>
      </c>
      <c r="E73" s="7" t="s">
        <v>62</v>
      </c>
      <c r="F73" s="9">
        <v>82</v>
      </c>
      <c r="G73" s="55">
        <f t="shared" si="9"/>
        <v>13.23</v>
      </c>
      <c r="H73" s="11">
        <f t="shared" si="12"/>
        <v>1084.8599999999999</v>
      </c>
      <c r="N73">
        <v>15.7</v>
      </c>
      <c r="O73">
        <f t="shared" si="13"/>
        <v>1287.4000000000001</v>
      </c>
    </row>
    <row r="74" spans="1:15" ht="24.75">
      <c r="A74" s="6" t="s">
        <v>209</v>
      </c>
      <c r="B74" s="7" t="s">
        <v>210</v>
      </c>
      <c r="C74" s="8" t="s">
        <v>211</v>
      </c>
      <c r="D74" s="7" t="s">
        <v>14</v>
      </c>
      <c r="E74" s="7" t="s">
        <v>62</v>
      </c>
      <c r="F74" s="9">
        <v>13</v>
      </c>
      <c r="G74" s="55">
        <f t="shared" si="9"/>
        <v>17.23</v>
      </c>
      <c r="H74" s="11">
        <f t="shared" si="12"/>
        <v>223.99</v>
      </c>
      <c r="N74">
        <v>20.440000000000001</v>
      </c>
      <c r="O74">
        <f t="shared" si="13"/>
        <v>265.72000000000003</v>
      </c>
    </row>
    <row r="75" spans="1:15" ht="24.75">
      <c r="A75" s="6" t="s">
        <v>212</v>
      </c>
      <c r="B75" s="7" t="s">
        <v>213</v>
      </c>
      <c r="C75" s="8" t="s">
        <v>214</v>
      </c>
      <c r="D75" s="7" t="s">
        <v>14</v>
      </c>
      <c r="E75" s="7" t="s">
        <v>36</v>
      </c>
      <c r="F75" s="9">
        <v>5</v>
      </c>
      <c r="G75" s="55">
        <f t="shared" si="9"/>
        <v>33.33</v>
      </c>
      <c r="H75" s="11">
        <f t="shared" si="12"/>
        <v>166.65</v>
      </c>
      <c r="N75">
        <v>39.54</v>
      </c>
      <c r="O75">
        <f t="shared" si="13"/>
        <v>197.7</v>
      </c>
    </row>
    <row r="76" spans="1:15" ht="24.75">
      <c r="A76" s="6" t="s">
        <v>215</v>
      </c>
      <c r="B76" s="7" t="s">
        <v>216</v>
      </c>
      <c r="C76" s="8" t="s">
        <v>217</v>
      </c>
      <c r="D76" s="7" t="s">
        <v>14</v>
      </c>
      <c r="E76" s="7" t="s">
        <v>36</v>
      </c>
      <c r="F76" s="9">
        <v>5</v>
      </c>
      <c r="G76" s="55">
        <f t="shared" si="9"/>
        <v>21.19</v>
      </c>
      <c r="H76" s="11">
        <f t="shared" si="12"/>
        <v>105.95</v>
      </c>
      <c r="N76">
        <v>25.14</v>
      </c>
      <c r="O76">
        <f t="shared" si="13"/>
        <v>125.7</v>
      </c>
    </row>
    <row r="77" spans="1:15">
      <c r="A77" s="6" t="s">
        <v>218</v>
      </c>
      <c r="B77" s="7" t="s">
        <v>219</v>
      </c>
      <c r="C77" s="8" t="s">
        <v>220</v>
      </c>
      <c r="D77" s="7" t="s">
        <v>24</v>
      </c>
      <c r="E77" s="7" t="s">
        <v>78</v>
      </c>
      <c r="F77" s="9">
        <v>4</v>
      </c>
      <c r="G77" s="55">
        <f t="shared" si="9"/>
        <v>28.15</v>
      </c>
      <c r="H77" s="11">
        <f t="shared" si="12"/>
        <v>112.6</v>
      </c>
      <c r="N77">
        <v>33.4</v>
      </c>
      <c r="O77">
        <f t="shared" si="13"/>
        <v>133.6</v>
      </c>
    </row>
    <row r="78" spans="1:15" ht="24.75">
      <c r="A78" s="6" t="s">
        <v>221</v>
      </c>
      <c r="B78" s="7" t="s">
        <v>222</v>
      </c>
      <c r="C78" s="8" t="s">
        <v>223</v>
      </c>
      <c r="D78" s="7" t="s">
        <v>14</v>
      </c>
      <c r="E78" s="7" t="s">
        <v>36</v>
      </c>
      <c r="F78" s="9">
        <v>1</v>
      </c>
      <c r="G78" s="55">
        <f t="shared" si="9"/>
        <v>40.71</v>
      </c>
      <c r="H78" s="11">
        <f t="shared" si="12"/>
        <v>40.71</v>
      </c>
      <c r="N78">
        <v>48.29</v>
      </c>
      <c r="O78">
        <f t="shared" si="13"/>
        <v>48.29</v>
      </c>
    </row>
    <row r="79" spans="1:15">
      <c r="A79" s="6" t="s">
        <v>224</v>
      </c>
      <c r="B79" s="7" t="s">
        <v>225</v>
      </c>
      <c r="C79" s="8" t="s">
        <v>226</v>
      </c>
      <c r="D79" s="7" t="s">
        <v>24</v>
      </c>
      <c r="E79" s="7" t="s">
        <v>78</v>
      </c>
      <c r="F79" s="9">
        <v>50</v>
      </c>
      <c r="G79" s="55">
        <f t="shared" si="9"/>
        <v>5.8</v>
      </c>
      <c r="H79" s="11">
        <f t="shared" si="12"/>
        <v>290</v>
      </c>
      <c r="N79">
        <v>6.88</v>
      </c>
      <c r="O79">
        <f t="shared" si="13"/>
        <v>344</v>
      </c>
    </row>
    <row r="80" spans="1:15">
      <c r="A80" s="6" t="s">
        <v>227</v>
      </c>
      <c r="B80" s="7" t="s">
        <v>228</v>
      </c>
      <c r="C80" s="8" t="s">
        <v>229</v>
      </c>
      <c r="D80" s="7" t="s">
        <v>24</v>
      </c>
      <c r="E80" s="7" t="s">
        <v>78</v>
      </c>
      <c r="F80" s="9">
        <v>4</v>
      </c>
      <c r="G80" s="55">
        <f t="shared" si="9"/>
        <v>6.04</v>
      </c>
      <c r="H80" s="11">
        <f t="shared" si="12"/>
        <v>24.16</v>
      </c>
      <c r="N80">
        <v>7.16</v>
      </c>
      <c r="O80">
        <f t="shared" si="13"/>
        <v>28.64</v>
      </c>
    </row>
    <row r="81" spans="1:15">
      <c r="A81" s="6" t="s">
        <v>230</v>
      </c>
      <c r="B81" s="7" t="s">
        <v>231</v>
      </c>
      <c r="C81" s="8" t="s">
        <v>232</v>
      </c>
      <c r="D81" s="7" t="s">
        <v>24</v>
      </c>
      <c r="E81" s="7" t="s">
        <v>78</v>
      </c>
      <c r="F81" s="9">
        <v>4</v>
      </c>
      <c r="G81" s="55">
        <f t="shared" si="9"/>
        <v>6.35</v>
      </c>
      <c r="H81" s="11">
        <f t="shared" si="12"/>
        <v>25.4</v>
      </c>
      <c r="N81">
        <v>7.53</v>
      </c>
      <c r="O81">
        <f t="shared" si="13"/>
        <v>30.12</v>
      </c>
    </row>
    <row r="82" spans="1:15">
      <c r="A82" s="6" t="s">
        <v>233</v>
      </c>
      <c r="B82" s="7" t="s">
        <v>234</v>
      </c>
      <c r="C82" s="8" t="s">
        <v>235</v>
      </c>
      <c r="D82" s="7" t="s">
        <v>24</v>
      </c>
      <c r="E82" s="7" t="s">
        <v>78</v>
      </c>
      <c r="F82" s="9">
        <v>15</v>
      </c>
      <c r="G82" s="55">
        <f t="shared" si="9"/>
        <v>1.1100000000000001</v>
      </c>
      <c r="H82" s="11">
        <f t="shared" si="12"/>
        <v>16.649999999999999</v>
      </c>
      <c r="N82">
        <v>1.32</v>
      </c>
      <c r="O82">
        <f t="shared" si="13"/>
        <v>19.8</v>
      </c>
    </row>
    <row r="83" spans="1:15">
      <c r="A83" s="6" t="s">
        <v>236</v>
      </c>
      <c r="B83" s="7" t="s">
        <v>237</v>
      </c>
      <c r="C83" s="8" t="s">
        <v>238</v>
      </c>
      <c r="D83" s="7" t="s">
        <v>24</v>
      </c>
      <c r="E83" s="7" t="s">
        <v>78</v>
      </c>
      <c r="F83" s="9">
        <v>2</v>
      </c>
      <c r="G83" s="55">
        <f t="shared" si="9"/>
        <v>1.76</v>
      </c>
      <c r="H83" s="11">
        <f t="shared" si="12"/>
        <v>3.52</v>
      </c>
      <c r="N83">
        <v>2.09</v>
      </c>
      <c r="O83">
        <f t="shared" si="13"/>
        <v>4.18</v>
      </c>
    </row>
    <row r="84" spans="1:15">
      <c r="A84" s="6" t="s">
        <v>239</v>
      </c>
      <c r="B84" s="7" t="s">
        <v>240</v>
      </c>
      <c r="C84" s="8" t="s">
        <v>241</v>
      </c>
      <c r="D84" s="7" t="s">
        <v>24</v>
      </c>
      <c r="E84" s="7" t="s">
        <v>78</v>
      </c>
      <c r="F84" s="9">
        <v>1</v>
      </c>
      <c r="G84" s="55">
        <f t="shared" si="9"/>
        <v>4.07</v>
      </c>
      <c r="H84" s="11">
        <f t="shared" si="12"/>
        <v>4.07</v>
      </c>
      <c r="N84">
        <v>4.83</v>
      </c>
      <c r="O84">
        <f t="shared" si="13"/>
        <v>4.83</v>
      </c>
    </row>
    <row r="85" spans="1:15" ht="24.75">
      <c r="A85" s="6" t="s">
        <v>242</v>
      </c>
      <c r="B85" s="7" t="s">
        <v>243</v>
      </c>
      <c r="C85" s="8" t="s">
        <v>244</v>
      </c>
      <c r="D85" s="7" t="s">
        <v>14</v>
      </c>
      <c r="E85" s="7" t="s">
        <v>36</v>
      </c>
      <c r="F85" s="9">
        <v>15</v>
      </c>
      <c r="G85" s="55">
        <f t="shared" si="9"/>
        <v>22.3</v>
      </c>
      <c r="H85" s="11">
        <f t="shared" si="12"/>
        <v>334.5</v>
      </c>
      <c r="N85">
        <v>26.45</v>
      </c>
      <c r="O85">
        <f t="shared" si="13"/>
        <v>396.75</v>
      </c>
    </row>
    <row r="86" spans="1:15" ht="24.75">
      <c r="A86" s="6" t="s">
        <v>245</v>
      </c>
      <c r="B86" s="7" t="s">
        <v>246</v>
      </c>
      <c r="C86" s="8" t="s">
        <v>247</v>
      </c>
      <c r="D86" s="7" t="s">
        <v>14</v>
      </c>
      <c r="E86" s="7" t="s">
        <v>36</v>
      </c>
      <c r="F86" s="9">
        <v>2</v>
      </c>
      <c r="G86" s="55">
        <f t="shared" si="9"/>
        <v>36.119999999999997</v>
      </c>
      <c r="H86" s="11">
        <f t="shared" si="12"/>
        <v>72.239999999999995</v>
      </c>
      <c r="N86">
        <v>42.85</v>
      </c>
      <c r="O86">
        <f t="shared" si="13"/>
        <v>85.7</v>
      </c>
    </row>
    <row r="87" spans="1:15" ht="24.75">
      <c r="A87" s="6" t="s">
        <v>248</v>
      </c>
      <c r="B87" s="7" t="s">
        <v>249</v>
      </c>
      <c r="C87" s="8" t="s">
        <v>250</v>
      </c>
      <c r="D87" s="7" t="s">
        <v>14</v>
      </c>
      <c r="E87" s="7" t="s">
        <v>36</v>
      </c>
      <c r="F87" s="9">
        <v>1</v>
      </c>
      <c r="G87" s="55">
        <f t="shared" si="9"/>
        <v>41.69</v>
      </c>
      <c r="H87" s="11">
        <f t="shared" si="12"/>
        <v>41.69</v>
      </c>
      <c r="N87">
        <v>49.46</v>
      </c>
      <c r="O87">
        <f t="shared" si="13"/>
        <v>49.46</v>
      </c>
    </row>
    <row r="88" spans="1:15" ht="16.5">
      <c r="A88" s="6" t="s">
        <v>251</v>
      </c>
      <c r="B88" s="7" t="s">
        <v>252</v>
      </c>
      <c r="C88" s="8" t="s">
        <v>253</v>
      </c>
      <c r="D88" s="7" t="s">
        <v>14</v>
      </c>
      <c r="E88" s="7" t="s">
        <v>36</v>
      </c>
      <c r="F88" s="9">
        <v>16</v>
      </c>
      <c r="G88" s="55">
        <f t="shared" si="9"/>
        <v>14.88</v>
      </c>
      <c r="H88" s="11">
        <f t="shared" si="12"/>
        <v>238.08</v>
      </c>
      <c r="N88">
        <v>17.649999999999999</v>
      </c>
      <c r="O88">
        <f t="shared" si="13"/>
        <v>282.39999999999998</v>
      </c>
    </row>
    <row r="89" spans="1:15" ht="16.5">
      <c r="A89" s="6" t="s">
        <v>254</v>
      </c>
      <c r="B89" s="7" t="s">
        <v>255</v>
      </c>
      <c r="C89" s="8" t="s">
        <v>256</v>
      </c>
      <c r="D89" s="7" t="s">
        <v>14</v>
      </c>
      <c r="E89" s="7" t="s">
        <v>36</v>
      </c>
      <c r="F89" s="9">
        <v>7</v>
      </c>
      <c r="G89" s="55">
        <f t="shared" si="9"/>
        <v>13.12</v>
      </c>
      <c r="H89" s="11">
        <f t="shared" si="12"/>
        <v>91.84</v>
      </c>
      <c r="N89">
        <v>15.56</v>
      </c>
      <c r="O89">
        <f t="shared" si="13"/>
        <v>108.92</v>
      </c>
    </row>
    <row r="90" spans="1:15" ht="20.100000000000001" customHeight="1">
      <c r="A90" s="4" t="s">
        <v>257</v>
      </c>
      <c r="B90" s="69" t="s">
        <v>258</v>
      </c>
      <c r="C90" s="69"/>
      <c r="D90" s="69"/>
      <c r="E90" s="69"/>
      <c r="F90" s="69"/>
      <c r="G90" s="69"/>
      <c r="H90" s="5">
        <f>ROUND(SUM(H91:H94),2)</f>
        <v>8721.7800000000007</v>
      </c>
      <c r="O90">
        <f t="shared" si="13"/>
        <v>0</v>
      </c>
    </row>
    <row r="91" spans="1:15" ht="24.75">
      <c r="A91" s="6" t="s">
        <v>259</v>
      </c>
      <c r="B91" s="7" t="s">
        <v>260</v>
      </c>
      <c r="C91" s="8" t="s">
        <v>261</v>
      </c>
      <c r="D91" s="7" t="s">
        <v>14</v>
      </c>
      <c r="E91" s="7" t="s">
        <v>62</v>
      </c>
      <c r="F91" s="9">
        <v>190</v>
      </c>
      <c r="G91" s="55">
        <f t="shared" si="9"/>
        <v>4.25</v>
      </c>
      <c r="H91" s="11">
        <f>ROUND(ROUND(F91,2)*ROUND(G91,2),2)</f>
        <v>807.5</v>
      </c>
      <c r="N91">
        <v>5.04</v>
      </c>
      <c r="O91">
        <f t="shared" si="13"/>
        <v>957.6</v>
      </c>
    </row>
    <row r="92" spans="1:15" ht="24.75">
      <c r="A92" s="6" t="s">
        <v>262</v>
      </c>
      <c r="B92" s="7" t="s">
        <v>263</v>
      </c>
      <c r="C92" s="8" t="s">
        <v>264</v>
      </c>
      <c r="D92" s="7" t="s">
        <v>14</v>
      </c>
      <c r="E92" s="7" t="s">
        <v>62</v>
      </c>
      <c r="F92" s="9">
        <v>820</v>
      </c>
      <c r="G92" s="55">
        <f t="shared" si="9"/>
        <v>6.64</v>
      </c>
      <c r="H92" s="11">
        <f>ROUND(ROUND(F92,2)*ROUND(G92,2),2)</f>
        <v>5444.8</v>
      </c>
      <c r="N92">
        <v>7.88</v>
      </c>
      <c r="O92">
        <f t="shared" si="13"/>
        <v>6461.6</v>
      </c>
    </row>
    <row r="93" spans="1:15" ht="24.75">
      <c r="A93" s="6" t="s">
        <v>265</v>
      </c>
      <c r="B93" s="7" t="s">
        <v>266</v>
      </c>
      <c r="C93" s="8" t="s">
        <v>267</v>
      </c>
      <c r="D93" s="7" t="s">
        <v>14</v>
      </c>
      <c r="E93" s="7" t="s">
        <v>62</v>
      </c>
      <c r="F93" s="9">
        <v>14</v>
      </c>
      <c r="G93" s="55">
        <f t="shared" si="9"/>
        <v>24.34</v>
      </c>
      <c r="H93" s="11">
        <f>ROUND(ROUND(F93,2)*ROUND(G93,2),2)</f>
        <v>340.76</v>
      </c>
      <c r="N93">
        <v>28.88</v>
      </c>
      <c r="O93">
        <f t="shared" si="13"/>
        <v>404.32</v>
      </c>
    </row>
    <row r="94" spans="1:15">
      <c r="A94" s="6" t="s">
        <v>268</v>
      </c>
      <c r="B94" s="7" t="s">
        <v>269</v>
      </c>
      <c r="C94" s="8" t="s">
        <v>270</v>
      </c>
      <c r="D94" s="7" t="s">
        <v>24</v>
      </c>
      <c r="E94" s="7" t="s">
        <v>271</v>
      </c>
      <c r="F94" s="9">
        <v>41</v>
      </c>
      <c r="G94" s="55">
        <f t="shared" si="9"/>
        <v>51.92</v>
      </c>
      <c r="H94" s="11">
        <f>ROUND(ROUND(F94,2)*ROUND(G94,2),2)</f>
        <v>2128.7199999999998</v>
      </c>
      <c r="N94">
        <v>61.6</v>
      </c>
      <c r="O94">
        <f t="shared" si="13"/>
        <v>2525.6</v>
      </c>
    </row>
    <row r="95" spans="1:15" ht="20.100000000000001" customHeight="1">
      <c r="A95" s="4" t="s">
        <v>272</v>
      </c>
      <c r="B95" s="69" t="s">
        <v>273</v>
      </c>
      <c r="C95" s="69"/>
      <c r="D95" s="69"/>
      <c r="E95" s="69"/>
      <c r="F95" s="69"/>
      <c r="G95" s="69"/>
      <c r="H95" s="5">
        <f>ROUND(SUM(H96:H101),2)</f>
        <v>8552.52</v>
      </c>
      <c r="O95">
        <f t="shared" si="13"/>
        <v>0</v>
      </c>
    </row>
    <row r="96" spans="1:15" ht="16.5">
      <c r="A96" s="6" t="s">
        <v>274</v>
      </c>
      <c r="B96" s="7" t="s">
        <v>275</v>
      </c>
      <c r="C96" s="8" t="s">
        <v>276</v>
      </c>
      <c r="D96" s="7" t="s">
        <v>14</v>
      </c>
      <c r="E96" s="7" t="s">
        <v>36</v>
      </c>
      <c r="F96" s="9">
        <v>4</v>
      </c>
      <c r="G96" s="55">
        <f t="shared" si="9"/>
        <v>27.15</v>
      </c>
      <c r="H96" s="11">
        <f t="shared" ref="H96:H101" si="14">ROUND(ROUND(F96,2)*ROUND(G96,2),2)</f>
        <v>108.6</v>
      </c>
      <c r="N96">
        <v>32.21</v>
      </c>
      <c r="O96">
        <f t="shared" si="13"/>
        <v>128.84</v>
      </c>
    </row>
    <row r="97" spans="1:15" ht="16.5">
      <c r="A97" s="6" t="s">
        <v>277</v>
      </c>
      <c r="B97" s="7" t="s">
        <v>278</v>
      </c>
      <c r="C97" s="8" t="s">
        <v>279</v>
      </c>
      <c r="D97" s="7" t="s">
        <v>14</v>
      </c>
      <c r="E97" s="7" t="s">
        <v>36</v>
      </c>
      <c r="F97" s="9">
        <v>1</v>
      </c>
      <c r="G97" s="55">
        <f t="shared" si="9"/>
        <v>29.12</v>
      </c>
      <c r="H97" s="11">
        <f t="shared" si="14"/>
        <v>29.12</v>
      </c>
      <c r="N97">
        <v>34.549999999999997</v>
      </c>
      <c r="O97">
        <f t="shared" si="13"/>
        <v>34.549999999999997</v>
      </c>
    </row>
    <row r="98" spans="1:15" ht="16.5">
      <c r="A98" s="6" t="s">
        <v>280</v>
      </c>
      <c r="B98" s="7" t="s">
        <v>281</v>
      </c>
      <c r="C98" s="8" t="s">
        <v>282</v>
      </c>
      <c r="D98" s="7" t="s">
        <v>14</v>
      </c>
      <c r="E98" s="7" t="s">
        <v>36</v>
      </c>
      <c r="F98" s="9">
        <v>7</v>
      </c>
      <c r="G98" s="55">
        <f t="shared" si="9"/>
        <v>25.86</v>
      </c>
      <c r="H98" s="11">
        <f t="shared" si="14"/>
        <v>181.02</v>
      </c>
      <c r="N98">
        <v>30.68</v>
      </c>
      <c r="O98">
        <f t="shared" si="13"/>
        <v>214.76</v>
      </c>
    </row>
    <row r="99" spans="1:15" ht="24.75">
      <c r="A99" s="6" t="s">
        <v>283</v>
      </c>
      <c r="B99" s="7" t="s">
        <v>284</v>
      </c>
      <c r="C99" s="8" t="s">
        <v>285</v>
      </c>
      <c r="D99" s="7" t="s">
        <v>14</v>
      </c>
      <c r="E99" s="7" t="s">
        <v>36</v>
      </c>
      <c r="F99" s="9">
        <v>1</v>
      </c>
      <c r="G99" s="55">
        <f t="shared" si="9"/>
        <v>126.62</v>
      </c>
      <c r="H99" s="11">
        <f t="shared" si="14"/>
        <v>126.62</v>
      </c>
      <c r="N99">
        <v>150.21</v>
      </c>
      <c r="O99">
        <f t="shared" si="13"/>
        <v>150.21</v>
      </c>
    </row>
    <row r="100" spans="1:15" ht="24.75">
      <c r="A100" s="6" t="s">
        <v>286</v>
      </c>
      <c r="B100" s="7" t="s">
        <v>287</v>
      </c>
      <c r="C100" s="8" t="s">
        <v>288</v>
      </c>
      <c r="D100" s="7" t="s">
        <v>14</v>
      </c>
      <c r="E100" s="7" t="s">
        <v>36</v>
      </c>
      <c r="F100" s="9">
        <v>6</v>
      </c>
      <c r="G100" s="55">
        <f t="shared" si="9"/>
        <v>165.96</v>
      </c>
      <c r="H100" s="11">
        <f t="shared" si="14"/>
        <v>995.76</v>
      </c>
      <c r="N100">
        <v>196.88</v>
      </c>
      <c r="O100">
        <f t="shared" si="13"/>
        <v>1181.28</v>
      </c>
    </row>
    <row r="101" spans="1:15" ht="24.75">
      <c r="A101" s="6" t="s">
        <v>289</v>
      </c>
      <c r="B101" s="7" t="s">
        <v>290</v>
      </c>
      <c r="C101" s="8" t="s">
        <v>291</v>
      </c>
      <c r="D101" s="7" t="s">
        <v>14</v>
      </c>
      <c r="E101" s="7" t="s">
        <v>36</v>
      </c>
      <c r="F101" s="9">
        <v>20</v>
      </c>
      <c r="G101" s="55">
        <f t="shared" si="9"/>
        <v>355.57</v>
      </c>
      <c r="H101" s="11">
        <f t="shared" si="14"/>
        <v>7111.4</v>
      </c>
      <c r="N101">
        <v>421.83</v>
      </c>
      <c r="O101">
        <f t="shared" si="13"/>
        <v>8436.6</v>
      </c>
    </row>
    <row r="102" spans="1:15" ht="20.100000000000001" customHeight="1">
      <c r="A102" s="4" t="s">
        <v>292</v>
      </c>
      <c r="B102" s="69" t="s">
        <v>293</v>
      </c>
      <c r="C102" s="69"/>
      <c r="D102" s="69"/>
      <c r="E102" s="69"/>
      <c r="F102" s="69"/>
      <c r="G102" s="69"/>
      <c r="H102" s="5">
        <f>ROUND(H103+H107,2)</f>
        <v>38158.67</v>
      </c>
      <c r="O102">
        <f t="shared" si="13"/>
        <v>0</v>
      </c>
    </row>
    <row r="103" spans="1:15" ht="20.100000000000001" customHeight="1">
      <c r="A103" s="4" t="s">
        <v>294</v>
      </c>
      <c r="B103" s="69" t="s">
        <v>295</v>
      </c>
      <c r="C103" s="69"/>
      <c r="D103" s="69"/>
      <c r="E103" s="69"/>
      <c r="F103" s="69"/>
      <c r="G103" s="69"/>
      <c r="H103" s="5">
        <f>ROUND(SUM(H104:H106),2)</f>
        <v>5188.6400000000003</v>
      </c>
      <c r="O103">
        <f t="shared" si="13"/>
        <v>0</v>
      </c>
    </row>
    <row r="104" spans="1:15" ht="16.5">
      <c r="A104" s="6" t="s">
        <v>296</v>
      </c>
      <c r="B104" s="7" t="s">
        <v>297</v>
      </c>
      <c r="C104" s="8" t="s">
        <v>298</v>
      </c>
      <c r="D104" s="7" t="s">
        <v>14</v>
      </c>
      <c r="E104" s="7" t="s">
        <v>62</v>
      </c>
      <c r="F104" s="9">
        <v>9.6</v>
      </c>
      <c r="G104" s="55">
        <f t="shared" ref="G104:G110" si="15">ROUND(N104*(1-$M$1),2)</f>
        <v>106.84</v>
      </c>
      <c r="H104" s="11">
        <f>ROUND(ROUND(F104,2)*ROUND(G104,2),2)</f>
        <v>1025.6600000000001</v>
      </c>
      <c r="N104">
        <v>126.75</v>
      </c>
      <c r="O104">
        <f t="shared" si="13"/>
        <v>1216.8</v>
      </c>
    </row>
    <row r="105" spans="1:15" ht="16.5">
      <c r="A105" s="6" t="s">
        <v>299</v>
      </c>
      <c r="B105" s="7" t="s">
        <v>300</v>
      </c>
      <c r="C105" s="8" t="s">
        <v>301</v>
      </c>
      <c r="D105" s="7" t="s">
        <v>14</v>
      </c>
      <c r="E105" s="7" t="s">
        <v>36</v>
      </c>
      <c r="F105" s="9">
        <v>1</v>
      </c>
      <c r="G105" s="55">
        <f t="shared" si="15"/>
        <v>3082.17</v>
      </c>
      <c r="H105" s="11">
        <f>ROUND(ROUND(F105,2)*ROUND(G105,2),2)</f>
        <v>3082.17</v>
      </c>
      <c r="N105">
        <v>3656.5</v>
      </c>
      <c r="O105">
        <f t="shared" si="13"/>
        <v>3656.5</v>
      </c>
    </row>
    <row r="106" spans="1:15">
      <c r="A106" s="6" t="s">
        <v>302</v>
      </c>
      <c r="B106" s="7" t="s">
        <v>303</v>
      </c>
      <c r="C106" s="8" t="s">
        <v>304</v>
      </c>
      <c r="D106" s="7" t="s">
        <v>24</v>
      </c>
      <c r="E106" s="7" t="s">
        <v>305</v>
      </c>
      <c r="F106" s="9">
        <v>1</v>
      </c>
      <c r="G106" s="55">
        <f t="shared" si="15"/>
        <v>1080.81</v>
      </c>
      <c r="H106" s="11">
        <f>ROUND(ROUND(F106,2)*ROUND(G106,2),2)</f>
        <v>1080.81</v>
      </c>
      <c r="N106">
        <v>1282.21</v>
      </c>
      <c r="O106">
        <f t="shared" si="13"/>
        <v>1282.21</v>
      </c>
    </row>
    <row r="107" spans="1:15" ht="20.100000000000001" customHeight="1">
      <c r="A107" s="4" t="s">
        <v>306</v>
      </c>
      <c r="B107" s="69" t="s">
        <v>307</v>
      </c>
      <c r="C107" s="69"/>
      <c r="D107" s="69"/>
      <c r="E107" s="69"/>
      <c r="F107" s="69"/>
      <c r="G107" s="69"/>
      <c r="H107" s="5">
        <f>ROUND(SUM(H108:H108),2)</f>
        <v>32970.03</v>
      </c>
      <c r="O107">
        <f t="shared" si="13"/>
        <v>0</v>
      </c>
    </row>
    <row r="108" spans="1:15" ht="41.25">
      <c r="A108" s="6" t="s">
        <v>308</v>
      </c>
      <c r="B108" s="7" t="s">
        <v>309</v>
      </c>
      <c r="C108" s="8" t="s">
        <v>310</v>
      </c>
      <c r="D108" s="7" t="s">
        <v>14</v>
      </c>
      <c r="E108" s="7" t="s">
        <v>15</v>
      </c>
      <c r="F108" s="9">
        <v>201</v>
      </c>
      <c r="G108" s="55">
        <f t="shared" si="15"/>
        <v>164.03</v>
      </c>
      <c r="H108" s="11">
        <f>ROUND(ROUND(F108,2)*ROUND(G108,2),2)</f>
        <v>32970.03</v>
      </c>
      <c r="N108">
        <v>194.59</v>
      </c>
      <c r="O108">
        <f t="shared" si="13"/>
        <v>39112.589999999997</v>
      </c>
    </row>
    <row r="109" spans="1:15" ht="20.100000000000001" customHeight="1">
      <c r="A109" s="4" t="s">
        <v>311</v>
      </c>
      <c r="B109" s="69" t="s">
        <v>312</v>
      </c>
      <c r="C109" s="69"/>
      <c r="D109" s="69"/>
      <c r="E109" s="69"/>
      <c r="F109" s="69"/>
      <c r="G109" s="69"/>
      <c r="H109" s="5">
        <f>ROUND(SUM(H110:H110),2)</f>
        <v>4855.92</v>
      </c>
      <c r="O109">
        <f t="shared" si="13"/>
        <v>0</v>
      </c>
    </row>
    <row r="110" spans="1:15" ht="16.5">
      <c r="A110" s="6" t="s">
        <v>313</v>
      </c>
      <c r="B110" s="7" t="s">
        <v>314</v>
      </c>
      <c r="C110" s="8" t="s">
        <v>315</v>
      </c>
      <c r="D110" s="7" t="s">
        <v>14</v>
      </c>
      <c r="E110" s="7" t="s">
        <v>15</v>
      </c>
      <c r="F110" s="9">
        <v>1037.5899999999999</v>
      </c>
      <c r="G110" s="55">
        <f t="shared" si="15"/>
        <v>4.68</v>
      </c>
      <c r="H110" s="11">
        <f>ROUND(ROUND(F110,2)*ROUND(G110,2),2)</f>
        <v>4855.92</v>
      </c>
      <c r="N110">
        <v>5.55</v>
      </c>
      <c r="O110">
        <f t="shared" si="13"/>
        <v>5758.62</v>
      </c>
    </row>
    <row r="111" spans="1:15" ht="15" customHeight="1">
      <c r="A111" s="2"/>
      <c r="B111" s="2"/>
      <c r="C111" s="2"/>
      <c r="D111" s="2"/>
      <c r="E111" s="2"/>
      <c r="F111" s="70" t="s">
        <v>316</v>
      </c>
      <c r="G111" s="70"/>
      <c r="H111" s="56">
        <f>H113-H112</f>
        <v>64428.739999999932</v>
      </c>
      <c r="O111" s="59">
        <f>SUM(O5:O110)</f>
        <v>355905.61</v>
      </c>
    </row>
    <row r="112" spans="1:15" ht="15" customHeight="1">
      <c r="A112" s="2"/>
      <c r="B112" s="2"/>
      <c r="C112" s="2"/>
      <c r="D112" s="2"/>
      <c r="E112" s="2"/>
      <c r="F112" s="70" t="s">
        <v>317</v>
      </c>
      <c r="G112" s="70"/>
      <c r="H112" s="56">
        <f>ROUND(VALOR_TOTAL/1.2735,2)</f>
        <v>235571.26</v>
      </c>
    </row>
    <row r="113" spans="1:12" ht="15" customHeight="1">
      <c r="A113" s="2"/>
      <c r="B113" s="2"/>
      <c r="C113" s="2"/>
      <c r="D113" s="2"/>
      <c r="E113" s="2"/>
      <c r="F113" s="70" t="s">
        <v>318</v>
      </c>
      <c r="G113" s="70"/>
      <c r="H113" s="5">
        <f>H4+H7+H10+H24+H29+H37+H41+H45+H60+H102+H109</f>
        <v>299999.99999999994</v>
      </c>
    </row>
    <row r="114" spans="1:12" ht="42" customHeight="1">
      <c r="A114" s="71" t="s">
        <v>319</v>
      </c>
      <c r="B114" s="71"/>
      <c r="C114" s="71"/>
      <c r="D114" s="71"/>
      <c r="E114" s="71"/>
      <c r="F114" s="71"/>
      <c r="G114" s="71"/>
      <c r="H114" s="71"/>
    </row>
    <row r="115" spans="1:12">
      <c r="K115" s="64">
        <f>300000/VALOR_TOTAL</f>
        <v>1.0000000000000002</v>
      </c>
      <c r="L115" s="65">
        <f>1-K115</f>
        <v>0</v>
      </c>
    </row>
  </sheetData>
  <mergeCells count="30">
    <mergeCell ref="B109:G109"/>
    <mergeCell ref="F111:G111"/>
    <mergeCell ref="F112:G112"/>
    <mergeCell ref="F113:G113"/>
    <mergeCell ref="A114:H114"/>
    <mergeCell ref="B90:G90"/>
    <mergeCell ref="B95:G95"/>
    <mergeCell ref="B102:G102"/>
    <mergeCell ref="B103:G103"/>
    <mergeCell ref="B107:G107"/>
    <mergeCell ref="B42:G42"/>
    <mergeCell ref="B45:G45"/>
    <mergeCell ref="B60:G60"/>
    <mergeCell ref="B61:G61"/>
    <mergeCell ref="B71:G71"/>
    <mergeCell ref="B25:G25"/>
    <mergeCell ref="B29:G29"/>
    <mergeCell ref="B37:G37"/>
    <mergeCell ref="B38:G38"/>
    <mergeCell ref="B41:G41"/>
    <mergeCell ref="B11:G11"/>
    <mergeCell ref="B16:G16"/>
    <mergeCell ref="B19:G19"/>
    <mergeCell ref="B22:G22"/>
    <mergeCell ref="B24:G24"/>
    <mergeCell ref="A1:H1"/>
    <mergeCell ref="B2:G2"/>
    <mergeCell ref="B4:G4"/>
    <mergeCell ref="B7:G7"/>
    <mergeCell ref="B10:G10"/>
  </mergeCells>
  <pageMargins left="0.5" right="0.5" top="0.5" bottom="0.5" header="0" footer="0"/>
  <pageSetup paperSize="9" scale="8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E18"/>
  <sheetViews>
    <sheetView workbookViewId="0">
      <selection activeCell="B30" sqref="B30"/>
    </sheetView>
  </sheetViews>
  <sheetFormatPr defaultRowHeight="15"/>
  <cols>
    <col min="1" max="1" width="9.28515625" customWidth="1"/>
    <col min="2" max="2" width="62.42578125" customWidth="1"/>
    <col min="3" max="3" width="22.85546875" customWidth="1"/>
    <col min="4" max="4" width="12.42578125" customWidth="1"/>
    <col min="5" max="5" width="8.28515625" customWidth="1"/>
  </cols>
  <sheetData>
    <row r="1" spans="1:5" ht="44.1" customHeight="1">
      <c r="A1" s="72"/>
      <c r="B1" s="72"/>
      <c r="C1" s="72"/>
      <c r="D1" s="72"/>
      <c r="E1" s="72"/>
    </row>
    <row r="2" spans="1:5" ht="21.95" customHeight="1">
      <c r="A2" s="72"/>
      <c r="B2" s="72"/>
      <c r="C2" s="72"/>
      <c r="D2" s="72"/>
      <c r="E2" s="72"/>
    </row>
    <row r="3" spans="1:5" ht="18.95" customHeight="1">
      <c r="A3" s="72"/>
      <c r="B3" s="72"/>
      <c r="C3" s="72"/>
      <c r="D3" s="72"/>
      <c r="E3" s="72"/>
    </row>
    <row r="4" spans="1:5" ht="20.100000000000001" customHeight="1">
      <c r="A4" s="13" t="s">
        <v>9</v>
      </c>
      <c r="B4" s="73" t="s">
        <v>10</v>
      </c>
      <c r="C4" s="73"/>
      <c r="D4" s="14">
        <f>VLOOKUP(B4,'PLANILHA ORCAMENTARIA'!$B$4:$H$110,7,0)</f>
        <v>8222.6</v>
      </c>
      <c r="E4" s="15">
        <v>2.7415695976244936</v>
      </c>
    </row>
    <row r="5" spans="1:5" ht="20.100000000000001" customHeight="1">
      <c r="A5" s="13" t="s">
        <v>19</v>
      </c>
      <c r="B5" s="73" t="s">
        <v>20</v>
      </c>
      <c r="C5" s="73"/>
      <c r="D5" s="14">
        <f>VLOOKUP(B5,'PLANILHA ORCAMENTARIA'!$B$4:$H$110,7,0)</f>
        <v>99096.12</v>
      </c>
      <c r="E5" s="15">
        <v>33.030937612924959</v>
      </c>
    </row>
    <row r="6" spans="1:5" ht="20.100000000000001" customHeight="1">
      <c r="A6" s="13" t="s">
        <v>29</v>
      </c>
      <c r="B6" s="73" t="s">
        <v>30</v>
      </c>
      <c r="C6" s="73"/>
      <c r="D6" s="14">
        <f>VLOOKUP(B6,'PLANILHA ORCAMENTARIA'!$B$4:$H$110,7,0)</f>
        <v>23796.02</v>
      </c>
      <c r="E6" s="15">
        <v>7.9320300683094036</v>
      </c>
    </row>
    <row r="7" spans="1:5" ht="20.100000000000001" customHeight="1">
      <c r="A7" s="13" t="s">
        <v>68</v>
      </c>
      <c r="B7" s="73" t="s">
        <v>69</v>
      </c>
      <c r="C7" s="73"/>
      <c r="D7" s="14">
        <f>VLOOKUP(B7,'PLANILHA ORCAMENTARIA'!$B$4:$H$110,7,0)</f>
        <v>17679.09</v>
      </c>
      <c r="E7" s="15">
        <v>5.8929810069585589</v>
      </c>
    </row>
    <row r="8" spans="1:5" ht="20.100000000000001" customHeight="1">
      <c r="A8" s="13" t="s">
        <v>82</v>
      </c>
      <c r="B8" s="73" t="s">
        <v>83</v>
      </c>
      <c r="C8" s="73"/>
      <c r="D8" s="14">
        <f>VLOOKUP(B8,'PLANILHA ORCAMENTARIA'!$B$4:$H$110,7,0)</f>
        <v>70607.839999999997</v>
      </c>
      <c r="E8" s="15">
        <v>23.536892267587465</v>
      </c>
    </row>
    <row r="9" spans="1:5" ht="20.100000000000001" customHeight="1">
      <c r="A9" s="13" t="s">
        <v>105</v>
      </c>
      <c r="B9" s="73" t="s">
        <v>106</v>
      </c>
      <c r="C9" s="73"/>
      <c r="D9" s="14">
        <f>VLOOKUP(B9,'PLANILHA ORCAMENTARIA'!$B$4:$H$110,7,0)</f>
        <v>899.6</v>
      </c>
      <c r="E9" s="15">
        <v>0.2998828818685943</v>
      </c>
    </row>
    <row r="10" spans="1:5" ht="20.100000000000001" customHeight="1">
      <c r="A10" s="13" t="s">
        <v>115</v>
      </c>
      <c r="B10" s="73" t="s">
        <v>116</v>
      </c>
      <c r="C10" s="73"/>
      <c r="D10" s="14">
        <f>VLOOKUP(B10,'PLANILHA ORCAMENTARIA'!$B$4:$H$110,7,0)</f>
        <v>276.7</v>
      </c>
      <c r="E10" s="15">
        <v>9.2221080752281498E-2</v>
      </c>
    </row>
    <row r="11" spans="1:5" ht="20.100000000000001" customHeight="1">
      <c r="A11" s="13" t="s">
        <v>125</v>
      </c>
      <c r="B11" s="73" t="s">
        <v>126</v>
      </c>
      <c r="C11" s="73"/>
      <c r="D11" s="14">
        <f>VLOOKUP(B11,'PLANILHA ORCAMENTARIA'!$B$4:$H$110,7,0)</f>
        <v>12588.58</v>
      </c>
      <c r="E11" s="15">
        <v>4.1961406565072128</v>
      </c>
    </row>
    <row r="12" spans="1:5" ht="20.100000000000001" customHeight="1">
      <c r="A12" s="13" t="s">
        <v>169</v>
      </c>
      <c r="B12" s="73" t="s">
        <v>170</v>
      </c>
      <c r="C12" s="73"/>
      <c r="D12" s="14">
        <f>VLOOKUP(B12,'PLANILHA ORCAMENTARIA'!$B$4:$H$110,7,0)</f>
        <v>23818.86</v>
      </c>
      <c r="E12" s="15">
        <v>7.9401951545523541</v>
      </c>
    </row>
    <row r="13" spans="1:5" ht="20.100000000000001" customHeight="1">
      <c r="A13" s="13" t="s">
        <v>292</v>
      </c>
      <c r="B13" s="73" t="s">
        <v>293</v>
      </c>
      <c r="C13" s="73"/>
      <c r="D13" s="14">
        <f>VLOOKUP(B13,'PLANILHA ORCAMENTARIA'!$B$4:$H$110,7,0)</f>
        <v>38158.67</v>
      </c>
      <c r="E13" s="15">
        <v>12.719130783018565</v>
      </c>
    </row>
    <row r="14" spans="1:5" ht="20.100000000000001" customHeight="1">
      <c r="A14" s="13" t="s">
        <v>311</v>
      </c>
      <c r="B14" s="73" t="s">
        <v>312</v>
      </c>
      <c r="C14" s="73"/>
      <c r="D14" s="14">
        <f>VLOOKUP(B14,'PLANILHA ORCAMENTARIA'!$B$4:$H$110,7,0)</f>
        <v>4855.92</v>
      </c>
      <c r="E14" s="15">
        <v>1.6180188898961161</v>
      </c>
    </row>
    <row r="15" spans="1:5" ht="15" customHeight="1">
      <c r="A15" s="2"/>
      <c r="B15" s="2"/>
      <c r="C15" s="12" t="s">
        <v>316</v>
      </c>
      <c r="D15" s="14">
        <f>'PLANILHA ORCAMENTARIA'!H111</f>
        <v>64428.739999999932</v>
      </c>
      <c r="E15" s="15">
        <v>100.00000000000001</v>
      </c>
    </row>
    <row r="16" spans="1:5" ht="15" customHeight="1">
      <c r="A16" s="2"/>
      <c r="B16" s="2"/>
      <c r="C16" s="12" t="s">
        <v>317</v>
      </c>
      <c r="D16" s="14">
        <f>'PLANILHA ORCAMENTARIA'!H112</f>
        <v>235571.26</v>
      </c>
      <c r="E16" s="2"/>
    </row>
    <row r="17" spans="1:5" ht="15" customHeight="1">
      <c r="A17" s="2"/>
      <c r="B17" s="2"/>
      <c r="C17" s="12" t="s">
        <v>318</v>
      </c>
      <c r="D17" s="14">
        <f>SUM(D4:D14)</f>
        <v>299999.99999999994</v>
      </c>
      <c r="E17" s="2"/>
    </row>
    <row r="18" spans="1:5" ht="42" customHeight="1">
      <c r="A18" s="71" t="s">
        <v>319</v>
      </c>
      <c r="B18" s="71"/>
      <c r="C18" s="71"/>
      <c r="D18" s="71"/>
      <c r="E18" s="71"/>
    </row>
  </sheetData>
  <mergeCells count="13">
    <mergeCell ref="B13:C13"/>
    <mergeCell ref="B14:C14"/>
    <mergeCell ref="A18:E18"/>
    <mergeCell ref="B8:C8"/>
    <mergeCell ref="B9:C9"/>
    <mergeCell ref="B10:C10"/>
    <mergeCell ref="B11:C11"/>
    <mergeCell ref="B12:C12"/>
    <mergeCell ref="A1:E3"/>
    <mergeCell ref="B4:C4"/>
    <mergeCell ref="B5:C5"/>
    <mergeCell ref="B6:C6"/>
    <mergeCell ref="B7:C7"/>
  </mergeCells>
  <pageMargins left="0.5" right="0.5" top="0.5" bottom="0.5" header="0" footer="0"/>
  <pageSetup paperSize="7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K1047"/>
  <sheetViews>
    <sheetView topLeftCell="A49" workbookViewId="0">
      <selection activeCell="H64" sqref="H64"/>
    </sheetView>
  </sheetViews>
  <sheetFormatPr defaultRowHeight="15"/>
  <cols>
    <col min="1" max="1" width="10.28515625" customWidth="1"/>
    <col min="2" max="2" width="45.85546875" customWidth="1"/>
    <col min="3" max="3" width="15.42578125" customWidth="1"/>
    <col min="4" max="4" width="6.140625" customWidth="1"/>
    <col min="5" max="7" width="12.42578125" customWidth="1"/>
  </cols>
  <sheetData>
    <row r="1" spans="1:11" ht="84.95" customHeight="1">
      <c r="A1" s="67"/>
      <c r="B1" s="67"/>
      <c r="C1" s="67"/>
      <c r="D1" s="67"/>
      <c r="E1" s="67"/>
      <c r="F1" s="67"/>
      <c r="G1" s="67"/>
      <c r="K1" s="62">
        <f>'PLANILHA ORCAMENTARIA'!M1</f>
        <v>0.15706999999999999</v>
      </c>
    </row>
    <row r="2" spans="1:11" ht="9.9499999999999993" customHeight="1">
      <c r="A2" s="2"/>
      <c r="B2" s="2"/>
      <c r="C2" s="2"/>
      <c r="D2" s="2"/>
      <c r="E2" s="74"/>
      <c r="F2" s="74"/>
      <c r="G2" s="74"/>
    </row>
    <row r="3" spans="1:11" ht="20.100000000000001" customHeight="1">
      <c r="A3" s="75" t="s">
        <v>320</v>
      </c>
      <c r="B3" s="75"/>
      <c r="C3" s="75"/>
      <c r="D3" s="75"/>
      <c r="E3" s="75"/>
      <c r="F3" s="75"/>
      <c r="G3" s="75"/>
    </row>
    <row r="4" spans="1:11" ht="15" customHeight="1">
      <c r="A4" s="76" t="s">
        <v>321</v>
      </c>
      <c r="B4" s="76"/>
      <c r="C4" s="16" t="s">
        <v>4</v>
      </c>
      <c r="D4" s="16" t="s">
        <v>322</v>
      </c>
      <c r="E4" s="16" t="s">
        <v>323</v>
      </c>
      <c r="F4" s="16" t="s">
        <v>324</v>
      </c>
      <c r="G4" s="16" t="s">
        <v>325</v>
      </c>
    </row>
    <row r="5" spans="1:11" ht="29.1" customHeight="1">
      <c r="A5" s="17" t="s">
        <v>326</v>
      </c>
      <c r="B5" s="18" t="s">
        <v>327</v>
      </c>
      <c r="C5" s="17" t="s">
        <v>14</v>
      </c>
      <c r="D5" s="17" t="s">
        <v>15</v>
      </c>
      <c r="E5" s="19">
        <v>1</v>
      </c>
      <c r="F5" s="20">
        <v>250</v>
      </c>
      <c r="G5" s="20">
        <f>TRUNC(TRUNC(E5,8)*F5,2)</f>
        <v>250</v>
      </c>
    </row>
    <row r="6" spans="1:11" ht="15" customHeight="1">
      <c r="A6" s="17" t="s">
        <v>328</v>
      </c>
      <c r="B6" s="18" t="s">
        <v>329</v>
      </c>
      <c r="C6" s="17" t="s">
        <v>14</v>
      </c>
      <c r="D6" s="17" t="s">
        <v>330</v>
      </c>
      <c r="E6" s="19">
        <v>1.1299999999999999E-2</v>
      </c>
      <c r="F6" s="20">
        <v>38.700000000000003</v>
      </c>
      <c r="G6" s="20">
        <f>TRUNC(TRUNC(E6,8)*F6,2)</f>
        <v>0.43</v>
      </c>
    </row>
    <row r="7" spans="1:11" ht="15" customHeight="1">
      <c r="A7" s="17" t="s">
        <v>331</v>
      </c>
      <c r="B7" s="18" t="s">
        <v>332</v>
      </c>
      <c r="C7" s="17" t="s">
        <v>14</v>
      </c>
      <c r="D7" s="17" t="s">
        <v>330</v>
      </c>
      <c r="E7" s="19">
        <v>1.32E-2</v>
      </c>
      <c r="F7" s="20">
        <v>20.74</v>
      </c>
      <c r="G7" s="20">
        <f>TRUNC(TRUNC(E7,8)*F7,2)</f>
        <v>0.27</v>
      </c>
    </row>
    <row r="8" spans="1:11" ht="21" customHeight="1">
      <c r="A8" s="17" t="s">
        <v>333</v>
      </c>
      <c r="B8" s="18" t="s">
        <v>334</v>
      </c>
      <c r="C8" s="17" t="s">
        <v>14</v>
      </c>
      <c r="D8" s="17" t="s">
        <v>62</v>
      </c>
      <c r="E8" s="19">
        <v>3.2082999999999999</v>
      </c>
      <c r="F8" s="20">
        <v>7.18</v>
      </c>
      <c r="G8" s="20">
        <f>TRUNC(TRUNC(E8,8)*F8,2)</f>
        <v>23.03</v>
      </c>
    </row>
    <row r="9" spans="1:11" ht="15" customHeight="1">
      <c r="A9" s="2"/>
      <c r="B9" s="2"/>
      <c r="C9" s="2"/>
      <c r="D9" s="2"/>
      <c r="E9" s="77" t="s">
        <v>335</v>
      </c>
      <c r="F9" s="77"/>
      <c r="G9" s="21">
        <f>SUM(G5:G8)</f>
        <v>273.73</v>
      </c>
    </row>
    <row r="10" spans="1:11" ht="15" customHeight="1">
      <c r="A10" s="76" t="s">
        <v>336</v>
      </c>
      <c r="B10" s="76"/>
      <c r="C10" s="16" t="s">
        <v>4</v>
      </c>
      <c r="D10" s="16" t="s">
        <v>322</v>
      </c>
      <c r="E10" s="16" t="s">
        <v>323</v>
      </c>
      <c r="F10" s="16" t="s">
        <v>324</v>
      </c>
      <c r="G10" s="16" t="s">
        <v>325</v>
      </c>
    </row>
    <row r="11" spans="1:11" ht="21" customHeight="1">
      <c r="A11" s="17" t="s">
        <v>337</v>
      </c>
      <c r="B11" s="18" t="s">
        <v>338</v>
      </c>
      <c r="C11" s="17" t="s">
        <v>14</v>
      </c>
      <c r="D11" s="17" t="s">
        <v>339</v>
      </c>
      <c r="E11" s="19">
        <v>0.37290000000000001</v>
      </c>
      <c r="F11" s="20">
        <v>21.48</v>
      </c>
      <c r="G11" s="20">
        <f>TRUNC(TRUNC(E11,8)*F11,2)</f>
        <v>8</v>
      </c>
    </row>
    <row r="12" spans="1:11" ht="15" customHeight="1">
      <c r="A12" s="17" t="s">
        <v>340</v>
      </c>
      <c r="B12" s="18" t="s">
        <v>341</v>
      </c>
      <c r="C12" s="17" t="s">
        <v>14</v>
      </c>
      <c r="D12" s="17" t="s">
        <v>339</v>
      </c>
      <c r="E12" s="19">
        <v>1.1186</v>
      </c>
      <c r="F12" s="20">
        <v>17.309999999999999</v>
      </c>
      <c r="G12" s="20">
        <f>TRUNC(TRUNC(E12,8)*F12,2)</f>
        <v>19.36</v>
      </c>
    </row>
    <row r="13" spans="1:11" ht="18" customHeight="1">
      <c r="A13" s="2"/>
      <c r="B13" s="2"/>
      <c r="C13" s="2"/>
      <c r="D13" s="2"/>
      <c r="E13" s="77" t="s">
        <v>342</v>
      </c>
      <c r="F13" s="77"/>
      <c r="G13" s="21">
        <f>SUM(G11:G12)</f>
        <v>27.36</v>
      </c>
    </row>
    <row r="14" spans="1:11" ht="15" customHeight="1">
      <c r="A14" s="76" t="s">
        <v>343</v>
      </c>
      <c r="B14" s="76"/>
      <c r="C14" s="16" t="s">
        <v>4</v>
      </c>
      <c r="D14" s="16" t="s">
        <v>322</v>
      </c>
      <c r="E14" s="16" t="s">
        <v>323</v>
      </c>
      <c r="F14" s="16" t="s">
        <v>324</v>
      </c>
      <c r="G14" s="16" t="s">
        <v>325</v>
      </c>
    </row>
    <row r="15" spans="1:11" ht="21" customHeight="1">
      <c r="A15" s="17" t="s">
        <v>344</v>
      </c>
      <c r="B15" s="18" t="s">
        <v>345</v>
      </c>
      <c r="C15" s="17" t="s">
        <v>14</v>
      </c>
      <c r="D15" s="17" t="s">
        <v>15</v>
      </c>
      <c r="E15" s="19">
        <v>0.5</v>
      </c>
      <c r="F15" s="20">
        <v>22.3</v>
      </c>
      <c r="G15" s="20">
        <f>TRUNC(TRUNC(E15,8)*F15,2)</f>
        <v>11.15</v>
      </c>
    </row>
    <row r="16" spans="1:11" ht="15" customHeight="1">
      <c r="A16" s="2"/>
      <c r="B16" s="2"/>
      <c r="C16" s="2"/>
      <c r="D16" s="2"/>
      <c r="E16" s="77" t="s">
        <v>346</v>
      </c>
      <c r="F16" s="77"/>
      <c r="G16" s="21">
        <f>SUM(G15:G15)</f>
        <v>11.15</v>
      </c>
    </row>
    <row r="17" spans="1:7" ht="15" customHeight="1">
      <c r="A17" s="2"/>
      <c r="B17" s="2"/>
      <c r="C17" s="2"/>
      <c r="D17" s="2"/>
      <c r="E17" s="78" t="s">
        <v>347</v>
      </c>
      <c r="F17" s="78"/>
      <c r="G17" s="5">
        <f>SUM(G9,G13,G16)</f>
        <v>312.24</v>
      </c>
    </row>
    <row r="18" spans="1:7" ht="15" customHeight="1">
      <c r="A18" s="61"/>
      <c r="B18" s="61"/>
      <c r="C18" s="61"/>
      <c r="D18" s="61"/>
      <c r="E18" s="79" t="s">
        <v>1363</v>
      </c>
      <c r="F18" s="79"/>
      <c r="G18" s="56">
        <f>ROUND(G17*(1-$K$1),2)</f>
        <v>263.2</v>
      </c>
    </row>
    <row r="19" spans="1:7" ht="9.9499999999999993" customHeight="1">
      <c r="A19" s="2"/>
      <c r="B19" s="2"/>
      <c r="C19" s="2"/>
      <c r="D19" s="2"/>
      <c r="E19" s="74"/>
      <c r="F19" s="74"/>
      <c r="G19" s="74"/>
    </row>
    <row r="20" spans="1:7" ht="20.100000000000001" customHeight="1">
      <c r="A20" s="75" t="s">
        <v>348</v>
      </c>
      <c r="B20" s="75"/>
      <c r="C20" s="75"/>
      <c r="D20" s="75"/>
      <c r="E20" s="75"/>
      <c r="F20" s="75"/>
      <c r="G20" s="75"/>
    </row>
    <row r="21" spans="1:7" ht="15" customHeight="1">
      <c r="A21" s="76" t="s">
        <v>336</v>
      </c>
      <c r="B21" s="76"/>
      <c r="C21" s="16" t="s">
        <v>4</v>
      </c>
      <c r="D21" s="16" t="s">
        <v>322</v>
      </c>
      <c r="E21" s="16" t="s">
        <v>323</v>
      </c>
      <c r="F21" s="16" t="s">
        <v>324</v>
      </c>
      <c r="G21" s="16" t="s">
        <v>325</v>
      </c>
    </row>
    <row r="22" spans="1:7" ht="15" customHeight="1">
      <c r="A22" s="17" t="s">
        <v>340</v>
      </c>
      <c r="B22" s="18" t="s">
        <v>341</v>
      </c>
      <c r="C22" s="17" t="s">
        <v>14</v>
      </c>
      <c r="D22" s="17" t="s">
        <v>339</v>
      </c>
      <c r="E22" s="19">
        <v>0.2132</v>
      </c>
      <c r="F22" s="20">
        <v>17.309999999999999</v>
      </c>
      <c r="G22" s="20">
        <f>TRUNC(TRUNC(E22,8)*F22,2)</f>
        <v>3.69</v>
      </c>
    </row>
    <row r="23" spans="1:7" ht="18" customHeight="1">
      <c r="A23" s="2"/>
      <c r="B23" s="2"/>
      <c r="C23" s="2"/>
      <c r="D23" s="2"/>
      <c r="E23" s="77" t="s">
        <v>342</v>
      </c>
      <c r="F23" s="77"/>
      <c r="G23" s="21">
        <f>SUM(G22:G22)</f>
        <v>3.69</v>
      </c>
    </row>
    <row r="24" spans="1:7" ht="15" customHeight="1">
      <c r="A24" s="2"/>
      <c r="B24" s="2"/>
      <c r="C24" s="2"/>
      <c r="D24" s="2"/>
      <c r="E24" s="78" t="s">
        <v>347</v>
      </c>
      <c r="F24" s="78"/>
      <c r="G24" s="5">
        <f>SUM(G23)</f>
        <v>3.69</v>
      </c>
    </row>
    <row r="25" spans="1:7" ht="15" customHeight="1">
      <c r="A25" s="61"/>
      <c r="B25" s="61"/>
      <c r="C25" s="61"/>
      <c r="D25" s="61"/>
      <c r="E25" s="79" t="s">
        <v>1363</v>
      </c>
      <c r="F25" s="79"/>
      <c r="G25" s="56">
        <f>ROUND(G24*(1-$K$1),2)</f>
        <v>3.11</v>
      </c>
    </row>
    <row r="26" spans="1:7" ht="9.9499999999999993" customHeight="1">
      <c r="A26" s="2"/>
      <c r="B26" s="2"/>
      <c r="C26" s="2"/>
      <c r="D26" s="2"/>
      <c r="E26" s="74"/>
      <c r="F26" s="74"/>
      <c r="G26" s="74"/>
    </row>
    <row r="27" spans="1:7" ht="20.100000000000001" customHeight="1">
      <c r="A27" s="75" t="s">
        <v>349</v>
      </c>
      <c r="B27" s="75"/>
      <c r="C27" s="75"/>
      <c r="D27" s="75"/>
      <c r="E27" s="75"/>
      <c r="F27" s="75"/>
      <c r="G27" s="75"/>
    </row>
    <row r="28" spans="1:7" ht="15" customHeight="1">
      <c r="A28" s="76" t="s">
        <v>343</v>
      </c>
      <c r="B28" s="76"/>
      <c r="C28" s="16" t="s">
        <v>4</v>
      </c>
      <c r="D28" s="16" t="s">
        <v>322</v>
      </c>
      <c r="E28" s="16" t="s">
        <v>323</v>
      </c>
      <c r="F28" s="16" t="s">
        <v>324</v>
      </c>
      <c r="G28" s="16" t="s">
        <v>325</v>
      </c>
    </row>
    <row r="29" spans="1:7" ht="29.1" customHeight="1">
      <c r="A29" s="17" t="s">
        <v>350</v>
      </c>
      <c r="B29" s="18" t="s">
        <v>351</v>
      </c>
      <c r="C29" s="17" t="s">
        <v>24</v>
      </c>
      <c r="D29" s="17" t="s">
        <v>352</v>
      </c>
      <c r="E29" s="19">
        <v>1.04</v>
      </c>
      <c r="F29" s="20">
        <v>12.57</v>
      </c>
      <c r="G29" s="20">
        <f t="shared" ref="G29:G35" si="0">ROUND(ROUND(E29,8)*F29,2)</f>
        <v>13.07</v>
      </c>
    </row>
    <row r="30" spans="1:7" ht="29.1" customHeight="1">
      <c r="A30" s="17" t="s">
        <v>353</v>
      </c>
      <c r="B30" s="18" t="s">
        <v>354</v>
      </c>
      <c r="C30" s="17" t="s">
        <v>24</v>
      </c>
      <c r="D30" s="17" t="s">
        <v>25</v>
      </c>
      <c r="E30" s="19">
        <v>0.86699999999999999</v>
      </c>
      <c r="F30" s="20">
        <v>91.47</v>
      </c>
      <c r="G30" s="20">
        <f t="shared" si="0"/>
        <v>79.3</v>
      </c>
    </row>
    <row r="31" spans="1:7" ht="29.1" customHeight="1">
      <c r="A31" s="17" t="s">
        <v>355</v>
      </c>
      <c r="B31" s="18" t="s">
        <v>356</v>
      </c>
      <c r="C31" s="17" t="s">
        <v>24</v>
      </c>
      <c r="D31" s="17" t="s">
        <v>357</v>
      </c>
      <c r="E31" s="19">
        <v>0.105</v>
      </c>
      <c r="F31" s="20">
        <v>516.80999999999995</v>
      </c>
      <c r="G31" s="20">
        <f t="shared" si="0"/>
        <v>54.27</v>
      </c>
    </row>
    <row r="32" spans="1:7" ht="21" customHeight="1">
      <c r="A32" s="17" t="s">
        <v>358</v>
      </c>
      <c r="B32" s="18" t="s">
        <v>359</v>
      </c>
      <c r="C32" s="17" t="s">
        <v>24</v>
      </c>
      <c r="D32" s="17" t="s">
        <v>25</v>
      </c>
      <c r="E32" s="19">
        <v>1.734</v>
      </c>
      <c r="F32" s="20">
        <v>6.66</v>
      </c>
      <c r="G32" s="20">
        <f t="shared" si="0"/>
        <v>11.55</v>
      </c>
    </row>
    <row r="33" spans="1:7" ht="21" customHeight="1">
      <c r="A33" s="17" t="s">
        <v>360</v>
      </c>
      <c r="B33" s="18" t="s">
        <v>361</v>
      </c>
      <c r="C33" s="17" t="s">
        <v>24</v>
      </c>
      <c r="D33" s="17" t="s">
        <v>357</v>
      </c>
      <c r="E33" s="19">
        <v>1.2999999999999999E-2</v>
      </c>
      <c r="F33" s="20">
        <v>542.02</v>
      </c>
      <c r="G33" s="20">
        <f t="shared" si="0"/>
        <v>7.05</v>
      </c>
    </row>
    <row r="34" spans="1:7" ht="21" customHeight="1">
      <c r="A34" s="17" t="s">
        <v>362</v>
      </c>
      <c r="B34" s="18" t="s">
        <v>363</v>
      </c>
      <c r="C34" s="17" t="s">
        <v>24</v>
      </c>
      <c r="D34" s="17" t="s">
        <v>25</v>
      </c>
      <c r="E34" s="19">
        <v>0.13</v>
      </c>
      <c r="F34" s="20">
        <v>129.11000000000001</v>
      </c>
      <c r="G34" s="20">
        <f t="shared" si="0"/>
        <v>16.78</v>
      </c>
    </row>
    <row r="35" spans="1:7" ht="21" customHeight="1">
      <c r="A35" s="17" t="s">
        <v>364</v>
      </c>
      <c r="B35" s="18" t="s">
        <v>365</v>
      </c>
      <c r="C35" s="17" t="s">
        <v>24</v>
      </c>
      <c r="D35" s="17" t="s">
        <v>25</v>
      </c>
      <c r="E35" s="19">
        <v>1.734</v>
      </c>
      <c r="F35" s="20">
        <v>37.56</v>
      </c>
      <c r="G35" s="20">
        <f t="shared" si="0"/>
        <v>65.13</v>
      </c>
    </row>
    <row r="36" spans="1:7" ht="15" customHeight="1">
      <c r="A36" s="2"/>
      <c r="B36" s="2"/>
      <c r="C36" s="2"/>
      <c r="D36" s="2"/>
      <c r="E36" s="77" t="s">
        <v>346</v>
      </c>
      <c r="F36" s="77"/>
      <c r="G36" s="21">
        <f>SUM(G29:G35)</f>
        <v>247.15000000000003</v>
      </c>
    </row>
    <row r="37" spans="1:7" ht="15" customHeight="1">
      <c r="A37" s="2"/>
      <c r="B37" s="2"/>
      <c r="C37" s="2"/>
      <c r="D37" s="2"/>
      <c r="E37" s="78" t="s">
        <v>347</v>
      </c>
      <c r="F37" s="78"/>
      <c r="G37" s="5">
        <f>SUM(G36)</f>
        <v>247.15000000000003</v>
      </c>
    </row>
    <row r="38" spans="1:7" ht="15" customHeight="1">
      <c r="A38" s="61"/>
      <c r="B38" s="61"/>
      <c r="C38" s="61"/>
      <c r="D38" s="61"/>
      <c r="E38" s="79" t="s">
        <v>1363</v>
      </c>
      <c r="F38" s="79"/>
      <c r="G38" s="56">
        <f>ROUND(G37*(1-$K$1),2)</f>
        <v>208.33</v>
      </c>
    </row>
    <row r="39" spans="1:7" ht="9.9499999999999993" customHeight="1">
      <c r="A39" s="2"/>
      <c r="B39" s="2"/>
      <c r="C39" s="2"/>
      <c r="D39" s="2"/>
      <c r="E39" s="74"/>
      <c r="F39" s="74"/>
      <c r="G39" s="74"/>
    </row>
    <row r="40" spans="1:7" ht="20.100000000000001" customHeight="1">
      <c r="A40" s="75" t="s">
        <v>366</v>
      </c>
      <c r="B40" s="75"/>
      <c r="C40" s="75"/>
      <c r="D40" s="75"/>
      <c r="E40" s="75"/>
      <c r="F40" s="75"/>
      <c r="G40" s="75"/>
    </row>
    <row r="41" spans="1:7" ht="15" customHeight="1">
      <c r="A41" s="76" t="s">
        <v>343</v>
      </c>
      <c r="B41" s="76"/>
      <c r="C41" s="16" t="s">
        <v>4</v>
      </c>
      <c r="D41" s="16" t="s">
        <v>322</v>
      </c>
      <c r="E41" s="16" t="s">
        <v>323</v>
      </c>
      <c r="F41" s="16" t="s">
        <v>324</v>
      </c>
      <c r="G41" s="16" t="s">
        <v>325</v>
      </c>
    </row>
    <row r="42" spans="1:7" ht="15" customHeight="1">
      <c r="A42" s="17" t="s">
        <v>367</v>
      </c>
      <c r="B42" s="18" t="s">
        <v>368</v>
      </c>
      <c r="C42" s="17" t="s">
        <v>24</v>
      </c>
      <c r="D42" s="17" t="s">
        <v>25</v>
      </c>
      <c r="E42" s="19">
        <v>1</v>
      </c>
      <c r="F42" s="20">
        <v>14.7</v>
      </c>
      <c r="G42" s="20">
        <f>ROUND(ROUND(E42,8)*F42,2)</f>
        <v>14.7</v>
      </c>
    </row>
    <row r="43" spans="1:7" ht="21" customHeight="1">
      <c r="A43" s="17" t="s">
        <v>369</v>
      </c>
      <c r="B43" s="18" t="s">
        <v>370</v>
      </c>
      <c r="C43" s="17" t="s">
        <v>24</v>
      </c>
      <c r="D43" s="17" t="s">
        <v>25</v>
      </c>
      <c r="E43" s="19">
        <v>1</v>
      </c>
      <c r="F43" s="20">
        <v>16.05</v>
      </c>
      <c r="G43" s="20">
        <f>ROUND(ROUND(E43,8)*F43,2)</f>
        <v>16.05</v>
      </c>
    </row>
    <row r="44" spans="1:7" ht="21" customHeight="1">
      <c r="A44" s="17" t="s">
        <v>371</v>
      </c>
      <c r="B44" s="18" t="s">
        <v>372</v>
      </c>
      <c r="C44" s="17" t="s">
        <v>24</v>
      </c>
      <c r="D44" s="17" t="s">
        <v>25</v>
      </c>
      <c r="E44" s="19">
        <v>1</v>
      </c>
      <c r="F44" s="20">
        <v>8.15</v>
      </c>
      <c r="G44" s="20">
        <f>ROUND(ROUND(E44,8)*F44,2)</f>
        <v>8.15</v>
      </c>
    </row>
    <row r="45" spans="1:7" ht="15" customHeight="1">
      <c r="A45" s="2"/>
      <c r="B45" s="2"/>
      <c r="C45" s="2"/>
      <c r="D45" s="2"/>
      <c r="E45" s="77" t="s">
        <v>346</v>
      </c>
      <c r="F45" s="77"/>
      <c r="G45" s="21">
        <f>SUM(G42:G44)</f>
        <v>38.9</v>
      </c>
    </row>
    <row r="46" spans="1:7" ht="15" customHeight="1">
      <c r="A46" s="2"/>
      <c r="B46" s="2"/>
      <c r="C46" s="2"/>
      <c r="D46" s="2"/>
      <c r="E46" s="78" t="s">
        <v>347</v>
      </c>
      <c r="F46" s="78"/>
      <c r="G46" s="5">
        <f>SUM(G45)</f>
        <v>38.9</v>
      </c>
    </row>
    <row r="47" spans="1:7" ht="15" customHeight="1">
      <c r="A47" s="61"/>
      <c r="B47" s="61"/>
      <c r="C47" s="61"/>
      <c r="D47" s="61"/>
      <c r="E47" s="79" t="s">
        <v>1363</v>
      </c>
      <c r="F47" s="79"/>
      <c r="G47" s="56">
        <f>ROUND(G46*(1-$K$1),2)</f>
        <v>32.79</v>
      </c>
    </row>
    <row r="48" spans="1:7" ht="9.9499999999999993" customHeight="1">
      <c r="A48" s="2"/>
      <c r="B48" s="2"/>
      <c r="C48" s="2"/>
      <c r="D48" s="2"/>
      <c r="E48" s="74"/>
      <c r="F48" s="74"/>
      <c r="G48" s="74"/>
    </row>
    <row r="49" spans="1:7" ht="27" customHeight="1">
      <c r="A49" s="75" t="s">
        <v>373</v>
      </c>
      <c r="B49" s="75"/>
      <c r="C49" s="75"/>
      <c r="D49" s="75"/>
      <c r="E49" s="75"/>
      <c r="F49" s="75"/>
      <c r="G49" s="75"/>
    </row>
    <row r="50" spans="1:7" ht="15" customHeight="1">
      <c r="A50" s="76" t="s">
        <v>343</v>
      </c>
      <c r="B50" s="76"/>
      <c r="C50" s="16" t="s">
        <v>4</v>
      </c>
      <c r="D50" s="16" t="s">
        <v>322</v>
      </c>
      <c r="E50" s="16" t="s">
        <v>323</v>
      </c>
      <c r="F50" s="16" t="s">
        <v>324</v>
      </c>
      <c r="G50" s="16" t="s">
        <v>325</v>
      </c>
    </row>
    <row r="51" spans="1:7" ht="29.1" customHeight="1">
      <c r="A51" s="17" t="s">
        <v>374</v>
      </c>
      <c r="B51" s="18" t="s">
        <v>375</v>
      </c>
      <c r="C51" s="17" t="s">
        <v>14</v>
      </c>
      <c r="D51" s="17" t="s">
        <v>62</v>
      </c>
      <c r="E51" s="19">
        <v>10</v>
      </c>
      <c r="F51" s="20">
        <v>10.36</v>
      </c>
      <c r="G51" s="20">
        <f>TRUNC(TRUNC(E51,8)*F51,2)</f>
        <v>103.6</v>
      </c>
    </row>
    <row r="52" spans="1:7" ht="29.1" customHeight="1">
      <c r="A52" s="17" t="s">
        <v>376</v>
      </c>
      <c r="B52" s="18" t="s">
        <v>377</v>
      </c>
      <c r="C52" s="17" t="s">
        <v>14</v>
      </c>
      <c r="D52" s="17" t="s">
        <v>36</v>
      </c>
      <c r="E52" s="19">
        <v>1</v>
      </c>
      <c r="F52" s="20">
        <v>354.13</v>
      </c>
      <c r="G52" s="20">
        <f>TRUNC(TRUNC(E52,8)*F52,2)</f>
        <v>354.13</v>
      </c>
    </row>
    <row r="53" spans="1:7" ht="38.1" customHeight="1">
      <c r="A53" s="17" t="s">
        <v>378</v>
      </c>
      <c r="B53" s="18" t="s">
        <v>379</v>
      </c>
      <c r="C53" s="17" t="s">
        <v>14</v>
      </c>
      <c r="D53" s="17" t="s">
        <v>36</v>
      </c>
      <c r="E53" s="19">
        <v>1</v>
      </c>
      <c r="F53" s="20">
        <v>147.18</v>
      </c>
      <c r="G53" s="20">
        <f>TRUNC(TRUNC(E53,8)*F53,2)</f>
        <v>147.18</v>
      </c>
    </row>
    <row r="54" spans="1:7" ht="38.1" customHeight="1">
      <c r="A54" s="17" t="s">
        <v>380</v>
      </c>
      <c r="B54" s="18" t="s">
        <v>381</v>
      </c>
      <c r="C54" s="17" t="s">
        <v>14</v>
      </c>
      <c r="D54" s="17" t="s">
        <v>36</v>
      </c>
      <c r="E54" s="19">
        <v>1</v>
      </c>
      <c r="F54" s="20">
        <v>357.11</v>
      </c>
      <c r="G54" s="20">
        <f>TRUNC(TRUNC(E54,8)*F54,2)</f>
        <v>357.11</v>
      </c>
    </row>
    <row r="55" spans="1:7" ht="15" customHeight="1">
      <c r="A55" s="2"/>
      <c r="B55" s="2"/>
      <c r="C55" s="2"/>
      <c r="D55" s="2"/>
      <c r="E55" s="77" t="s">
        <v>346</v>
      </c>
      <c r="F55" s="77"/>
      <c r="G55" s="21">
        <f>SUM(G51:G54)</f>
        <v>962.0200000000001</v>
      </c>
    </row>
    <row r="56" spans="1:7" ht="15" customHeight="1">
      <c r="A56" s="2"/>
      <c r="B56" s="2"/>
      <c r="C56" s="2"/>
      <c r="D56" s="2"/>
      <c r="E56" s="78" t="s">
        <v>347</v>
      </c>
      <c r="F56" s="78"/>
      <c r="G56" s="5">
        <f>SUM(G55)</f>
        <v>962.0200000000001</v>
      </c>
    </row>
    <row r="57" spans="1:7" ht="15" customHeight="1">
      <c r="A57" s="61"/>
      <c r="B57" s="61"/>
      <c r="C57" s="61"/>
      <c r="D57" s="61"/>
      <c r="E57" s="79" t="s">
        <v>1363</v>
      </c>
      <c r="F57" s="79"/>
      <c r="G57" s="56">
        <f>ROUND(G56*(1-$K$1),2)</f>
        <v>810.92</v>
      </c>
    </row>
    <row r="58" spans="1:7" ht="9.9499999999999993" customHeight="1">
      <c r="A58" s="2"/>
      <c r="B58" s="2"/>
      <c r="C58" s="2"/>
      <c r="D58" s="2"/>
      <c r="E58" s="74"/>
      <c r="F58" s="74"/>
      <c r="G58" s="74"/>
    </row>
    <row r="59" spans="1:7" ht="27" customHeight="1">
      <c r="A59" s="75" t="s">
        <v>382</v>
      </c>
      <c r="B59" s="75"/>
      <c r="C59" s="75"/>
      <c r="D59" s="75"/>
      <c r="E59" s="75"/>
      <c r="F59" s="75"/>
      <c r="G59" s="75"/>
    </row>
    <row r="60" spans="1:7" ht="15" customHeight="1">
      <c r="A60" s="76" t="s">
        <v>343</v>
      </c>
      <c r="B60" s="76"/>
      <c r="C60" s="16" t="s">
        <v>4</v>
      </c>
      <c r="D60" s="16" t="s">
        <v>322</v>
      </c>
      <c r="E60" s="16" t="s">
        <v>323</v>
      </c>
      <c r="F60" s="16" t="s">
        <v>324</v>
      </c>
      <c r="G60" s="16" t="s">
        <v>325</v>
      </c>
    </row>
    <row r="61" spans="1:7" ht="29.1" customHeight="1">
      <c r="A61" s="17" t="s">
        <v>374</v>
      </c>
      <c r="B61" s="18" t="s">
        <v>375</v>
      </c>
      <c r="C61" s="17" t="s">
        <v>14</v>
      </c>
      <c r="D61" s="17" t="s">
        <v>62</v>
      </c>
      <c r="E61" s="19">
        <v>10.199999999999999</v>
      </c>
      <c r="F61" s="20">
        <v>10.36</v>
      </c>
      <c r="G61" s="20">
        <f>TRUNC(TRUNC(E61,8)*F61,2)</f>
        <v>105.67</v>
      </c>
    </row>
    <row r="62" spans="1:7" ht="29.1" customHeight="1">
      <c r="A62" s="17" t="s">
        <v>376</v>
      </c>
      <c r="B62" s="18" t="s">
        <v>377</v>
      </c>
      <c r="C62" s="17" t="s">
        <v>14</v>
      </c>
      <c r="D62" s="17" t="s">
        <v>36</v>
      </c>
      <c r="E62" s="19">
        <v>1</v>
      </c>
      <c r="F62" s="20">
        <v>354.13</v>
      </c>
      <c r="G62" s="20">
        <f>TRUNC(TRUNC(E62,8)*F62,2)</f>
        <v>354.13</v>
      </c>
    </row>
    <row r="63" spans="1:7" ht="38.1" customHeight="1">
      <c r="A63" s="17" t="s">
        <v>378</v>
      </c>
      <c r="B63" s="18" t="s">
        <v>379</v>
      </c>
      <c r="C63" s="17" t="s">
        <v>14</v>
      </c>
      <c r="D63" s="17" t="s">
        <v>36</v>
      </c>
      <c r="E63" s="19">
        <v>1</v>
      </c>
      <c r="F63" s="20">
        <v>147.18</v>
      </c>
      <c r="G63" s="20">
        <f>TRUNC(TRUNC(E63,8)*F63,2)</f>
        <v>147.18</v>
      </c>
    </row>
    <row r="64" spans="1:7" ht="38.1" customHeight="1">
      <c r="A64" s="17" t="s">
        <v>383</v>
      </c>
      <c r="B64" s="18" t="s">
        <v>384</v>
      </c>
      <c r="C64" s="17" t="s">
        <v>14</v>
      </c>
      <c r="D64" s="17" t="s">
        <v>36</v>
      </c>
      <c r="E64" s="19">
        <v>1</v>
      </c>
      <c r="F64" s="20">
        <v>437.55</v>
      </c>
      <c r="G64" s="20">
        <f>TRUNC(TRUNC(E64,8)*F64,2)</f>
        <v>437.55</v>
      </c>
    </row>
    <row r="65" spans="1:7" ht="15" customHeight="1">
      <c r="A65" s="2"/>
      <c r="B65" s="2"/>
      <c r="C65" s="2"/>
      <c r="D65" s="2"/>
      <c r="E65" s="77" t="s">
        <v>346</v>
      </c>
      <c r="F65" s="77"/>
      <c r="G65" s="21">
        <f>SUM(G61:G64)</f>
        <v>1044.53</v>
      </c>
    </row>
    <row r="66" spans="1:7" ht="15" customHeight="1">
      <c r="A66" s="2"/>
      <c r="B66" s="2"/>
      <c r="C66" s="2"/>
      <c r="D66" s="2"/>
      <c r="E66" s="78" t="s">
        <v>347</v>
      </c>
      <c r="F66" s="78"/>
      <c r="G66" s="5">
        <f>SUM(G65)</f>
        <v>1044.53</v>
      </c>
    </row>
    <row r="67" spans="1:7" ht="15" customHeight="1">
      <c r="A67" s="61"/>
      <c r="B67" s="61"/>
      <c r="C67" s="61"/>
      <c r="D67" s="61"/>
      <c r="E67" s="79" t="s">
        <v>1363</v>
      </c>
      <c r="F67" s="79"/>
      <c r="G67" s="56">
        <f>ROUND(G66*(1-$K$1),2)</f>
        <v>880.47</v>
      </c>
    </row>
    <row r="68" spans="1:7" ht="9.9499999999999993" customHeight="1">
      <c r="A68" s="2"/>
      <c r="B68" s="2"/>
      <c r="C68" s="2"/>
      <c r="D68" s="2"/>
      <c r="E68" s="74"/>
      <c r="F68" s="74"/>
      <c r="G68" s="74"/>
    </row>
    <row r="69" spans="1:7" ht="20.100000000000001" customHeight="1">
      <c r="A69" s="75" t="s">
        <v>385</v>
      </c>
      <c r="B69" s="75"/>
      <c r="C69" s="75"/>
      <c r="D69" s="75"/>
      <c r="E69" s="75"/>
      <c r="F69" s="75"/>
      <c r="G69" s="75"/>
    </row>
    <row r="70" spans="1:7" ht="15" customHeight="1">
      <c r="A70" s="76" t="s">
        <v>321</v>
      </c>
      <c r="B70" s="76"/>
      <c r="C70" s="16" t="s">
        <v>4</v>
      </c>
      <c r="D70" s="16" t="s">
        <v>322</v>
      </c>
      <c r="E70" s="16" t="s">
        <v>323</v>
      </c>
      <c r="F70" s="16" t="s">
        <v>324</v>
      </c>
      <c r="G70" s="16" t="s">
        <v>325</v>
      </c>
    </row>
    <row r="71" spans="1:7" ht="45.95" customHeight="1">
      <c r="A71" s="17" t="s">
        <v>386</v>
      </c>
      <c r="B71" s="18" t="s">
        <v>387</v>
      </c>
      <c r="C71" s="17" t="s">
        <v>14</v>
      </c>
      <c r="D71" s="17" t="s">
        <v>36</v>
      </c>
      <c r="E71" s="19">
        <v>1</v>
      </c>
      <c r="F71" s="20">
        <v>646.5</v>
      </c>
      <c r="G71" s="20">
        <f>TRUNC(TRUNC(E71,8)*F71,2)</f>
        <v>646.5</v>
      </c>
    </row>
    <row r="72" spans="1:7" ht="15" customHeight="1">
      <c r="A72" s="2"/>
      <c r="B72" s="2"/>
      <c r="C72" s="2"/>
      <c r="D72" s="2"/>
      <c r="E72" s="77" t="s">
        <v>335</v>
      </c>
      <c r="F72" s="77"/>
      <c r="G72" s="21">
        <f>SUM(G71:G71)</f>
        <v>646.5</v>
      </c>
    </row>
    <row r="73" spans="1:7" ht="15" customHeight="1">
      <c r="A73" s="76" t="s">
        <v>336</v>
      </c>
      <c r="B73" s="76"/>
      <c r="C73" s="16" t="s">
        <v>4</v>
      </c>
      <c r="D73" s="16" t="s">
        <v>322</v>
      </c>
      <c r="E73" s="16" t="s">
        <v>323</v>
      </c>
      <c r="F73" s="16" t="s">
        <v>324</v>
      </c>
      <c r="G73" s="16" t="s">
        <v>325</v>
      </c>
    </row>
    <row r="74" spans="1:7" ht="21" customHeight="1">
      <c r="A74" s="17" t="s">
        <v>388</v>
      </c>
      <c r="B74" s="18" t="s">
        <v>389</v>
      </c>
      <c r="C74" s="17" t="s">
        <v>14</v>
      </c>
      <c r="D74" s="17" t="s">
        <v>339</v>
      </c>
      <c r="E74" s="19">
        <v>0.22700000000000001</v>
      </c>
      <c r="F74" s="20">
        <v>20.75</v>
      </c>
      <c r="G74" s="20">
        <f>TRUNC(TRUNC(E74,8)*F74,2)</f>
        <v>4.71</v>
      </c>
    </row>
    <row r="75" spans="1:7" ht="15" customHeight="1">
      <c r="A75" s="17" t="s">
        <v>390</v>
      </c>
      <c r="B75" s="18" t="s">
        <v>391</v>
      </c>
      <c r="C75" s="17" t="s">
        <v>14</v>
      </c>
      <c r="D75" s="17" t="s">
        <v>339</v>
      </c>
      <c r="E75" s="19">
        <v>1.546</v>
      </c>
      <c r="F75" s="20">
        <v>21.93</v>
      </c>
      <c r="G75" s="20">
        <f>TRUNC(TRUNC(E75,8)*F75,2)</f>
        <v>33.9</v>
      </c>
    </row>
    <row r="76" spans="1:7" ht="15" customHeight="1">
      <c r="A76" s="17" t="s">
        <v>340</v>
      </c>
      <c r="B76" s="18" t="s">
        <v>341</v>
      </c>
      <c r="C76" s="17" t="s">
        <v>14</v>
      </c>
      <c r="D76" s="17" t="s">
        <v>339</v>
      </c>
      <c r="E76" s="19">
        <v>0.88700000000000001</v>
      </c>
      <c r="F76" s="20">
        <v>17.309999999999999</v>
      </c>
      <c r="G76" s="20">
        <f>TRUNC(TRUNC(E76,8)*F76,2)</f>
        <v>15.35</v>
      </c>
    </row>
    <row r="77" spans="1:7" ht="18" customHeight="1">
      <c r="A77" s="2"/>
      <c r="B77" s="2"/>
      <c r="C77" s="2"/>
      <c r="D77" s="2"/>
      <c r="E77" s="77" t="s">
        <v>342</v>
      </c>
      <c r="F77" s="77"/>
      <c r="G77" s="21">
        <f>SUM(G74:G76)</f>
        <v>53.96</v>
      </c>
    </row>
    <row r="78" spans="1:7" ht="15" customHeight="1">
      <c r="A78" s="76" t="s">
        <v>343</v>
      </c>
      <c r="B78" s="76"/>
      <c r="C78" s="16" t="s">
        <v>4</v>
      </c>
      <c r="D78" s="16" t="s">
        <v>322</v>
      </c>
      <c r="E78" s="16" t="s">
        <v>323</v>
      </c>
      <c r="F78" s="16" t="s">
        <v>324</v>
      </c>
      <c r="G78" s="16" t="s">
        <v>325</v>
      </c>
    </row>
    <row r="79" spans="1:7" ht="21" customHeight="1">
      <c r="A79" s="17" t="s">
        <v>392</v>
      </c>
      <c r="B79" s="18" t="s">
        <v>393</v>
      </c>
      <c r="C79" s="17" t="s">
        <v>14</v>
      </c>
      <c r="D79" s="17" t="s">
        <v>394</v>
      </c>
      <c r="E79" s="19">
        <v>2.1999999999999999E-2</v>
      </c>
      <c r="F79" s="20">
        <v>609.46</v>
      </c>
      <c r="G79" s="20">
        <f>TRUNC(TRUNC(E79,8)*F79,2)</f>
        <v>13.4</v>
      </c>
    </row>
    <row r="80" spans="1:7" ht="15" customHeight="1">
      <c r="A80" s="2"/>
      <c r="B80" s="2"/>
      <c r="C80" s="2"/>
      <c r="D80" s="2"/>
      <c r="E80" s="77" t="s">
        <v>346</v>
      </c>
      <c r="F80" s="77"/>
      <c r="G80" s="21">
        <f>SUM(G79:G79)</f>
        <v>13.4</v>
      </c>
    </row>
    <row r="81" spans="1:7" ht="15" customHeight="1">
      <c r="A81" s="2"/>
      <c r="B81" s="2"/>
      <c r="C81" s="2"/>
      <c r="D81" s="2"/>
      <c r="E81" s="78" t="s">
        <v>347</v>
      </c>
      <c r="F81" s="78"/>
      <c r="G81" s="5">
        <f>SUM(G72,G77,G80)</f>
        <v>713.86</v>
      </c>
    </row>
    <row r="82" spans="1:7" ht="15" customHeight="1">
      <c r="A82" s="61"/>
      <c r="B82" s="61"/>
      <c r="C82" s="61"/>
      <c r="D82" s="61"/>
      <c r="E82" s="79" t="s">
        <v>1363</v>
      </c>
      <c r="F82" s="79"/>
      <c r="G82" s="56">
        <f>ROUND(G81*(1-$K$1),2)</f>
        <v>601.73</v>
      </c>
    </row>
    <row r="83" spans="1:7" ht="9.9499999999999993" customHeight="1">
      <c r="A83" s="2"/>
      <c r="B83" s="2"/>
      <c r="C83" s="2"/>
      <c r="D83" s="2"/>
      <c r="E83" s="74"/>
      <c r="F83" s="74"/>
      <c r="G83" s="74"/>
    </row>
    <row r="84" spans="1:7" ht="20.100000000000001" customHeight="1">
      <c r="A84" s="75" t="s">
        <v>395</v>
      </c>
      <c r="B84" s="75"/>
      <c r="C84" s="75"/>
      <c r="D84" s="75"/>
      <c r="E84" s="75"/>
      <c r="F84" s="75"/>
      <c r="G84" s="75"/>
    </row>
    <row r="85" spans="1:7" ht="15" customHeight="1">
      <c r="A85" s="76" t="s">
        <v>321</v>
      </c>
      <c r="B85" s="76"/>
      <c r="C85" s="16" t="s">
        <v>4</v>
      </c>
      <c r="D85" s="16" t="s">
        <v>322</v>
      </c>
      <c r="E85" s="16" t="s">
        <v>323</v>
      </c>
      <c r="F85" s="16" t="s">
        <v>324</v>
      </c>
      <c r="G85" s="16" t="s">
        <v>325</v>
      </c>
    </row>
    <row r="86" spans="1:7" ht="45.95" customHeight="1">
      <c r="A86" s="17" t="s">
        <v>396</v>
      </c>
      <c r="B86" s="18" t="s">
        <v>397</v>
      </c>
      <c r="C86" s="17" t="s">
        <v>14</v>
      </c>
      <c r="D86" s="17" t="s">
        <v>36</v>
      </c>
      <c r="E86" s="19">
        <v>1</v>
      </c>
      <c r="F86" s="20">
        <v>646.5</v>
      </c>
      <c r="G86" s="20">
        <f>TRUNC(TRUNC(E86,8)*F86,2)</f>
        <v>646.5</v>
      </c>
    </row>
    <row r="87" spans="1:7" ht="15" customHeight="1">
      <c r="A87" s="2"/>
      <c r="B87" s="2"/>
      <c r="C87" s="2"/>
      <c r="D87" s="2"/>
      <c r="E87" s="77" t="s">
        <v>335</v>
      </c>
      <c r="F87" s="77"/>
      <c r="G87" s="21">
        <f>SUM(G86:G86)</f>
        <v>646.5</v>
      </c>
    </row>
    <row r="88" spans="1:7" ht="15" customHeight="1">
      <c r="A88" s="76" t="s">
        <v>336</v>
      </c>
      <c r="B88" s="76"/>
      <c r="C88" s="16" t="s">
        <v>4</v>
      </c>
      <c r="D88" s="16" t="s">
        <v>322</v>
      </c>
      <c r="E88" s="16" t="s">
        <v>323</v>
      </c>
      <c r="F88" s="16" t="s">
        <v>324</v>
      </c>
      <c r="G88" s="16" t="s">
        <v>325</v>
      </c>
    </row>
    <row r="89" spans="1:7" ht="21" customHeight="1">
      <c r="A89" s="17" t="s">
        <v>388</v>
      </c>
      <c r="B89" s="18" t="s">
        <v>389</v>
      </c>
      <c r="C89" s="17" t="s">
        <v>14</v>
      </c>
      <c r="D89" s="17" t="s">
        <v>339</v>
      </c>
      <c r="E89" s="19">
        <v>0.32700000000000001</v>
      </c>
      <c r="F89" s="20">
        <v>20.75</v>
      </c>
      <c r="G89" s="20">
        <f>TRUNC(TRUNC(E89,8)*F89,2)</f>
        <v>6.78</v>
      </c>
    </row>
    <row r="90" spans="1:7" ht="15" customHeight="1">
      <c r="A90" s="17" t="s">
        <v>390</v>
      </c>
      <c r="B90" s="18" t="s">
        <v>391</v>
      </c>
      <c r="C90" s="17" t="s">
        <v>14</v>
      </c>
      <c r="D90" s="17" t="s">
        <v>339</v>
      </c>
      <c r="E90" s="19">
        <v>2.024</v>
      </c>
      <c r="F90" s="20">
        <v>21.93</v>
      </c>
      <c r="G90" s="20">
        <f>TRUNC(TRUNC(E90,8)*F90,2)</f>
        <v>44.38</v>
      </c>
    </row>
    <row r="91" spans="1:7" ht="15" customHeight="1">
      <c r="A91" s="17" t="s">
        <v>340</v>
      </c>
      <c r="B91" s="18" t="s">
        <v>341</v>
      </c>
      <c r="C91" s="17" t="s">
        <v>14</v>
      </c>
      <c r="D91" s="17" t="s">
        <v>339</v>
      </c>
      <c r="E91" s="19">
        <v>1.1759999999999999</v>
      </c>
      <c r="F91" s="20">
        <v>17.309999999999999</v>
      </c>
      <c r="G91" s="20">
        <f>TRUNC(TRUNC(E91,8)*F91,2)</f>
        <v>20.350000000000001</v>
      </c>
    </row>
    <row r="92" spans="1:7" ht="18" customHeight="1">
      <c r="A92" s="2"/>
      <c r="B92" s="2"/>
      <c r="C92" s="2"/>
      <c r="D92" s="2"/>
      <c r="E92" s="77" t="s">
        <v>342</v>
      </c>
      <c r="F92" s="77"/>
      <c r="G92" s="21">
        <f>SUM(G89:G91)</f>
        <v>71.510000000000005</v>
      </c>
    </row>
    <row r="93" spans="1:7" ht="15" customHeight="1">
      <c r="A93" s="76" t="s">
        <v>343</v>
      </c>
      <c r="B93" s="76"/>
      <c r="C93" s="16" t="s">
        <v>4</v>
      </c>
      <c r="D93" s="16" t="s">
        <v>322</v>
      </c>
      <c r="E93" s="16" t="s">
        <v>323</v>
      </c>
      <c r="F93" s="16" t="s">
        <v>324</v>
      </c>
      <c r="G93" s="16" t="s">
        <v>325</v>
      </c>
    </row>
    <row r="94" spans="1:7" ht="21" customHeight="1">
      <c r="A94" s="17" t="s">
        <v>392</v>
      </c>
      <c r="B94" s="18" t="s">
        <v>393</v>
      </c>
      <c r="C94" s="17" t="s">
        <v>14</v>
      </c>
      <c r="D94" s="17" t="s">
        <v>394</v>
      </c>
      <c r="E94" s="19">
        <v>2.29E-2</v>
      </c>
      <c r="F94" s="20">
        <v>609.46</v>
      </c>
      <c r="G94" s="20">
        <f>TRUNC(TRUNC(E94,8)*F94,2)</f>
        <v>13.95</v>
      </c>
    </row>
    <row r="95" spans="1:7" ht="15" customHeight="1">
      <c r="A95" s="2"/>
      <c r="B95" s="2"/>
      <c r="C95" s="2"/>
      <c r="D95" s="2"/>
      <c r="E95" s="77" t="s">
        <v>346</v>
      </c>
      <c r="F95" s="77"/>
      <c r="G95" s="21">
        <f>SUM(G94:G94)</f>
        <v>13.95</v>
      </c>
    </row>
    <row r="96" spans="1:7" ht="15" customHeight="1">
      <c r="A96" s="2"/>
      <c r="B96" s="2"/>
      <c r="C96" s="2"/>
      <c r="D96" s="2"/>
      <c r="E96" s="78" t="s">
        <v>347</v>
      </c>
      <c r="F96" s="78"/>
      <c r="G96" s="5">
        <f>SUM(G87,G92,G95)</f>
        <v>731.96</v>
      </c>
    </row>
    <row r="97" spans="1:7" ht="15" customHeight="1">
      <c r="A97" s="61"/>
      <c r="B97" s="61"/>
      <c r="C97" s="61"/>
      <c r="D97" s="61"/>
      <c r="E97" s="79" t="s">
        <v>1363</v>
      </c>
      <c r="F97" s="79"/>
      <c r="G97" s="56">
        <f>ROUND(G96*(1-$K$1),2)</f>
        <v>616.99</v>
      </c>
    </row>
    <row r="98" spans="1:7" ht="9.9499999999999993" customHeight="1">
      <c r="A98" s="2"/>
      <c r="B98" s="2"/>
      <c r="C98" s="2"/>
      <c r="D98" s="2"/>
      <c r="E98" s="74"/>
      <c r="F98" s="74"/>
      <c r="G98" s="74"/>
    </row>
    <row r="99" spans="1:7" ht="20.100000000000001" customHeight="1">
      <c r="A99" s="75" t="s">
        <v>398</v>
      </c>
      <c r="B99" s="75"/>
      <c r="C99" s="75"/>
      <c r="D99" s="75"/>
      <c r="E99" s="75"/>
      <c r="F99" s="75"/>
      <c r="G99" s="75"/>
    </row>
    <row r="100" spans="1:7" ht="15" customHeight="1">
      <c r="A100" s="76" t="s">
        <v>321</v>
      </c>
      <c r="B100" s="76"/>
      <c r="C100" s="16" t="s">
        <v>4</v>
      </c>
      <c r="D100" s="16" t="s">
        <v>322</v>
      </c>
      <c r="E100" s="16" t="s">
        <v>323</v>
      </c>
      <c r="F100" s="16" t="s">
        <v>324</v>
      </c>
      <c r="G100" s="16" t="s">
        <v>325</v>
      </c>
    </row>
    <row r="101" spans="1:7" ht="21" customHeight="1">
      <c r="A101" s="17" t="s">
        <v>399</v>
      </c>
      <c r="B101" s="18" t="s">
        <v>400</v>
      </c>
      <c r="C101" s="17" t="s">
        <v>14</v>
      </c>
      <c r="D101" s="17" t="s">
        <v>36</v>
      </c>
      <c r="E101" s="19">
        <v>1</v>
      </c>
      <c r="F101" s="20">
        <v>230.49</v>
      </c>
      <c r="G101" s="20">
        <f>TRUNC(TRUNC(E101,8)*F101,2)</f>
        <v>230.49</v>
      </c>
    </row>
    <row r="102" spans="1:7" ht="29.1" customHeight="1">
      <c r="A102" s="17" t="s">
        <v>401</v>
      </c>
      <c r="B102" s="18" t="s">
        <v>402</v>
      </c>
      <c r="C102" s="17" t="s">
        <v>14</v>
      </c>
      <c r="D102" s="17" t="s">
        <v>36</v>
      </c>
      <c r="E102" s="19">
        <v>6</v>
      </c>
      <c r="F102" s="20">
        <v>17.95</v>
      </c>
      <c r="G102" s="20">
        <f>TRUNC(TRUNC(E102,8)*F102,2)</f>
        <v>107.7</v>
      </c>
    </row>
    <row r="103" spans="1:7" ht="15" customHeight="1">
      <c r="A103" s="2"/>
      <c r="B103" s="2"/>
      <c r="C103" s="2"/>
      <c r="D103" s="2"/>
      <c r="E103" s="77" t="s">
        <v>335</v>
      </c>
      <c r="F103" s="77"/>
      <c r="G103" s="21">
        <f>SUM(G101:G102)</f>
        <v>338.19</v>
      </c>
    </row>
    <row r="104" spans="1:7" ht="15" customHeight="1">
      <c r="A104" s="76" t="s">
        <v>336</v>
      </c>
      <c r="B104" s="76"/>
      <c r="C104" s="16" t="s">
        <v>4</v>
      </c>
      <c r="D104" s="16" t="s">
        <v>322</v>
      </c>
      <c r="E104" s="16" t="s">
        <v>323</v>
      </c>
      <c r="F104" s="16" t="s">
        <v>324</v>
      </c>
      <c r="G104" s="16" t="s">
        <v>325</v>
      </c>
    </row>
    <row r="105" spans="1:7" ht="21" customHeight="1">
      <c r="A105" s="17" t="s">
        <v>403</v>
      </c>
      <c r="B105" s="18" t="s">
        <v>404</v>
      </c>
      <c r="C105" s="17" t="s">
        <v>14</v>
      </c>
      <c r="D105" s="17" t="s">
        <v>339</v>
      </c>
      <c r="E105" s="19">
        <v>0.94850000000000001</v>
      </c>
      <c r="F105" s="20">
        <v>21.05</v>
      </c>
      <c r="G105" s="20">
        <f>TRUNC(TRUNC(E105,8)*F105,2)</f>
        <v>19.96</v>
      </c>
    </row>
    <row r="106" spans="1:7" ht="15" customHeight="1">
      <c r="A106" s="17" t="s">
        <v>340</v>
      </c>
      <c r="B106" s="18" t="s">
        <v>341</v>
      </c>
      <c r="C106" s="17" t="s">
        <v>14</v>
      </c>
      <c r="D106" s="17" t="s">
        <v>339</v>
      </c>
      <c r="E106" s="19">
        <v>0.29880000000000001</v>
      </c>
      <c r="F106" s="20">
        <v>17.309999999999999</v>
      </c>
      <c r="G106" s="20">
        <f>TRUNC(TRUNC(E106,8)*F106,2)</f>
        <v>5.17</v>
      </c>
    </row>
    <row r="107" spans="1:7" ht="18" customHeight="1">
      <c r="A107" s="2"/>
      <c r="B107" s="2"/>
      <c r="C107" s="2"/>
      <c r="D107" s="2"/>
      <c r="E107" s="77" t="s">
        <v>342</v>
      </c>
      <c r="F107" s="77"/>
      <c r="G107" s="21">
        <f>SUM(G105:G106)</f>
        <v>25.130000000000003</v>
      </c>
    </row>
    <row r="108" spans="1:7" ht="15" customHeight="1">
      <c r="A108" s="2"/>
      <c r="B108" s="2"/>
      <c r="C108" s="2"/>
      <c r="D108" s="2"/>
      <c r="E108" s="78" t="s">
        <v>347</v>
      </c>
      <c r="F108" s="78"/>
      <c r="G108" s="5">
        <f>SUM(G103,G107)</f>
        <v>363.32</v>
      </c>
    </row>
    <row r="109" spans="1:7" ht="15" customHeight="1">
      <c r="A109" s="61"/>
      <c r="B109" s="61"/>
      <c r="C109" s="61"/>
      <c r="D109" s="61"/>
      <c r="E109" s="79" t="s">
        <v>1363</v>
      </c>
      <c r="F109" s="79"/>
      <c r="G109" s="56">
        <f>ROUND(G108*(1-$K$1),2)</f>
        <v>306.25</v>
      </c>
    </row>
    <row r="110" spans="1:7" ht="9.9499999999999993" customHeight="1">
      <c r="A110" s="2"/>
      <c r="B110" s="2"/>
      <c r="C110" s="2"/>
      <c r="D110" s="2"/>
      <c r="E110" s="74"/>
      <c r="F110" s="74"/>
      <c r="G110" s="74"/>
    </row>
    <row r="111" spans="1:7" ht="20.100000000000001" customHeight="1">
      <c r="A111" s="75" t="s">
        <v>405</v>
      </c>
      <c r="B111" s="75"/>
      <c r="C111" s="75"/>
      <c r="D111" s="75"/>
      <c r="E111" s="75"/>
      <c r="F111" s="75"/>
      <c r="G111" s="75"/>
    </row>
    <row r="112" spans="1:7" ht="15" customHeight="1">
      <c r="A112" s="76" t="s">
        <v>321</v>
      </c>
      <c r="B112" s="76"/>
      <c r="C112" s="16" t="s">
        <v>4</v>
      </c>
      <c r="D112" s="16" t="s">
        <v>322</v>
      </c>
      <c r="E112" s="16" t="s">
        <v>323</v>
      </c>
      <c r="F112" s="16" t="s">
        <v>324</v>
      </c>
      <c r="G112" s="16" t="s">
        <v>325</v>
      </c>
    </row>
    <row r="113" spans="1:7" ht="21" customHeight="1">
      <c r="A113" s="17" t="s">
        <v>406</v>
      </c>
      <c r="B113" s="18" t="s">
        <v>407</v>
      </c>
      <c r="C113" s="17" t="s">
        <v>14</v>
      </c>
      <c r="D113" s="17" t="s">
        <v>36</v>
      </c>
      <c r="E113" s="19">
        <v>1</v>
      </c>
      <c r="F113" s="20">
        <v>47.69</v>
      </c>
      <c r="G113" s="20">
        <f>TRUNC(TRUNC(E113,8)*F113,2)</f>
        <v>47.69</v>
      </c>
    </row>
    <row r="114" spans="1:7" ht="15" customHeight="1">
      <c r="A114" s="2"/>
      <c r="B114" s="2"/>
      <c r="C114" s="2"/>
      <c r="D114" s="2"/>
      <c r="E114" s="77" t="s">
        <v>335</v>
      </c>
      <c r="F114" s="77"/>
      <c r="G114" s="21">
        <f>SUM(G113:G113)</f>
        <v>47.69</v>
      </c>
    </row>
    <row r="115" spans="1:7" ht="15" customHeight="1">
      <c r="A115" s="76" t="s">
        <v>336</v>
      </c>
      <c r="B115" s="76"/>
      <c r="C115" s="16" t="s">
        <v>4</v>
      </c>
      <c r="D115" s="16" t="s">
        <v>322</v>
      </c>
      <c r="E115" s="16" t="s">
        <v>323</v>
      </c>
      <c r="F115" s="16" t="s">
        <v>324</v>
      </c>
      <c r="G115" s="16" t="s">
        <v>325</v>
      </c>
    </row>
    <row r="116" spans="1:7" ht="21" customHeight="1">
      <c r="A116" s="17" t="s">
        <v>388</v>
      </c>
      <c r="B116" s="18" t="s">
        <v>389</v>
      </c>
      <c r="C116" s="17" t="s">
        <v>14</v>
      </c>
      <c r="D116" s="17" t="s">
        <v>339</v>
      </c>
      <c r="E116" s="19">
        <v>0.91400000000000003</v>
      </c>
      <c r="F116" s="20">
        <v>20.75</v>
      </c>
      <c r="G116" s="20">
        <f>TRUNC(TRUNC(E116,8)*F116,2)</f>
        <v>18.96</v>
      </c>
    </row>
    <row r="117" spans="1:7" ht="15" customHeight="1">
      <c r="A117" s="17" t="s">
        <v>340</v>
      </c>
      <c r="B117" s="18" t="s">
        <v>341</v>
      </c>
      <c r="C117" s="17" t="s">
        <v>14</v>
      </c>
      <c r="D117" s="17" t="s">
        <v>339</v>
      </c>
      <c r="E117" s="19">
        <v>0.45700000000000002</v>
      </c>
      <c r="F117" s="20">
        <v>17.309999999999999</v>
      </c>
      <c r="G117" s="20">
        <f>TRUNC(TRUNC(E117,8)*F117,2)</f>
        <v>7.91</v>
      </c>
    </row>
    <row r="118" spans="1:7" ht="18" customHeight="1">
      <c r="A118" s="2"/>
      <c r="B118" s="2"/>
      <c r="C118" s="2"/>
      <c r="D118" s="2"/>
      <c r="E118" s="77" t="s">
        <v>342</v>
      </c>
      <c r="F118" s="77"/>
      <c r="G118" s="21">
        <f>SUM(G116:G117)</f>
        <v>26.87</v>
      </c>
    </row>
    <row r="119" spans="1:7" ht="15" customHeight="1">
      <c r="A119" s="2"/>
      <c r="B119" s="2"/>
      <c r="C119" s="2"/>
      <c r="D119" s="2"/>
      <c r="E119" s="78" t="s">
        <v>347</v>
      </c>
      <c r="F119" s="78"/>
      <c r="G119" s="5">
        <f>SUM(G114,G118)</f>
        <v>74.56</v>
      </c>
    </row>
    <row r="120" spans="1:7" ht="15" customHeight="1">
      <c r="A120" s="61"/>
      <c r="B120" s="61"/>
      <c r="C120" s="61"/>
      <c r="D120" s="61"/>
      <c r="E120" s="79" t="s">
        <v>1363</v>
      </c>
      <c r="F120" s="79"/>
      <c r="G120" s="56">
        <f>ROUND(G119*(1-$K$1),2)</f>
        <v>62.85</v>
      </c>
    </row>
    <row r="121" spans="1:7" ht="9.9499999999999993" customHeight="1">
      <c r="A121" s="2"/>
      <c r="B121" s="2"/>
      <c r="C121" s="2"/>
      <c r="D121" s="2"/>
      <c r="E121" s="74"/>
      <c r="F121" s="74"/>
      <c r="G121" s="74"/>
    </row>
    <row r="122" spans="1:7" ht="20.100000000000001" customHeight="1">
      <c r="A122" s="75" t="s">
        <v>408</v>
      </c>
      <c r="B122" s="75"/>
      <c r="C122" s="75"/>
      <c r="D122" s="75"/>
      <c r="E122" s="75"/>
      <c r="F122" s="75"/>
      <c r="G122" s="75"/>
    </row>
    <row r="123" spans="1:7" ht="15" customHeight="1">
      <c r="A123" s="76" t="s">
        <v>321</v>
      </c>
      <c r="B123" s="76"/>
      <c r="C123" s="16" t="s">
        <v>4</v>
      </c>
      <c r="D123" s="16" t="s">
        <v>322</v>
      </c>
      <c r="E123" s="16" t="s">
        <v>323</v>
      </c>
      <c r="F123" s="16" t="s">
        <v>324</v>
      </c>
      <c r="G123" s="16" t="s">
        <v>325</v>
      </c>
    </row>
    <row r="124" spans="1:7" ht="29.1" customHeight="1">
      <c r="A124" s="17" t="s">
        <v>409</v>
      </c>
      <c r="B124" s="18" t="s">
        <v>410</v>
      </c>
      <c r="C124" s="17" t="s">
        <v>14</v>
      </c>
      <c r="D124" s="17" t="s">
        <v>36</v>
      </c>
      <c r="E124" s="19">
        <v>2.0832999999999999</v>
      </c>
      <c r="F124" s="20">
        <v>258.76</v>
      </c>
      <c r="G124" s="20">
        <f>TRUNC(TRUNC(E124,8)*F124,2)</f>
        <v>539.07000000000005</v>
      </c>
    </row>
    <row r="125" spans="1:7" ht="29.1" customHeight="1">
      <c r="A125" s="17" t="s">
        <v>411</v>
      </c>
      <c r="B125" s="18" t="s">
        <v>412</v>
      </c>
      <c r="C125" s="17" t="s">
        <v>14</v>
      </c>
      <c r="D125" s="17" t="s">
        <v>36</v>
      </c>
      <c r="E125" s="19">
        <v>24.4</v>
      </c>
      <c r="F125" s="20">
        <v>0.2</v>
      </c>
      <c r="G125" s="20">
        <f>TRUNC(TRUNC(E125,8)*F125,2)</f>
        <v>4.88</v>
      </c>
    </row>
    <row r="126" spans="1:7" ht="15" customHeight="1">
      <c r="A126" s="17" t="s">
        <v>413</v>
      </c>
      <c r="B126" s="18" t="s">
        <v>414</v>
      </c>
      <c r="C126" s="17" t="s">
        <v>14</v>
      </c>
      <c r="D126" s="17" t="s">
        <v>36</v>
      </c>
      <c r="E126" s="19">
        <v>1.2466999999999999</v>
      </c>
      <c r="F126" s="20">
        <v>30.17</v>
      </c>
      <c r="G126" s="20">
        <f>TRUNC(TRUNC(E126,8)*F126,2)</f>
        <v>37.61</v>
      </c>
    </row>
    <row r="127" spans="1:7" ht="15" customHeight="1">
      <c r="A127" s="2"/>
      <c r="B127" s="2"/>
      <c r="C127" s="2"/>
      <c r="D127" s="2"/>
      <c r="E127" s="77" t="s">
        <v>335</v>
      </c>
      <c r="F127" s="77"/>
      <c r="G127" s="21">
        <f>SUM(G124:G126)</f>
        <v>581.56000000000006</v>
      </c>
    </row>
    <row r="128" spans="1:7" ht="15" customHeight="1">
      <c r="A128" s="76" t="s">
        <v>336</v>
      </c>
      <c r="B128" s="76"/>
      <c r="C128" s="16" t="s">
        <v>4</v>
      </c>
      <c r="D128" s="16" t="s">
        <v>322</v>
      </c>
      <c r="E128" s="16" t="s">
        <v>323</v>
      </c>
      <c r="F128" s="16" t="s">
        <v>324</v>
      </c>
      <c r="G128" s="16" t="s">
        <v>325</v>
      </c>
    </row>
    <row r="129" spans="1:7" ht="15" customHeight="1">
      <c r="A129" s="17" t="s">
        <v>390</v>
      </c>
      <c r="B129" s="18" t="s">
        <v>391</v>
      </c>
      <c r="C129" s="17" t="s">
        <v>14</v>
      </c>
      <c r="D129" s="17" t="s">
        <v>339</v>
      </c>
      <c r="E129" s="19">
        <v>1.7070000000000001</v>
      </c>
      <c r="F129" s="20">
        <v>21.93</v>
      </c>
      <c r="G129" s="20">
        <f>TRUNC(TRUNC(E129,8)*F129,2)</f>
        <v>37.43</v>
      </c>
    </row>
    <row r="130" spans="1:7" ht="15" customHeight="1">
      <c r="A130" s="17" t="s">
        <v>340</v>
      </c>
      <c r="B130" s="18" t="s">
        <v>341</v>
      </c>
      <c r="C130" s="17" t="s">
        <v>14</v>
      </c>
      <c r="D130" s="17" t="s">
        <v>339</v>
      </c>
      <c r="E130" s="19">
        <v>0.85299999999999998</v>
      </c>
      <c r="F130" s="20">
        <v>17.309999999999999</v>
      </c>
      <c r="G130" s="20">
        <f>TRUNC(TRUNC(E130,8)*F130,2)</f>
        <v>14.76</v>
      </c>
    </row>
    <row r="131" spans="1:7" ht="18" customHeight="1">
      <c r="A131" s="2"/>
      <c r="B131" s="2"/>
      <c r="C131" s="2"/>
      <c r="D131" s="2"/>
      <c r="E131" s="77" t="s">
        <v>342</v>
      </c>
      <c r="F131" s="77"/>
      <c r="G131" s="21">
        <f>SUM(G129:G130)</f>
        <v>52.19</v>
      </c>
    </row>
    <row r="132" spans="1:7" ht="15" customHeight="1">
      <c r="A132" s="2"/>
      <c r="B132" s="2"/>
      <c r="C132" s="2"/>
      <c r="D132" s="2"/>
      <c r="E132" s="78" t="s">
        <v>347</v>
      </c>
      <c r="F132" s="78"/>
      <c r="G132" s="5">
        <f>SUM(G127,G131)</f>
        <v>633.75</v>
      </c>
    </row>
    <row r="133" spans="1:7" ht="15" customHeight="1">
      <c r="A133" s="61"/>
      <c r="B133" s="61"/>
      <c r="C133" s="61"/>
      <c r="D133" s="61"/>
      <c r="E133" s="79" t="s">
        <v>1363</v>
      </c>
      <c r="F133" s="79"/>
      <c r="G133" s="56">
        <f>ROUND(G132*(1-$K$1),2)</f>
        <v>534.21</v>
      </c>
    </row>
    <row r="134" spans="1:7" ht="9.9499999999999993" customHeight="1">
      <c r="A134" s="2"/>
      <c r="B134" s="2"/>
      <c r="C134" s="2"/>
      <c r="D134" s="2"/>
      <c r="E134" s="74"/>
      <c r="F134" s="74"/>
      <c r="G134" s="74"/>
    </row>
    <row r="135" spans="1:7" ht="20.100000000000001" customHeight="1">
      <c r="A135" s="75" t="s">
        <v>415</v>
      </c>
      <c r="B135" s="75"/>
      <c r="C135" s="75"/>
      <c r="D135" s="75"/>
      <c r="E135" s="75"/>
      <c r="F135" s="75"/>
      <c r="G135" s="75"/>
    </row>
    <row r="136" spans="1:7" ht="15" customHeight="1">
      <c r="A136" s="76" t="s">
        <v>321</v>
      </c>
      <c r="B136" s="76"/>
      <c r="C136" s="16" t="s">
        <v>4</v>
      </c>
      <c r="D136" s="16" t="s">
        <v>322</v>
      </c>
      <c r="E136" s="16" t="s">
        <v>323</v>
      </c>
      <c r="F136" s="16" t="s">
        <v>324</v>
      </c>
      <c r="G136" s="16" t="s">
        <v>325</v>
      </c>
    </row>
    <row r="137" spans="1:7" ht="29.1" customHeight="1">
      <c r="A137" s="17" t="s">
        <v>416</v>
      </c>
      <c r="B137" s="18" t="s">
        <v>417</v>
      </c>
      <c r="C137" s="17" t="s">
        <v>14</v>
      </c>
      <c r="D137" s="17" t="s">
        <v>62</v>
      </c>
      <c r="E137" s="19">
        <v>1</v>
      </c>
      <c r="F137" s="20">
        <v>6.76</v>
      </c>
      <c r="G137" s="20">
        <f>TRUNC(TRUNC(E137,8)*F137,2)</f>
        <v>6.76</v>
      </c>
    </row>
    <row r="138" spans="1:7" ht="15" customHeight="1">
      <c r="A138" s="2"/>
      <c r="B138" s="2"/>
      <c r="C138" s="2"/>
      <c r="D138" s="2"/>
      <c r="E138" s="77" t="s">
        <v>335</v>
      </c>
      <c r="F138" s="77"/>
      <c r="G138" s="21">
        <f>SUM(G137:G137)</f>
        <v>6.76</v>
      </c>
    </row>
    <row r="139" spans="1:7" ht="15" customHeight="1">
      <c r="A139" s="76" t="s">
        <v>336</v>
      </c>
      <c r="B139" s="76"/>
      <c r="C139" s="16" t="s">
        <v>4</v>
      </c>
      <c r="D139" s="16" t="s">
        <v>322</v>
      </c>
      <c r="E139" s="16" t="s">
        <v>323</v>
      </c>
      <c r="F139" s="16" t="s">
        <v>324</v>
      </c>
      <c r="G139" s="16" t="s">
        <v>325</v>
      </c>
    </row>
    <row r="140" spans="1:7" ht="15" customHeight="1">
      <c r="A140" s="17" t="s">
        <v>390</v>
      </c>
      <c r="B140" s="18" t="s">
        <v>391</v>
      </c>
      <c r="C140" s="17" t="s">
        <v>14</v>
      </c>
      <c r="D140" s="17" t="s">
        <v>339</v>
      </c>
      <c r="E140" s="19">
        <v>0.34699999999999998</v>
      </c>
      <c r="F140" s="20">
        <v>21.93</v>
      </c>
      <c r="G140" s="20">
        <f>TRUNC(TRUNC(E140,8)*F140,2)</f>
        <v>7.6</v>
      </c>
    </row>
    <row r="141" spans="1:7" ht="15" customHeight="1">
      <c r="A141" s="17" t="s">
        <v>340</v>
      </c>
      <c r="B141" s="18" t="s">
        <v>341</v>
      </c>
      <c r="C141" s="17" t="s">
        <v>14</v>
      </c>
      <c r="D141" s="17" t="s">
        <v>339</v>
      </c>
      <c r="E141" s="19">
        <v>0.17399999999999999</v>
      </c>
      <c r="F141" s="20">
        <v>17.309999999999999</v>
      </c>
      <c r="G141" s="20">
        <f>TRUNC(TRUNC(E141,8)*F141,2)</f>
        <v>3.01</v>
      </c>
    </row>
    <row r="142" spans="1:7" ht="18" customHeight="1">
      <c r="A142" s="2"/>
      <c r="B142" s="2"/>
      <c r="C142" s="2"/>
      <c r="D142" s="2"/>
      <c r="E142" s="77" t="s">
        <v>342</v>
      </c>
      <c r="F142" s="77"/>
      <c r="G142" s="21">
        <f>SUM(G140:G141)</f>
        <v>10.61</v>
      </c>
    </row>
    <row r="143" spans="1:7" ht="15" customHeight="1">
      <c r="A143" s="76" t="s">
        <v>343</v>
      </c>
      <c r="B143" s="76"/>
      <c r="C143" s="16" t="s">
        <v>4</v>
      </c>
      <c r="D143" s="16" t="s">
        <v>322</v>
      </c>
      <c r="E143" s="16" t="s">
        <v>323</v>
      </c>
      <c r="F143" s="16" t="s">
        <v>324</v>
      </c>
      <c r="G143" s="16" t="s">
        <v>325</v>
      </c>
    </row>
    <row r="144" spans="1:7" ht="21" customHeight="1">
      <c r="A144" s="17" t="s">
        <v>392</v>
      </c>
      <c r="B144" s="18" t="s">
        <v>393</v>
      </c>
      <c r="C144" s="17" t="s">
        <v>14</v>
      </c>
      <c r="D144" s="17" t="s">
        <v>394</v>
      </c>
      <c r="E144" s="19">
        <v>2E-3</v>
      </c>
      <c r="F144" s="20">
        <v>609.46</v>
      </c>
      <c r="G144" s="20">
        <f>TRUNC(TRUNC(E144,8)*F144,2)</f>
        <v>1.21</v>
      </c>
    </row>
    <row r="145" spans="1:7" ht="15" customHeight="1">
      <c r="A145" s="2"/>
      <c r="B145" s="2"/>
      <c r="C145" s="2"/>
      <c r="D145" s="2"/>
      <c r="E145" s="77" t="s">
        <v>346</v>
      </c>
      <c r="F145" s="77"/>
      <c r="G145" s="21">
        <f>SUM(G144:G144)</f>
        <v>1.21</v>
      </c>
    </row>
    <row r="146" spans="1:7" ht="15" customHeight="1">
      <c r="A146" s="2"/>
      <c r="B146" s="2"/>
      <c r="C146" s="2"/>
      <c r="D146" s="2"/>
      <c r="E146" s="78" t="s">
        <v>347</v>
      </c>
      <c r="F146" s="78"/>
      <c r="G146" s="5">
        <f>SUM(G138,G142,G145)</f>
        <v>18.579999999999998</v>
      </c>
    </row>
    <row r="147" spans="1:7" ht="15" customHeight="1">
      <c r="A147" s="61"/>
      <c r="B147" s="61"/>
      <c r="C147" s="61"/>
      <c r="D147" s="61"/>
      <c r="E147" s="79" t="s">
        <v>1363</v>
      </c>
      <c r="F147" s="79"/>
      <c r="G147" s="56">
        <f>ROUND(G146*(1-$K$1),2)</f>
        <v>15.66</v>
      </c>
    </row>
    <row r="148" spans="1:7" ht="9.9499999999999993" customHeight="1">
      <c r="A148" s="2"/>
      <c r="B148" s="2"/>
      <c r="C148" s="2"/>
      <c r="D148" s="2"/>
      <c r="E148" s="74"/>
      <c r="F148" s="74"/>
      <c r="G148" s="74"/>
    </row>
    <row r="149" spans="1:7" ht="20.100000000000001" customHeight="1">
      <c r="A149" s="75" t="s">
        <v>418</v>
      </c>
      <c r="B149" s="75"/>
      <c r="C149" s="75"/>
      <c r="D149" s="75"/>
      <c r="E149" s="75"/>
      <c r="F149" s="75"/>
      <c r="G149" s="75"/>
    </row>
    <row r="150" spans="1:7" ht="15" customHeight="1">
      <c r="A150" s="76" t="s">
        <v>419</v>
      </c>
      <c r="B150" s="76"/>
      <c r="C150" s="16" t="s">
        <v>4</v>
      </c>
      <c r="D150" s="16" t="s">
        <v>322</v>
      </c>
      <c r="E150" s="16" t="s">
        <v>323</v>
      </c>
      <c r="F150" s="16" t="s">
        <v>324</v>
      </c>
      <c r="G150" s="16" t="s">
        <v>325</v>
      </c>
    </row>
    <row r="151" spans="1:7" ht="15" customHeight="1">
      <c r="A151" s="17" t="s">
        <v>420</v>
      </c>
      <c r="B151" s="18" t="s">
        <v>421</v>
      </c>
      <c r="C151" s="17" t="s">
        <v>24</v>
      </c>
      <c r="D151" s="17" t="s">
        <v>422</v>
      </c>
      <c r="E151" s="19">
        <v>0.3</v>
      </c>
      <c r="F151" s="20">
        <v>3.73</v>
      </c>
      <c r="G151" s="20">
        <f>ROUND(ROUND(E151,8)*F151,2)</f>
        <v>1.1200000000000001</v>
      </c>
    </row>
    <row r="152" spans="1:7" ht="15" customHeight="1">
      <c r="A152" s="17" t="s">
        <v>423</v>
      </c>
      <c r="B152" s="18" t="s">
        <v>424</v>
      </c>
      <c r="C152" s="17" t="s">
        <v>24</v>
      </c>
      <c r="D152" s="17" t="s">
        <v>422</v>
      </c>
      <c r="E152" s="19">
        <v>0.3</v>
      </c>
      <c r="F152" s="20">
        <v>3.83</v>
      </c>
      <c r="G152" s="20">
        <f>ROUND(ROUND(E152,8)*F152,2)</f>
        <v>1.1499999999999999</v>
      </c>
    </row>
    <row r="153" spans="1:7" ht="15" customHeight="1">
      <c r="A153" s="2"/>
      <c r="B153" s="2"/>
      <c r="C153" s="2"/>
      <c r="D153" s="2"/>
      <c r="E153" s="77" t="s">
        <v>425</v>
      </c>
      <c r="F153" s="77"/>
      <c r="G153" s="21">
        <f>SUM(G151:G152)</f>
        <v>2.27</v>
      </c>
    </row>
    <row r="154" spans="1:7" ht="15" customHeight="1">
      <c r="A154" s="76" t="s">
        <v>321</v>
      </c>
      <c r="B154" s="76"/>
      <c r="C154" s="16" t="s">
        <v>4</v>
      </c>
      <c r="D154" s="16" t="s">
        <v>322</v>
      </c>
      <c r="E154" s="16" t="s">
        <v>323</v>
      </c>
      <c r="F154" s="16" t="s">
        <v>324</v>
      </c>
      <c r="G154" s="16" t="s">
        <v>325</v>
      </c>
    </row>
    <row r="155" spans="1:7" ht="15" customHeight="1">
      <c r="A155" s="17" t="s">
        <v>426</v>
      </c>
      <c r="B155" s="18" t="s">
        <v>67</v>
      </c>
      <c r="C155" s="17" t="s">
        <v>24</v>
      </c>
      <c r="D155" s="17" t="s">
        <v>427</v>
      </c>
      <c r="E155" s="19">
        <v>1</v>
      </c>
      <c r="F155" s="20">
        <v>544.32000000000005</v>
      </c>
      <c r="G155" s="20">
        <f>ROUND(ROUND(E155,8)*F155,2)</f>
        <v>544.32000000000005</v>
      </c>
    </row>
    <row r="156" spans="1:7" ht="15" customHeight="1">
      <c r="A156" s="2"/>
      <c r="B156" s="2"/>
      <c r="C156" s="2"/>
      <c r="D156" s="2"/>
      <c r="E156" s="77" t="s">
        <v>335</v>
      </c>
      <c r="F156" s="77"/>
      <c r="G156" s="21">
        <f>SUM(G155:G155)</f>
        <v>544.32000000000005</v>
      </c>
    </row>
    <row r="157" spans="1:7" ht="15" customHeight="1">
      <c r="A157" s="76" t="s">
        <v>428</v>
      </c>
      <c r="B157" s="76"/>
      <c r="C157" s="16" t="s">
        <v>4</v>
      </c>
      <c r="D157" s="16" t="s">
        <v>322</v>
      </c>
      <c r="E157" s="16" t="s">
        <v>323</v>
      </c>
      <c r="F157" s="16" t="s">
        <v>324</v>
      </c>
      <c r="G157" s="16" t="s">
        <v>325</v>
      </c>
    </row>
    <row r="158" spans="1:7" ht="15" customHeight="1">
      <c r="A158" s="17" t="s">
        <v>429</v>
      </c>
      <c r="B158" s="18" t="s">
        <v>430</v>
      </c>
      <c r="C158" s="17" t="s">
        <v>24</v>
      </c>
      <c r="D158" s="17" t="s">
        <v>422</v>
      </c>
      <c r="E158" s="19">
        <v>0.3</v>
      </c>
      <c r="F158" s="20">
        <v>18.21</v>
      </c>
      <c r="G158" s="20">
        <f>ROUND(ROUND(E158,8)*F158,2)</f>
        <v>5.46</v>
      </c>
    </row>
    <row r="159" spans="1:7" ht="15" customHeight="1">
      <c r="A159" s="17" t="s">
        <v>431</v>
      </c>
      <c r="B159" s="18" t="s">
        <v>432</v>
      </c>
      <c r="C159" s="17" t="s">
        <v>24</v>
      </c>
      <c r="D159" s="17" t="s">
        <v>422</v>
      </c>
      <c r="E159" s="19">
        <v>0.3</v>
      </c>
      <c r="F159" s="20">
        <v>13.65</v>
      </c>
      <c r="G159" s="20">
        <f>ROUND(ROUND(E159,8)*F159,2)</f>
        <v>4.0999999999999996</v>
      </c>
    </row>
    <row r="160" spans="1:7" ht="15" customHeight="1">
      <c r="A160" s="2"/>
      <c r="B160" s="2"/>
      <c r="C160" s="2"/>
      <c r="D160" s="2"/>
      <c r="E160" s="77" t="s">
        <v>433</v>
      </c>
      <c r="F160" s="77"/>
      <c r="G160" s="21">
        <f>SUM(G158:G159)</f>
        <v>9.5599999999999987</v>
      </c>
    </row>
    <row r="161" spans="1:7" ht="15" customHeight="1">
      <c r="A161" s="2"/>
      <c r="B161" s="2"/>
      <c r="C161" s="2"/>
      <c r="D161" s="2"/>
      <c r="E161" s="78" t="s">
        <v>347</v>
      </c>
      <c r="F161" s="78"/>
      <c r="G161" s="5">
        <f>SUM(G153,G156,G160)</f>
        <v>556.15</v>
      </c>
    </row>
    <row r="162" spans="1:7" ht="15" customHeight="1">
      <c r="A162" s="61"/>
      <c r="B162" s="61"/>
      <c r="C162" s="61"/>
      <c r="D162" s="61"/>
      <c r="E162" s="79" t="s">
        <v>1363</v>
      </c>
      <c r="F162" s="79"/>
      <c r="G162" s="56">
        <f>ROUND(G161*(1-$K$1),2)</f>
        <v>468.8</v>
      </c>
    </row>
    <row r="163" spans="1:7" ht="9.9499999999999993" customHeight="1">
      <c r="A163" s="2"/>
      <c r="B163" s="2"/>
      <c r="C163" s="2"/>
      <c r="D163" s="2"/>
      <c r="E163" s="74"/>
      <c r="F163" s="74"/>
      <c r="G163" s="74"/>
    </row>
    <row r="164" spans="1:7" ht="20.100000000000001" customHeight="1">
      <c r="A164" s="75" t="s">
        <v>434</v>
      </c>
      <c r="B164" s="75"/>
      <c r="C164" s="75"/>
      <c r="D164" s="75"/>
      <c r="E164" s="75"/>
      <c r="F164" s="75"/>
      <c r="G164" s="75"/>
    </row>
    <row r="165" spans="1:7" ht="15" customHeight="1">
      <c r="A165" s="76" t="s">
        <v>321</v>
      </c>
      <c r="B165" s="76"/>
      <c r="C165" s="16" t="s">
        <v>4</v>
      </c>
      <c r="D165" s="16" t="s">
        <v>322</v>
      </c>
      <c r="E165" s="16" t="s">
        <v>323</v>
      </c>
      <c r="F165" s="16" t="s">
        <v>324</v>
      </c>
      <c r="G165" s="16" t="s">
        <v>325</v>
      </c>
    </row>
    <row r="166" spans="1:7" ht="15" customHeight="1">
      <c r="A166" s="17" t="s">
        <v>435</v>
      </c>
      <c r="B166" s="18" t="s">
        <v>436</v>
      </c>
      <c r="C166" s="17" t="s">
        <v>14</v>
      </c>
      <c r="D166" s="17" t="s">
        <v>330</v>
      </c>
      <c r="E166" s="19">
        <v>2.4E-2</v>
      </c>
      <c r="F166" s="20">
        <v>20.34</v>
      </c>
      <c r="G166" s="20">
        <f>TRUNC(TRUNC(E166,8)*F166,2)</f>
        <v>0.48</v>
      </c>
    </row>
    <row r="167" spans="1:7" ht="21" customHeight="1">
      <c r="A167" s="17" t="s">
        <v>437</v>
      </c>
      <c r="B167" s="18" t="s">
        <v>438</v>
      </c>
      <c r="C167" s="17" t="s">
        <v>14</v>
      </c>
      <c r="D167" s="17" t="s">
        <v>62</v>
      </c>
      <c r="E167" s="19">
        <v>0.45</v>
      </c>
      <c r="F167" s="20">
        <v>4.95</v>
      </c>
      <c r="G167" s="20">
        <f>TRUNC(TRUNC(E167,8)*F167,2)</f>
        <v>2.2200000000000002</v>
      </c>
    </row>
    <row r="168" spans="1:7" ht="29.1" customHeight="1">
      <c r="A168" s="17" t="s">
        <v>439</v>
      </c>
      <c r="B168" s="18" t="s">
        <v>440</v>
      </c>
      <c r="C168" s="17" t="s">
        <v>14</v>
      </c>
      <c r="D168" s="17" t="s">
        <v>15</v>
      </c>
      <c r="E168" s="19">
        <v>1.0815999999999999</v>
      </c>
      <c r="F168" s="20">
        <v>24.74</v>
      </c>
      <c r="G168" s="20">
        <f>TRUNC(TRUNC(E168,8)*F168,2)</f>
        <v>26.75</v>
      </c>
    </row>
    <row r="169" spans="1:7" ht="15" customHeight="1">
      <c r="A169" s="2"/>
      <c r="B169" s="2"/>
      <c r="C169" s="2"/>
      <c r="D169" s="2"/>
      <c r="E169" s="77" t="s">
        <v>335</v>
      </c>
      <c r="F169" s="77"/>
      <c r="G169" s="21">
        <f>SUM(G166:G168)</f>
        <v>29.45</v>
      </c>
    </row>
    <row r="170" spans="1:7" ht="15" customHeight="1">
      <c r="A170" s="76" t="s">
        <v>336</v>
      </c>
      <c r="B170" s="76"/>
      <c r="C170" s="16" t="s">
        <v>4</v>
      </c>
      <c r="D170" s="16" t="s">
        <v>322</v>
      </c>
      <c r="E170" s="16" t="s">
        <v>323</v>
      </c>
      <c r="F170" s="16" t="s">
        <v>324</v>
      </c>
      <c r="G170" s="16" t="s">
        <v>325</v>
      </c>
    </row>
    <row r="171" spans="1:7" ht="21" customHeight="1">
      <c r="A171" s="17" t="s">
        <v>337</v>
      </c>
      <c r="B171" s="18" t="s">
        <v>338</v>
      </c>
      <c r="C171" s="17" t="s">
        <v>14</v>
      </c>
      <c r="D171" s="17" t="s">
        <v>339</v>
      </c>
      <c r="E171" s="19">
        <v>9.7600000000000006E-2</v>
      </c>
      <c r="F171" s="20">
        <v>21.48</v>
      </c>
      <c r="G171" s="20">
        <f>TRUNC(TRUNC(E171,8)*F171,2)</f>
        <v>2.09</v>
      </c>
    </row>
    <row r="172" spans="1:7" ht="15" customHeight="1">
      <c r="A172" s="17" t="s">
        <v>390</v>
      </c>
      <c r="B172" s="18" t="s">
        <v>391</v>
      </c>
      <c r="C172" s="17" t="s">
        <v>14</v>
      </c>
      <c r="D172" s="17" t="s">
        <v>339</v>
      </c>
      <c r="E172" s="19">
        <v>0.14829999999999999</v>
      </c>
      <c r="F172" s="20">
        <v>21.93</v>
      </c>
      <c r="G172" s="20">
        <f>TRUNC(TRUNC(E172,8)*F172,2)</f>
        <v>3.25</v>
      </c>
    </row>
    <row r="173" spans="1:7" ht="15" customHeight="1">
      <c r="A173" s="17" t="s">
        <v>340</v>
      </c>
      <c r="B173" s="18" t="s">
        <v>341</v>
      </c>
      <c r="C173" s="17" t="s">
        <v>14</v>
      </c>
      <c r="D173" s="17" t="s">
        <v>339</v>
      </c>
      <c r="E173" s="19">
        <v>0.24590000000000001</v>
      </c>
      <c r="F173" s="20">
        <v>17.309999999999999</v>
      </c>
      <c r="G173" s="20">
        <f>TRUNC(TRUNC(E173,8)*F173,2)</f>
        <v>4.25</v>
      </c>
    </row>
    <row r="174" spans="1:7" ht="18" customHeight="1">
      <c r="A174" s="2"/>
      <c r="B174" s="2"/>
      <c r="C174" s="2"/>
      <c r="D174" s="2"/>
      <c r="E174" s="77" t="s">
        <v>342</v>
      </c>
      <c r="F174" s="77"/>
      <c r="G174" s="21">
        <f>SUM(G171:G173)</f>
        <v>9.59</v>
      </c>
    </row>
    <row r="175" spans="1:7" ht="15" customHeight="1">
      <c r="A175" s="76" t="s">
        <v>343</v>
      </c>
      <c r="B175" s="76"/>
      <c r="C175" s="16" t="s">
        <v>4</v>
      </c>
      <c r="D175" s="16" t="s">
        <v>322</v>
      </c>
      <c r="E175" s="16" t="s">
        <v>323</v>
      </c>
      <c r="F175" s="16" t="s">
        <v>324</v>
      </c>
      <c r="G175" s="16" t="s">
        <v>325</v>
      </c>
    </row>
    <row r="176" spans="1:7" ht="29.1" customHeight="1">
      <c r="A176" s="17" t="s">
        <v>441</v>
      </c>
      <c r="B176" s="18" t="s">
        <v>442</v>
      </c>
      <c r="C176" s="17" t="s">
        <v>14</v>
      </c>
      <c r="D176" s="17" t="s">
        <v>394</v>
      </c>
      <c r="E176" s="19">
        <v>7.3899999999999993E-2</v>
      </c>
      <c r="F176" s="20">
        <v>437.17</v>
      </c>
      <c r="G176" s="20">
        <f>TRUNC(TRUNC(E176,8)*F176,2)</f>
        <v>32.299999999999997</v>
      </c>
    </row>
    <row r="177" spans="1:7" ht="15" customHeight="1">
      <c r="A177" s="2"/>
      <c r="B177" s="2"/>
      <c r="C177" s="2"/>
      <c r="D177" s="2"/>
      <c r="E177" s="77" t="s">
        <v>346</v>
      </c>
      <c r="F177" s="77"/>
      <c r="G177" s="21">
        <f>SUM(G176:G176)</f>
        <v>32.299999999999997</v>
      </c>
    </row>
    <row r="178" spans="1:7" ht="15" customHeight="1">
      <c r="A178" s="2"/>
      <c r="B178" s="2"/>
      <c r="C178" s="2"/>
      <c r="D178" s="2"/>
      <c r="E178" s="78" t="s">
        <v>347</v>
      </c>
      <c r="F178" s="78"/>
      <c r="G178" s="5">
        <f>SUM(G169,G174,G177)</f>
        <v>71.34</v>
      </c>
    </row>
    <row r="179" spans="1:7" ht="15" customHeight="1">
      <c r="A179" s="61"/>
      <c r="B179" s="61"/>
      <c r="C179" s="61"/>
      <c r="D179" s="61"/>
      <c r="E179" s="79" t="s">
        <v>1363</v>
      </c>
      <c r="F179" s="79"/>
      <c r="G179" s="56">
        <f>ROUND(G178*(1-$K$1),2)</f>
        <v>60.13</v>
      </c>
    </row>
    <row r="180" spans="1:7" ht="9.9499999999999993" customHeight="1">
      <c r="A180" s="2"/>
      <c r="B180" s="2"/>
      <c r="C180" s="2"/>
      <c r="D180" s="2"/>
      <c r="E180" s="74"/>
      <c r="F180" s="74"/>
      <c r="G180" s="74"/>
    </row>
    <row r="181" spans="1:7" ht="20.100000000000001" customHeight="1">
      <c r="A181" s="75" t="s">
        <v>443</v>
      </c>
      <c r="B181" s="75"/>
      <c r="C181" s="75"/>
      <c r="D181" s="75"/>
      <c r="E181" s="75"/>
      <c r="F181" s="75"/>
      <c r="G181" s="75"/>
    </row>
    <row r="182" spans="1:7" ht="15" customHeight="1">
      <c r="A182" s="76" t="s">
        <v>343</v>
      </c>
      <c r="B182" s="76"/>
      <c r="C182" s="16" t="s">
        <v>4</v>
      </c>
      <c r="D182" s="16" t="s">
        <v>322</v>
      </c>
      <c r="E182" s="16" t="s">
        <v>323</v>
      </c>
      <c r="F182" s="16" t="s">
        <v>324</v>
      </c>
      <c r="G182" s="16" t="s">
        <v>325</v>
      </c>
    </row>
    <row r="183" spans="1:7" ht="21" customHeight="1">
      <c r="A183" s="17" t="s">
        <v>444</v>
      </c>
      <c r="B183" s="18" t="s">
        <v>445</v>
      </c>
      <c r="C183" s="17" t="s">
        <v>24</v>
      </c>
      <c r="D183" s="17" t="s">
        <v>25</v>
      </c>
      <c r="E183" s="19">
        <v>2.64</v>
      </c>
      <c r="F183" s="20">
        <v>15.75</v>
      </c>
      <c r="G183" s="20">
        <f t="shared" ref="G183:G189" si="1">ROUND(ROUND(E183,8)*F183,2)</f>
        <v>41.58</v>
      </c>
    </row>
    <row r="184" spans="1:7" ht="21" customHeight="1">
      <c r="A184" s="17" t="s">
        <v>446</v>
      </c>
      <c r="B184" s="18" t="s">
        <v>447</v>
      </c>
      <c r="C184" s="17" t="s">
        <v>24</v>
      </c>
      <c r="D184" s="17" t="s">
        <v>357</v>
      </c>
      <c r="E184" s="19">
        <v>0.4</v>
      </c>
      <c r="F184" s="20">
        <v>184.39</v>
      </c>
      <c r="G184" s="20">
        <f t="shared" si="1"/>
        <v>73.760000000000005</v>
      </c>
    </row>
    <row r="185" spans="1:7" ht="21" customHeight="1">
      <c r="A185" s="17" t="s">
        <v>448</v>
      </c>
      <c r="B185" s="18" t="s">
        <v>449</v>
      </c>
      <c r="C185" s="17" t="s">
        <v>24</v>
      </c>
      <c r="D185" s="17" t="s">
        <v>357</v>
      </c>
      <c r="E185" s="19">
        <v>0.26</v>
      </c>
      <c r="F185" s="20">
        <v>573.89</v>
      </c>
      <c r="G185" s="20">
        <f t="shared" si="1"/>
        <v>149.21</v>
      </c>
    </row>
    <row r="186" spans="1:7" ht="15" customHeight="1">
      <c r="A186" s="17" t="s">
        <v>450</v>
      </c>
      <c r="B186" s="18" t="s">
        <v>451</v>
      </c>
      <c r="C186" s="17" t="s">
        <v>24</v>
      </c>
      <c r="D186" s="17" t="s">
        <v>357</v>
      </c>
      <c r="E186" s="19">
        <v>0.17</v>
      </c>
      <c r="F186" s="20">
        <v>429.83</v>
      </c>
      <c r="G186" s="20">
        <f t="shared" si="1"/>
        <v>73.069999999999993</v>
      </c>
    </row>
    <row r="187" spans="1:7" ht="21" customHeight="1">
      <c r="A187" s="17" t="s">
        <v>452</v>
      </c>
      <c r="B187" s="18" t="s">
        <v>453</v>
      </c>
      <c r="C187" s="17" t="s">
        <v>24</v>
      </c>
      <c r="D187" s="17" t="s">
        <v>357</v>
      </c>
      <c r="E187" s="19">
        <v>0.4</v>
      </c>
      <c r="F187" s="20">
        <v>52.39</v>
      </c>
      <c r="G187" s="20">
        <f t="shared" si="1"/>
        <v>20.96</v>
      </c>
    </row>
    <row r="188" spans="1:7" ht="29.1" customHeight="1">
      <c r="A188" s="17" t="s">
        <v>454</v>
      </c>
      <c r="B188" s="18" t="s">
        <v>455</v>
      </c>
      <c r="C188" s="17" t="s">
        <v>24</v>
      </c>
      <c r="D188" s="17" t="s">
        <v>25</v>
      </c>
      <c r="E188" s="19">
        <v>1.2</v>
      </c>
      <c r="F188" s="20">
        <v>8.56</v>
      </c>
      <c r="G188" s="20">
        <f t="shared" si="1"/>
        <v>10.27</v>
      </c>
    </row>
    <row r="189" spans="1:7" ht="15" customHeight="1">
      <c r="A189" s="17" t="s">
        <v>456</v>
      </c>
      <c r="B189" s="18" t="s">
        <v>457</v>
      </c>
      <c r="C189" s="17" t="s">
        <v>24</v>
      </c>
      <c r="D189" s="17" t="s">
        <v>271</v>
      </c>
      <c r="E189" s="19">
        <v>2.2000000000000002</v>
      </c>
      <c r="F189" s="20">
        <v>17.39</v>
      </c>
      <c r="G189" s="20">
        <f t="shared" si="1"/>
        <v>38.26</v>
      </c>
    </row>
    <row r="190" spans="1:7" ht="15" customHeight="1">
      <c r="A190" s="2"/>
      <c r="B190" s="2"/>
      <c r="C190" s="2"/>
      <c r="D190" s="2"/>
      <c r="E190" s="77" t="s">
        <v>346</v>
      </c>
      <c r="F190" s="77"/>
      <c r="G190" s="21">
        <f>SUM(G183:G189)</f>
        <v>407.10999999999996</v>
      </c>
    </row>
    <row r="191" spans="1:7" ht="15" customHeight="1">
      <c r="A191" s="2"/>
      <c r="B191" s="2"/>
      <c r="C191" s="2"/>
      <c r="D191" s="2"/>
      <c r="E191" s="78" t="s">
        <v>347</v>
      </c>
      <c r="F191" s="78"/>
      <c r="G191" s="5">
        <f>SUM(G190)</f>
        <v>407.10999999999996</v>
      </c>
    </row>
    <row r="192" spans="1:7" ht="15" customHeight="1">
      <c r="A192" s="61"/>
      <c r="B192" s="61"/>
      <c r="C192" s="61"/>
      <c r="D192" s="61"/>
      <c r="E192" s="79" t="s">
        <v>1363</v>
      </c>
      <c r="F192" s="79"/>
      <c r="G192" s="56">
        <f>ROUND(G191*(1-$K$1),2)</f>
        <v>343.17</v>
      </c>
    </row>
    <row r="193" spans="1:7" ht="9.9499999999999993" customHeight="1">
      <c r="A193" s="2"/>
      <c r="B193" s="2"/>
      <c r="C193" s="2"/>
      <c r="D193" s="2"/>
      <c r="E193" s="74"/>
      <c r="F193" s="74"/>
      <c r="G193" s="74"/>
    </row>
    <row r="194" spans="1:7" ht="20.100000000000001" customHeight="1">
      <c r="A194" s="75" t="s">
        <v>458</v>
      </c>
      <c r="B194" s="75"/>
      <c r="C194" s="75"/>
      <c r="D194" s="75"/>
      <c r="E194" s="75"/>
      <c r="F194" s="75"/>
      <c r="G194" s="75"/>
    </row>
    <row r="195" spans="1:7" ht="15" customHeight="1">
      <c r="A195" s="76" t="s">
        <v>321</v>
      </c>
      <c r="B195" s="76"/>
      <c r="C195" s="16" t="s">
        <v>4</v>
      </c>
      <c r="D195" s="16" t="s">
        <v>322</v>
      </c>
      <c r="E195" s="16" t="s">
        <v>323</v>
      </c>
      <c r="F195" s="16" t="s">
        <v>324</v>
      </c>
      <c r="G195" s="16" t="s">
        <v>325</v>
      </c>
    </row>
    <row r="196" spans="1:7" ht="15" customHeight="1">
      <c r="A196" s="17" t="s">
        <v>459</v>
      </c>
      <c r="B196" s="18" t="s">
        <v>460</v>
      </c>
      <c r="C196" s="17" t="s">
        <v>14</v>
      </c>
      <c r="D196" s="17" t="s">
        <v>330</v>
      </c>
      <c r="E196" s="19">
        <v>10</v>
      </c>
      <c r="F196" s="20">
        <v>1.54</v>
      </c>
      <c r="G196" s="20">
        <f>TRUNC(TRUNC(E196,8)*F196,2)</f>
        <v>15.4</v>
      </c>
    </row>
    <row r="197" spans="1:7" ht="29.1" customHeight="1">
      <c r="A197" s="17" t="s">
        <v>461</v>
      </c>
      <c r="B197" s="18" t="s">
        <v>462</v>
      </c>
      <c r="C197" s="17" t="s">
        <v>14</v>
      </c>
      <c r="D197" s="17" t="s">
        <v>36</v>
      </c>
      <c r="E197" s="19">
        <v>6.25</v>
      </c>
      <c r="F197" s="20">
        <v>9.85</v>
      </c>
      <c r="G197" s="20">
        <f>TRUNC(TRUNC(E197,8)*F197,2)</f>
        <v>61.56</v>
      </c>
    </row>
    <row r="198" spans="1:7" ht="15" customHeight="1">
      <c r="A198" s="2"/>
      <c r="B198" s="2"/>
      <c r="C198" s="2"/>
      <c r="D198" s="2"/>
      <c r="E198" s="77" t="s">
        <v>335</v>
      </c>
      <c r="F198" s="77"/>
      <c r="G198" s="21">
        <f>SUM(G196:G197)</f>
        <v>76.960000000000008</v>
      </c>
    </row>
    <row r="199" spans="1:7" ht="15" customHeight="1">
      <c r="A199" s="76" t="s">
        <v>336</v>
      </c>
      <c r="B199" s="76"/>
      <c r="C199" s="16" t="s">
        <v>4</v>
      </c>
      <c r="D199" s="16" t="s">
        <v>322</v>
      </c>
      <c r="E199" s="16" t="s">
        <v>323</v>
      </c>
      <c r="F199" s="16" t="s">
        <v>324</v>
      </c>
      <c r="G199" s="16" t="s">
        <v>325</v>
      </c>
    </row>
    <row r="200" spans="1:7" ht="15" customHeight="1">
      <c r="A200" s="17" t="s">
        <v>390</v>
      </c>
      <c r="B200" s="18" t="s">
        <v>391</v>
      </c>
      <c r="C200" s="17" t="s">
        <v>14</v>
      </c>
      <c r="D200" s="17" t="s">
        <v>339</v>
      </c>
      <c r="E200" s="19">
        <v>1.2789999999999999</v>
      </c>
      <c r="F200" s="20">
        <v>21.93</v>
      </c>
      <c r="G200" s="20">
        <f>TRUNC(TRUNC(E200,8)*F200,2)</f>
        <v>28.04</v>
      </c>
    </row>
    <row r="201" spans="1:7" ht="15" customHeight="1">
      <c r="A201" s="17" t="s">
        <v>340</v>
      </c>
      <c r="B201" s="18" t="s">
        <v>341</v>
      </c>
      <c r="C201" s="17" t="s">
        <v>14</v>
      </c>
      <c r="D201" s="17" t="s">
        <v>339</v>
      </c>
      <c r="E201" s="19">
        <v>2.5569999999999999</v>
      </c>
      <c r="F201" s="20">
        <v>17.309999999999999</v>
      </c>
      <c r="G201" s="20">
        <f>TRUNC(TRUNC(E201,8)*F201,2)</f>
        <v>44.26</v>
      </c>
    </row>
    <row r="202" spans="1:7" ht="18" customHeight="1">
      <c r="A202" s="2"/>
      <c r="B202" s="2"/>
      <c r="C202" s="2"/>
      <c r="D202" s="2"/>
      <c r="E202" s="77" t="s">
        <v>342</v>
      </c>
      <c r="F202" s="77"/>
      <c r="G202" s="21">
        <f>SUM(G200:G201)</f>
        <v>72.3</v>
      </c>
    </row>
    <row r="203" spans="1:7" ht="15" customHeight="1">
      <c r="A203" s="2"/>
      <c r="B203" s="2"/>
      <c r="C203" s="2"/>
      <c r="D203" s="2"/>
      <c r="E203" s="78" t="s">
        <v>347</v>
      </c>
      <c r="F203" s="78"/>
      <c r="G203" s="5">
        <f>SUM(G198,G202)</f>
        <v>149.26</v>
      </c>
    </row>
    <row r="204" spans="1:7" ht="15" customHeight="1">
      <c r="A204" s="61"/>
      <c r="B204" s="61"/>
      <c r="C204" s="61"/>
      <c r="D204" s="61"/>
      <c r="E204" s="79" t="s">
        <v>1363</v>
      </c>
      <c r="F204" s="79"/>
      <c r="G204" s="56">
        <f>ROUND(G203*(1-$K$1),2)</f>
        <v>125.82</v>
      </c>
    </row>
    <row r="205" spans="1:7" ht="9.9499999999999993" customHeight="1">
      <c r="A205" s="2"/>
      <c r="B205" s="2"/>
      <c r="C205" s="2"/>
      <c r="D205" s="2"/>
      <c r="E205" s="74"/>
      <c r="F205" s="74"/>
      <c r="G205" s="74"/>
    </row>
    <row r="206" spans="1:7" ht="20.100000000000001" customHeight="1">
      <c r="A206" s="75" t="s">
        <v>463</v>
      </c>
      <c r="B206" s="75"/>
      <c r="C206" s="75"/>
      <c r="D206" s="75"/>
      <c r="E206" s="75"/>
      <c r="F206" s="75"/>
      <c r="G206" s="75"/>
    </row>
    <row r="207" spans="1:7" ht="15" customHeight="1">
      <c r="A207" s="76" t="s">
        <v>321</v>
      </c>
      <c r="B207" s="76"/>
      <c r="C207" s="16" t="s">
        <v>4</v>
      </c>
      <c r="D207" s="16" t="s">
        <v>322</v>
      </c>
      <c r="E207" s="16" t="s">
        <v>323</v>
      </c>
      <c r="F207" s="16" t="s">
        <v>324</v>
      </c>
      <c r="G207" s="16" t="s">
        <v>325</v>
      </c>
    </row>
    <row r="208" spans="1:7" ht="21" customHeight="1">
      <c r="A208" s="17" t="s">
        <v>464</v>
      </c>
      <c r="B208" s="18" t="s">
        <v>465</v>
      </c>
      <c r="C208" s="17" t="s">
        <v>14</v>
      </c>
      <c r="D208" s="17" t="s">
        <v>36</v>
      </c>
      <c r="E208" s="19">
        <v>8.0199999999999994E-2</v>
      </c>
      <c r="F208" s="20">
        <v>1.01</v>
      </c>
      <c r="G208" s="20">
        <f>TRUNC(TRUNC(E208,8)*F208,2)</f>
        <v>0.08</v>
      </c>
    </row>
    <row r="209" spans="1:7" ht="21" customHeight="1">
      <c r="A209" s="17" t="s">
        <v>466</v>
      </c>
      <c r="B209" s="18" t="s">
        <v>467</v>
      </c>
      <c r="C209" s="17" t="s">
        <v>14</v>
      </c>
      <c r="D209" s="17" t="s">
        <v>330</v>
      </c>
      <c r="E209" s="19">
        <v>1.3389</v>
      </c>
      <c r="F209" s="20">
        <v>3</v>
      </c>
      <c r="G209" s="20">
        <f>TRUNC(TRUNC(E209,8)*F209,2)</f>
        <v>4.01</v>
      </c>
    </row>
    <row r="210" spans="1:7" ht="15" customHeight="1">
      <c r="A210" s="2"/>
      <c r="B210" s="2"/>
      <c r="C210" s="2"/>
      <c r="D210" s="2"/>
      <c r="E210" s="77" t="s">
        <v>335</v>
      </c>
      <c r="F210" s="77"/>
      <c r="G210" s="21">
        <f>SUM(G208:G209)</f>
        <v>4.09</v>
      </c>
    </row>
    <row r="211" spans="1:7" ht="15" customHeight="1">
      <c r="A211" s="76" t="s">
        <v>336</v>
      </c>
      <c r="B211" s="76"/>
      <c r="C211" s="16" t="s">
        <v>4</v>
      </c>
      <c r="D211" s="16" t="s">
        <v>322</v>
      </c>
      <c r="E211" s="16" t="s">
        <v>323</v>
      </c>
      <c r="F211" s="16" t="s">
        <v>324</v>
      </c>
      <c r="G211" s="16" t="s">
        <v>325</v>
      </c>
    </row>
    <row r="212" spans="1:7" ht="15" customHeight="1">
      <c r="A212" s="17" t="s">
        <v>468</v>
      </c>
      <c r="B212" s="18" t="s">
        <v>469</v>
      </c>
      <c r="C212" s="17" t="s">
        <v>14</v>
      </c>
      <c r="D212" s="17" t="s">
        <v>339</v>
      </c>
      <c r="E212" s="19">
        <v>0.36099999999999999</v>
      </c>
      <c r="F212" s="20">
        <v>23.73</v>
      </c>
      <c r="G212" s="20">
        <f>TRUNC(TRUNC(E212,8)*F212,2)</f>
        <v>8.56</v>
      </c>
    </row>
    <row r="213" spans="1:7" ht="15" customHeight="1">
      <c r="A213" s="17" t="s">
        <v>340</v>
      </c>
      <c r="B213" s="18" t="s">
        <v>341</v>
      </c>
      <c r="C213" s="17" t="s">
        <v>14</v>
      </c>
      <c r="D213" s="17" t="s">
        <v>339</v>
      </c>
      <c r="E213" s="19">
        <v>0.1203</v>
      </c>
      <c r="F213" s="20">
        <v>17.309999999999999</v>
      </c>
      <c r="G213" s="20">
        <f>TRUNC(TRUNC(E213,8)*F213,2)</f>
        <v>2.08</v>
      </c>
    </row>
    <row r="214" spans="1:7" ht="18" customHeight="1">
      <c r="A214" s="2"/>
      <c r="B214" s="2"/>
      <c r="C214" s="2"/>
      <c r="D214" s="2"/>
      <c r="E214" s="77" t="s">
        <v>342</v>
      </c>
      <c r="F214" s="77"/>
      <c r="G214" s="21">
        <f>SUM(G212:G213)</f>
        <v>10.64</v>
      </c>
    </row>
    <row r="215" spans="1:7" ht="15" customHeight="1">
      <c r="A215" s="2"/>
      <c r="B215" s="2"/>
      <c r="C215" s="2"/>
      <c r="D215" s="2"/>
      <c r="E215" s="78" t="s">
        <v>347</v>
      </c>
      <c r="F215" s="78"/>
      <c r="G215" s="5">
        <f>SUM(G210,G214)</f>
        <v>14.73</v>
      </c>
    </row>
    <row r="216" spans="1:7" ht="15" customHeight="1">
      <c r="A216" s="61"/>
      <c r="B216" s="61"/>
      <c r="C216" s="61"/>
      <c r="D216" s="61"/>
      <c r="E216" s="79" t="s">
        <v>1363</v>
      </c>
      <c r="F216" s="79"/>
      <c r="G216" s="56">
        <f>ROUND(G215*(1-$K$1),2)</f>
        <v>12.42</v>
      </c>
    </row>
    <row r="217" spans="1:7" ht="9.9499999999999993" customHeight="1">
      <c r="A217" s="2"/>
      <c r="B217" s="2"/>
      <c r="C217" s="2"/>
      <c r="D217" s="2"/>
      <c r="E217" s="74"/>
      <c r="F217" s="74"/>
      <c r="G217" s="74"/>
    </row>
    <row r="218" spans="1:7" ht="20.100000000000001" customHeight="1">
      <c r="A218" s="75" t="s">
        <v>470</v>
      </c>
      <c r="B218" s="75"/>
      <c r="C218" s="75"/>
      <c r="D218" s="75"/>
      <c r="E218" s="75"/>
      <c r="F218" s="75"/>
      <c r="G218" s="75"/>
    </row>
    <row r="219" spans="1:7" ht="15" customHeight="1">
      <c r="A219" s="76" t="s">
        <v>321</v>
      </c>
      <c r="B219" s="76"/>
      <c r="C219" s="16" t="s">
        <v>4</v>
      </c>
      <c r="D219" s="16" t="s">
        <v>322</v>
      </c>
      <c r="E219" s="16" t="s">
        <v>323</v>
      </c>
      <c r="F219" s="16" t="s">
        <v>324</v>
      </c>
      <c r="G219" s="16" t="s">
        <v>325</v>
      </c>
    </row>
    <row r="220" spans="1:7" ht="15" customHeight="1">
      <c r="A220" s="17" t="s">
        <v>471</v>
      </c>
      <c r="B220" s="18" t="s">
        <v>472</v>
      </c>
      <c r="C220" s="17" t="s">
        <v>14</v>
      </c>
      <c r="D220" s="17" t="s">
        <v>473</v>
      </c>
      <c r="E220" s="19">
        <v>0.22850000000000001</v>
      </c>
      <c r="F220" s="20">
        <v>23.74</v>
      </c>
      <c r="G220" s="20">
        <f>TRUNC(TRUNC(E220,8)*F220,2)</f>
        <v>5.42</v>
      </c>
    </row>
    <row r="221" spans="1:7" ht="15" customHeight="1">
      <c r="A221" s="2"/>
      <c r="B221" s="2"/>
      <c r="C221" s="2"/>
      <c r="D221" s="2"/>
      <c r="E221" s="77" t="s">
        <v>335</v>
      </c>
      <c r="F221" s="77"/>
      <c r="G221" s="21">
        <f>SUM(G220:G220)</f>
        <v>5.42</v>
      </c>
    </row>
    <row r="222" spans="1:7" ht="15" customHeight="1">
      <c r="A222" s="76" t="s">
        <v>336</v>
      </c>
      <c r="B222" s="76"/>
      <c r="C222" s="16" t="s">
        <v>4</v>
      </c>
      <c r="D222" s="16" t="s">
        <v>322</v>
      </c>
      <c r="E222" s="16" t="s">
        <v>323</v>
      </c>
      <c r="F222" s="16" t="s">
        <v>324</v>
      </c>
      <c r="G222" s="16" t="s">
        <v>325</v>
      </c>
    </row>
    <row r="223" spans="1:7" ht="15" customHeight="1">
      <c r="A223" s="17" t="s">
        <v>468</v>
      </c>
      <c r="B223" s="18" t="s">
        <v>469</v>
      </c>
      <c r="C223" s="17" t="s">
        <v>14</v>
      </c>
      <c r="D223" s="17" t="s">
        <v>339</v>
      </c>
      <c r="E223" s="19">
        <v>0.16309999999999999</v>
      </c>
      <c r="F223" s="20">
        <v>23.73</v>
      </c>
      <c r="G223" s="20">
        <f>TRUNC(TRUNC(E223,8)*F223,2)</f>
        <v>3.87</v>
      </c>
    </row>
    <row r="224" spans="1:7" ht="15" customHeight="1">
      <c r="A224" s="17" t="s">
        <v>340</v>
      </c>
      <c r="B224" s="18" t="s">
        <v>341</v>
      </c>
      <c r="C224" s="17" t="s">
        <v>14</v>
      </c>
      <c r="D224" s="17" t="s">
        <v>339</v>
      </c>
      <c r="E224" s="19">
        <v>5.4399999999999997E-2</v>
      </c>
      <c r="F224" s="20">
        <v>17.309999999999999</v>
      </c>
      <c r="G224" s="20">
        <f>TRUNC(TRUNC(E224,8)*F224,2)</f>
        <v>0.94</v>
      </c>
    </row>
    <row r="225" spans="1:7" ht="18" customHeight="1">
      <c r="A225" s="2"/>
      <c r="B225" s="2"/>
      <c r="C225" s="2"/>
      <c r="D225" s="2"/>
      <c r="E225" s="77" t="s">
        <v>342</v>
      </c>
      <c r="F225" s="77"/>
      <c r="G225" s="21">
        <f>SUM(G223:G224)</f>
        <v>4.8100000000000005</v>
      </c>
    </row>
    <row r="226" spans="1:7" ht="15" customHeight="1">
      <c r="A226" s="2"/>
      <c r="B226" s="2"/>
      <c r="C226" s="2"/>
      <c r="D226" s="2"/>
      <c r="E226" s="78" t="s">
        <v>347</v>
      </c>
      <c r="F226" s="78"/>
      <c r="G226" s="5">
        <f>SUM(G221,G225)</f>
        <v>10.23</v>
      </c>
    </row>
    <row r="227" spans="1:7" ht="15" customHeight="1">
      <c r="A227" s="61"/>
      <c r="B227" s="61"/>
      <c r="C227" s="61"/>
      <c r="D227" s="61"/>
      <c r="E227" s="79" t="s">
        <v>1363</v>
      </c>
      <c r="F227" s="79"/>
      <c r="G227" s="56">
        <f>ROUND(G226*(1-$K$1),2)</f>
        <v>8.6199999999999992</v>
      </c>
    </row>
    <row r="228" spans="1:7" ht="9.9499999999999993" customHeight="1">
      <c r="A228" s="2"/>
      <c r="B228" s="2"/>
      <c r="C228" s="2"/>
      <c r="D228" s="2"/>
      <c r="E228" s="74"/>
      <c r="F228" s="74"/>
      <c r="G228" s="74"/>
    </row>
    <row r="229" spans="1:7" ht="20.100000000000001" customHeight="1">
      <c r="A229" s="75" t="s">
        <v>474</v>
      </c>
      <c r="B229" s="75"/>
      <c r="C229" s="75"/>
      <c r="D229" s="75"/>
      <c r="E229" s="75"/>
      <c r="F229" s="75"/>
      <c r="G229" s="75"/>
    </row>
    <row r="230" spans="1:7" ht="15" customHeight="1">
      <c r="A230" s="76" t="s">
        <v>321</v>
      </c>
      <c r="B230" s="76"/>
      <c r="C230" s="16" t="s">
        <v>4</v>
      </c>
      <c r="D230" s="16" t="s">
        <v>322</v>
      </c>
      <c r="E230" s="16" t="s">
        <v>323</v>
      </c>
      <c r="F230" s="16" t="s">
        <v>324</v>
      </c>
      <c r="G230" s="16" t="s">
        <v>325</v>
      </c>
    </row>
    <row r="231" spans="1:7" ht="15" customHeight="1">
      <c r="A231" s="17" t="s">
        <v>471</v>
      </c>
      <c r="B231" s="18" t="s">
        <v>472</v>
      </c>
      <c r="C231" s="17" t="s">
        <v>14</v>
      </c>
      <c r="D231" s="17" t="s">
        <v>473</v>
      </c>
      <c r="E231" s="19">
        <v>0.22850000000000001</v>
      </c>
      <c r="F231" s="20">
        <v>23.74</v>
      </c>
      <c r="G231" s="20">
        <f>TRUNC(TRUNC(E231,8)*F231,2)</f>
        <v>5.42</v>
      </c>
    </row>
    <row r="232" spans="1:7" ht="15" customHeight="1">
      <c r="A232" s="2"/>
      <c r="B232" s="2"/>
      <c r="C232" s="2"/>
      <c r="D232" s="2"/>
      <c r="E232" s="77" t="s">
        <v>335</v>
      </c>
      <c r="F232" s="77"/>
      <c r="G232" s="21">
        <f>SUM(G231:G231)</f>
        <v>5.42</v>
      </c>
    </row>
    <row r="233" spans="1:7" ht="15" customHeight="1">
      <c r="A233" s="76" t="s">
        <v>336</v>
      </c>
      <c r="B233" s="76"/>
      <c r="C233" s="16" t="s">
        <v>4</v>
      </c>
      <c r="D233" s="16" t="s">
        <v>322</v>
      </c>
      <c r="E233" s="16" t="s">
        <v>323</v>
      </c>
      <c r="F233" s="16" t="s">
        <v>324</v>
      </c>
      <c r="G233" s="16" t="s">
        <v>325</v>
      </c>
    </row>
    <row r="234" spans="1:7" ht="15" customHeight="1">
      <c r="A234" s="17" t="s">
        <v>468</v>
      </c>
      <c r="B234" s="18" t="s">
        <v>469</v>
      </c>
      <c r="C234" s="17" t="s">
        <v>14</v>
      </c>
      <c r="D234" s="17" t="s">
        <v>339</v>
      </c>
      <c r="E234" s="19">
        <v>0.22700000000000001</v>
      </c>
      <c r="F234" s="20">
        <v>23.73</v>
      </c>
      <c r="G234" s="20">
        <f>TRUNC(TRUNC(E234,8)*F234,2)</f>
        <v>5.38</v>
      </c>
    </row>
    <row r="235" spans="1:7" ht="15" customHeight="1">
      <c r="A235" s="17" t="s">
        <v>340</v>
      </c>
      <c r="B235" s="18" t="s">
        <v>341</v>
      </c>
      <c r="C235" s="17" t="s">
        <v>14</v>
      </c>
      <c r="D235" s="17" t="s">
        <v>339</v>
      </c>
      <c r="E235" s="19">
        <v>7.5700000000000003E-2</v>
      </c>
      <c r="F235" s="20">
        <v>17.309999999999999</v>
      </c>
      <c r="G235" s="20">
        <f>TRUNC(TRUNC(E235,8)*F235,2)</f>
        <v>1.31</v>
      </c>
    </row>
    <row r="236" spans="1:7" ht="18" customHeight="1">
      <c r="A236" s="2"/>
      <c r="B236" s="2"/>
      <c r="C236" s="2"/>
      <c r="D236" s="2"/>
      <c r="E236" s="77" t="s">
        <v>342</v>
      </c>
      <c r="F236" s="77"/>
      <c r="G236" s="21">
        <f>SUM(G234:G235)</f>
        <v>6.6899999999999995</v>
      </c>
    </row>
    <row r="237" spans="1:7" ht="15" customHeight="1">
      <c r="A237" s="2"/>
      <c r="B237" s="2"/>
      <c r="C237" s="2"/>
      <c r="D237" s="2"/>
      <c r="E237" s="78" t="s">
        <v>347</v>
      </c>
      <c r="F237" s="78"/>
      <c r="G237" s="5">
        <f>SUM(G232,G236)</f>
        <v>12.11</v>
      </c>
    </row>
    <row r="238" spans="1:7" ht="15" customHeight="1">
      <c r="A238" s="61"/>
      <c r="B238" s="61"/>
      <c r="C238" s="61"/>
      <c r="D238" s="61"/>
      <c r="E238" s="79" t="s">
        <v>1363</v>
      </c>
      <c r="F238" s="79"/>
      <c r="G238" s="56">
        <f>ROUND(G237*(1-$K$1),2)</f>
        <v>10.210000000000001</v>
      </c>
    </row>
    <row r="239" spans="1:7" ht="9.9499999999999993" customHeight="1">
      <c r="A239" s="2"/>
      <c r="B239" s="2"/>
      <c r="C239" s="2"/>
      <c r="D239" s="2"/>
      <c r="E239" s="74"/>
      <c r="F239" s="74"/>
      <c r="G239" s="74"/>
    </row>
    <row r="240" spans="1:7" ht="20.100000000000001" customHeight="1">
      <c r="A240" s="75" t="s">
        <v>475</v>
      </c>
      <c r="B240" s="75"/>
      <c r="C240" s="75"/>
      <c r="D240" s="75"/>
      <c r="E240" s="75"/>
      <c r="F240" s="75"/>
      <c r="G240" s="75"/>
    </row>
    <row r="241" spans="1:7" ht="15" customHeight="1">
      <c r="A241" s="76" t="s">
        <v>321</v>
      </c>
      <c r="B241" s="76"/>
      <c r="C241" s="16" t="s">
        <v>4</v>
      </c>
      <c r="D241" s="16" t="s">
        <v>322</v>
      </c>
      <c r="E241" s="16" t="s">
        <v>323</v>
      </c>
      <c r="F241" s="16" t="s">
        <v>324</v>
      </c>
      <c r="G241" s="16" t="s">
        <v>325</v>
      </c>
    </row>
    <row r="242" spans="1:7" ht="15" customHeight="1">
      <c r="A242" s="17" t="s">
        <v>476</v>
      </c>
      <c r="B242" s="18" t="s">
        <v>477</v>
      </c>
      <c r="C242" s="17" t="s">
        <v>14</v>
      </c>
      <c r="D242" s="17" t="s">
        <v>473</v>
      </c>
      <c r="E242" s="19">
        <v>6.4000000000000001E-2</v>
      </c>
      <c r="F242" s="20">
        <v>45.68</v>
      </c>
      <c r="G242" s="20">
        <f>TRUNC(TRUNC(E242,8)*F242,2)</f>
        <v>2.92</v>
      </c>
    </row>
    <row r="243" spans="1:7" ht="15" customHeight="1">
      <c r="A243" s="17" t="s">
        <v>478</v>
      </c>
      <c r="B243" s="18" t="s">
        <v>479</v>
      </c>
      <c r="C243" s="17" t="s">
        <v>14</v>
      </c>
      <c r="D243" s="17" t="s">
        <v>36</v>
      </c>
      <c r="E243" s="19">
        <v>0.01</v>
      </c>
      <c r="F243" s="20">
        <v>8.0299999999999994</v>
      </c>
      <c r="G243" s="20">
        <f>TRUNC(TRUNC(E243,8)*F243,2)</f>
        <v>0.08</v>
      </c>
    </row>
    <row r="244" spans="1:7" ht="15" customHeight="1">
      <c r="A244" s="17" t="s">
        <v>480</v>
      </c>
      <c r="B244" s="18" t="s">
        <v>481</v>
      </c>
      <c r="C244" s="17" t="s">
        <v>14</v>
      </c>
      <c r="D244" s="17" t="s">
        <v>473</v>
      </c>
      <c r="E244" s="19">
        <v>0.2016</v>
      </c>
      <c r="F244" s="20">
        <v>93.97</v>
      </c>
      <c r="G244" s="20">
        <f>TRUNC(TRUNC(E244,8)*F244,2)</f>
        <v>18.940000000000001</v>
      </c>
    </row>
    <row r="245" spans="1:7" ht="15" customHeight="1">
      <c r="A245" s="17" t="s">
        <v>482</v>
      </c>
      <c r="B245" s="18" t="s">
        <v>483</v>
      </c>
      <c r="C245" s="17" t="s">
        <v>14</v>
      </c>
      <c r="D245" s="17" t="s">
        <v>473</v>
      </c>
      <c r="E245" s="19">
        <v>0.32200000000000001</v>
      </c>
      <c r="F245" s="20">
        <v>62.41</v>
      </c>
      <c r="G245" s="20">
        <f>TRUNC(TRUNC(E245,8)*F245,2)</f>
        <v>20.09</v>
      </c>
    </row>
    <row r="246" spans="1:7" ht="15" customHeight="1">
      <c r="A246" s="2"/>
      <c r="B246" s="2"/>
      <c r="C246" s="2"/>
      <c r="D246" s="2"/>
      <c r="E246" s="77" t="s">
        <v>335</v>
      </c>
      <c r="F246" s="77"/>
      <c r="G246" s="21">
        <f>SUM(G242:G245)</f>
        <v>42.03</v>
      </c>
    </row>
    <row r="247" spans="1:7" ht="15" customHeight="1">
      <c r="A247" s="76" t="s">
        <v>336</v>
      </c>
      <c r="B247" s="76"/>
      <c r="C247" s="16" t="s">
        <v>4</v>
      </c>
      <c r="D247" s="16" t="s">
        <v>322</v>
      </c>
      <c r="E247" s="16" t="s">
        <v>323</v>
      </c>
      <c r="F247" s="16" t="s">
        <v>324</v>
      </c>
      <c r="G247" s="16" t="s">
        <v>325</v>
      </c>
    </row>
    <row r="248" spans="1:7" ht="15" customHeight="1">
      <c r="A248" s="17" t="s">
        <v>468</v>
      </c>
      <c r="B248" s="18" t="s">
        <v>469</v>
      </c>
      <c r="C248" s="17" t="s">
        <v>14</v>
      </c>
      <c r="D248" s="17" t="s">
        <v>339</v>
      </c>
      <c r="E248" s="19">
        <v>0.27500000000000002</v>
      </c>
      <c r="F248" s="20">
        <v>23.73</v>
      </c>
      <c r="G248" s="20">
        <f>TRUNC(TRUNC(E248,8)*F248,2)</f>
        <v>6.52</v>
      </c>
    </row>
    <row r="249" spans="1:7" ht="15" customHeight="1">
      <c r="A249" s="17" t="s">
        <v>340</v>
      </c>
      <c r="B249" s="18" t="s">
        <v>341</v>
      </c>
      <c r="C249" s="17" t="s">
        <v>14</v>
      </c>
      <c r="D249" s="17" t="s">
        <v>339</v>
      </c>
      <c r="E249" s="19">
        <v>0.115</v>
      </c>
      <c r="F249" s="20">
        <v>17.309999999999999</v>
      </c>
      <c r="G249" s="20">
        <f>TRUNC(TRUNC(E249,8)*F249,2)</f>
        <v>1.99</v>
      </c>
    </row>
    <row r="250" spans="1:7" ht="18" customHeight="1">
      <c r="A250" s="2"/>
      <c r="B250" s="2"/>
      <c r="C250" s="2"/>
      <c r="D250" s="2"/>
      <c r="E250" s="77" t="s">
        <v>342</v>
      </c>
      <c r="F250" s="77"/>
      <c r="G250" s="21">
        <f>SUM(G248:G249)</f>
        <v>8.51</v>
      </c>
    </row>
    <row r="251" spans="1:7" ht="15" customHeight="1">
      <c r="A251" s="2"/>
      <c r="B251" s="2"/>
      <c r="C251" s="2"/>
      <c r="D251" s="2"/>
      <c r="E251" s="78" t="s">
        <v>347</v>
      </c>
      <c r="F251" s="78"/>
      <c r="G251" s="5">
        <f>SUM(G246,G250)</f>
        <v>50.54</v>
      </c>
    </row>
    <row r="252" spans="1:7" ht="15" customHeight="1">
      <c r="A252" s="61"/>
      <c r="B252" s="61"/>
      <c r="C252" s="61"/>
      <c r="D252" s="61"/>
      <c r="E252" s="79" t="s">
        <v>1363</v>
      </c>
      <c r="F252" s="79"/>
      <c r="G252" s="56">
        <f>ROUND(G251*(1-$K$1),2)</f>
        <v>42.6</v>
      </c>
    </row>
    <row r="253" spans="1:7" ht="9.9499999999999993" customHeight="1">
      <c r="A253" s="2"/>
      <c r="B253" s="2"/>
      <c r="C253" s="2"/>
      <c r="D253" s="2"/>
      <c r="E253" s="74"/>
      <c r="F253" s="74"/>
      <c r="G253" s="74"/>
    </row>
    <row r="254" spans="1:7" ht="20.100000000000001" customHeight="1">
      <c r="A254" s="75" t="s">
        <v>484</v>
      </c>
      <c r="B254" s="75"/>
      <c r="C254" s="75"/>
      <c r="D254" s="75"/>
      <c r="E254" s="75"/>
      <c r="F254" s="75"/>
      <c r="G254" s="75"/>
    </row>
    <row r="255" spans="1:7" ht="15" customHeight="1">
      <c r="A255" s="76" t="s">
        <v>321</v>
      </c>
      <c r="B255" s="76"/>
      <c r="C255" s="16" t="s">
        <v>4</v>
      </c>
      <c r="D255" s="16" t="s">
        <v>322</v>
      </c>
      <c r="E255" s="16" t="s">
        <v>323</v>
      </c>
      <c r="F255" s="16" t="s">
        <v>324</v>
      </c>
      <c r="G255" s="16" t="s">
        <v>325</v>
      </c>
    </row>
    <row r="256" spans="1:7" ht="15" customHeight="1">
      <c r="A256" s="17" t="s">
        <v>476</v>
      </c>
      <c r="B256" s="18" t="s">
        <v>477</v>
      </c>
      <c r="C256" s="17" t="s">
        <v>14</v>
      </c>
      <c r="D256" s="17" t="s">
        <v>473</v>
      </c>
      <c r="E256" s="19">
        <v>3.0000000000000001E-3</v>
      </c>
      <c r="F256" s="20">
        <v>45.68</v>
      </c>
      <c r="G256" s="20">
        <f>TRUNC(TRUNC(E256,8)*F256,2)</f>
        <v>0.13</v>
      </c>
    </row>
    <row r="257" spans="1:7" ht="15" customHeight="1">
      <c r="A257" s="17" t="s">
        <v>478</v>
      </c>
      <c r="B257" s="18" t="s">
        <v>479</v>
      </c>
      <c r="C257" s="17" t="s">
        <v>14</v>
      </c>
      <c r="D257" s="17" t="s">
        <v>36</v>
      </c>
      <c r="E257" s="19">
        <v>0.04</v>
      </c>
      <c r="F257" s="20">
        <v>8.0299999999999994</v>
      </c>
      <c r="G257" s="20">
        <f>TRUNC(TRUNC(E257,8)*F257,2)</f>
        <v>0.32</v>
      </c>
    </row>
    <row r="258" spans="1:7" ht="15" customHeight="1">
      <c r="A258" s="17" t="s">
        <v>482</v>
      </c>
      <c r="B258" s="18" t="s">
        <v>483</v>
      </c>
      <c r="C258" s="17" t="s">
        <v>14</v>
      </c>
      <c r="D258" s="17" t="s">
        <v>473</v>
      </c>
      <c r="E258" s="19">
        <v>1.6E-2</v>
      </c>
      <c r="F258" s="20">
        <v>62.41</v>
      </c>
      <c r="G258" s="20">
        <f>TRUNC(TRUNC(E258,8)*F258,2)</f>
        <v>0.99</v>
      </c>
    </row>
    <row r="259" spans="1:7" ht="15" customHeight="1">
      <c r="A259" s="2"/>
      <c r="B259" s="2"/>
      <c r="C259" s="2"/>
      <c r="D259" s="2"/>
      <c r="E259" s="77" t="s">
        <v>335</v>
      </c>
      <c r="F259" s="77"/>
      <c r="G259" s="21">
        <f>SUM(G256:G258)</f>
        <v>1.44</v>
      </c>
    </row>
    <row r="260" spans="1:7" ht="15" customHeight="1">
      <c r="A260" s="76" t="s">
        <v>336</v>
      </c>
      <c r="B260" s="76"/>
      <c r="C260" s="16" t="s">
        <v>4</v>
      </c>
      <c r="D260" s="16" t="s">
        <v>322</v>
      </c>
      <c r="E260" s="16" t="s">
        <v>323</v>
      </c>
      <c r="F260" s="16" t="s">
        <v>324</v>
      </c>
      <c r="G260" s="16" t="s">
        <v>325</v>
      </c>
    </row>
    <row r="261" spans="1:7" ht="15" customHeight="1">
      <c r="A261" s="17" t="s">
        <v>468</v>
      </c>
      <c r="B261" s="18" t="s">
        <v>469</v>
      </c>
      <c r="C261" s="17" t="s">
        <v>14</v>
      </c>
      <c r="D261" s="17" t="s">
        <v>339</v>
      </c>
      <c r="E261" s="19">
        <v>0.23899999999999999</v>
      </c>
      <c r="F261" s="20">
        <v>23.73</v>
      </c>
      <c r="G261" s="20">
        <f>TRUNC(TRUNC(E261,8)*F261,2)</f>
        <v>5.67</v>
      </c>
    </row>
    <row r="262" spans="1:7" ht="15" customHeight="1">
      <c r="A262" s="17" t="s">
        <v>340</v>
      </c>
      <c r="B262" s="18" t="s">
        <v>341</v>
      </c>
      <c r="C262" s="17" t="s">
        <v>14</v>
      </c>
      <c r="D262" s="17" t="s">
        <v>339</v>
      </c>
      <c r="E262" s="19">
        <v>0.1</v>
      </c>
      <c r="F262" s="20">
        <v>17.309999999999999</v>
      </c>
      <c r="G262" s="20">
        <f>TRUNC(TRUNC(E262,8)*F262,2)</f>
        <v>1.73</v>
      </c>
    </row>
    <row r="263" spans="1:7" ht="18" customHeight="1">
      <c r="A263" s="2"/>
      <c r="B263" s="2"/>
      <c r="C263" s="2"/>
      <c r="D263" s="2"/>
      <c r="E263" s="77" t="s">
        <v>342</v>
      </c>
      <c r="F263" s="77"/>
      <c r="G263" s="21">
        <f>SUM(G261:G262)</f>
        <v>7.4</v>
      </c>
    </row>
    <row r="264" spans="1:7" ht="15" customHeight="1">
      <c r="A264" s="2"/>
      <c r="B264" s="2"/>
      <c r="C264" s="2"/>
      <c r="D264" s="2"/>
      <c r="E264" s="78" t="s">
        <v>347</v>
      </c>
      <c r="F264" s="78"/>
      <c r="G264" s="5">
        <f>SUM(G259,G263)</f>
        <v>8.84</v>
      </c>
    </row>
    <row r="265" spans="1:7" ht="15" customHeight="1">
      <c r="A265" s="61"/>
      <c r="B265" s="61"/>
      <c r="C265" s="61"/>
      <c r="D265" s="61"/>
      <c r="E265" s="79" t="s">
        <v>1363</v>
      </c>
      <c r="F265" s="79"/>
      <c r="G265" s="56">
        <f>ROUND(G264*(1-$K$1),2)</f>
        <v>7.45</v>
      </c>
    </row>
    <row r="266" spans="1:7" ht="9.9499999999999993" customHeight="1">
      <c r="A266" s="2"/>
      <c r="B266" s="2"/>
      <c r="C266" s="2"/>
      <c r="D266" s="2"/>
      <c r="E266" s="74"/>
      <c r="F266" s="74"/>
      <c r="G266" s="74"/>
    </row>
    <row r="267" spans="1:7" ht="20.100000000000001" customHeight="1">
      <c r="A267" s="75" t="s">
        <v>485</v>
      </c>
      <c r="B267" s="75"/>
      <c r="C267" s="75"/>
      <c r="D267" s="75"/>
      <c r="E267" s="75"/>
      <c r="F267" s="75"/>
      <c r="G267" s="75"/>
    </row>
    <row r="268" spans="1:7" ht="15" customHeight="1">
      <c r="A268" s="76" t="s">
        <v>321</v>
      </c>
      <c r="B268" s="76"/>
      <c r="C268" s="16" t="s">
        <v>4</v>
      </c>
      <c r="D268" s="16" t="s">
        <v>322</v>
      </c>
      <c r="E268" s="16" t="s">
        <v>323</v>
      </c>
      <c r="F268" s="16" t="s">
        <v>324</v>
      </c>
      <c r="G268" s="16" t="s">
        <v>325</v>
      </c>
    </row>
    <row r="269" spans="1:7" ht="15" customHeight="1">
      <c r="A269" s="17" t="s">
        <v>476</v>
      </c>
      <c r="B269" s="18" t="s">
        <v>477</v>
      </c>
      <c r="C269" s="17" t="s">
        <v>14</v>
      </c>
      <c r="D269" s="17" t="s">
        <v>473</v>
      </c>
      <c r="E269" s="19">
        <v>6.0600000000000001E-2</v>
      </c>
      <c r="F269" s="20">
        <v>45.68</v>
      </c>
      <c r="G269" s="20">
        <f>TRUNC(TRUNC(E269,8)*F269,2)</f>
        <v>2.76</v>
      </c>
    </row>
    <row r="270" spans="1:7" ht="15" customHeight="1">
      <c r="A270" s="17" t="s">
        <v>482</v>
      </c>
      <c r="B270" s="18" t="s">
        <v>483</v>
      </c>
      <c r="C270" s="17" t="s">
        <v>14</v>
      </c>
      <c r="D270" s="17" t="s">
        <v>473</v>
      </c>
      <c r="E270" s="19">
        <v>0.40389999999999998</v>
      </c>
      <c r="F270" s="20">
        <v>62.41</v>
      </c>
      <c r="G270" s="20">
        <f>TRUNC(TRUNC(E270,8)*F270,2)</f>
        <v>25.2</v>
      </c>
    </row>
    <row r="271" spans="1:7" ht="15" customHeight="1">
      <c r="A271" s="2"/>
      <c r="B271" s="2"/>
      <c r="C271" s="2"/>
      <c r="D271" s="2"/>
      <c r="E271" s="77" t="s">
        <v>335</v>
      </c>
      <c r="F271" s="77"/>
      <c r="G271" s="21">
        <f>SUM(G269:G270)</f>
        <v>27.96</v>
      </c>
    </row>
    <row r="272" spans="1:7" ht="15" customHeight="1">
      <c r="A272" s="76" t="s">
        <v>336</v>
      </c>
      <c r="B272" s="76"/>
      <c r="C272" s="16" t="s">
        <v>4</v>
      </c>
      <c r="D272" s="16" t="s">
        <v>322</v>
      </c>
      <c r="E272" s="16" t="s">
        <v>323</v>
      </c>
      <c r="F272" s="16" t="s">
        <v>324</v>
      </c>
      <c r="G272" s="16" t="s">
        <v>325</v>
      </c>
    </row>
    <row r="273" spans="1:7" ht="21" customHeight="1">
      <c r="A273" s="17" t="s">
        <v>486</v>
      </c>
      <c r="B273" s="18" t="s">
        <v>487</v>
      </c>
      <c r="C273" s="17" t="s">
        <v>14</v>
      </c>
      <c r="D273" s="17" t="s">
        <v>339</v>
      </c>
      <c r="E273" s="19">
        <v>0.42980000000000002</v>
      </c>
      <c r="F273" s="20">
        <v>23.73</v>
      </c>
      <c r="G273" s="20">
        <f>TRUNC(TRUNC(E273,8)*F273,2)</f>
        <v>10.19</v>
      </c>
    </row>
    <row r="274" spans="1:7" ht="18" customHeight="1">
      <c r="A274" s="2"/>
      <c r="B274" s="2"/>
      <c r="C274" s="2"/>
      <c r="D274" s="2"/>
      <c r="E274" s="77" t="s">
        <v>342</v>
      </c>
      <c r="F274" s="77"/>
      <c r="G274" s="21">
        <f>SUM(G273:G273)</f>
        <v>10.19</v>
      </c>
    </row>
    <row r="275" spans="1:7" ht="15" customHeight="1">
      <c r="A275" s="2"/>
      <c r="B275" s="2"/>
      <c r="C275" s="2"/>
      <c r="D275" s="2"/>
      <c r="E275" s="78" t="s">
        <v>347</v>
      </c>
      <c r="F275" s="78"/>
      <c r="G275" s="5">
        <f>SUM(G271,G274)</f>
        <v>38.15</v>
      </c>
    </row>
    <row r="276" spans="1:7" ht="15" customHeight="1">
      <c r="A276" s="61"/>
      <c r="B276" s="61"/>
      <c r="C276" s="61"/>
      <c r="D276" s="61"/>
      <c r="E276" s="79" t="s">
        <v>1363</v>
      </c>
      <c r="F276" s="79"/>
      <c r="G276" s="56">
        <f>ROUND(G275*(1-$K$1),2)</f>
        <v>32.159999999999997</v>
      </c>
    </row>
    <row r="277" spans="1:7" ht="9.9499999999999993" customHeight="1">
      <c r="A277" s="2"/>
      <c r="B277" s="2"/>
      <c r="C277" s="2"/>
      <c r="D277" s="2"/>
      <c r="E277" s="74"/>
      <c r="F277" s="74"/>
      <c r="G277" s="74"/>
    </row>
    <row r="278" spans="1:7" ht="20.100000000000001" customHeight="1">
      <c r="A278" s="75" t="s">
        <v>488</v>
      </c>
      <c r="B278" s="75"/>
      <c r="C278" s="75"/>
      <c r="D278" s="75"/>
      <c r="E278" s="75"/>
      <c r="F278" s="75"/>
      <c r="G278" s="75"/>
    </row>
    <row r="279" spans="1:7" ht="15" customHeight="1">
      <c r="A279" s="76" t="s">
        <v>321</v>
      </c>
      <c r="B279" s="76"/>
      <c r="C279" s="16" t="s">
        <v>4</v>
      </c>
      <c r="D279" s="16" t="s">
        <v>322</v>
      </c>
      <c r="E279" s="16" t="s">
        <v>323</v>
      </c>
      <c r="F279" s="16" t="s">
        <v>324</v>
      </c>
      <c r="G279" s="16" t="s">
        <v>325</v>
      </c>
    </row>
    <row r="280" spans="1:7" ht="15" customHeight="1">
      <c r="A280" s="17" t="s">
        <v>489</v>
      </c>
      <c r="B280" s="18" t="s">
        <v>490</v>
      </c>
      <c r="C280" s="17" t="s">
        <v>14</v>
      </c>
      <c r="D280" s="17" t="s">
        <v>473</v>
      </c>
      <c r="E280" s="19">
        <v>1.2699999999999999E-2</v>
      </c>
      <c r="F280" s="20">
        <v>20.04</v>
      </c>
      <c r="G280" s="20">
        <f>TRUNC(TRUNC(E280,8)*F280,2)</f>
        <v>0.25</v>
      </c>
    </row>
    <row r="281" spans="1:7" ht="15" customHeight="1">
      <c r="A281" s="17" t="s">
        <v>491</v>
      </c>
      <c r="B281" s="18" t="s">
        <v>492</v>
      </c>
      <c r="C281" s="17" t="s">
        <v>14</v>
      </c>
      <c r="D281" s="17" t="s">
        <v>473</v>
      </c>
      <c r="E281" s="19">
        <v>0.12740000000000001</v>
      </c>
      <c r="F281" s="20">
        <v>31.24</v>
      </c>
      <c r="G281" s="20">
        <f>TRUNC(TRUNC(E281,8)*F281,2)</f>
        <v>3.97</v>
      </c>
    </row>
    <row r="282" spans="1:7" ht="15" customHeight="1">
      <c r="A282" s="2"/>
      <c r="B282" s="2"/>
      <c r="C282" s="2"/>
      <c r="D282" s="2"/>
      <c r="E282" s="77" t="s">
        <v>335</v>
      </c>
      <c r="F282" s="77"/>
      <c r="G282" s="21">
        <f>SUM(G280:G281)</f>
        <v>4.2200000000000006</v>
      </c>
    </row>
    <row r="283" spans="1:7" ht="15" customHeight="1">
      <c r="A283" s="76" t="s">
        <v>336</v>
      </c>
      <c r="B283" s="76"/>
      <c r="C283" s="16" t="s">
        <v>4</v>
      </c>
      <c r="D283" s="16" t="s">
        <v>322</v>
      </c>
      <c r="E283" s="16" t="s">
        <v>323</v>
      </c>
      <c r="F283" s="16" t="s">
        <v>324</v>
      </c>
      <c r="G283" s="16" t="s">
        <v>325</v>
      </c>
    </row>
    <row r="284" spans="1:7" ht="15" customHeight="1">
      <c r="A284" s="17" t="s">
        <v>468</v>
      </c>
      <c r="B284" s="18" t="s">
        <v>469</v>
      </c>
      <c r="C284" s="17" t="s">
        <v>14</v>
      </c>
      <c r="D284" s="17" t="s">
        <v>339</v>
      </c>
      <c r="E284" s="19">
        <v>0.67789999999999995</v>
      </c>
      <c r="F284" s="20">
        <v>23.73</v>
      </c>
      <c r="G284" s="20">
        <f>TRUNC(TRUNC(E284,8)*F284,2)</f>
        <v>16.079999999999998</v>
      </c>
    </row>
    <row r="285" spans="1:7" ht="18" customHeight="1">
      <c r="A285" s="2"/>
      <c r="B285" s="2"/>
      <c r="C285" s="2"/>
      <c r="D285" s="2"/>
      <c r="E285" s="77" t="s">
        <v>342</v>
      </c>
      <c r="F285" s="77"/>
      <c r="G285" s="21">
        <f>SUM(G284:G284)</f>
        <v>16.079999999999998</v>
      </c>
    </row>
    <row r="286" spans="1:7" ht="15" customHeight="1">
      <c r="A286" s="2"/>
      <c r="B286" s="2"/>
      <c r="C286" s="2"/>
      <c r="D286" s="2"/>
      <c r="E286" s="78" t="s">
        <v>347</v>
      </c>
      <c r="F286" s="78"/>
      <c r="G286" s="5">
        <f>SUM(G282,G285)</f>
        <v>20.299999999999997</v>
      </c>
    </row>
    <row r="287" spans="1:7" ht="15" customHeight="1">
      <c r="A287" s="61"/>
      <c r="B287" s="61"/>
      <c r="C287" s="61"/>
      <c r="D287" s="61"/>
      <c r="E287" s="79" t="s">
        <v>1363</v>
      </c>
      <c r="F287" s="79"/>
      <c r="G287" s="56">
        <f>ROUND(G286*(1-$K$1),2)</f>
        <v>17.11</v>
      </c>
    </row>
    <row r="288" spans="1:7" ht="9.9499999999999993" customHeight="1">
      <c r="A288" s="2"/>
      <c r="B288" s="2"/>
      <c r="C288" s="2"/>
      <c r="D288" s="2"/>
      <c r="E288" s="74"/>
      <c r="F288" s="74"/>
      <c r="G288" s="74"/>
    </row>
    <row r="289" spans="1:7" ht="20.100000000000001" customHeight="1">
      <c r="A289" s="75" t="s">
        <v>493</v>
      </c>
      <c r="B289" s="75"/>
      <c r="C289" s="75"/>
      <c r="D289" s="75"/>
      <c r="E289" s="75"/>
      <c r="F289" s="75"/>
      <c r="G289" s="75"/>
    </row>
    <row r="290" spans="1:7" ht="15" customHeight="1">
      <c r="A290" s="76" t="s">
        <v>321</v>
      </c>
      <c r="B290" s="76"/>
      <c r="C290" s="16" t="s">
        <v>4</v>
      </c>
      <c r="D290" s="16" t="s">
        <v>322</v>
      </c>
      <c r="E290" s="16" t="s">
        <v>323</v>
      </c>
      <c r="F290" s="16" t="s">
        <v>324</v>
      </c>
      <c r="G290" s="16" t="s">
        <v>325</v>
      </c>
    </row>
    <row r="291" spans="1:7" ht="15" customHeight="1">
      <c r="A291" s="17" t="s">
        <v>494</v>
      </c>
      <c r="B291" s="18" t="s">
        <v>495</v>
      </c>
      <c r="C291" s="17" t="s">
        <v>14</v>
      </c>
      <c r="D291" s="17" t="s">
        <v>36</v>
      </c>
      <c r="E291" s="19">
        <v>1.06E-2</v>
      </c>
      <c r="F291" s="20">
        <v>7.37</v>
      </c>
      <c r="G291" s="20">
        <f>TRUNC(TRUNC(E291,8)*F291,2)</f>
        <v>7.0000000000000007E-2</v>
      </c>
    </row>
    <row r="292" spans="1:7" ht="21" customHeight="1">
      <c r="A292" s="17" t="s">
        <v>496</v>
      </c>
      <c r="B292" s="18" t="s">
        <v>497</v>
      </c>
      <c r="C292" s="17" t="s">
        <v>14</v>
      </c>
      <c r="D292" s="17" t="s">
        <v>36</v>
      </c>
      <c r="E292" s="19">
        <v>1</v>
      </c>
      <c r="F292" s="20">
        <v>84.41</v>
      </c>
      <c r="G292" s="20">
        <f>TRUNC(TRUNC(E292,8)*F292,2)</f>
        <v>84.41</v>
      </c>
    </row>
    <row r="293" spans="1:7" ht="15" customHeight="1">
      <c r="A293" s="2"/>
      <c r="B293" s="2"/>
      <c r="C293" s="2"/>
      <c r="D293" s="2"/>
      <c r="E293" s="77" t="s">
        <v>335</v>
      </c>
      <c r="F293" s="77"/>
      <c r="G293" s="21">
        <f>SUM(G291:G292)</f>
        <v>84.47999999999999</v>
      </c>
    </row>
    <row r="294" spans="1:7" ht="15" customHeight="1">
      <c r="A294" s="76" t="s">
        <v>336</v>
      </c>
      <c r="B294" s="76"/>
      <c r="C294" s="16" t="s">
        <v>4</v>
      </c>
      <c r="D294" s="16" t="s">
        <v>322</v>
      </c>
      <c r="E294" s="16" t="s">
        <v>323</v>
      </c>
      <c r="F294" s="16" t="s">
        <v>324</v>
      </c>
      <c r="G294" s="16" t="s">
        <v>325</v>
      </c>
    </row>
    <row r="295" spans="1:7" ht="21" customHeight="1">
      <c r="A295" s="17" t="s">
        <v>498</v>
      </c>
      <c r="B295" s="18" t="s">
        <v>499</v>
      </c>
      <c r="C295" s="17" t="s">
        <v>14</v>
      </c>
      <c r="D295" s="17" t="s">
        <v>339</v>
      </c>
      <c r="E295" s="19">
        <v>0.22120000000000001</v>
      </c>
      <c r="F295" s="20">
        <v>17.37</v>
      </c>
      <c r="G295" s="20">
        <f>TRUNC(TRUNC(E295,8)*F295,2)</f>
        <v>3.84</v>
      </c>
    </row>
    <row r="296" spans="1:7" ht="21" customHeight="1">
      <c r="A296" s="17" t="s">
        <v>403</v>
      </c>
      <c r="B296" s="18" t="s">
        <v>404</v>
      </c>
      <c r="C296" s="17" t="s">
        <v>14</v>
      </c>
      <c r="D296" s="17" t="s">
        <v>339</v>
      </c>
      <c r="E296" s="19">
        <v>0.22120000000000001</v>
      </c>
      <c r="F296" s="20">
        <v>21.05</v>
      </c>
      <c r="G296" s="20">
        <f>TRUNC(TRUNC(E296,8)*F296,2)</f>
        <v>4.6500000000000004</v>
      </c>
    </row>
    <row r="297" spans="1:7" ht="18" customHeight="1">
      <c r="A297" s="2"/>
      <c r="B297" s="2"/>
      <c r="C297" s="2"/>
      <c r="D297" s="2"/>
      <c r="E297" s="77" t="s">
        <v>342</v>
      </c>
      <c r="F297" s="77"/>
      <c r="G297" s="21">
        <f>SUM(G295:G296)</f>
        <v>8.49</v>
      </c>
    </row>
    <row r="298" spans="1:7" ht="15" customHeight="1">
      <c r="A298" s="2"/>
      <c r="B298" s="2"/>
      <c r="C298" s="2"/>
      <c r="D298" s="2"/>
      <c r="E298" s="78" t="s">
        <v>347</v>
      </c>
      <c r="F298" s="78"/>
      <c r="G298" s="5">
        <f>SUM(G293,G297)</f>
        <v>92.969999999999985</v>
      </c>
    </row>
    <row r="299" spans="1:7" ht="15" customHeight="1">
      <c r="A299" s="61"/>
      <c r="B299" s="61"/>
      <c r="C299" s="61"/>
      <c r="D299" s="61"/>
      <c r="E299" s="79" t="s">
        <v>1363</v>
      </c>
      <c r="F299" s="79"/>
      <c r="G299" s="56">
        <f>ROUND(G298*(1-$K$1),2)</f>
        <v>78.37</v>
      </c>
    </row>
    <row r="300" spans="1:7" ht="9.9499999999999993" customHeight="1">
      <c r="A300" s="2"/>
      <c r="B300" s="2"/>
      <c r="C300" s="2"/>
      <c r="D300" s="2"/>
      <c r="E300" s="74"/>
      <c r="F300" s="74"/>
      <c r="G300" s="74"/>
    </row>
    <row r="301" spans="1:7" ht="20.100000000000001" customHeight="1">
      <c r="A301" s="75" t="s">
        <v>500</v>
      </c>
      <c r="B301" s="75"/>
      <c r="C301" s="75"/>
      <c r="D301" s="75"/>
      <c r="E301" s="75"/>
      <c r="F301" s="75"/>
      <c r="G301" s="75"/>
    </row>
    <row r="302" spans="1:7" ht="15" customHeight="1">
      <c r="A302" s="76" t="s">
        <v>321</v>
      </c>
      <c r="B302" s="76"/>
      <c r="C302" s="16" t="s">
        <v>4</v>
      </c>
      <c r="D302" s="16" t="s">
        <v>322</v>
      </c>
      <c r="E302" s="16" t="s">
        <v>323</v>
      </c>
      <c r="F302" s="16" t="s">
        <v>324</v>
      </c>
      <c r="G302" s="16" t="s">
        <v>325</v>
      </c>
    </row>
    <row r="303" spans="1:7" ht="21" customHeight="1">
      <c r="A303" s="17" t="s">
        <v>501</v>
      </c>
      <c r="B303" s="18" t="s">
        <v>502</v>
      </c>
      <c r="C303" s="17" t="s">
        <v>14</v>
      </c>
      <c r="D303" s="17" t="s">
        <v>36</v>
      </c>
      <c r="E303" s="19">
        <v>1</v>
      </c>
      <c r="F303" s="20">
        <v>5.35</v>
      </c>
      <c r="G303" s="20">
        <f>TRUNC(TRUNC(E303,8)*F303,2)</f>
        <v>5.35</v>
      </c>
    </row>
    <row r="304" spans="1:7" ht="15" customHeight="1">
      <c r="A304" s="17" t="s">
        <v>503</v>
      </c>
      <c r="B304" s="18" t="s">
        <v>504</v>
      </c>
      <c r="C304" s="17" t="s">
        <v>14</v>
      </c>
      <c r="D304" s="17" t="s">
        <v>36</v>
      </c>
      <c r="E304" s="19">
        <v>2.1000000000000001E-2</v>
      </c>
      <c r="F304" s="20">
        <v>2</v>
      </c>
      <c r="G304" s="20">
        <f>TRUNC(TRUNC(E304,8)*F304,2)</f>
        <v>0.04</v>
      </c>
    </row>
    <row r="305" spans="1:7" ht="15" customHeight="1">
      <c r="A305" s="2"/>
      <c r="B305" s="2"/>
      <c r="C305" s="2"/>
      <c r="D305" s="2"/>
      <c r="E305" s="77" t="s">
        <v>335</v>
      </c>
      <c r="F305" s="77"/>
      <c r="G305" s="21">
        <f>SUM(G303:G304)</f>
        <v>5.39</v>
      </c>
    </row>
    <row r="306" spans="1:7" ht="15" customHeight="1">
      <c r="A306" s="76" t="s">
        <v>336</v>
      </c>
      <c r="B306" s="76"/>
      <c r="C306" s="16" t="s">
        <v>4</v>
      </c>
      <c r="D306" s="16" t="s">
        <v>322</v>
      </c>
      <c r="E306" s="16" t="s">
        <v>323</v>
      </c>
      <c r="F306" s="16" t="s">
        <v>324</v>
      </c>
      <c r="G306" s="16" t="s">
        <v>325</v>
      </c>
    </row>
    <row r="307" spans="1:7" ht="21" customHeight="1">
      <c r="A307" s="17" t="s">
        <v>403</v>
      </c>
      <c r="B307" s="18" t="s">
        <v>404</v>
      </c>
      <c r="C307" s="17" t="s">
        <v>14</v>
      </c>
      <c r="D307" s="17" t="s">
        <v>339</v>
      </c>
      <c r="E307" s="19">
        <v>0.1525</v>
      </c>
      <c r="F307" s="20">
        <v>21.05</v>
      </c>
      <c r="G307" s="20">
        <f>TRUNC(TRUNC(E307,8)*F307,2)</f>
        <v>3.21</v>
      </c>
    </row>
    <row r="308" spans="1:7" ht="15" customHeight="1">
      <c r="A308" s="17" t="s">
        <v>340</v>
      </c>
      <c r="B308" s="18" t="s">
        <v>341</v>
      </c>
      <c r="C308" s="17" t="s">
        <v>14</v>
      </c>
      <c r="D308" s="17" t="s">
        <v>339</v>
      </c>
      <c r="E308" s="19">
        <v>4.8099999999999997E-2</v>
      </c>
      <c r="F308" s="20">
        <v>17.309999999999999</v>
      </c>
      <c r="G308" s="20">
        <f>TRUNC(TRUNC(E308,8)*F308,2)</f>
        <v>0.83</v>
      </c>
    </row>
    <row r="309" spans="1:7" ht="18" customHeight="1">
      <c r="A309" s="2"/>
      <c r="B309" s="2"/>
      <c r="C309" s="2"/>
      <c r="D309" s="2"/>
      <c r="E309" s="77" t="s">
        <v>342</v>
      </c>
      <c r="F309" s="77"/>
      <c r="G309" s="21">
        <f>SUM(G307:G308)</f>
        <v>4.04</v>
      </c>
    </row>
    <row r="310" spans="1:7" ht="15" customHeight="1">
      <c r="A310" s="2"/>
      <c r="B310" s="2"/>
      <c r="C310" s="2"/>
      <c r="D310" s="2"/>
      <c r="E310" s="78" t="s">
        <v>347</v>
      </c>
      <c r="F310" s="78"/>
      <c r="G310" s="5">
        <f>SUM(G305,G309)</f>
        <v>9.43</v>
      </c>
    </row>
    <row r="311" spans="1:7" ht="15" customHeight="1">
      <c r="A311" s="61"/>
      <c r="B311" s="61"/>
      <c r="C311" s="61"/>
      <c r="D311" s="61"/>
      <c r="E311" s="79" t="s">
        <v>1363</v>
      </c>
      <c r="F311" s="79"/>
      <c r="G311" s="56">
        <f>ROUND(G310*(1-$K$1),2)</f>
        <v>7.95</v>
      </c>
    </row>
    <row r="312" spans="1:7" ht="9.9499999999999993" customHeight="1">
      <c r="A312" s="2"/>
      <c r="B312" s="2"/>
      <c r="C312" s="2"/>
      <c r="D312" s="2"/>
      <c r="E312" s="74"/>
      <c r="F312" s="74"/>
      <c r="G312" s="74"/>
    </row>
    <row r="313" spans="1:7" ht="20.100000000000001" customHeight="1">
      <c r="A313" s="75" t="s">
        <v>505</v>
      </c>
      <c r="B313" s="75"/>
      <c r="C313" s="75"/>
      <c r="D313" s="75"/>
      <c r="E313" s="75"/>
      <c r="F313" s="75"/>
      <c r="G313" s="75"/>
    </row>
    <row r="314" spans="1:7" ht="15" customHeight="1">
      <c r="A314" s="76" t="s">
        <v>321</v>
      </c>
      <c r="B314" s="76"/>
      <c r="C314" s="16" t="s">
        <v>4</v>
      </c>
      <c r="D314" s="16" t="s">
        <v>322</v>
      </c>
      <c r="E314" s="16" t="s">
        <v>323</v>
      </c>
      <c r="F314" s="16" t="s">
        <v>324</v>
      </c>
      <c r="G314" s="16" t="s">
        <v>325</v>
      </c>
    </row>
    <row r="315" spans="1:7" ht="15" customHeight="1">
      <c r="A315" s="17" t="s">
        <v>506</v>
      </c>
      <c r="B315" s="18" t="s">
        <v>507</v>
      </c>
      <c r="C315" s="17" t="s">
        <v>14</v>
      </c>
      <c r="D315" s="17" t="s">
        <v>36</v>
      </c>
      <c r="E315" s="19">
        <v>4.8999999999999998E-3</v>
      </c>
      <c r="F315" s="20">
        <v>51.93</v>
      </c>
      <c r="G315" s="20">
        <f>TRUNC(TRUNC(E315,8)*F315,2)</f>
        <v>0.25</v>
      </c>
    </row>
    <row r="316" spans="1:7" ht="15" customHeight="1">
      <c r="A316" s="17" t="s">
        <v>508</v>
      </c>
      <c r="B316" s="18" t="s">
        <v>509</v>
      </c>
      <c r="C316" s="17" t="s">
        <v>14</v>
      </c>
      <c r="D316" s="17" t="s">
        <v>36</v>
      </c>
      <c r="E316" s="19">
        <v>3.5999999999999997E-2</v>
      </c>
      <c r="F316" s="20">
        <v>1.96</v>
      </c>
      <c r="G316" s="20">
        <f>TRUNC(TRUNC(E316,8)*F316,2)</f>
        <v>7.0000000000000007E-2</v>
      </c>
    </row>
    <row r="317" spans="1:7" ht="21" customHeight="1">
      <c r="A317" s="17" t="s">
        <v>510</v>
      </c>
      <c r="B317" s="18" t="s">
        <v>511</v>
      </c>
      <c r="C317" s="17" t="s">
        <v>14</v>
      </c>
      <c r="D317" s="17" t="s">
        <v>36</v>
      </c>
      <c r="E317" s="19">
        <v>1</v>
      </c>
      <c r="F317" s="20">
        <v>8.31</v>
      </c>
      <c r="G317" s="20">
        <f>TRUNC(TRUNC(E317,8)*F317,2)</f>
        <v>8.31</v>
      </c>
    </row>
    <row r="318" spans="1:7" ht="21" customHeight="1">
      <c r="A318" s="17" t="s">
        <v>512</v>
      </c>
      <c r="B318" s="18" t="s">
        <v>513</v>
      </c>
      <c r="C318" s="17" t="s">
        <v>14</v>
      </c>
      <c r="D318" s="17" t="s">
        <v>36</v>
      </c>
      <c r="E318" s="19">
        <v>7.4999999999999997E-3</v>
      </c>
      <c r="F318" s="20">
        <v>58.84</v>
      </c>
      <c r="G318" s="20">
        <f>TRUNC(TRUNC(E318,8)*F318,2)</f>
        <v>0.44</v>
      </c>
    </row>
    <row r="319" spans="1:7" ht="15" customHeight="1">
      <c r="A319" s="2"/>
      <c r="B319" s="2"/>
      <c r="C319" s="2"/>
      <c r="D319" s="2"/>
      <c r="E319" s="77" t="s">
        <v>335</v>
      </c>
      <c r="F319" s="77"/>
      <c r="G319" s="21">
        <f>SUM(G315:G318)</f>
        <v>9.07</v>
      </c>
    </row>
    <row r="320" spans="1:7" ht="15" customHeight="1">
      <c r="A320" s="76" t="s">
        <v>336</v>
      </c>
      <c r="B320" s="76"/>
      <c r="C320" s="16" t="s">
        <v>4</v>
      </c>
      <c r="D320" s="16" t="s">
        <v>322</v>
      </c>
      <c r="E320" s="16" t="s">
        <v>323</v>
      </c>
      <c r="F320" s="16" t="s">
        <v>324</v>
      </c>
      <c r="G320" s="16" t="s">
        <v>325</v>
      </c>
    </row>
    <row r="321" spans="1:7" ht="21" customHeight="1">
      <c r="A321" s="17" t="s">
        <v>498</v>
      </c>
      <c r="B321" s="18" t="s">
        <v>499</v>
      </c>
      <c r="C321" s="17" t="s">
        <v>14</v>
      </c>
      <c r="D321" s="17" t="s">
        <v>339</v>
      </c>
      <c r="E321" s="19">
        <v>0.16520000000000001</v>
      </c>
      <c r="F321" s="20">
        <v>17.37</v>
      </c>
      <c r="G321" s="20">
        <f>TRUNC(TRUNC(E321,8)*F321,2)</f>
        <v>2.86</v>
      </c>
    </row>
    <row r="322" spans="1:7" ht="21" customHeight="1">
      <c r="A322" s="17" t="s">
        <v>403</v>
      </c>
      <c r="B322" s="18" t="s">
        <v>404</v>
      </c>
      <c r="C322" s="17" t="s">
        <v>14</v>
      </c>
      <c r="D322" s="17" t="s">
        <v>339</v>
      </c>
      <c r="E322" s="19">
        <v>0.16520000000000001</v>
      </c>
      <c r="F322" s="20">
        <v>21.05</v>
      </c>
      <c r="G322" s="20">
        <f>TRUNC(TRUNC(E322,8)*F322,2)</f>
        <v>3.47</v>
      </c>
    </row>
    <row r="323" spans="1:7" ht="18" customHeight="1">
      <c r="A323" s="2"/>
      <c r="B323" s="2"/>
      <c r="C323" s="2"/>
      <c r="D323" s="2"/>
      <c r="E323" s="77" t="s">
        <v>342</v>
      </c>
      <c r="F323" s="77"/>
      <c r="G323" s="21">
        <f>SUM(G321:G322)</f>
        <v>6.33</v>
      </c>
    </row>
    <row r="324" spans="1:7" ht="15" customHeight="1">
      <c r="A324" s="2"/>
      <c r="B324" s="2"/>
      <c r="C324" s="2"/>
      <c r="D324" s="2"/>
      <c r="E324" s="78" t="s">
        <v>347</v>
      </c>
      <c r="F324" s="78"/>
      <c r="G324" s="5">
        <f>SUM(G319,G323)</f>
        <v>15.4</v>
      </c>
    </row>
    <row r="325" spans="1:7" ht="15" customHeight="1">
      <c r="A325" s="61"/>
      <c r="B325" s="61"/>
      <c r="C325" s="61"/>
      <c r="D325" s="61"/>
      <c r="E325" s="79" t="s">
        <v>1363</v>
      </c>
      <c r="F325" s="79"/>
      <c r="G325" s="56">
        <f>ROUND(G324*(1-$K$1),2)</f>
        <v>12.98</v>
      </c>
    </row>
    <row r="326" spans="1:7" ht="9.9499999999999993" customHeight="1">
      <c r="A326" s="2"/>
      <c r="B326" s="2"/>
      <c r="C326" s="2"/>
      <c r="D326" s="2"/>
      <c r="E326" s="74"/>
      <c r="F326" s="74"/>
      <c r="G326" s="74"/>
    </row>
    <row r="327" spans="1:7" ht="20.100000000000001" customHeight="1">
      <c r="A327" s="75" t="s">
        <v>514</v>
      </c>
      <c r="B327" s="75"/>
      <c r="C327" s="75"/>
      <c r="D327" s="75"/>
      <c r="E327" s="75"/>
      <c r="F327" s="75"/>
      <c r="G327" s="75"/>
    </row>
    <row r="328" spans="1:7" ht="15" customHeight="1">
      <c r="A328" s="76" t="s">
        <v>321</v>
      </c>
      <c r="B328" s="76"/>
      <c r="C328" s="16" t="s">
        <v>4</v>
      </c>
      <c r="D328" s="16" t="s">
        <v>322</v>
      </c>
      <c r="E328" s="16" t="s">
        <v>323</v>
      </c>
      <c r="F328" s="16" t="s">
        <v>324</v>
      </c>
      <c r="G328" s="16" t="s">
        <v>325</v>
      </c>
    </row>
    <row r="329" spans="1:7" ht="15" customHeight="1">
      <c r="A329" s="17" t="s">
        <v>503</v>
      </c>
      <c r="B329" s="18" t="s">
        <v>504</v>
      </c>
      <c r="C329" s="17" t="s">
        <v>14</v>
      </c>
      <c r="D329" s="17" t="s">
        <v>36</v>
      </c>
      <c r="E329" s="19">
        <v>4.2000000000000003E-2</v>
      </c>
      <c r="F329" s="20">
        <v>2</v>
      </c>
      <c r="G329" s="20">
        <f>TRUNC(TRUNC(E329,8)*F329,2)</f>
        <v>0.08</v>
      </c>
    </row>
    <row r="330" spans="1:7" ht="15" customHeight="1">
      <c r="A330" s="17" t="s">
        <v>515</v>
      </c>
      <c r="B330" s="18" t="s">
        <v>516</v>
      </c>
      <c r="C330" s="17" t="s">
        <v>14</v>
      </c>
      <c r="D330" s="17" t="s">
        <v>36</v>
      </c>
      <c r="E330" s="19">
        <v>1</v>
      </c>
      <c r="F330" s="20">
        <v>17.010000000000002</v>
      </c>
      <c r="G330" s="20">
        <f>TRUNC(TRUNC(E330,8)*F330,2)</f>
        <v>17.010000000000002</v>
      </c>
    </row>
    <row r="331" spans="1:7" ht="15" customHeight="1">
      <c r="A331" s="2"/>
      <c r="B331" s="2"/>
      <c r="C331" s="2"/>
      <c r="D331" s="2"/>
      <c r="E331" s="77" t="s">
        <v>335</v>
      </c>
      <c r="F331" s="77"/>
      <c r="G331" s="21">
        <f>SUM(G329:G330)</f>
        <v>17.09</v>
      </c>
    </row>
    <row r="332" spans="1:7" ht="15" customHeight="1">
      <c r="A332" s="76" t="s">
        <v>336</v>
      </c>
      <c r="B332" s="76"/>
      <c r="C332" s="16" t="s">
        <v>4</v>
      </c>
      <c r="D332" s="16" t="s">
        <v>322</v>
      </c>
      <c r="E332" s="16" t="s">
        <v>323</v>
      </c>
      <c r="F332" s="16" t="s">
        <v>324</v>
      </c>
      <c r="G332" s="16" t="s">
        <v>325</v>
      </c>
    </row>
    <row r="333" spans="1:7" ht="21" customHeight="1">
      <c r="A333" s="17" t="s">
        <v>403</v>
      </c>
      <c r="B333" s="18" t="s">
        <v>404</v>
      </c>
      <c r="C333" s="17" t="s">
        <v>14</v>
      </c>
      <c r="D333" s="17" t="s">
        <v>339</v>
      </c>
      <c r="E333" s="19">
        <v>0.1356</v>
      </c>
      <c r="F333" s="20">
        <v>21.05</v>
      </c>
      <c r="G333" s="20">
        <f>TRUNC(TRUNC(E333,8)*F333,2)</f>
        <v>2.85</v>
      </c>
    </row>
    <row r="334" spans="1:7" ht="15" customHeight="1">
      <c r="A334" s="17" t="s">
        <v>340</v>
      </c>
      <c r="B334" s="18" t="s">
        <v>341</v>
      </c>
      <c r="C334" s="17" t="s">
        <v>14</v>
      </c>
      <c r="D334" s="17" t="s">
        <v>339</v>
      </c>
      <c r="E334" s="19">
        <v>4.2700000000000002E-2</v>
      </c>
      <c r="F334" s="20">
        <v>17.309999999999999</v>
      </c>
      <c r="G334" s="20">
        <f>TRUNC(TRUNC(E334,8)*F334,2)</f>
        <v>0.73</v>
      </c>
    </row>
    <row r="335" spans="1:7" ht="18" customHeight="1">
      <c r="A335" s="2"/>
      <c r="B335" s="2"/>
      <c r="C335" s="2"/>
      <c r="D335" s="2"/>
      <c r="E335" s="77" t="s">
        <v>342</v>
      </c>
      <c r="F335" s="77"/>
      <c r="G335" s="21">
        <f>SUM(G333:G334)</f>
        <v>3.58</v>
      </c>
    </row>
    <row r="336" spans="1:7" ht="15" customHeight="1">
      <c r="A336" s="2"/>
      <c r="B336" s="2"/>
      <c r="C336" s="2"/>
      <c r="D336" s="2"/>
      <c r="E336" s="78" t="s">
        <v>347</v>
      </c>
      <c r="F336" s="78"/>
      <c r="G336" s="5">
        <f>SUM(G331,G335)</f>
        <v>20.67</v>
      </c>
    </row>
    <row r="337" spans="1:7" ht="15" customHeight="1">
      <c r="A337" s="61"/>
      <c r="B337" s="61"/>
      <c r="C337" s="61"/>
      <c r="D337" s="61"/>
      <c r="E337" s="79" t="s">
        <v>1363</v>
      </c>
      <c r="F337" s="79"/>
      <c r="G337" s="56">
        <f>ROUND(G336*(1-$K$1),2)</f>
        <v>17.420000000000002</v>
      </c>
    </row>
    <row r="338" spans="1:7" ht="9.9499999999999993" customHeight="1">
      <c r="A338" s="2"/>
      <c r="B338" s="2"/>
      <c r="C338" s="2"/>
      <c r="D338" s="2"/>
      <c r="E338" s="74"/>
      <c r="F338" s="74"/>
      <c r="G338" s="74"/>
    </row>
    <row r="339" spans="1:7" ht="20.100000000000001" customHeight="1">
      <c r="A339" s="75" t="s">
        <v>517</v>
      </c>
      <c r="B339" s="75"/>
      <c r="C339" s="75"/>
      <c r="D339" s="75"/>
      <c r="E339" s="75"/>
      <c r="F339" s="75"/>
      <c r="G339" s="75"/>
    </row>
    <row r="340" spans="1:7" ht="15" customHeight="1">
      <c r="A340" s="76" t="s">
        <v>321</v>
      </c>
      <c r="B340" s="76"/>
      <c r="C340" s="16" t="s">
        <v>4</v>
      </c>
      <c r="D340" s="16" t="s">
        <v>322</v>
      </c>
      <c r="E340" s="16" t="s">
        <v>323</v>
      </c>
      <c r="F340" s="16" t="s">
        <v>324</v>
      </c>
      <c r="G340" s="16" t="s">
        <v>325</v>
      </c>
    </row>
    <row r="341" spans="1:7" ht="29.1" customHeight="1">
      <c r="A341" s="17" t="s">
        <v>518</v>
      </c>
      <c r="B341" s="18" t="s">
        <v>519</v>
      </c>
      <c r="C341" s="17" t="s">
        <v>14</v>
      </c>
      <c r="D341" s="17" t="s">
        <v>36</v>
      </c>
      <c r="E341" s="19">
        <v>1</v>
      </c>
      <c r="F341" s="20">
        <v>10.4</v>
      </c>
      <c r="G341" s="20">
        <f>TRUNC(TRUNC(E341,8)*F341,2)</f>
        <v>10.4</v>
      </c>
    </row>
    <row r="342" spans="1:7" ht="15" customHeight="1">
      <c r="A342" s="2"/>
      <c r="B342" s="2"/>
      <c r="C342" s="2"/>
      <c r="D342" s="2"/>
      <c r="E342" s="77" t="s">
        <v>335</v>
      </c>
      <c r="F342" s="77"/>
      <c r="G342" s="21">
        <f>SUM(G341:G341)</f>
        <v>10.4</v>
      </c>
    </row>
    <row r="343" spans="1:7" ht="15" customHeight="1">
      <c r="A343" s="76" t="s">
        <v>343</v>
      </c>
      <c r="B343" s="76"/>
      <c r="C343" s="16" t="s">
        <v>4</v>
      </c>
      <c r="D343" s="16" t="s">
        <v>322</v>
      </c>
      <c r="E343" s="16" t="s">
        <v>323</v>
      </c>
      <c r="F343" s="16" t="s">
        <v>324</v>
      </c>
      <c r="G343" s="16" t="s">
        <v>325</v>
      </c>
    </row>
    <row r="344" spans="1:7" ht="21" customHeight="1">
      <c r="A344" s="17" t="s">
        <v>520</v>
      </c>
      <c r="B344" s="18" t="s">
        <v>521</v>
      </c>
      <c r="C344" s="17" t="s">
        <v>14</v>
      </c>
      <c r="D344" s="17" t="s">
        <v>36</v>
      </c>
      <c r="E344" s="19">
        <v>1</v>
      </c>
      <c r="F344" s="20">
        <v>291.49</v>
      </c>
      <c r="G344" s="20">
        <f>TRUNC(TRUNC(E344,8)*F344,2)</f>
        <v>291.49</v>
      </c>
    </row>
    <row r="345" spans="1:7" ht="15" customHeight="1">
      <c r="A345" s="2"/>
      <c r="B345" s="2"/>
      <c r="C345" s="2"/>
      <c r="D345" s="2"/>
      <c r="E345" s="77" t="s">
        <v>346</v>
      </c>
      <c r="F345" s="77"/>
      <c r="G345" s="21">
        <f>SUM(G344:G344)</f>
        <v>291.49</v>
      </c>
    </row>
    <row r="346" spans="1:7" ht="15" customHeight="1">
      <c r="A346" s="2"/>
      <c r="B346" s="2"/>
      <c r="C346" s="2"/>
      <c r="D346" s="2"/>
      <c r="E346" s="78" t="s">
        <v>347</v>
      </c>
      <c r="F346" s="78"/>
      <c r="G346" s="5">
        <f>SUM(G342,G345)</f>
        <v>301.89</v>
      </c>
    </row>
    <row r="347" spans="1:7" ht="15" customHeight="1">
      <c r="A347" s="61"/>
      <c r="B347" s="61"/>
      <c r="C347" s="61"/>
      <c r="D347" s="61"/>
      <c r="E347" s="79" t="s">
        <v>1363</v>
      </c>
      <c r="F347" s="79"/>
      <c r="G347" s="56">
        <f>ROUND(G346*(1-$K$1),2)</f>
        <v>254.47</v>
      </c>
    </row>
    <row r="348" spans="1:7" ht="9.9499999999999993" customHeight="1">
      <c r="A348" s="2"/>
      <c r="B348" s="2"/>
      <c r="C348" s="2"/>
      <c r="D348" s="2"/>
      <c r="E348" s="74"/>
      <c r="F348" s="74"/>
      <c r="G348" s="74"/>
    </row>
    <row r="349" spans="1:7" ht="20.100000000000001" customHeight="1">
      <c r="A349" s="75" t="s">
        <v>522</v>
      </c>
      <c r="B349" s="75"/>
      <c r="C349" s="75"/>
      <c r="D349" s="75"/>
      <c r="E349" s="75"/>
      <c r="F349" s="75"/>
      <c r="G349" s="75"/>
    </row>
    <row r="350" spans="1:7" ht="15" customHeight="1">
      <c r="A350" s="76" t="s">
        <v>321</v>
      </c>
      <c r="B350" s="76"/>
      <c r="C350" s="16" t="s">
        <v>4</v>
      </c>
      <c r="D350" s="16" t="s">
        <v>322</v>
      </c>
      <c r="E350" s="16" t="s">
        <v>323</v>
      </c>
      <c r="F350" s="16" t="s">
        <v>324</v>
      </c>
      <c r="G350" s="16" t="s">
        <v>325</v>
      </c>
    </row>
    <row r="351" spans="1:7" ht="29.1" customHeight="1">
      <c r="A351" s="17" t="s">
        <v>518</v>
      </c>
      <c r="B351" s="18" t="s">
        <v>519</v>
      </c>
      <c r="C351" s="17" t="s">
        <v>14</v>
      </c>
      <c r="D351" s="17" t="s">
        <v>36</v>
      </c>
      <c r="E351" s="19">
        <v>1</v>
      </c>
      <c r="F351" s="20">
        <v>10.4</v>
      </c>
      <c r="G351" s="20">
        <f>TRUNC(TRUNC(E351,8)*F351,2)</f>
        <v>10.4</v>
      </c>
    </row>
    <row r="352" spans="1:7" ht="15" customHeight="1">
      <c r="A352" s="2"/>
      <c r="B352" s="2"/>
      <c r="C352" s="2"/>
      <c r="D352" s="2"/>
      <c r="E352" s="77" t="s">
        <v>335</v>
      </c>
      <c r="F352" s="77"/>
      <c r="G352" s="21">
        <f>SUM(G351:G351)</f>
        <v>10.4</v>
      </c>
    </row>
    <row r="353" spans="1:7" ht="15" customHeight="1">
      <c r="A353" s="76" t="s">
        <v>343</v>
      </c>
      <c r="B353" s="76"/>
      <c r="C353" s="16" t="s">
        <v>4</v>
      </c>
      <c r="D353" s="16" t="s">
        <v>322</v>
      </c>
      <c r="E353" s="16" t="s">
        <v>323</v>
      </c>
      <c r="F353" s="16" t="s">
        <v>324</v>
      </c>
      <c r="G353" s="16" t="s">
        <v>325</v>
      </c>
    </row>
    <row r="354" spans="1:7" ht="29.1" customHeight="1">
      <c r="A354" s="17" t="s">
        <v>523</v>
      </c>
      <c r="B354" s="18" t="s">
        <v>524</v>
      </c>
      <c r="C354" s="17" t="s">
        <v>14</v>
      </c>
      <c r="D354" s="17" t="s">
        <v>36</v>
      </c>
      <c r="E354" s="19">
        <v>1</v>
      </c>
      <c r="F354" s="20">
        <v>753.96</v>
      </c>
      <c r="G354" s="20">
        <f>TRUNC(TRUNC(E354,8)*F354,2)</f>
        <v>753.96</v>
      </c>
    </row>
    <row r="355" spans="1:7" ht="15" customHeight="1">
      <c r="A355" s="2"/>
      <c r="B355" s="2"/>
      <c r="C355" s="2"/>
      <c r="D355" s="2"/>
      <c r="E355" s="77" t="s">
        <v>346</v>
      </c>
      <c r="F355" s="77"/>
      <c r="G355" s="21">
        <f>SUM(G354:G354)</f>
        <v>753.96</v>
      </c>
    </row>
    <row r="356" spans="1:7" ht="15" customHeight="1">
      <c r="A356" s="2"/>
      <c r="B356" s="2"/>
      <c r="C356" s="2"/>
      <c r="D356" s="2"/>
      <c r="E356" s="78" t="s">
        <v>347</v>
      </c>
      <c r="F356" s="78"/>
      <c r="G356" s="5">
        <f>SUM(G352,G355)</f>
        <v>764.36</v>
      </c>
    </row>
    <row r="357" spans="1:7" ht="15" customHeight="1">
      <c r="A357" s="61"/>
      <c r="B357" s="61"/>
      <c r="C357" s="61"/>
      <c r="D357" s="61"/>
      <c r="E357" s="79" t="s">
        <v>1363</v>
      </c>
      <c r="F357" s="79"/>
      <c r="G357" s="56">
        <f>ROUND(G356*(1-$K$1),2)</f>
        <v>644.29999999999995</v>
      </c>
    </row>
    <row r="358" spans="1:7" ht="9.9499999999999993" customHeight="1">
      <c r="A358" s="2"/>
      <c r="B358" s="2"/>
      <c r="C358" s="2"/>
      <c r="D358" s="2"/>
      <c r="E358" s="74"/>
      <c r="F358" s="74"/>
      <c r="G358" s="74"/>
    </row>
    <row r="359" spans="1:7" ht="20.100000000000001" customHeight="1">
      <c r="A359" s="75" t="s">
        <v>525</v>
      </c>
      <c r="B359" s="75"/>
      <c r="C359" s="75"/>
      <c r="D359" s="75"/>
      <c r="E359" s="75"/>
      <c r="F359" s="75"/>
      <c r="G359" s="75"/>
    </row>
    <row r="360" spans="1:7" ht="15" customHeight="1">
      <c r="A360" s="76" t="s">
        <v>321</v>
      </c>
      <c r="B360" s="76"/>
      <c r="C360" s="16" t="s">
        <v>4</v>
      </c>
      <c r="D360" s="16" t="s">
        <v>322</v>
      </c>
      <c r="E360" s="16" t="s">
        <v>323</v>
      </c>
      <c r="F360" s="16" t="s">
        <v>324</v>
      </c>
      <c r="G360" s="16" t="s">
        <v>325</v>
      </c>
    </row>
    <row r="361" spans="1:7" ht="15" customHeight="1">
      <c r="A361" s="17" t="s">
        <v>494</v>
      </c>
      <c r="B361" s="18" t="s">
        <v>495</v>
      </c>
      <c r="C361" s="17" t="s">
        <v>14</v>
      </c>
      <c r="D361" s="17" t="s">
        <v>36</v>
      </c>
      <c r="E361" s="19">
        <v>1.9199999999999998E-2</v>
      </c>
      <c r="F361" s="20">
        <v>7.37</v>
      </c>
      <c r="G361" s="20">
        <f>TRUNC(TRUNC(E361,8)*F361,2)</f>
        <v>0.14000000000000001</v>
      </c>
    </row>
    <row r="362" spans="1:7" ht="21" customHeight="1">
      <c r="A362" s="17" t="s">
        <v>526</v>
      </c>
      <c r="B362" s="18" t="s">
        <v>527</v>
      </c>
      <c r="C362" s="17" t="s">
        <v>14</v>
      </c>
      <c r="D362" s="17" t="s">
        <v>36</v>
      </c>
      <c r="E362" s="19">
        <v>1</v>
      </c>
      <c r="F362" s="20">
        <v>389.04</v>
      </c>
      <c r="G362" s="20">
        <f>TRUNC(TRUNC(E362,8)*F362,2)</f>
        <v>389.04</v>
      </c>
    </row>
    <row r="363" spans="1:7" ht="15" customHeight="1">
      <c r="A363" s="2"/>
      <c r="B363" s="2"/>
      <c r="C363" s="2"/>
      <c r="D363" s="2"/>
      <c r="E363" s="77" t="s">
        <v>335</v>
      </c>
      <c r="F363" s="77"/>
      <c r="G363" s="21">
        <f>SUM(G361:G362)</f>
        <v>389.18</v>
      </c>
    </row>
    <row r="364" spans="1:7" ht="15" customHeight="1">
      <c r="A364" s="76" t="s">
        <v>336</v>
      </c>
      <c r="B364" s="76"/>
      <c r="C364" s="16" t="s">
        <v>4</v>
      </c>
      <c r="D364" s="16" t="s">
        <v>322</v>
      </c>
      <c r="E364" s="16" t="s">
        <v>323</v>
      </c>
      <c r="F364" s="16" t="s">
        <v>324</v>
      </c>
      <c r="G364" s="16" t="s">
        <v>325</v>
      </c>
    </row>
    <row r="365" spans="1:7" ht="21" customHeight="1">
      <c r="A365" s="17" t="s">
        <v>498</v>
      </c>
      <c r="B365" s="18" t="s">
        <v>499</v>
      </c>
      <c r="C365" s="17" t="s">
        <v>14</v>
      </c>
      <c r="D365" s="17" t="s">
        <v>339</v>
      </c>
      <c r="E365" s="19">
        <v>0.92490000000000006</v>
      </c>
      <c r="F365" s="20">
        <v>17.37</v>
      </c>
      <c r="G365" s="20">
        <f>TRUNC(TRUNC(E365,8)*F365,2)</f>
        <v>16.059999999999999</v>
      </c>
    </row>
    <row r="366" spans="1:7" ht="21" customHeight="1">
      <c r="A366" s="17" t="s">
        <v>403</v>
      </c>
      <c r="B366" s="18" t="s">
        <v>404</v>
      </c>
      <c r="C366" s="17" t="s">
        <v>14</v>
      </c>
      <c r="D366" s="17" t="s">
        <v>339</v>
      </c>
      <c r="E366" s="19">
        <v>0.92490000000000006</v>
      </c>
      <c r="F366" s="20">
        <v>21.05</v>
      </c>
      <c r="G366" s="20">
        <f>TRUNC(TRUNC(E366,8)*F366,2)</f>
        <v>19.46</v>
      </c>
    </row>
    <row r="367" spans="1:7" ht="18" customHeight="1">
      <c r="A367" s="2"/>
      <c r="B367" s="2"/>
      <c r="C367" s="2"/>
      <c r="D367" s="2"/>
      <c r="E367" s="77" t="s">
        <v>342</v>
      </c>
      <c r="F367" s="77"/>
      <c r="G367" s="21">
        <f>SUM(G365:G366)</f>
        <v>35.519999999999996</v>
      </c>
    </row>
    <row r="368" spans="1:7" ht="15" customHeight="1">
      <c r="A368" s="2"/>
      <c r="B368" s="2"/>
      <c r="C368" s="2"/>
      <c r="D368" s="2"/>
      <c r="E368" s="78" t="s">
        <v>347</v>
      </c>
      <c r="F368" s="78"/>
      <c r="G368" s="5">
        <f>SUM(G363,G367)</f>
        <v>424.7</v>
      </c>
    </row>
    <row r="369" spans="1:7" ht="15" customHeight="1">
      <c r="A369" s="61"/>
      <c r="B369" s="61"/>
      <c r="C369" s="61"/>
      <c r="D369" s="61"/>
      <c r="E369" s="79" t="s">
        <v>1363</v>
      </c>
      <c r="F369" s="79"/>
      <c r="G369" s="56">
        <f>ROUND(G368*(1-$K$1),2)</f>
        <v>357.99</v>
      </c>
    </row>
    <row r="370" spans="1:7" ht="9.9499999999999993" customHeight="1">
      <c r="A370" s="2"/>
      <c r="B370" s="2"/>
      <c r="C370" s="2"/>
      <c r="D370" s="2"/>
      <c r="E370" s="74"/>
      <c r="F370" s="74"/>
      <c r="G370" s="74"/>
    </row>
    <row r="371" spans="1:7" ht="20.100000000000001" customHeight="1">
      <c r="A371" s="75" t="s">
        <v>528</v>
      </c>
      <c r="B371" s="75"/>
      <c r="C371" s="75"/>
      <c r="D371" s="75"/>
      <c r="E371" s="75"/>
      <c r="F371" s="75"/>
      <c r="G371" s="75"/>
    </row>
    <row r="372" spans="1:7" ht="15" customHeight="1">
      <c r="A372" s="76" t="s">
        <v>321</v>
      </c>
      <c r="B372" s="76"/>
      <c r="C372" s="16" t="s">
        <v>4</v>
      </c>
      <c r="D372" s="16" t="s">
        <v>322</v>
      </c>
      <c r="E372" s="16" t="s">
        <v>323</v>
      </c>
      <c r="F372" s="16" t="s">
        <v>324</v>
      </c>
      <c r="G372" s="16" t="s">
        <v>325</v>
      </c>
    </row>
    <row r="373" spans="1:7" ht="21" customHeight="1">
      <c r="A373" s="17" t="s">
        <v>529</v>
      </c>
      <c r="B373" s="18" t="s">
        <v>530</v>
      </c>
      <c r="C373" s="17" t="s">
        <v>14</v>
      </c>
      <c r="D373" s="17" t="s">
        <v>36</v>
      </c>
      <c r="E373" s="19">
        <v>1</v>
      </c>
      <c r="F373" s="20">
        <v>97.56</v>
      </c>
      <c r="G373" s="20">
        <f>TRUNC(TRUNC(E373,8)*F373,2)</f>
        <v>97.56</v>
      </c>
    </row>
    <row r="374" spans="1:7" ht="15" customHeight="1">
      <c r="A374" s="17" t="s">
        <v>531</v>
      </c>
      <c r="B374" s="18" t="s">
        <v>532</v>
      </c>
      <c r="C374" s="17" t="s">
        <v>14</v>
      </c>
      <c r="D374" s="17" t="s">
        <v>330</v>
      </c>
      <c r="E374" s="19">
        <v>0.52710000000000001</v>
      </c>
      <c r="F374" s="20">
        <v>38.25</v>
      </c>
      <c r="G374" s="20">
        <f>TRUNC(TRUNC(E374,8)*F374,2)</f>
        <v>20.16</v>
      </c>
    </row>
    <row r="375" spans="1:7" ht="15" customHeight="1">
      <c r="A375" s="2"/>
      <c r="B375" s="2"/>
      <c r="C375" s="2"/>
      <c r="D375" s="2"/>
      <c r="E375" s="77" t="s">
        <v>335</v>
      </c>
      <c r="F375" s="77"/>
      <c r="G375" s="21">
        <f>SUM(G373:G374)</f>
        <v>117.72</v>
      </c>
    </row>
    <row r="376" spans="1:7" ht="15" customHeight="1">
      <c r="A376" s="76" t="s">
        <v>336</v>
      </c>
      <c r="B376" s="76"/>
      <c r="C376" s="16" t="s">
        <v>4</v>
      </c>
      <c r="D376" s="16" t="s">
        <v>322</v>
      </c>
      <c r="E376" s="16" t="s">
        <v>323</v>
      </c>
      <c r="F376" s="16" t="s">
        <v>324</v>
      </c>
      <c r="G376" s="16" t="s">
        <v>325</v>
      </c>
    </row>
    <row r="377" spans="1:7" ht="21" customHeight="1">
      <c r="A377" s="17" t="s">
        <v>533</v>
      </c>
      <c r="B377" s="18" t="s">
        <v>534</v>
      </c>
      <c r="C377" s="17" t="s">
        <v>14</v>
      </c>
      <c r="D377" s="17" t="s">
        <v>339</v>
      </c>
      <c r="E377" s="19">
        <v>0.8458</v>
      </c>
      <c r="F377" s="20">
        <v>21.81</v>
      </c>
      <c r="G377" s="20">
        <f>TRUNC(TRUNC(E377,8)*F377,2)</f>
        <v>18.440000000000001</v>
      </c>
    </row>
    <row r="378" spans="1:7" ht="15" customHeight="1">
      <c r="A378" s="17" t="s">
        <v>340</v>
      </c>
      <c r="B378" s="18" t="s">
        <v>341</v>
      </c>
      <c r="C378" s="17" t="s">
        <v>14</v>
      </c>
      <c r="D378" s="17" t="s">
        <v>339</v>
      </c>
      <c r="E378" s="19">
        <v>0.26650000000000001</v>
      </c>
      <c r="F378" s="20">
        <v>17.309999999999999</v>
      </c>
      <c r="G378" s="20">
        <f>TRUNC(TRUNC(E378,8)*F378,2)</f>
        <v>4.6100000000000003</v>
      </c>
    </row>
    <row r="379" spans="1:7" ht="18" customHeight="1">
      <c r="A379" s="2"/>
      <c r="B379" s="2"/>
      <c r="C379" s="2"/>
      <c r="D379" s="2"/>
      <c r="E379" s="77" t="s">
        <v>342</v>
      </c>
      <c r="F379" s="77"/>
      <c r="G379" s="21">
        <f>SUM(G377:G378)</f>
        <v>23.05</v>
      </c>
    </row>
    <row r="380" spans="1:7" ht="15" customHeight="1">
      <c r="A380" s="2"/>
      <c r="B380" s="2"/>
      <c r="C380" s="2"/>
      <c r="D380" s="2"/>
      <c r="E380" s="78" t="s">
        <v>347</v>
      </c>
      <c r="F380" s="78"/>
      <c r="G380" s="5">
        <f>SUM(G375,G379)</f>
        <v>140.77000000000001</v>
      </c>
    </row>
    <row r="381" spans="1:7" ht="15" customHeight="1">
      <c r="A381" s="61"/>
      <c r="B381" s="61"/>
      <c r="C381" s="61"/>
      <c r="D381" s="61"/>
      <c r="E381" s="79" t="s">
        <v>1363</v>
      </c>
      <c r="F381" s="79"/>
      <c r="G381" s="56">
        <f>ROUND(G380*(1-$K$1),2)</f>
        <v>118.66</v>
      </c>
    </row>
    <row r="382" spans="1:7" ht="9.9499999999999993" customHeight="1">
      <c r="A382" s="2"/>
      <c r="B382" s="2"/>
      <c r="C382" s="2"/>
      <c r="D382" s="2"/>
      <c r="E382" s="74"/>
      <c r="F382" s="74"/>
      <c r="G382" s="74"/>
    </row>
    <row r="383" spans="1:7" ht="27" customHeight="1">
      <c r="A383" s="75" t="s">
        <v>535</v>
      </c>
      <c r="B383" s="75"/>
      <c r="C383" s="75"/>
      <c r="D383" s="75"/>
      <c r="E383" s="75"/>
      <c r="F383" s="75"/>
      <c r="G383" s="75"/>
    </row>
    <row r="384" spans="1:7" ht="15" customHeight="1">
      <c r="A384" s="76" t="s">
        <v>343</v>
      </c>
      <c r="B384" s="76"/>
      <c r="C384" s="16" t="s">
        <v>4</v>
      </c>
      <c r="D384" s="16" t="s">
        <v>322</v>
      </c>
      <c r="E384" s="16" t="s">
        <v>323</v>
      </c>
      <c r="F384" s="16" t="s">
        <v>324</v>
      </c>
      <c r="G384" s="16" t="s">
        <v>325</v>
      </c>
    </row>
    <row r="385" spans="1:7" ht="21" customHeight="1">
      <c r="A385" s="17" t="s">
        <v>113</v>
      </c>
      <c r="B385" s="18" t="s">
        <v>114</v>
      </c>
      <c r="C385" s="17" t="s">
        <v>14</v>
      </c>
      <c r="D385" s="17" t="s">
        <v>36</v>
      </c>
      <c r="E385" s="19">
        <v>1</v>
      </c>
      <c r="F385" s="20">
        <v>9.43</v>
      </c>
      <c r="G385" s="20">
        <f>TRUNC(TRUNC(E385,8)*F385,2)</f>
        <v>9.43</v>
      </c>
    </row>
    <row r="386" spans="1:7" ht="29.1" customHeight="1">
      <c r="A386" s="17" t="s">
        <v>536</v>
      </c>
      <c r="B386" s="18" t="s">
        <v>537</v>
      </c>
      <c r="C386" s="17" t="s">
        <v>14</v>
      </c>
      <c r="D386" s="17" t="s">
        <v>36</v>
      </c>
      <c r="E386" s="19">
        <v>1</v>
      </c>
      <c r="F386" s="20">
        <v>144.31</v>
      </c>
      <c r="G386" s="20">
        <f>TRUNC(TRUNC(E386,8)*F386,2)</f>
        <v>144.31</v>
      </c>
    </row>
    <row r="387" spans="1:7" ht="21" customHeight="1">
      <c r="A387" s="17" t="s">
        <v>123</v>
      </c>
      <c r="B387" s="18" t="s">
        <v>124</v>
      </c>
      <c r="C387" s="17" t="s">
        <v>14</v>
      </c>
      <c r="D387" s="17" t="s">
        <v>36</v>
      </c>
      <c r="E387" s="19">
        <v>1</v>
      </c>
      <c r="F387" s="20">
        <v>20.67</v>
      </c>
      <c r="G387" s="20">
        <f>TRUNC(TRUNC(E387,8)*F387,2)</f>
        <v>20.67</v>
      </c>
    </row>
    <row r="388" spans="1:7" ht="29.1" customHeight="1">
      <c r="A388" s="17" t="s">
        <v>146</v>
      </c>
      <c r="B388" s="18" t="s">
        <v>147</v>
      </c>
      <c r="C388" s="17" t="s">
        <v>14</v>
      </c>
      <c r="D388" s="17" t="s">
        <v>36</v>
      </c>
      <c r="E388" s="19">
        <v>1</v>
      </c>
      <c r="F388" s="20">
        <v>77.58</v>
      </c>
      <c r="G388" s="20">
        <f>TRUNC(TRUNC(E388,8)*F388,2)</f>
        <v>77.58</v>
      </c>
    </row>
    <row r="389" spans="1:7" ht="29.1" customHeight="1">
      <c r="A389" s="17" t="s">
        <v>538</v>
      </c>
      <c r="B389" s="18" t="s">
        <v>539</v>
      </c>
      <c r="C389" s="17" t="s">
        <v>14</v>
      </c>
      <c r="D389" s="17" t="s">
        <v>36</v>
      </c>
      <c r="E389" s="19">
        <v>1</v>
      </c>
      <c r="F389" s="20">
        <v>8.52</v>
      </c>
      <c r="G389" s="20">
        <f>TRUNC(TRUNC(E389,8)*F389,2)</f>
        <v>8.52</v>
      </c>
    </row>
    <row r="390" spans="1:7" ht="15" customHeight="1">
      <c r="A390" s="2"/>
      <c r="B390" s="2"/>
      <c r="C390" s="2"/>
      <c r="D390" s="2"/>
      <c r="E390" s="77" t="s">
        <v>346</v>
      </c>
      <c r="F390" s="77"/>
      <c r="G390" s="21">
        <f>SUM(G385:G389)</f>
        <v>260.51</v>
      </c>
    </row>
    <row r="391" spans="1:7" ht="15" customHeight="1">
      <c r="A391" s="2"/>
      <c r="B391" s="2"/>
      <c r="C391" s="2"/>
      <c r="D391" s="2"/>
      <c r="E391" s="78" t="s">
        <v>347</v>
      </c>
      <c r="F391" s="78"/>
      <c r="G391" s="5">
        <f>SUM(G390)</f>
        <v>260.51</v>
      </c>
    </row>
    <row r="392" spans="1:7" ht="15" customHeight="1">
      <c r="A392" s="61"/>
      <c r="B392" s="61"/>
      <c r="C392" s="61"/>
      <c r="D392" s="61"/>
      <c r="E392" s="79" t="s">
        <v>1363</v>
      </c>
      <c r="F392" s="79"/>
      <c r="G392" s="56">
        <f>ROUND(G391*(1-$K$1),2)</f>
        <v>219.59</v>
      </c>
    </row>
    <row r="393" spans="1:7" ht="9.9499999999999993" customHeight="1">
      <c r="A393" s="2"/>
      <c r="B393" s="2"/>
      <c r="C393" s="2"/>
      <c r="D393" s="2"/>
      <c r="E393" s="74"/>
      <c r="F393" s="74"/>
      <c r="G393" s="74"/>
    </row>
    <row r="394" spans="1:7" ht="20.100000000000001" customHeight="1">
      <c r="A394" s="75" t="s">
        <v>540</v>
      </c>
      <c r="B394" s="75"/>
      <c r="C394" s="75"/>
      <c r="D394" s="75"/>
      <c r="E394" s="75"/>
      <c r="F394" s="75"/>
      <c r="G394" s="75"/>
    </row>
    <row r="395" spans="1:7" ht="15" customHeight="1">
      <c r="A395" s="76" t="s">
        <v>419</v>
      </c>
      <c r="B395" s="76"/>
      <c r="C395" s="16" t="s">
        <v>4</v>
      </c>
      <c r="D395" s="16" t="s">
        <v>322</v>
      </c>
      <c r="E395" s="16" t="s">
        <v>323</v>
      </c>
      <c r="F395" s="16" t="s">
        <v>324</v>
      </c>
      <c r="G395" s="16" t="s">
        <v>325</v>
      </c>
    </row>
    <row r="396" spans="1:7" ht="15" customHeight="1">
      <c r="A396" s="17" t="s">
        <v>541</v>
      </c>
      <c r="B396" s="18" t="s">
        <v>542</v>
      </c>
      <c r="C396" s="17" t="s">
        <v>24</v>
      </c>
      <c r="D396" s="17" t="s">
        <v>422</v>
      </c>
      <c r="E396" s="19">
        <v>0.5</v>
      </c>
      <c r="F396" s="20">
        <v>3.76</v>
      </c>
      <c r="G396" s="20">
        <f>ROUND(ROUND(E396,8)*F396,2)</f>
        <v>1.88</v>
      </c>
    </row>
    <row r="397" spans="1:7" ht="15" customHeight="1">
      <c r="A397" s="2"/>
      <c r="B397" s="2"/>
      <c r="C397" s="2"/>
      <c r="D397" s="2"/>
      <c r="E397" s="77" t="s">
        <v>425</v>
      </c>
      <c r="F397" s="77"/>
      <c r="G397" s="21">
        <f>SUM(G396:G396)</f>
        <v>1.88</v>
      </c>
    </row>
    <row r="398" spans="1:7" ht="15" customHeight="1">
      <c r="A398" s="76" t="s">
        <v>321</v>
      </c>
      <c r="B398" s="76"/>
      <c r="C398" s="16" t="s">
        <v>4</v>
      </c>
      <c r="D398" s="16" t="s">
        <v>322</v>
      </c>
      <c r="E398" s="16" t="s">
        <v>323</v>
      </c>
      <c r="F398" s="16" t="s">
        <v>324</v>
      </c>
      <c r="G398" s="16" t="s">
        <v>325</v>
      </c>
    </row>
    <row r="399" spans="1:7" ht="15" customHeight="1">
      <c r="A399" s="17" t="s">
        <v>543</v>
      </c>
      <c r="B399" s="18" t="s">
        <v>144</v>
      </c>
      <c r="C399" s="17" t="s">
        <v>24</v>
      </c>
      <c r="D399" s="17" t="s">
        <v>78</v>
      </c>
      <c r="E399" s="19">
        <v>1</v>
      </c>
      <c r="F399" s="20">
        <v>312.64</v>
      </c>
      <c r="G399" s="20">
        <f>ROUND(ROUND(E399,8)*F399,2)</f>
        <v>312.64</v>
      </c>
    </row>
    <row r="400" spans="1:7" ht="15" customHeight="1">
      <c r="A400" s="17" t="s">
        <v>544</v>
      </c>
      <c r="B400" s="18" t="s">
        <v>545</v>
      </c>
      <c r="C400" s="17" t="s">
        <v>24</v>
      </c>
      <c r="D400" s="17" t="s">
        <v>271</v>
      </c>
      <c r="E400" s="19">
        <v>0.42</v>
      </c>
      <c r="F400" s="20">
        <v>0.22</v>
      </c>
      <c r="G400" s="20">
        <f>ROUND(ROUND(E400,8)*F400,2)</f>
        <v>0.09</v>
      </c>
    </row>
    <row r="401" spans="1:7" ht="15" customHeight="1">
      <c r="A401" s="2"/>
      <c r="B401" s="2"/>
      <c r="C401" s="2"/>
      <c r="D401" s="2"/>
      <c r="E401" s="77" t="s">
        <v>335</v>
      </c>
      <c r="F401" s="77"/>
      <c r="G401" s="21">
        <f>SUM(G399:G400)</f>
        <v>312.72999999999996</v>
      </c>
    </row>
    <row r="402" spans="1:7" ht="15" customHeight="1">
      <c r="A402" s="76" t="s">
        <v>428</v>
      </c>
      <c r="B402" s="76"/>
      <c r="C402" s="16" t="s">
        <v>4</v>
      </c>
      <c r="D402" s="16" t="s">
        <v>322</v>
      </c>
      <c r="E402" s="16" t="s">
        <v>323</v>
      </c>
      <c r="F402" s="16" t="s">
        <v>324</v>
      </c>
      <c r="G402" s="16" t="s">
        <v>325</v>
      </c>
    </row>
    <row r="403" spans="1:7" ht="15" customHeight="1">
      <c r="A403" s="17" t="s">
        <v>546</v>
      </c>
      <c r="B403" s="18" t="s">
        <v>547</v>
      </c>
      <c r="C403" s="17" t="s">
        <v>24</v>
      </c>
      <c r="D403" s="17" t="s">
        <v>422</v>
      </c>
      <c r="E403" s="19">
        <v>0.5</v>
      </c>
      <c r="F403" s="20">
        <v>18.21</v>
      </c>
      <c r="G403" s="20">
        <f>ROUND(ROUND(E403,8)*F403,2)</f>
        <v>9.11</v>
      </c>
    </row>
    <row r="404" spans="1:7" ht="15" customHeight="1">
      <c r="A404" s="2"/>
      <c r="B404" s="2"/>
      <c r="C404" s="2"/>
      <c r="D404" s="2"/>
      <c r="E404" s="77" t="s">
        <v>433</v>
      </c>
      <c r="F404" s="77"/>
      <c r="G404" s="21">
        <f>SUM(G403:G403)</f>
        <v>9.11</v>
      </c>
    </row>
    <row r="405" spans="1:7" ht="15" customHeight="1">
      <c r="A405" s="2"/>
      <c r="B405" s="2"/>
      <c r="C405" s="2"/>
      <c r="D405" s="2"/>
      <c r="E405" s="78" t="s">
        <v>347</v>
      </c>
      <c r="F405" s="78"/>
      <c r="G405" s="5">
        <f>SUM(G397,G401,G404)</f>
        <v>323.71999999999997</v>
      </c>
    </row>
    <row r="406" spans="1:7" ht="15" customHeight="1">
      <c r="A406" s="61"/>
      <c r="B406" s="61"/>
      <c r="C406" s="61"/>
      <c r="D406" s="61"/>
      <c r="E406" s="79" t="s">
        <v>1363</v>
      </c>
      <c r="F406" s="79"/>
      <c r="G406" s="56">
        <f>ROUND(G405*(1-$K$1),2)</f>
        <v>272.87</v>
      </c>
    </row>
    <row r="407" spans="1:7" ht="9.9499999999999993" customHeight="1">
      <c r="A407" s="2"/>
      <c r="B407" s="2"/>
      <c r="C407" s="2"/>
      <c r="D407" s="2"/>
      <c r="E407" s="74"/>
      <c r="F407" s="74"/>
      <c r="G407" s="74"/>
    </row>
    <row r="408" spans="1:7" ht="20.100000000000001" customHeight="1">
      <c r="A408" s="75" t="s">
        <v>548</v>
      </c>
      <c r="B408" s="75"/>
      <c r="C408" s="75"/>
      <c r="D408" s="75"/>
      <c r="E408" s="75"/>
      <c r="F408" s="75"/>
      <c r="G408" s="75"/>
    </row>
    <row r="409" spans="1:7" ht="15" customHeight="1">
      <c r="A409" s="76" t="s">
        <v>321</v>
      </c>
      <c r="B409" s="76"/>
      <c r="C409" s="16" t="s">
        <v>4</v>
      </c>
      <c r="D409" s="16" t="s">
        <v>322</v>
      </c>
      <c r="E409" s="16" t="s">
        <v>323</v>
      </c>
      <c r="F409" s="16" t="s">
        <v>324</v>
      </c>
      <c r="G409" s="16" t="s">
        <v>325</v>
      </c>
    </row>
    <row r="410" spans="1:7" ht="15" customHeight="1">
      <c r="A410" s="17" t="s">
        <v>503</v>
      </c>
      <c r="B410" s="18" t="s">
        <v>504</v>
      </c>
      <c r="C410" s="17" t="s">
        <v>14</v>
      </c>
      <c r="D410" s="17" t="s">
        <v>36</v>
      </c>
      <c r="E410" s="19">
        <v>2.1000000000000001E-2</v>
      </c>
      <c r="F410" s="20">
        <v>2</v>
      </c>
      <c r="G410" s="20">
        <f>TRUNC(TRUNC(E410,8)*F410,2)</f>
        <v>0.04</v>
      </c>
    </row>
    <row r="411" spans="1:7" ht="29.1" customHeight="1">
      <c r="A411" s="17" t="s">
        <v>549</v>
      </c>
      <c r="B411" s="18" t="s">
        <v>550</v>
      </c>
      <c r="C411" s="17" t="s">
        <v>14</v>
      </c>
      <c r="D411" s="17" t="s">
        <v>36</v>
      </c>
      <c r="E411" s="19">
        <v>1</v>
      </c>
      <c r="F411" s="20">
        <v>75</v>
      </c>
      <c r="G411" s="20">
        <f>TRUNC(TRUNC(E411,8)*F411,2)</f>
        <v>75</v>
      </c>
    </row>
    <row r="412" spans="1:7" ht="15" customHeight="1">
      <c r="A412" s="2"/>
      <c r="B412" s="2"/>
      <c r="C412" s="2"/>
      <c r="D412" s="2"/>
      <c r="E412" s="77" t="s">
        <v>335</v>
      </c>
      <c r="F412" s="77"/>
      <c r="G412" s="21">
        <f>SUM(G410:G411)</f>
        <v>75.040000000000006</v>
      </c>
    </row>
    <row r="413" spans="1:7" ht="15" customHeight="1">
      <c r="A413" s="76" t="s">
        <v>336</v>
      </c>
      <c r="B413" s="76"/>
      <c r="C413" s="16" t="s">
        <v>4</v>
      </c>
      <c r="D413" s="16" t="s">
        <v>322</v>
      </c>
      <c r="E413" s="16" t="s">
        <v>323</v>
      </c>
      <c r="F413" s="16" t="s">
        <v>324</v>
      </c>
      <c r="G413" s="16" t="s">
        <v>325</v>
      </c>
    </row>
    <row r="414" spans="1:7" ht="21" customHeight="1">
      <c r="A414" s="17" t="s">
        <v>403</v>
      </c>
      <c r="B414" s="18" t="s">
        <v>404</v>
      </c>
      <c r="C414" s="17" t="s">
        <v>14</v>
      </c>
      <c r="D414" s="17" t="s">
        <v>339</v>
      </c>
      <c r="E414" s="19">
        <v>9.6000000000000002E-2</v>
      </c>
      <c r="F414" s="20">
        <v>21.05</v>
      </c>
      <c r="G414" s="20">
        <f>TRUNC(TRUNC(E414,8)*F414,2)</f>
        <v>2.02</v>
      </c>
    </row>
    <row r="415" spans="1:7" ht="15" customHeight="1">
      <c r="A415" s="17" t="s">
        <v>340</v>
      </c>
      <c r="B415" s="18" t="s">
        <v>341</v>
      </c>
      <c r="C415" s="17" t="s">
        <v>14</v>
      </c>
      <c r="D415" s="17" t="s">
        <v>339</v>
      </c>
      <c r="E415" s="19">
        <v>3.0300000000000001E-2</v>
      </c>
      <c r="F415" s="20">
        <v>17.309999999999999</v>
      </c>
      <c r="G415" s="20">
        <f>TRUNC(TRUNC(E415,8)*F415,2)</f>
        <v>0.52</v>
      </c>
    </row>
    <row r="416" spans="1:7" ht="18" customHeight="1">
      <c r="A416" s="2"/>
      <c r="B416" s="2"/>
      <c r="C416" s="2"/>
      <c r="D416" s="2"/>
      <c r="E416" s="77" t="s">
        <v>342</v>
      </c>
      <c r="F416" s="77"/>
      <c r="G416" s="21">
        <f>SUM(G414:G415)</f>
        <v>2.54</v>
      </c>
    </row>
    <row r="417" spans="1:7" ht="15" customHeight="1">
      <c r="A417" s="2"/>
      <c r="B417" s="2"/>
      <c r="C417" s="2"/>
      <c r="D417" s="2"/>
      <c r="E417" s="78" t="s">
        <v>347</v>
      </c>
      <c r="F417" s="78"/>
      <c r="G417" s="5">
        <f>SUM(G412,G416)</f>
        <v>77.580000000000013</v>
      </c>
    </row>
    <row r="418" spans="1:7" ht="15" customHeight="1">
      <c r="A418" s="61"/>
      <c r="B418" s="61"/>
      <c r="C418" s="61"/>
      <c r="D418" s="61"/>
      <c r="E418" s="79" t="s">
        <v>1363</v>
      </c>
      <c r="F418" s="79"/>
      <c r="G418" s="56">
        <f>ROUND(G417*(1-$K$1),2)</f>
        <v>65.39</v>
      </c>
    </row>
    <row r="419" spans="1:7" ht="9.9499999999999993" customHeight="1">
      <c r="A419" s="2"/>
      <c r="B419" s="2"/>
      <c r="C419" s="2"/>
      <c r="D419" s="2"/>
      <c r="E419" s="74"/>
      <c r="F419" s="74"/>
      <c r="G419" s="74"/>
    </row>
    <row r="420" spans="1:7" ht="20.100000000000001" customHeight="1">
      <c r="A420" s="75" t="s">
        <v>551</v>
      </c>
      <c r="B420" s="75"/>
      <c r="C420" s="75"/>
      <c r="D420" s="75"/>
      <c r="E420" s="75"/>
      <c r="F420" s="75"/>
      <c r="G420" s="75"/>
    </row>
    <row r="421" spans="1:7" ht="15" customHeight="1">
      <c r="A421" s="76" t="s">
        <v>321</v>
      </c>
      <c r="B421" s="76"/>
      <c r="C421" s="16" t="s">
        <v>4</v>
      </c>
      <c r="D421" s="16" t="s">
        <v>322</v>
      </c>
      <c r="E421" s="16" t="s">
        <v>323</v>
      </c>
      <c r="F421" s="16" t="s">
        <v>324</v>
      </c>
      <c r="G421" s="16" t="s">
        <v>325</v>
      </c>
    </row>
    <row r="422" spans="1:7" ht="15" customHeight="1">
      <c r="A422" s="17" t="s">
        <v>503</v>
      </c>
      <c r="B422" s="18" t="s">
        <v>504</v>
      </c>
      <c r="C422" s="17" t="s">
        <v>14</v>
      </c>
      <c r="D422" s="17" t="s">
        <v>36</v>
      </c>
      <c r="E422" s="19">
        <v>2.1000000000000001E-2</v>
      </c>
      <c r="F422" s="20">
        <v>2</v>
      </c>
      <c r="G422" s="20">
        <f>TRUNC(TRUNC(E422,8)*F422,2)</f>
        <v>0.04</v>
      </c>
    </row>
    <row r="423" spans="1:7" ht="29.1" customHeight="1">
      <c r="A423" s="17" t="s">
        <v>552</v>
      </c>
      <c r="B423" s="18" t="s">
        <v>553</v>
      </c>
      <c r="C423" s="17" t="s">
        <v>14</v>
      </c>
      <c r="D423" s="17" t="s">
        <v>36</v>
      </c>
      <c r="E423" s="19">
        <v>1</v>
      </c>
      <c r="F423" s="20">
        <v>52.16</v>
      </c>
      <c r="G423" s="20">
        <f>TRUNC(TRUNC(E423,8)*F423,2)</f>
        <v>52.16</v>
      </c>
    </row>
    <row r="424" spans="1:7" ht="15" customHeight="1">
      <c r="A424" s="2"/>
      <c r="B424" s="2"/>
      <c r="C424" s="2"/>
      <c r="D424" s="2"/>
      <c r="E424" s="77" t="s">
        <v>335</v>
      </c>
      <c r="F424" s="77"/>
      <c r="G424" s="21">
        <f>SUM(G422:G423)</f>
        <v>52.199999999999996</v>
      </c>
    </row>
    <row r="425" spans="1:7" ht="15" customHeight="1">
      <c r="A425" s="76" t="s">
        <v>336</v>
      </c>
      <c r="B425" s="76"/>
      <c r="C425" s="16" t="s">
        <v>4</v>
      </c>
      <c r="D425" s="16" t="s">
        <v>322</v>
      </c>
      <c r="E425" s="16" t="s">
        <v>323</v>
      </c>
      <c r="F425" s="16" t="s">
        <v>324</v>
      </c>
      <c r="G425" s="16" t="s">
        <v>325</v>
      </c>
    </row>
    <row r="426" spans="1:7" ht="21" customHeight="1">
      <c r="A426" s="17" t="s">
        <v>403</v>
      </c>
      <c r="B426" s="18" t="s">
        <v>404</v>
      </c>
      <c r="C426" s="17" t="s">
        <v>14</v>
      </c>
      <c r="D426" s="17" t="s">
        <v>339</v>
      </c>
      <c r="E426" s="19">
        <v>0.1525</v>
      </c>
      <c r="F426" s="20">
        <v>21.05</v>
      </c>
      <c r="G426" s="20">
        <f>TRUNC(TRUNC(E426,8)*F426,2)</f>
        <v>3.21</v>
      </c>
    </row>
    <row r="427" spans="1:7" ht="15" customHeight="1">
      <c r="A427" s="17" t="s">
        <v>340</v>
      </c>
      <c r="B427" s="18" t="s">
        <v>341</v>
      </c>
      <c r="C427" s="17" t="s">
        <v>14</v>
      </c>
      <c r="D427" s="17" t="s">
        <v>339</v>
      </c>
      <c r="E427" s="19">
        <v>4.8099999999999997E-2</v>
      </c>
      <c r="F427" s="20">
        <v>17.309999999999999</v>
      </c>
      <c r="G427" s="20">
        <f>TRUNC(TRUNC(E427,8)*F427,2)</f>
        <v>0.83</v>
      </c>
    </row>
    <row r="428" spans="1:7" ht="18" customHeight="1">
      <c r="A428" s="2"/>
      <c r="B428" s="2"/>
      <c r="C428" s="2"/>
      <c r="D428" s="2"/>
      <c r="E428" s="77" t="s">
        <v>342</v>
      </c>
      <c r="F428" s="77"/>
      <c r="G428" s="21">
        <f>SUM(G426:G427)</f>
        <v>4.04</v>
      </c>
    </row>
    <row r="429" spans="1:7" ht="15" customHeight="1">
      <c r="A429" s="2"/>
      <c r="B429" s="2"/>
      <c r="C429" s="2"/>
      <c r="D429" s="2"/>
      <c r="E429" s="78" t="s">
        <v>347</v>
      </c>
      <c r="F429" s="78"/>
      <c r="G429" s="5">
        <f>SUM(G424,G428)</f>
        <v>56.239999999999995</v>
      </c>
    </row>
    <row r="430" spans="1:7" ht="15" customHeight="1">
      <c r="A430" s="61"/>
      <c r="B430" s="61"/>
      <c r="C430" s="61"/>
      <c r="D430" s="61"/>
      <c r="E430" s="79" t="s">
        <v>1363</v>
      </c>
      <c r="F430" s="79"/>
      <c r="G430" s="56">
        <f>ROUND(G429*(1-$K$1),2)</f>
        <v>47.41</v>
      </c>
    </row>
    <row r="431" spans="1:7" ht="9.9499999999999993" customHeight="1">
      <c r="A431" s="2"/>
      <c r="B431" s="2"/>
      <c r="C431" s="2"/>
      <c r="D431" s="2"/>
      <c r="E431" s="74"/>
      <c r="F431" s="74"/>
      <c r="G431" s="74"/>
    </row>
    <row r="432" spans="1:7" ht="20.100000000000001" customHeight="1">
      <c r="A432" s="75" t="s">
        <v>554</v>
      </c>
      <c r="B432" s="75"/>
      <c r="C432" s="75"/>
      <c r="D432" s="75"/>
      <c r="E432" s="75"/>
      <c r="F432" s="75"/>
      <c r="G432" s="75"/>
    </row>
    <row r="433" spans="1:7" ht="15" customHeight="1">
      <c r="A433" s="76" t="s">
        <v>321</v>
      </c>
      <c r="B433" s="76"/>
      <c r="C433" s="16" t="s">
        <v>4</v>
      </c>
      <c r="D433" s="16" t="s">
        <v>322</v>
      </c>
      <c r="E433" s="16" t="s">
        <v>323</v>
      </c>
      <c r="F433" s="16" t="s">
        <v>324</v>
      </c>
      <c r="G433" s="16" t="s">
        <v>325</v>
      </c>
    </row>
    <row r="434" spans="1:7" ht="21" customHeight="1">
      <c r="A434" s="17" t="s">
        <v>555</v>
      </c>
      <c r="B434" s="18" t="s">
        <v>556</v>
      </c>
      <c r="C434" s="17" t="s">
        <v>14</v>
      </c>
      <c r="D434" s="17" t="s">
        <v>36</v>
      </c>
      <c r="E434" s="19">
        <v>1</v>
      </c>
      <c r="F434" s="20">
        <v>94.05</v>
      </c>
      <c r="G434" s="20">
        <f>TRUNC(TRUNC(E434,8)*F434,2)</f>
        <v>94.05</v>
      </c>
    </row>
    <row r="435" spans="1:7" ht="15" customHeight="1">
      <c r="A435" s="17" t="s">
        <v>503</v>
      </c>
      <c r="B435" s="18" t="s">
        <v>504</v>
      </c>
      <c r="C435" s="17" t="s">
        <v>14</v>
      </c>
      <c r="D435" s="17" t="s">
        <v>36</v>
      </c>
      <c r="E435" s="19">
        <v>2.1000000000000001E-2</v>
      </c>
      <c r="F435" s="20">
        <v>2</v>
      </c>
      <c r="G435" s="20">
        <f>TRUNC(TRUNC(E435,8)*F435,2)</f>
        <v>0.04</v>
      </c>
    </row>
    <row r="436" spans="1:7" ht="15" customHeight="1">
      <c r="A436" s="2"/>
      <c r="B436" s="2"/>
      <c r="C436" s="2"/>
      <c r="D436" s="2"/>
      <c r="E436" s="77" t="s">
        <v>335</v>
      </c>
      <c r="F436" s="77"/>
      <c r="G436" s="21">
        <f>SUM(G434:G435)</f>
        <v>94.09</v>
      </c>
    </row>
    <row r="437" spans="1:7" ht="15" customHeight="1">
      <c r="A437" s="76" t="s">
        <v>336</v>
      </c>
      <c r="B437" s="76"/>
      <c r="C437" s="16" t="s">
        <v>4</v>
      </c>
      <c r="D437" s="16" t="s">
        <v>322</v>
      </c>
      <c r="E437" s="16" t="s">
        <v>323</v>
      </c>
      <c r="F437" s="16" t="s">
        <v>324</v>
      </c>
      <c r="G437" s="16" t="s">
        <v>325</v>
      </c>
    </row>
    <row r="438" spans="1:7" ht="21" customHeight="1">
      <c r="A438" s="17" t="s">
        <v>403</v>
      </c>
      <c r="B438" s="18" t="s">
        <v>404</v>
      </c>
      <c r="C438" s="17" t="s">
        <v>14</v>
      </c>
      <c r="D438" s="17" t="s">
        <v>339</v>
      </c>
      <c r="E438" s="19">
        <v>0.44669999999999999</v>
      </c>
      <c r="F438" s="20">
        <v>21.05</v>
      </c>
      <c r="G438" s="20">
        <f>TRUNC(TRUNC(E438,8)*F438,2)</f>
        <v>9.4</v>
      </c>
    </row>
    <row r="439" spans="1:7" ht="15" customHeight="1">
      <c r="A439" s="17" t="s">
        <v>340</v>
      </c>
      <c r="B439" s="18" t="s">
        <v>341</v>
      </c>
      <c r="C439" s="17" t="s">
        <v>14</v>
      </c>
      <c r="D439" s="17" t="s">
        <v>339</v>
      </c>
      <c r="E439" s="19">
        <v>0.14069999999999999</v>
      </c>
      <c r="F439" s="20">
        <v>17.309999999999999</v>
      </c>
      <c r="G439" s="20">
        <f>TRUNC(TRUNC(E439,8)*F439,2)</f>
        <v>2.4300000000000002</v>
      </c>
    </row>
    <row r="440" spans="1:7" ht="18" customHeight="1">
      <c r="A440" s="2"/>
      <c r="B440" s="2"/>
      <c r="C440" s="2"/>
      <c r="D440" s="2"/>
      <c r="E440" s="77" t="s">
        <v>342</v>
      </c>
      <c r="F440" s="77"/>
      <c r="G440" s="21">
        <f>SUM(G438:G439)</f>
        <v>11.83</v>
      </c>
    </row>
    <row r="441" spans="1:7" ht="15" customHeight="1">
      <c r="A441" s="2"/>
      <c r="B441" s="2"/>
      <c r="C441" s="2"/>
      <c r="D441" s="2"/>
      <c r="E441" s="78" t="s">
        <v>347</v>
      </c>
      <c r="F441" s="78"/>
      <c r="G441" s="5">
        <f>SUM(G436,G440)</f>
        <v>105.92</v>
      </c>
    </row>
    <row r="442" spans="1:7" ht="15" customHeight="1">
      <c r="A442" s="61"/>
      <c r="B442" s="61"/>
      <c r="C442" s="61"/>
      <c r="D442" s="61"/>
      <c r="E442" s="79" t="s">
        <v>1363</v>
      </c>
      <c r="F442" s="79"/>
      <c r="G442" s="56">
        <f>ROUND(G441*(1-$K$1),2)</f>
        <v>89.28</v>
      </c>
    </row>
    <row r="443" spans="1:7" ht="9.9499999999999993" customHeight="1">
      <c r="A443" s="2"/>
      <c r="B443" s="2"/>
      <c r="C443" s="2"/>
      <c r="D443" s="2"/>
      <c r="E443" s="74"/>
      <c r="F443" s="74"/>
      <c r="G443" s="74"/>
    </row>
    <row r="444" spans="1:7" ht="20.100000000000001" customHeight="1">
      <c r="A444" s="75" t="s">
        <v>557</v>
      </c>
      <c r="B444" s="75"/>
      <c r="C444" s="75"/>
      <c r="D444" s="75"/>
      <c r="E444" s="75"/>
      <c r="F444" s="75"/>
      <c r="G444" s="75"/>
    </row>
    <row r="445" spans="1:7" ht="15" customHeight="1">
      <c r="A445" s="76" t="s">
        <v>321</v>
      </c>
      <c r="B445" s="76"/>
      <c r="C445" s="16" t="s">
        <v>4</v>
      </c>
      <c r="D445" s="16" t="s">
        <v>322</v>
      </c>
      <c r="E445" s="16" t="s">
        <v>323</v>
      </c>
      <c r="F445" s="16" t="s">
        <v>324</v>
      </c>
      <c r="G445" s="16" t="s">
        <v>325</v>
      </c>
    </row>
    <row r="446" spans="1:7" ht="15" customHeight="1">
      <c r="A446" s="17" t="s">
        <v>558</v>
      </c>
      <c r="B446" s="18" t="s">
        <v>559</v>
      </c>
      <c r="C446" s="17" t="s">
        <v>14</v>
      </c>
      <c r="D446" s="17" t="s">
        <v>36</v>
      </c>
      <c r="E446" s="19">
        <v>1</v>
      </c>
      <c r="F446" s="20">
        <v>24.62</v>
      </c>
      <c r="G446" s="20">
        <f>TRUNC(TRUNC(E446,8)*F446,2)</f>
        <v>24.62</v>
      </c>
    </row>
    <row r="447" spans="1:7" ht="15" customHeight="1">
      <c r="A447" s="2"/>
      <c r="B447" s="2"/>
      <c r="C447" s="2"/>
      <c r="D447" s="2"/>
      <c r="E447" s="77" t="s">
        <v>335</v>
      </c>
      <c r="F447" s="77"/>
      <c r="G447" s="21">
        <f>SUM(G446:G446)</f>
        <v>24.62</v>
      </c>
    </row>
    <row r="448" spans="1:7" ht="15" customHeight="1">
      <c r="A448" s="76" t="s">
        <v>336</v>
      </c>
      <c r="B448" s="76"/>
      <c r="C448" s="16" t="s">
        <v>4</v>
      </c>
      <c r="D448" s="16" t="s">
        <v>322</v>
      </c>
      <c r="E448" s="16" t="s">
        <v>323</v>
      </c>
      <c r="F448" s="16" t="s">
        <v>324</v>
      </c>
      <c r="G448" s="16" t="s">
        <v>325</v>
      </c>
    </row>
    <row r="449" spans="1:7" ht="21" customHeight="1">
      <c r="A449" s="17" t="s">
        <v>403</v>
      </c>
      <c r="B449" s="18" t="s">
        <v>404</v>
      </c>
      <c r="C449" s="17" t="s">
        <v>14</v>
      </c>
      <c r="D449" s="17" t="s">
        <v>339</v>
      </c>
      <c r="E449" s="19">
        <v>0.31619999999999998</v>
      </c>
      <c r="F449" s="20">
        <v>21.05</v>
      </c>
      <c r="G449" s="20">
        <f>TRUNC(TRUNC(E449,8)*F449,2)</f>
        <v>6.65</v>
      </c>
    </row>
    <row r="450" spans="1:7" ht="15" customHeight="1">
      <c r="A450" s="17" t="s">
        <v>340</v>
      </c>
      <c r="B450" s="18" t="s">
        <v>341</v>
      </c>
      <c r="C450" s="17" t="s">
        <v>14</v>
      </c>
      <c r="D450" s="17" t="s">
        <v>339</v>
      </c>
      <c r="E450" s="19">
        <v>9.9599999999999994E-2</v>
      </c>
      <c r="F450" s="20">
        <v>17.309999999999999</v>
      </c>
      <c r="G450" s="20">
        <f>TRUNC(TRUNC(E450,8)*F450,2)</f>
        <v>1.72</v>
      </c>
    </row>
    <row r="451" spans="1:7" ht="18" customHeight="1">
      <c r="A451" s="2"/>
      <c r="B451" s="2"/>
      <c r="C451" s="2"/>
      <c r="D451" s="2"/>
      <c r="E451" s="77" t="s">
        <v>342</v>
      </c>
      <c r="F451" s="77"/>
      <c r="G451" s="21">
        <f>SUM(G449:G450)</f>
        <v>8.370000000000001</v>
      </c>
    </row>
    <row r="452" spans="1:7" ht="15" customHeight="1">
      <c r="A452" s="2"/>
      <c r="B452" s="2"/>
      <c r="C452" s="2"/>
      <c r="D452" s="2"/>
      <c r="E452" s="78" t="s">
        <v>347</v>
      </c>
      <c r="F452" s="78"/>
      <c r="G452" s="5">
        <f>SUM(G447,G451)</f>
        <v>32.99</v>
      </c>
    </row>
    <row r="453" spans="1:7" ht="15" customHeight="1">
      <c r="A453" s="61"/>
      <c r="B453" s="61"/>
      <c r="C453" s="61"/>
      <c r="D453" s="61"/>
      <c r="E453" s="79" t="s">
        <v>1363</v>
      </c>
      <c r="F453" s="79"/>
      <c r="G453" s="56">
        <f>ROUND(G452*(1-$K$1),2)</f>
        <v>27.81</v>
      </c>
    </row>
    <row r="454" spans="1:7" ht="9.9499999999999993" customHeight="1">
      <c r="A454" s="2"/>
      <c r="B454" s="2"/>
      <c r="C454" s="2"/>
      <c r="D454" s="2"/>
      <c r="E454" s="74"/>
      <c r="F454" s="74"/>
      <c r="G454" s="74"/>
    </row>
    <row r="455" spans="1:7" ht="20.100000000000001" customHeight="1">
      <c r="A455" s="75" t="s">
        <v>560</v>
      </c>
      <c r="B455" s="75"/>
      <c r="C455" s="75"/>
      <c r="D455" s="75"/>
      <c r="E455" s="75"/>
      <c r="F455" s="75"/>
      <c r="G455" s="75"/>
    </row>
    <row r="456" spans="1:7" ht="15" customHeight="1">
      <c r="A456" s="76" t="s">
        <v>419</v>
      </c>
      <c r="B456" s="76"/>
      <c r="C456" s="16" t="s">
        <v>4</v>
      </c>
      <c r="D456" s="16" t="s">
        <v>322</v>
      </c>
      <c r="E456" s="16" t="s">
        <v>323</v>
      </c>
      <c r="F456" s="16" t="s">
        <v>324</v>
      </c>
      <c r="G456" s="16" t="s">
        <v>325</v>
      </c>
    </row>
    <row r="457" spans="1:7" ht="15" customHeight="1">
      <c r="A457" s="17" t="s">
        <v>541</v>
      </c>
      <c r="B457" s="18" t="s">
        <v>542</v>
      </c>
      <c r="C457" s="17" t="s">
        <v>24</v>
      </c>
      <c r="D457" s="17" t="s">
        <v>422</v>
      </c>
      <c r="E457" s="19">
        <v>0.15</v>
      </c>
      <c r="F457" s="20">
        <v>3.76</v>
      </c>
      <c r="G457" s="20">
        <f>ROUND(ROUND(E457,8)*F457,2)</f>
        <v>0.56000000000000005</v>
      </c>
    </row>
    <row r="458" spans="1:7" ht="15" customHeight="1">
      <c r="A458" s="2"/>
      <c r="B458" s="2"/>
      <c r="C458" s="2"/>
      <c r="D458" s="2"/>
      <c r="E458" s="77" t="s">
        <v>425</v>
      </c>
      <c r="F458" s="77"/>
      <c r="G458" s="21">
        <f>SUM(G457:G457)</f>
        <v>0.56000000000000005</v>
      </c>
    </row>
    <row r="459" spans="1:7" ht="15" customHeight="1">
      <c r="A459" s="76" t="s">
        <v>321</v>
      </c>
      <c r="B459" s="76"/>
      <c r="C459" s="16" t="s">
        <v>4</v>
      </c>
      <c r="D459" s="16" t="s">
        <v>322</v>
      </c>
      <c r="E459" s="16" t="s">
        <v>323</v>
      </c>
      <c r="F459" s="16" t="s">
        <v>324</v>
      </c>
      <c r="G459" s="16" t="s">
        <v>325</v>
      </c>
    </row>
    <row r="460" spans="1:7" ht="15" customHeight="1">
      <c r="A460" s="17" t="s">
        <v>561</v>
      </c>
      <c r="B460" s="18" t="s">
        <v>562</v>
      </c>
      <c r="C460" s="17" t="s">
        <v>24</v>
      </c>
      <c r="D460" s="17" t="s">
        <v>563</v>
      </c>
      <c r="E460" s="19">
        <v>1</v>
      </c>
      <c r="F460" s="20">
        <v>49.08</v>
      </c>
      <c r="G460" s="20">
        <f>ROUND(ROUND(E460,8)*F460,2)</f>
        <v>49.08</v>
      </c>
    </row>
    <row r="461" spans="1:7" ht="15" customHeight="1">
      <c r="A461" s="2"/>
      <c r="B461" s="2"/>
      <c r="C461" s="2"/>
      <c r="D461" s="2"/>
      <c r="E461" s="77" t="s">
        <v>335</v>
      </c>
      <c r="F461" s="77"/>
      <c r="G461" s="21">
        <f>SUM(G460:G460)</f>
        <v>49.08</v>
      </c>
    </row>
    <row r="462" spans="1:7" ht="15" customHeight="1">
      <c r="A462" s="76" t="s">
        <v>428</v>
      </c>
      <c r="B462" s="76"/>
      <c r="C462" s="16" t="s">
        <v>4</v>
      </c>
      <c r="D462" s="16" t="s">
        <v>322</v>
      </c>
      <c r="E462" s="16" t="s">
        <v>323</v>
      </c>
      <c r="F462" s="16" t="s">
        <v>324</v>
      </c>
      <c r="G462" s="16" t="s">
        <v>325</v>
      </c>
    </row>
    <row r="463" spans="1:7" ht="15" customHeight="1">
      <c r="A463" s="17" t="s">
        <v>546</v>
      </c>
      <c r="B463" s="18" t="s">
        <v>547</v>
      </c>
      <c r="C463" s="17" t="s">
        <v>24</v>
      </c>
      <c r="D463" s="17" t="s">
        <v>422</v>
      </c>
      <c r="E463" s="19">
        <v>0.15</v>
      </c>
      <c r="F463" s="20">
        <v>18.21</v>
      </c>
      <c r="G463" s="20">
        <f>ROUND(ROUND(E463,8)*F463,2)</f>
        <v>2.73</v>
      </c>
    </row>
    <row r="464" spans="1:7" ht="15" customHeight="1">
      <c r="A464" s="2"/>
      <c r="B464" s="2"/>
      <c r="C464" s="2"/>
      <c r="D464" s="2"/>
      <c r="E464" s="77" t="s">
        <v>433</v>
      </c>
      <c r="F464" s="77"/>
      <c r="G464" s="21">
        <f>SUM(G463:G463)</f>
        <v>2.73</v>
      </c>
    </row>
    <row r="465" spans="1:7" ht="15" customHeight="1">
      <c r="A465" s="2"/>
      <c r="B465" s="2"/>
      <c r="C465" s="2"/>
      <c r="D465" s="2"/>
      <c r="E465" s="78" t="s">
        <v>347</v>
      </c>
      <c r="F465" s="78"/>
      <c r="G465" s="5">
        <f>SUM(G458,G461,G464)</f>
        <v>52.37</v>
      </c>
    </row>
    <row r="466" spans="1:7" ht="15" customHeight="1">
      <c r="A466" s="61"/>
      <c r="B466" s="61"/>
      <c r="C466" s="61"/>
      <c r="D466" s="61"/>
      <c r="E466" s="79" t="s">
        <v>1363</v>
      </c>
      <c r="F466" s="79"/>
      <c r="G466" s="56">
        <f>ROUND(G465*(1-$K$1),2)</f>
        <v>44.14</v>
      </c>
    </row>
    <row r="467" spans="1:7" ht="9.9499999999999993" customHeight="1">
      <c r="A467" s="2"/>
      <c r="B467" s="2"/>
      <c r="C467" s="2"/>
      <c r="D467" s="2"/>
      <c r="E467" s="74"/>
      <c r="F467" s="74"/>
      <c r="G467" s="74"/>
    </row>
    <row r="468" spans="1:7" ht="20.100000000000001" customHeight="1">
      <c r="A468" s="75" t="s">
        <v>564</v>
      </c>
      <c r="B468" s="75"/>
      <c r="C468" s="75"/>
      <c r="D468" s="75"/>
      <c r="E468" s="75"/>
      <c r="F468" s="75"/>
      <c r="G468" s="75"/>
    </row>
    <row r="469" spans="1:7" ht="15" customHeight="1">
      <c r="A469" s="76" t="s">
        <v>321</v>
      </c>
      <c r="B469" s="76"/>
      <c r="C469" s="16" t="s">
        <v>4</v>
      </c>
      <c r="D469" s="16" t="s">
        <v>322</v>
      </c>
      <c r="E469" s="16" t="s">
        <v>323</v>
      </c>
      <c r="F469" s="16" t="s">
        <v>324</v>
      </c>
      <c r="G469" s="16" t="s">
        <v>325</v>
      </c>
    </row>
    <row r="470" spans="1:7" ht="15" customHeight="1">
      <c r="A470" s="17" t="s">
        <v>565</v>
      </c>
      <c r="B470" s="18" t="s">
        <v>566</v>
      </c>
      <c r="C470" s="17" t="s">
        <v>14</v>
      </c>
      <c r="D470" s="17" t="s">
        <v>36</v>
      </c>
      <c r="E470" s="19">
        <v>1</v>
      </c>
      <c r="F470" s="20">
        <v>24</v>
      </c>
      <c r="G470" s="20">
        <f>TRUNC(TRUNC(E470,8)*F470,2)</f>
        <v>24</v>
      </c>
    </row>
    <row r="471" spans="1:7" ht="15" customHeight="1">
      <c r="A471" s="2"/>
      <c r="B471" s="2"/>
      <c r="C471" s="2"/>
      <c r="D471" s="2"/>
      <c r="E471" s="77" t="s">
        <v>335</v>
      </c>
      <c r="F471" s="77"/>
      <c r="G471" s="21">
        <f>SUM(G470:G470)</f>
        <v>24</v>
      </c>
    </row>
    <row r="472" spans="1:7" ht="15" customHeight="1">
      <c r="A472" s="76" t="s">
        <v>336</v>
      </c>
      <c r="B472" s="76"/>
      <c r="C472" s="16" t="s">
        <v>4</v>
      </c>
      <c r="D472" s="16" t="s">
        <v>322</v>
      </c>
      <c r="E472" s="16" t="s">
        <v>323</v>
      </c>
      <c r="F472" s="16" t="s">
        <v>324</v>
      </c>
      <c r="G472" s="16" t="s">
        <v>325</v>
      </c>
    </row>
    <row r="473" spans="1:7" ht="21" customHeight="1">
      <c r="A473" s="17" t="s">
        <v>403</v>
      </c>
      <c r="B473" s="18" t="s">
        <v>404</v>
      </c>
      <c r="C473" s="17" t="s">
        <v>14</v>
      </c>
      <c r="D473" s="17" t="s">
        <v>339</v>
      </c>
      <c r="E473" s="19">
        <v>0.31619999999999998</v>
      </c>
      <c r="F473" s="20">
        <v>21.05</v>
      </c>
      <c r="G473" s="20">
        <f>TRUNC(TRUNC(E473,8)*F473,2)</f>
        <v>6.65</v>
      </c>
    </row>
    <row r="474" spans="1:7" ht="15" customHeight="1">
      <c r="A474" s="17" t="s">
        <v>340</v>
      </c>
      <c r="B474" s="18" t="s">
        <v>341</v>
      </c>
      <c r="C474" s="17" t="s">
        <v>14</v>
      </c>
      <c r="D474" s="17" t="s">
        <v>339</v>
      </c>
      <c r="E474" s="19">
        <v>9.9599999999999994E-2</v>
      </c>
      <c r="F474" s="20">
        <v>17.309999999999999</v>
      </c>
      <c r="G474" s="20">
        <f>TRUNC(TRUNC(E474,8)*F474,2)</f>
        <v>1.72</v>
      </c>
    </row>
    <row r="475" spans="1:7" ht="18" customHeight="1">
      <c r="A475" s="2"/>
      <c r="B475" s="2"/>
      <c r="C475" s="2"/>
      <c r="D475" s="2"/>
      <c r="E475" s="77" t="s">
        <v>342</v>
      </c>
      <c r="F475" s="77"/>
      <c r="G475" s="21">
        <f>SUM(G473:G474)</f>
        <v>8.370000000000001</v>
      </c>
    </row>
    <row r="476" spans="1:7" ht="15" customHeight="1">
      <c r="A476" s="2"/>
      <c r="B476" s="2"/>
      <c r="C476" s="2"/>
      <c r="D476" s="2"/>
      <c r="E476" s="78" t="s">
        <v>347</v>
      </c>
      <c r="F476" s="78"/>
      <c r="G476" s="5">
        <f>SUM(G471,G475)</f>
        <v>32.370000000000005</v>
      </c>
    </row>
    <row r="477" spans="1:7" ht="15" customHeight="1">
      <c r="A477" s="61"/>
      <c r="B477" s="61"/>
      <c r="C477" s="61"/>
      <c r="D477" s="61"/>
      <c r="E477" s="79" t="s">
        <v>1363</v>
      </c>
      <c r="F477" s="79"/>
      <c r="G477" s="56">
        <f>ROUND(G476*(1-$K$1),2)</f>
        <v>27.29</v>
      </c>
    </row>
    <row r="478" spans="1:7" ht="9.9499999999999993" customHeight="1">
      <c r="A478" s="2"/>
      <c r="B478" s="2"/>
      <c r="C478" s="2"/>
      <c r="D478" s="2"/>
      <c r="E478" s="74"/>
      <c r="F478" s="74"/>
      <c r="G478" s="74"/>
    </row>
    <row r="479" spans="1:7" ht="20.100000000000001" customHeight="1">
      <c r="A479" s="75" t="s">
        <v>567</v>
      </c>
      <c r="B479" s="75"/>
      <c r="C479" s="75"/>
      <c r="D479" s="75"/>
      <c r="E479" s="75"/>
      <c r="F479" s="75"/>
      <c r="G479" s="75"/>
    </row>
    <row r="480" spans="1:7" ht="15" customHeight="1">
      <c r="A480" s="76" t="s">
        <v>321</v>
      </c>
      <c r="B480" s="76"/>
      <c r="C480" s="16" t="s">
        <v>4</v>
      </c>
      <c r="D480" s="16" t="s">
        <v>322</v>
      </c>
      <c r="E480" s="16" t="s">
        <v>323</v>
      </c>
      <c r="F480" s="16" t="s">
        <v>324</v>
      </c>
      <c r="G480" s="16" t="s">
        <v>325</v>
      </c>
    </row>
    <row r="481" spans="1:7" ht="15" customHeight="1">
      <c r="A481" s="17" t="s">
        <v>568</v>
      </c>
      <c r="B481" s="18" t="s">
        <v>569</v>
      </c>
      <c r="C481" s="17" t="s">
        <v>14</v>
      </c>
      <c r="D481" s="17" t="s">
        <v>36</v>
      </c>
      <c r="E481" s="19">
        <v>1</v>
      </c>
      <c r="F481" s="20">
        <v>40</v>
      </c>
      <c r="G481" s="20">
        <f>TRUNC(TRUNC(E481,8)*F481,2)</f>
        <v>40</v>
      </c>
    </row>
    <row r="482" spans="1:7" ht="15" customHeight="1">
      <c r="A482" s="2"/>
      <c r="B482" s="2"/>
      <c r="C482" s="2"/>
      <c r="D482" s="2"/>
      <c r="E482" s="77" t="s">
        <v>335</v>
      </c>
      <c r="F482" s="77"/>
      <c r="G482" s="21">
        <f>SUM(G481:G481)</f>
        <v>40</v>
      </c>
    </row>
    <row r="483" spans="1:7" ht="15" customHeight="1">
      <c r="A483" s="76" t="s">
        <v>336</v>
      </c>
      <c r="B483" s="76"/>
      <c r="C483" s="16" t="s">
        <v>4</v>
      </c>
      <c r="D483" s="16" t="s">
        <v>322</v>
      </c>
      <c r="E483" s="16" t="s">
        <v>323</v>
      </c>
      <c r="F483" s="16" t="s">
        <v>324</v>
      </c>
      <c r="G483" s="16" t="s">
        <v>325</v>
      </c>
    </row>
    <row r="484" spans="1:7" ht="21" customHeight="1">
      <c r="A484" s="17" t="s">
        <v>403</v>
      </c>
      <c r="B484" s="18" t="s">
        <v>404</v>
      </c>
      <c r="C484" s="17" t="s">
        <v>14</v>
      </c>
      <c r="D484" s="17" t="s">
        <v>339</v>
      </c>
      <c r="E484" s="19">
        <v>0.15359999999999999</v>
      </c>
      <c r="F484" s="20">
        <v>21.05</v>
      </c>
      <c r="G484" s="20">
        <f>TRUNC(TRUNC(E484,8)*F484,2)</f>
        <v>3.23</v>
      </c>
    </row>
    <row r="485" spans="1:7" ht="15" customHeight="1">
      <c r="A485" s="17" t="s">
        <v>340</v>
      </c>
      <c r="B485" s="18" t="s">
        <v>341</v>
      </c>
      <c r="C485" s="17" t="s">
        <v>14</v>
      </c>
      <c r="D485" s="17" t="s">
        <v>339</v>
      </c>
      <c r="E485" s="19">
        <v>4.8399999999999999E-2</v>
      </c>
      <c r="F485" s="20">
        <v>17.309999999999999</v>
      </c>
      <c r="G485" s="20">
        <f>TRUNC(TRUNC(E485,8)*F485,2)</f>
        <v>0.83</v>
      </c>
    </row>
    <row r="486" spans="1:7" ht="18" customHeight="1">
      <c r="A486" s="2"/>
      <c r="B486" s="2"/>
      <c r="C486" s="2"/>
      <c r="D486" s="2"/>
      <c r="E486" s="77" t="s">
        <v>342</v>
      </c>
      <c r="F486" s="77"/>
      <c r="G486" s="21">
        <f>SUM(G484:G485)</f>
        <v>4.0599999999999996</v>
      </c>
    </row>
    <row r="487" spans="1:7" ht="15" customHeight="1">
      <c r="A487" s="2"/>
      <c r="B487" s="2"/>
      <c r="C487" s="2"/>
      <c r="D487" s="2"/>
      <c r="E487" s="78" t="s">
        <v>347</v>
      </c>
      <c r="F487" s="78"/>
      <c r="G487" s="5">
        <f>SUM(G482,G486)</f>
        <v>44.06</v>
      </c>
    </row>
    <row r="488" spans="1:7" ht="15" customHeight="1">
      <c r="A488" s="61"/>
      <c r="B488" s="61"/>
      <c r="C488" s="61"/>
      <c r="D488" s="61"/>
      <c r="E488" s="79" t="s">
        <v>1363</v>
      </c>
      <c r="F488" s="79"/>
      <c r="G488" s="56">
        <f>ROUND(G487*(1-$K$1),2)</f>
        <v>37.14</v>
      </c>
    </row>
    <row r="489" spans="1:7" ht="9.9499999999999993" customHeight="1">
      <c r="A489" s="2"/>
      <c r="B489" s="2"/>
      <c r="C489" s="2"/>
      <c r="D489" s="2"/>
      <c r="E489" s="74"/>
      <c r="F489" s="74"/>
      <c r="G489" s="74"/>
    </row>
    <row r="490" spans="1:7" ht="20.100000000000001" customHeight="1">
      <c r="A490" s="75" t="s">
        <v>570</v>
      </c>
      <c r="B490" s="75"/>
      <c r="C490" s="75"/>
      <c r="D490" s="75"/>
      <c r="E490" s="75"/>
      <c r="F490" s="75"/>
      <c r="G490" s="75"/>
    </row>
    <row r="491" spans="1:7" ht="15" customHeight="1">
      <c r="A491" s="76" t="s">
        <v>321</v>
      </c>
      <c r="B491" s="76"/>
      <c r="C491" s="16" t="s">
        <v>4</v>
      </c>
      <c r="D491" s="16" t="s">
        <v>322</v>
      </c>
      <c r="E491" s="16" t="s">
        <v>323</v>
      </c>
      <c r="F491" s="16" t="s">
        <v>324</v>
      </c>
      <c r="G491" s="16" t="s">
        <v>325</v>
      </c>
    </row>
    <row r="492" spans="1:7" ht="21" customHeight="1">
      <c r="A492" s="17" t="s">
        <v>571</v>
      </c>
      <c r="B492" s="18" t="s">
        <v>572</v>
      </c>
      <c r="C492" s="17" t="s">
        <v>14</v>
      </c>
      <c r="D492" s="17" t="s">
        <v>36</v>
      </c>
      <c r="E492" s="19">
        <v>1</v>
      </c>
      <c r="F492" s="20">
        <v>952.7</v>
      </c>
      <c r="G492" s="20">
        <f>TRUNC(TRUNC(E492,8)*F492,2)</f>
        <v>952.7</v>
      </c>
    </row>
    <row r="493" spans="1:7" ht="29.1" customHeight="1">
      <c r="A493" s="17" t="s">
        <v>401</v>
      </c>
      <c r="B493" s="18" t="s">
        <v>402</v>
      </c>
      <c r="C493" s="17" t="s">
        <v>14</v>
      </c>
      <c r="D493" s="17" t="s">
        <v>36</v>
      </c>
      <c r="E493" s="19">
        <v>8</v>
      </c>
      <c r="F493" s="20">
        <v>17.95</v>
      </c>
      <c r="G493" s="20">
        <f>TRUNC(TRUNC(E493,8)*F493,2)</f>
        <v>143.6</v>
      </c>
    </row>
    <row r="494" spans="1:7" ht="15" customHeight="1">
      <c r="A494" s="2"/>
      <c r="B494" s="2"/>
      <c r="C494" s="2"/>
      <c r="D494" s="2"/>
      <c r="E494" s="77" t="s">
        <v>335</v>
      </c>
      <c r="F494" s="77"/>
      <c r="G494" s="21">
        <f>SUM(G492:G493)</f>
        <v>1096.3</v>
      </c>
    </row>
    <row r="495" spans="1:7" ht="15" customHeight="1">
      <c r="A495" s="76" t="s">
        <v>336</v>
      </c>
      <c r="B495" s="76"/>
      <c r="C495" s="16" t="s">
        <v>4</v>
      </c>
      <c r="D495" s="16" t="s">
        <v>322</v>
      </c>
      <c r="E495" s="16" t="s">
        <v>323</v>
      </c>
      <c r="F495" s="16" t="s">
        <v>324</v>
      </c>
      <c r="G495" s="16" t="s">
        <v>325</v>
      </c>
    </row>
    <row r="496" spans="1:7" ht="21" customHeight="1">
      <c r="A496" s="17" t="s">
        <v>403</v>
      </c>
      <c r="B496" s="18" t="s">
        <v>404</v>
      </c>
      <c r="C496" s="17" t="s">
        <v>14</v>
      </c>
      <c r="D496" s="17" t="s">
        <v>339</v>
      </c>
      <c r="E496" s="19">
        <v>1.2646999999999999</v>
      </c>
      <c r="F496" s="20">
        <v>21.05</v>
      </c>
      <c r="G496" s="20">
        <f>TRUNC(TRUNC(E496,8)*F496,2)</f>
        <v>26.62</v>
      </c>
    </row>
    <row r="497" spans="1:7" ht="15" customHeight="1">
      <c r="A497" s="17" t="s">
        <v>340</v>
      </c>
      <c r="B497" s="18" t="s">
        <v>341</v>
      </c>
      <c r="C497" s="17" t="s">
        <v>14</v>
      </c>
      <c r="D497" s="17" t="s">
        <v>339</v>
      </c>
      <c r="E497" s="19">
        <v>0.39850000000000002</v>
      </c>
      <c r="F497" s="20">
        <v>17.309999999999999</v>
      </c>
      <c r="G497" s="20">
        <f>TRUNC(TRUNC(E497,8)*F497,2)</f>
        <v>6.89</v>
      </c>
    </row>
    <row r="498" spans="1:7" ht="18" customHeight="1">
      <c r="A498" s="2"/>
      <c r="B498" s="2"/>
      <c r="C498" s="2"/>
      <c r="D498" s="2"/>
      <c r="E498" s="77" t="s">
        <v>342</v>
      </c>
      <c r="F498" s="77"/>
      <c r="G498" s="21">
        <f>SUM(G496:G497)</f>
        <v>33.51</v>
      </c>
    </row>
    <row r="499" spans="1:7" ht="15" customHeight="1">
      <c r="A499" s="2"/>
      <c r="B499" s="2"/>
      <c r="C499" s="2"/>
      <c r="D499" s="2"/>
      <c r="E499" s="78" t="s">
        <v>347</v>
      </c>
      <c r="F499" s="78"/>
      <c r="G499" s="5">
        <f>SUM(G494,G498)</f>
        <v>1129.81</v>
      </c>
    </row>
    <row r="500" spans="1:7" ht="15" customHeight="1">
      <c r="A500" s="61"/>
      <c r="B500" s="61"/>
      <c r="C500" s="61"/>
      <c r="D500" s="61"/>
      <c r="E500" s="79" t="s">
        <v>1363</v>
      </c>
      <c r="F500" s="79"/>
      <c r="G500" s="56">
        <f>ROUND(G499*(1-$K$1),2)</f>
        <v>952.35</v>
      </c>
    </row>
    <row r="501" spans="1:7" ht="9.9499999999999993" customHeight="1">
      <c r="A501" s="2"/>
      <c r="B501" s="2"/>
      <c r="C501" s="2"/>
      <c r="D501" s="2"/>
      <c r="E501" s="74"/>
      <c r="F501" s="74"/>
      <c r="G501" s="74"/>
    </row>
    <row r="502" spans="1:7" ht="20.100000000000001" customHeight="1">
      <c r="A502" s="75" t="s">
        <v>573</v>
      </c>
      <c r="B502" s="75"/>
      <c r="C502" s="75"/>
      <c r="D502" s="75"/>
      <c r="E502" s="75"/>
      <c r="F502" s="75"/>
      <c r="G502" s="75"/>
    </row>
    <row r="503" spans="1:7" ht="15" customHeight="1">
      <c r="A503" s="76" t="s">
        <v>321</v>
      </c>
      <c r="B503" s="76"/>
      <c r="C503" s="16" t="s">
        <v>4</v>
      </c>
      <c r="D503" s="16" t="s">
        <v>322</v>
      </c>
      <c r="E503" s="16" t="s">
        <v>323</v>
      </c>
      <c r="F503" s="16" t="s">
        <v>324</v>
      </c>
      <c r="G503" s="16" t="s">
        <v>325</v>
      </c>
    </row>
    <row r="504" spans="1:7" ht="29.1" customHeight="1">
      <c r="A504" s="17" t="s">
        <v>574</v>
      </c>
      <c r="B504" s="18" t="s">
        <v>575</v>
      </c>
      <c r="C504" s="17" t="s">
        <v>14</v>
      </c>
      <c r="D504" s="17" t="s">
        <v>36</v>
      </c>
      <c r="E504" s="19">
        <v>1</v>
      </c>
      <c r="F504" s="20">
        <v>346.01</v>
      </c>
      <c r="G504" s="20">
        <f>TRUNC(TRUNC(E504,8)*F504,2)</f>
        <v>346.01</v>
      </c>
    </row>
    <row r="505" spans="1:7" ht="15" customHeight="1">
      <c r="A505" s="2"/>
      <c r="B505" s="2"/>
      <c r="C505" s="2"/>
      <c r="D505" s="2"/>
      <c r="E505" s="77" t="s">
        <v>335</v>
      </c>
      <c r="F505" s="77"/>
      <c r="G505" s="21">
        <f>SUM(G504:G504)</f>
        <v>346.01</v>
      </c>
    </row>
    <row r="506" spans="1:7" ht="15" customHeight="1">
      <c r="A506" s="76" t="s">
        <v>336</v>
      </c>
      <c r="B506" s="76"/>
      <c r="C506" s="16" t="s">
        <v>4</v>
      </c>
      <c r="D506" s="16" t="s">
        <v>322</v>
      </c>
      <c r="E506" s="16" t="s">
        <v>323</v>
      </c>
      <c r="F506" s="16" t="s">
        <v>324</v>
      </c>
      <c r="G506" s="16" t="s">
        <v>325</v>
      </c>
    </row>
    <row r="507" spans="1:7" ht="21" customHeight="1">
      <c r="A507" s="17" t="s">
        <v>576</v>
      </c>
      <c r="B507" s="18" t="s">
        <v>577</v>
      </c>
      <c r="C507" s="17" t="s">
        <v>14</v>
      </c>
      <c r="D507" s="17" t="s">
        <v>339</v>
      </c>
      <c r="E507" s="19">
        <v>0.48110000000000003</v>
      </c>
      <c r="F507" s="20">
        <v>18.329999999999998</v>
      </c>
      <c r="G507" s="20">
        <f>TRUNC(TRUNC(E507,8)*F507,2)</f>
        <v>8.81</v>
      </c>
    </row>
    <row r="508" spans="1:7" ht="15" customHeight="1">
      <c r="A508" s="17" t="s">
        <v>578</v>
      </c>
      <c r="B508" s="18" t="s">
        <v>579</v>
      </c>
      <c r="C508" s="17" t="s">
        <v>14</v>
      </c>
      <c r="D508" s="17" t="s">
        <v>339</v>
      </c>
      <c r="E508" s="19">
        <v>0.48110000000000003</v>
      </c>
      <c r="F508" s="20">
        <v>22.23</v>
      </c>
      <c r="G508" s="20">
        <f>TRUNC(TRUNC(E508,8)*F508,2)</f>
        <v>10.69</v>
      </c>
    </row>
    <row r="509" spans="1:7" ht="18" customHeight="1">
      <c r="A509" s="2"/>
      <c r="B509" s="2"/>
      <c r="C509" s="2"/>
      <c r="D509" s="2"/>
      <c r="E509" s="77" t="s">
        <v>342</v>
      </c>
      <c r="F509" s="77"/>
      <c r="G509" s="21">
        <f>SUM(G507:G508)</f>
        <v>19.5</v>
      </c>
    </row>
    <row r="510" spans="1:7" ht="15" customHeight="1">
      <c r="A510" s="76" t="s">
        <v>343</v>
      </c>
      <c r="B510" s="76"/>
      <c r="C510" s="16" t="s">
        <v>4</v>
      </c>
      <c r="D510" s="16" t="s">
        <v>322</v>
      </c>
      <c r="E510" s="16" t="s">
        <v>323</v>
      </c>
      <c r="F510" s="16" t="s">
        <v>324</v>
      </c>
      <c r="G510" s="16" t="s">
        <v>325</v>
      </c>
    </row>
    <row r="511" spans="1:7" ht="38.1" customHeight="1">
      <c r="A511" s="17" t="s">
        <v>580</v>
      </c>
      <c r="B511" s="18" t="s">
        <v>581</v>
      </c>
      <c r="C511" s="17" t="s">
        <v>14</v>
      </c>
      <c r="D511" s="17" t="s">
        <v>394</v>
      </c>
      <c r="E511" s="19">
        <v>1.17E-2</v>
      </c>
      <c r="F511" s="20">
        <v>636.82000000000005</v>
      </c>
      <c r="G511" s="20">
        <f>TRUNC(TRUNC(E511,8)*F511,2)</f>
        <v>7.45</v>
      </c>
    </row>
    <row r="512" spans="1:7" ht="15" customHeight="1">
      <c r="A512" s="2"/>
      <c r="B512" s="2"/>
      <c r="C512" s="2"/>
      <c r="D512" s="2"/>
      <c r="E512" s="77" t="s">
        <v>346</v>
      </c>
      <c r="F512" s="77"/>
      <c r="G512" s="21">
        <f>SUM(G511:G511)</f>
        <v>7.45</v>
      </c>
    </row>
    <row r="513" spans="1:7" ht="15" customHeight="1">
      <c r="A513" s="2"/>
      <c r="B513" s="2"/>
      <c r="C513" s="2"/>
      <c r="D513" s="2"/>
      <c r="E513" s="78" t="s">
        <v>347</v>
      </c>
      <c r="F513" s="78"/>
      <c r="G513" s="5">
        <f>SUM(G505,G509,G512)</f>
        <v>372.96</v>
      </c>
    </row>
    <row r="514" spans="1:7" ht="15" customHeight="1">
      <c r="A514" s="61"/>
      <c r="B514" s="61"/>
      <c r="C514" s="61"/>
      <c r="D514" s="61"/>
      <c r="E514" s="79" t="s">
        <v>1363</v>
      </c>
      <c r="F514" s="79"/>
      <c r="G514" s="56">
        <f>ROUND(G513*(1-$K$1),2)</f>
        <v>314.38</v>
      </c>
    </row>
    <row r="515" spans="1:7" ht="9.9499999999999993" customHeight="1">
      <c r="A515" s="2"/>
      <c r="B515" s="2"/>
      <c r="C515" s="2"/>
      <c r="D515" s="2"/>
      <c r="E515" s="74"/>
      <c r="F515" s="74"/>
      <c r="G515" s="74"/>
    </row>
    <row r="516" spans="1:7" ht="20.100000000000001" customHeight="1">
      <c r="A516" s="75" t="s">
        <v>582</v>
      </c>
      <c r="B516" s="75"/>
      <c r="C516" s="75"/>
      <c r="D516" s="75"/>
      <c r="E516" s="75"/>
      <c r="F516" s="75"/>
      <c r="G516" s="75"/>
    </row>
    <row r="517" spans="1:7" ht="15" customHeight="1">
      <c r="A517" s="76" t="s">
        <v>321</v>
      </c>
      <c r="B517" s="76"/>
      <c r="C517" s="16" t="s">
        <v>4</v>
      </c>
      <c r="D517" s="16" t="s">
        <v>322</v>
      </c>
      <c r="E517" s="16" t="s">
        <v>323</v>
      </c>
      <c r="F517" s="16" t="s">
        <v>324</v>
      </c>
      <c r="G517" s="16" t="s">
        <v>325</v>
      </c>
    </row>
    <row r="518" spans="1:7" ht="29.1" customHeight="1">
      <c r="A518" s="17" t="s">
        <v>583</v>
      </c>
      <c r="B518" s="18" t="s">
        <v>584</v>
      </c>
      <c r="C518" s="17" t="s">
        <v>14</v>
      </c>
      <c r="D518" s="17" t="s">
        <v>36</v>
      </c>
      <c r="E518" s="19">
        <v>1</v>
      </c>
      <c r="F518" s="20">
        <v>509.58</v>
      </c>
      <c r="G518" s="20">
        <f>TRUNC(TRUNC(E518,8)*F518,2)</f>
        <v>509.58</v>
      </c>
    </row>
    <row r="519" spans="1:7" ht="15" customHeight="1">
      <c r="A519" s="2"/>
      <c r="B519" s="2"/>
      <c r="C519" s="2"/>
      <c r="D519" s="2"/>
      <c r="E519" s="77" t="s">
        <v>335</v>
      </c>
      <c r="F519" s="77"/>
      <c r="G519" s="21">
        <f>SUM(G518:G518)</f>
        <v>509.58</v>
      </c>
    </row>
    <row r="520" spans="1:7" ht="15" customHeight="1">
      <c r="A520" s="76" t="s">
        <v>336</v>
      </c>
      <c r="B520" s="76"/>
      <c r="C520" s="16" t="s">
        <v>4</v>
      </c>
      <c r="D520" s="16" t="s">
        <v>322</v>
      </c>
      <c r="E520" s="16" t="s">
        <v>323</v>
      </c>
      <c r="F520" s="16" t="s">
        <v>324</v>
      </c>
      <c r="G520" s="16" t="s">
        <v>325</v>
      </c>
    </row>
    <row r="521" spans="1:7" ht="21" customHeight="1">
      <c r="A521" s="17" t="s">
        <v>576</v>
      </c>
      <c r="B521" s="18" t="s">
        <v>577</v>
      </c>
      <c r="C521" s="17" t="s">
        <v>14</v>
      </c>
      <c r="D521" s="17" t="s">
        <v>339</v>
      </c>
      <c r="E521" s="19">
        <v>0.53459999999999996</v>
      </c>
      <c r="F521" s="20">
        <v>18.329999999999998</v>
      </c>
      <c r="G521" s="20">
        <f>TRUNC(TRUNC(E521,8)*F521,2)</f>
        <v>9.7899999999999991</v>
      </c>
    </row>
    <row r="522" spans="1:7" ht="15" customHeight="1">
      <c r="A522" s="17" t="s">
        <v>578</v>
      </c>
      <c r="B522" s="18" t="s">
        <v>579</v>
      </c>
      <c r="C522" s="17" t="s">
        <v>14</v>
      </c>
      <c r="D522" s="17" t="s">
        <v>339</v>
      </c>
      <c r="E522" s="19">
        <v>0.53459999999999996</v>
      </c>
      <c r="F522" s="20">
        <v>22.23</v>
      </c>
      <c r="G522" s="20">
        <f>TRUNC(TRUNC(E522,8)*F522,2)</f>
        <v>11.88</v>
      </c>
    </row>
    <row r="523" spans="1:7" ht="18" customHeight="1">
      <c r="A523" s="2"/>
      <c r="B523" s="2"/>
      <c r="C523" s="2"/>
      <c r="D523" s="2"/>
      <c r="E523" s="77" t="s">
        <v>342</v>
      </c>
      <c r="F523" s="77"/>
      <c r="G523" s="21">
        <f>SUM(G521:G522)</f>
        <v>21.67</v>
      </c>
    </row>
    <row r="524" spans="1:7" ht="15" customHeight="1">
      <c r="A524" s="76" t="s">
        <v>343</v>
      </c>
      <c r="B524" s="76"/>
      <c r="C524" s="16" t="s">
        <v>4</v>
      </c>
      <c r="D524" s="16" t="s">
        <v>322</v>
      </c>
      <c r="E524" s="16" t="s">
        <v>323</v>
      </c>
      <c r="F524" s="16" t="s">
        <v>324</v>
      </c>
      <c r="G524" s="16" t="s">
        <v>325</v>
      </c>
    </row>
    <row r="525" spans="1:7" ht="38.1" customHeight="1">
      <c r="A525" s="17" t="s">
        <v>580</v>
      </c>
      <c r="B525" s="18" t="s">
        <v>581</v>
      </c>
      <c r="C525" s="17" t="s">
        <v>14</v>
      </c>
      <c r="D525" s="17" t="s">
        <v>394</v>
      </c>
      <c r="E525" s="19">
        <v>1.44E-2</v>
      </c>
      <c r="F525" s="20">
        <v>636.82000000000005</v>
      </c>
      <c r="G525" s="20">
        <f>TRUNC(TRUNC(E525,8)*F525,2)</f>
        <v>9.17</v>
      </c>
    </row>
    <row r="526" spans="1:7" ht="15" customHeight="1">
      <c r="A526" s="2"/>
      <c r="B526" s="2"/>
      <c r="C526" s="2"/>
      <c r="D526" s="2"/>
      <c r="E526" s="77" t="s">
        <v>346</v>
      </c>
      <c r="F526" s="77"/>
      <c r="G526" s="21">
        <f>SUM(G525:G525)</f>
        <v>9.17</v>
      </c>
    </row>
    <row r="527" spans="1:7" ht="15" customHeight="1">
      <c r="A527" s="2"/>
      <c r="B527" s="2"/>
      <c r="C527" s="2"/>
      <c r="D527" s="2"/>
      <c r="E527" s="78" t="s">
        <v>347</v>
      </c>
      <c r="F527" s="78"/>
      <c r="G527" s="5">
        <f>SUM(G519,G523,G526)</f>
        <v>540.41999999999996</v>
      </c>
    </row>
    <row r="528" spans="1:7" ht="15" customHeight="1">
      <c r="A528" s="61"/>
      <c r="B528" s="61"/>
      <c r="C528" s="61"/>
      <c r="D528" s="61"/>
      <c r="E528" s="79" t="s">
        <v>1363</v>
      </c>
      <c r="F528" s="79"/>
      <c r="G528" s="56">
        <f>ROUND(G527*(1-$K$1),2)</f>
        <v>455.54</v>
      </c>
    </row>
    <row r="529" spans="1:7" ht="9.9499999999999993" customHeight="1">
      <c r="A529" s="2"/>
      <c r="B529" s="2"/>
      <c r="C529" s="2"/>
      <c r="D529" s="2"/>
      <c r="E529" s="74"/>
      <c r="F529" s="74"/>
      <c r="G529" s="74"/>
    </row>
    <row r="530" spans="1:7" ht="20.100000000000001" customHeight="1">
      <c r="A530" s="75" t="s">
        <v>585</v>
      </c>
      <c r="B530" s="75"/>
      <c r="C530" s="75"/>
      <c r="D530" s="75"/>
      <c r="E530" s="75"/>
      <c r="F530" s="75"/>
      <c r="G530" s="75"/>
    </row>
    <row r="531" spans="1:7" ht="15" customHeight="1">
      <c r="A531" s="76" t="s">
        <v>321</v>
      </c>
      <c r="B531" s="76"/>
      <c r="C531" s="16" t="s">
        <v>4</v>
      </c>
      <c r="D531" s="16" t="s">
        <v>322</v>
      </c>
      <c r="E531" s="16" t="s">
        <v>323</v>
      </c>
      <c r="F531" s="16" t="s">
        <v>324</v>
      </c>
      <c r="G531" s="16" t="s">
        <v>325</v>
      </c>
    </row>
    <row r="532" spans="1:7" ht="15" customHeight="1">
      <c r="A532" s="17" t="s">
        <v>586</v>
      </c>
      <c r="B532" s="18" t="s">
        <v>587</v>
      </c>
      <c r="C532" s="17" t="s">
        <v>182</v>
      </c>
      <c r="D532" s="17" t="s">
        <v>36</v>
      </c>
      <c r="E532" s="19">
        <v>1</v>
      </c>
      <c r="F532" s="22">
        <v>63.01</v>
      </c>
      <c r="G532" s="22">
        <f>ROUND(ROUND(E532,8)*F532,4)</f>
        <v>63.01</v>
      </c>
    </row>
    <row r="533" spans="1:7" ht="15" customHeight="1">
      <c r="A533" s="2"/>
      <c r="B533" s="2"/>
      <c r="C533" s="2"/>
      <c r="D533" s="2"/>
      <c r="E533" s="77" t="s">
        <v>335</v>
      </c>
      <c r="F533" s="77"/>
      <c r="G533" s="23">
        <f>SUM(G532:G532)</f>
        <v>63.01</v>
      </c>
    </row>
    <row r="534" spans="1:7" ht="15" customHeight="1">
      <c r="A534" s="76" t="s">
        <v>428</v>
      </c>
      <c r="B534" s="76"/>
      <c r="C534" s="16" t="s">
        <v>4</v>
      </c>
      <c r="D534" s="16" t="s">
        <v>322</v>
      </c>
      <c r="E534" s="16" t="s">
        <v>323</v>
      </c>
      <c r="F534" s="16" t="s">
        <v>324</v>
      </c>
      <c r="G534" s="16" t="s">
        <v>325</v>
      </c>
    </row>
    <row r="535" spans="1:7" ht="15" customHeight="1">
      <c r="A535" s="17" t="s">
        <v>588</v>
      </c>
      <c r="B535" s="18" t="s">
        <v>589</v>
      </c>
      <c r="C535" s="17" t="s">
        <v>182</v>
      </c>
      <c r="D535" s="17" t="s">
        <v>339</v>
      </c>
      <c r="E535" s="19">
        <v>1</v>
      </c>
      <c r="F535" s="22">
        <v>19.100000000000001</v>
      </c>
      <c r="G535" s="22">
        <f>ROUND(ROUND(E535,8)*F535,4)</f>
        <v>19.100000000000001</v>
      </c>
    </row>
    <row r="536" spans="1:7" ht="15" customHeight="1">
      <c r="A536" s="17" t="s">
        <v>590</v>
      </c>
      <c r="B536" s="18" t="s">
        <v>591</v>
      </c>
      <c r="C536" s="17" t="s">
        <v>182</v>
      </c>
      <c r="D536" s="17" t="s">
        <v>339</v>
      </c>
      <c r="E536" s="19">
        <v>1</v>
      </c>
      <c r="F536" s="22">
        <v>24.15</v>
      </c>
      <c r="G536" s="22">
        <f>ROUND(ROUND(E536,8)*F536,4)</f>
        <v>24.15</v>
      </c>
    </row>
    <row r="537" spans="1:7" ht="15" customHeight="1">
      <c r="A537" s="2"/>
      <c r="B537" s="2"/>
      <c r="C537" s="2"/>
      <c r="D537" s="2"/>
      <c r="E537" s="77" t="s">
        <v>433</v>
      </c>
      <c r="F537" s="77"/>
      <c r="G537" s="23">
        <f>SUM(G535:G536)</f>
        <v>43.25</v>
      </c>
    </row>
    <row r="538" spans="1:7" ht="15" customHeight="1">
      <c r="A538" s="2"/>
      <c r="B538" s="2"/>
      <c r="C538" s="2"/>
      <c r="D538" s="2"/>
      <c r="E538" s="78" t="s">
        <v>347</v>
      </c>
      <c r="F538" s="78"/>
      <c r="G538" s="5">
        <f>SUM(G533,G537)</f>
        <v>106.25999999999999</v>
      </c>
    </row>
    <row r="539" spans="1:7" ht="15" customHeight="1">
      <c r="A539" s="61"/>
      <c r="B539" s="61"/>
      <c r="C539" s="61"/>
      <c r="D539" s="61"/>
      <c r="E539" s="79" t="s">
        <v>1363</v>
      </c>
      <c r="F539" s="79"/>
      <c r="G539" s="56">
        <f>ROUND(G538*(1-$K$1),2)</f>
        <v>89.57</v>
      </c>
    </row>
    <row r="540" spans="1:7" ht="9.9499999999999993" customHeight="1">
      <c r="A540" s="2"/>
      <c r="B540" s="2"/>
      <c r="C540" s="2"/>
      <c r="D540" s="2"/>
      <c r="E540" s="74"/>
      <c r="F540" s="74"/>
      <c r="G540" s="74"/>
    </row>
    <row r="541" spans="1:7" ht="20.100000000000001" customHeight="1">
      <c r="A541" s="75" t="s">
        <v>592</v>
      </c>
      <c r="B541" s="75"/>
      <c r="C541" s="75"/>
      <c r="D541" s="75"/>
      <c r="E541" s="75"/>
      <c r="F541" s="75"/>
      <c r="G541" s="75"/>
    </row>
    <row r="542" spans="1:7" ht="15" customHeight="1">
      <c r="A542" s="76" t="s">
        <v>419</v>
      </c>
      <c r="B542" s="76"/>
      <c r="C542" s="16" t="s">
        <v>4</v>
      </c>
      <c r="D542" s="16" t="s">
        <v>322</v>
      </c>
      <c r="E542" s="16" t="s">
        <v>323</v>
      </c>
      <c r="F542" s="16" t="s">
        <v>324</v>
      </c>
      <c r="G542" s="16" t="s">
        <v>325</v>
      </c>
    </row>
    <row r="543" spans="1:7" ht="15" customHeight="1">
      <c r="A543" s="17" t="s">
        <v>593</v>
      </c>
      <c r="B543" s="18" t="s">
        <v>594</v>
      </c>
      <c r="C543" s="17" t="s">
        <v>24</v>
      </c>
      <c r="D543" s="17" t="s">
        <v>422</v>
      </c>
      <c r="E543" s="19">
        <v>0.3</v>
      </c>
      <c r="F543" s="20">
        <v>3.69</v>
      </c>
      <c r="G543" s="20">
        <f>ROUND(ROUND(E543,8)*F543,2)</f>
        <v>1.1100000000000001</v>
      </c>
    </row>
    <row r="544" spans="1:7" ht="15" customHeight="1">
      <c r="A544" s="17" t="s">
        <v>423</v>
      </c>
      <c r="B544" s="18" t="s">
        <v>424</v>
      </c>
      <c r="C544" s="17" t="s">
        <v>24</v>
      </c>
      <c r="D544" s="17" t="s">
        <v>422</v>
      </c>
      <c r="E544" s="19">
        <v>0.3</v>
      </c>
      <c r="F544" s="20">
        <v>3.83</v>
      </c>
      <c r="G544" s="20">
        <f>ROUND(ROUND(E544,8)*F544,2)</f>
        <v>1.1499999999999999</v>
      </c>
    </row>
    <row r="545" spans="1:7" ht="15" customHeight="1">
      <c r="A545" s="2"/>
      <c r="B545" s="2"/>
      <c r="C545" s="2"/>
      <c r="D545" s="2"/>
      <c r="E545" s="77" t="s">
        <v>425</v>
      </c>
      <c r="F545" s="77"/>
      <c r="G545" s="21">
        <f>SUM(G543:G544)</f>
        <v>2.2599999999999998</v>
      </c>
    </row>
    <row r="546" spans="1:7" ht="15" customHeight="1">
      <c r="A546" s="76" t="s">
        <v>321</v>
      </c>
      <c r="B546" s="76"/>
      <c r="C546" s="16" t="s">
        <v>4</v>
      </c>
      <c r="D546" s="16" t="s">
        <v>322</v>
      </c>
      <c r="E546" s="16" t="s">
        <v>323</v>
      </c>
      <c r="F546" s="16" t="s">
        <v>324</v>
      </c>
      <c r="G546" s="16" t="s">
        <v>325</v>
      </c>
    </row>
    <row r="547" spans="1:7" ht="21" customHeight="1">
      <c r="A547" s="17" t="s">
        <v>595</v>
      </c>
      <c r="B547" s="18" t="s">
        <v>596</v>
      </c>
      <c r="C547" s="17" t="s">
        <v>24</v>
      </c>
      <c r="D547" s="17" t="s">
        <v>78</v>
      </c>
      <c r="E547" s="19">
        <v>1</v>
      </c>
      <c r="F547" s="20">
        <v>10</v>
      </c>
      <c r="G547" s="20">
        <f>ROUND(ROUND(E547,8)*F547,2)</f>
        <v>10</v>
      </c>
    </row>
    <row r="548" spans="1:7" ht="15" customHeight="1">
      <c r="A548" s="2"/>
      <c r="B548" s="2"/>
      <c r="C548" s="2"/>
      <c r="D548" s="2"/>
      <c r="E548" s="77" t="s">
        <v>335</v>
      </c>
      <c r="F548" s="77"/>
      <c r="G548" s="21">
        <f>SUM(G547:G547)</f>
        <v>10</v>
      </c>
    </row>
    <row r="549" spans="1:7" ht="15" customHeight="1">
      <c r="A549" s="76" t="s">
        <v>428</v>
      </c>
      <c r="B549" s="76"/>
      <c r="C549" s="16" t="s">
        <v>4</v>
      </c>
      <c r="D549" s="16" t="s">
        <v>322</v>
      </c>
      <c r="E549" s="16" t="s">
        <v>323</v>
      </c>
      <c r="F549" s="16" t="s">
        <v>324</v>
      </c>
      <c r="G549" s="16" t="s">
        <v>325</v>
      </c>
    </row>
    <row r="550" spans="1:7" ht="15" customHeight="1">
      <c r="A550" s="17" t="s">
        <v>597</v>
      </c>
      <c r="B550" s="18" t="s">
        <v>598</v>
      </c>
      <c r="C550" s="17" t="s">
        <v>24</v>
      </c>
      <c r="D550" s="17" t="s">
        <v>422</v>
      </c>
      <c r="E550" s="19">
        <v>0.3</v>
      </c>
      <c r="F550" s="20">
        <v>18.21</v>
      </c>
      <c r="G550" s="20">
        <f>ROUND(ROUND(E550,8)*F550,2)</f>
        <v>5.46</v>
      </c>
    </row>
    <row r="551" spans="1:7" ht="15" customHeight="1">
      <c r="A551" s="17" t="s">
        <v>431</v>
      </c>
      <c r="B551" s="18" t="s">
        <v>432</v>
      </c>
      <c r="C551" s="17" t="s">
        <v>24</v>
      </c>
      <c r="D551" s="17" t="s">
        <v>422</v>
      </c>
      <c r="E551" s="19">
        <v>0.3</v>
      </c>
      <c r="F551" s="20">
        <v>13.65</v>
      </c>
      <c r="G551" s="20">
        <f>ROUND(ROUND(E551,8)*F551,2)</f>
        <v>4.0999999999999996</v>
      </c>
    </row>
    <row r="552" spans="1:7" ht="15" customHeight="1">
      <c r="A552" s="2"/>
      <c r="B552" s="2"/>
      <c r="C552" s="2"/>
      <c r="D552" s="2"/>
      <c r="E552" s="77" t="s">
        <v>433</v>
      </c>
      <c r="F552" s="77"/>
      <c r="G552" s="21">
        <f>SUM(G550:G551)</f>
        <v>9.5599999999999987</v>
      </c>
    </row>
    <row r="553" spans="1:7" ht="15" customHeight="1">
      <c r="A553" s="2"/>
      <c r="B553" s="2"/>
      <c r="C553" s="2"/>
      <c r="D553" s="2"/>
      <c r="E553" s="78" t="s">
        <v>347</v>
      </c>
      <c r="F553" s="78"/>
      <c r="G553" s="5">
        <f>SUM(G545,G548,G552)</f>
        <v>21.82</v>
      </c>
    </row>
    <row r="554" spans="1:7" ht="15" customHeight="1">
      <c r="A554" s="61"/>
      <c r="B554" s="61"/>
      <c r="C554" s="61"/>
      <c r="D554" s="61"/>
      <c r="E554" s="79" t="s">
        <v>1363</v>
      </c>
      <c r="F554" s="79"/>
      <c r="G554" s="56">
        <f>ROUND(G553*(1-$K$1),2)</f>
        <v>18.39</v>
      </c>
    </row>
    <row r="555" spans="1:7" ht="9.9499999999999993" customHeight="1">
      <c r="A555" s="2"/>
      <c r="B555" s="2"/>
      <c r="C555" s="2"/>
      <c r="D555" s="2"/>
      <c r="E555" s="74"/>
      <c r="F555" s="74"/>
      <c r="G555" s="74"/>
    </row>
    <row r="556" spans="1:7" ht="20.100000000000001" customHeight="1">
      <c r="A556" s="75" t="s">
        <v>599</v>
      </c>
      <c r="B556" s="75"/>
      <c r="C556" s="75"/>
      <c r="D556" s="75"/>
      <c r="E556" s="75"/>
      <c r="F556" s="75"/>
      <c r="G556" s="75"/>
    </row>
    <row r="557" spans="1:7" ht="15" customHeight="1">
      <c r="A557" s="76" t="s">
        <v>419</v>
      </c>
      <c r="B557" s="76"/>
      <c r="C557" s="16" t="s">
        <v>4</v>
      </c>
      <c r="D557" s="16" t="s">
        <v>322</v>
      </c>
      <c r="E557" s="16" t="s">
        <v>323</v>
      </c>
      <c r="F557" s="16" t="s">
        <v>324</v>
      </c>
      <c r="G557" s="16" t="s">
        <v>325</v>
      </c>
    </row>
    <row r="558" spans="1:7" ht="15" customHeight="1">
      <c r="A558" s="17" t="s">
        <v>593</v>
      </c>
      <c r="B558" s="18" t="s">
        <v>594</v>
      </c>
      <c r="C558" s="17" t="s">
        <v>24</v>
      </c>
      <c r="D558" s="17" t="s">
        <v>422</v>
      </c>
      <c r="E558" s="19">
        <v>0.3</v>
      </c>
      <c r="F558" s="20">
        <v>3.69</v>
      </c>
      <c r="G558" s="20">
        <f>ROUND(ROUND(E558,8)*F558,2)</f>
        <v>1.1100000000000001</v>
      </c>
    </row>
    <row r="559" spans="1:7" ht="15" customHeight="1">
      <c r="A559" s="17" t="s">
        <v>423</v>
      </c>
      <c r="B559" s="18" t="s">
        <v>424</v>
      </c>
      <c r="C559" s="17" t="s">
        <v>24</v>
      </c>
      <c r="D559" s="17" t="s">
        <v>422</v>
      </c>
      <c r="E559" s="19">
        <v>0.3</v>
      </c>
      <c r="F559" s="20">
        <v>3.83</v>
      </c>
      <c r="G559" s="20">
        <f>ROUND(ROUND(E559,8)*F559,2)</f>
        <v>1.1499999999999999</v>
      </c>
    </row>
    <row r="560" spans="1:7" ht="15" customHeight="1">
      <c r="A560" s="2"/>
      <c r="B560" s="2"/>
      <c r="C560" s="2"/>
      <c r="D560" s="2"/>
      <c r="E560" s="77" t="s">
        <v>425</v>
      </c>
      <c r="F560" s="77"/>
      <c r="G560" s="21">
        <f>SUM(G558:G559)</f>
        <v>2.2599999999999998</v>
      </c>
    </row>
    <row r="561" spans="1:7" ht="15" customHeight="1">
      <c r="A561" s="76" t="s">
        <v>321</v>
      </c>
      <c r="B561" s="76"/>
      <c r="C561" s="16" t="s">
        <v>4</v>
      </c>
      <c r="D561" s="16" t="s">
        <v>322</v>
      </c>
      <c r="E561" s="16" t="s">
        <v>323</v>
      </c>
      <c r="F561" s="16" t="s">
        <v>324</v>
      </c>
      <c r="G561" s="16" t="s">
        <v>325</v>
      </c>
    </row>
    <row r="562" spans="1:7" ht="29.1" customHeight="1">
      <c r="A562" s="17" t="s">
        <v>600</v>
      </c>
      <c r="B562" s="18" t="s">
        <v>601</v>
      </c>
      <c r="C562" s="17" t="s">
        <v>24</v>
      </c>
      <c r="D562" s="17" t="s">
        <v>78</v>
      </c>
      <c r="E562" s="19">
        <v>1</v>
      </c>
      <c r="F562" s="20">
        <v>6</v>
      </c>
      <c r="G562" s="20">
        <f>ROUND(ROUND(E562,8)*F562,2)</f>
        <v>6</v>
      </c>
    </row>
    <row r="563" spans="1:7" ht="15" customHeight="1">
      <c r="A563" s="2"/>
      <c r="B563" s="2"/>
      <c r="C563" s="2"/>
      <c r="D563" s="2"/>
      <c r="E563" s="77" t="s">
        <v>335</v>
      </c>
      <c r="F563" s="77"/>
      <c r="G563" s="21">
        <f>SUM(G562:G562)</f>
        <v>6</v>
      </c>
    </row>
    <row r="564" spans="1:7" ht="15" customHeight="1">
      <c r="A564" s="76" t="s">
        <v>428</v>
      </c>
      <c r="B564" s="76"/>
      <c r="C564" s="16" t="s">
        <v>4</v>
      </c>
      <c r="D564" s="16" t="s">
        <v>322</v>
      </c>
      <c r="E564" s="16" t="s">
        <v>323</v>
      </c>
      <c r="F564" s="16" t="s">
        <v>324</v>
      </c>
      <c r="G564" s="16" t="s">
        <v>325</v>
      </c>
    </row>
    <row r="565" spans="1:7" ht="15" customHeight="1">
      <c r="A565" s="17" t="s">
        <v>597</v>
      </c>
      <c r="B565" s="18" t="s">
        <v>598</v>
      </c>
      <c r="C565" s="17" t="s">
        <v>24</v>
      </c>
      <c r="D565" s="17" t="s">
        <v>422</v>
      </c>
      <c r="E565" s="19">
        <v>0.3</v>
      </c>
      <c r="F565" s="20">
        <v>18.21</v>
      </c>
      <c r="G565" s="20">
        <f>ROUND(ROUND(E565,8)*F565,2)</f>
        <v>5.46</v>
      </c>
    </row>
    <row r="566" spans="1:7" ht="15" customHeight="1">
      <c r="A566" s="17" t="s">
        <v>431</v>
      </c>
      <c r="B566" s="18" t="s">
        <v>432</v>
      </c>
      <c r="C566" s="17" t="s">
        <v>24</v>
      </c>
      <c r="D566" s="17" t="s">
        <v>422</v>
      </c>
      <c r="E566" s="19">
        <v>0.3</v>
      </c>
      <c r="F566" s="20">
        <v>13.65</v>
      </c>
      <c r="G566" s="20">
        <f>ROUND(ROUND(E566,8)*F566,2)</f>
        <v>4.0999999999999996</v>
      </c>
    </row>
    <row r="567" spans="1:7" ht="15" customHeight="1">
      <c r="A567" s="2"/>
      <c r="B567" s="2"/>
      <c r="C567" s="2"/>
      <c r="D567" s="2"/>
      <c r="E567" s="77" t="s">
        <v>433</v>
      </c>
      <c r="F567" s="77"/>
      <c r="G567" s="21">
        <f>SUM(G565:G566)</f>
        <v>9.5599999999999987</v>
      </c>
    </row>
    <row r="568" spans="1:7" ht="15" customHeight="1">
      <c r="A568" s="2"/>
      <c r="B568" s="2"/>
      <c r="C568" s="2"/>
      <c r="D568" s="2"/>
      <c r="E568" s="78" t="s">
        <v>347</v>
      </c>
      <c r="F568" s="78"/>
      <c r="G568" s="5">
        <f>SUM(G560,G563,G567)</f>
        <v>17.82</v>
      </c>
    </row>
    <row r="569" spans="1:7" ht="15" customHeight="1">
      <c r="A569" s="61"/>
      <c r="B569" s="61"/>
      <c r="C569" s="61"/>
      <c r="D569" s="61"/>
      <c r="E569" s="79" t="s">
        <v>1363</v>
      </c>
      <c r="F569" s="79"/>
      <c r="G569" s="56">
        <f>ROUND(G568*(1-$K$1),2)</f>
        <v>15.02</v>
      </c>
    </row>
    <row r="570" spans="1:7" ht="9.9499999999999993" customHeight="1">
      <c r="A570" s="2"/>
      <c r="B570" s="2"/>
      <c r="C570" s="2"/>
      <c r="D570" s="2"/>
      <c r="E570" s="74"/>
      <c r="F570" s="74"/>
      <c r="G570" s="74"/>
    </row>
    <row r="571" spans="1:7" ht="20.100000000000001" customHeight="1">
      <c r="A571" s="75" t="s">
        <v>602</v>
      </c>
      <c r="B571" s="75"/>
      <c r="C571" s="75"/>
      <c r="D571" s="75"/>
      <c r="E571" s="75"/>
      <c r="F571" s="75"/>
      <c r="G571" s="75"/>
    </row>
    <row r="572" spans="1:7" ht="15" customHeight="1">
      <c r="A572" s="76" t="s">
        <v>419</v>
      </c>
      <c r="B572" s="76"/>
      <c r="C572" s="16" t="s">
        <v>4</v>
      </c>
      <c r="D572" s="16" t="s">
        <v>322</v>
      </c>
      <c r="E572" s="16" t="s">
        <v>323</v>
      </c>
      <c r="F572" s="16" t="s">
        <v>324</v>
      </c>
      <c r="G572" s="16" t="s">
        <v>325</v>
      </c>
    </row>
    <row r="573" spans="1:7" ht="15" customHeight="1">
      <c r="A573" s="17" t="s">
        <v>593</v>
      </c>
      <c r="B573" s="18" t="s">
        <v>594</v>
      </c>
      <c r="C573" s="17" t="s">
        <v>24</v>
      </c>
      <c r="D573" s="17" t="s">
        <v>422</v>
      </c>
      <c r="E573" s="19">
        <v>0.3</v>
      </c>
      <c r="F573" s="20">
        <v>3.69</v>
      </c>
      <c r="G573" s="20">
        <f>ROUND(ROUND(E573,8)*F573,2)</f>
        <v>1.1100000000000001</v>
      </c>
    </row>
    <row r="574" spans="1:7" ht="15" customHeight="1">
      <c r="A574" s="17" t="s">
        <v>423</v>
      </c>
      <c r="B574" s="18" t="s">
        <v>424</v>
      </c>
      <c r="C574" s="17" t="s">
        <v>24</v>
      </c>
      <c r="D574" s="17" t="s">
        <v>422</v>
      </c>
      <c r="E574" s="19">
        <v>0.3</v>
      </c>
      <c r="F574" s="20">
        <v>3.83</v>
      </c>
      <c r="G574" s="20">
        <f>ROUND(ROUND(E574,8)*F574,2)</f>
        <v>1.1499999999999999</v>
      </c>
    </row>
    <row r="575" spans="1:7" ht="15" customHeight="1">
      <c r="A575" s="2"/>
      <c r="B575" s="2"/>
      <c r="C575" s="2"/>
      <c r="D575" s="2"/>
      <c r="E575" s="77" t="s">
        <v>425</v>
      </c>
      <c r="F575" s="77"/>
      <c r="G575" s="21">
        <f>SUM(G573:G574)</f>
        <v>2.2599999999999998</v>
      </c>
    </row>
    <row r="576" spans="1:7" ht="15" customHeight="1">
      <c r="A576" s="76" t="s">
        <v>321</v>
      </c>
      <c r="B576" s="76"/>
      <c r="C576" s="16" t="s">
        <v>4</v>
      </c>
      <c r="D576" s="16" t="s">
        <v>322</v>
      </c>
      <c r="E576" s="16" t="s">
        <v>323</v>
      </c>
      <c r="F576" s="16" t="s">
        <v>324</v>
      </c>
      <c r="G576" s="16" t="s">
        <v>325</v>
      </c>
    </row>
    <row r="577" spans="1:7" ht="21" customHeight="1">
      <c r="A577" s="17" t="s">
        <v>603</v>
      </c>
      <c r="B577" s="18" t="s">
        <v>604</v>
      </c>
      <c r="C577" s="17" t="s">
        <v>24</v>
      </c>
      <c r="D577" s="17" t="s">
        <v>78</v>
      </c>
      <c r="E577" s="19">
        <v>1</v>
      </c>
      <c r="F577" s="20">
        <v>10</v>
      </c>
      <c r="G577" s="20">
        <f>ROUND(ROUND(E577,8)*F577,2)</f>
        <v>10</v>
      </c>
    </row>
    <row r="578" spans="1:7" ht="15" customHeight="1">
      <c r="A578" s="2"/>
      <c r="B578" s="2"/>
      <c r="C578" s="2"/>
      <c r="D578" s="2"/>
      <c r="E578" s="77" t="s">
        <v>335</v>
      </c>
      <c r="F578" s="77"/>
      <c r="G578" s="21">
        <f>SUM(G577:G577)</f>
        <v>10</v>
      </c>
    </row>
    <row r="579" spans="1:7" ht="15" customHeight="1">
      <c r="A579" s="76" t="s">
        <v>428</v>
      </c>
      <c r="B579" s="76"/>
      <c r="C579" s="16" t="s">
        <v>4</v>
      </c>
      <c r="D579" s="16" t="s">
        <v>322</v>
      </c>
      <c r="E579" s="16" t="s">
        <v>323</v>
      </c>
      <c r="F579" s="16" t="s">
        <v>324</v>
      </c>
      <c r="G579" s="16" t="s">
        <v>325</v>
      </c>
    </row>
    <row r="580" spans="1:7" ht="15" customHeight="1">
      <c r="A580" s="17" t="s">
        <v>597</v>
      </c>
      <c r="B580" s="18" t="s">
        <v>598</v>
      </c>
      <c r="C580" s="17" t="s">
        <v>24</v>
      </c>
      <c r="D580" s="17" t="s">
        <v>422</v>
      </c>
      <c r="E580" s="19">
        <v>0.3</v>
      </c>
      <c r="F580" s="20">
        <v>18.21</v>
      </c>
      <c r="G580" s="20">
        <f>ROUND(ROUND(E580,8)*F580,2)</f>
        <v>5.46</v>
      </c>
    </row>
    <row r="581" spans="1:7" ht="15" customHeight="1">
      <c r="A581" s="17" t="s">
        <v>431</v>
      </c>
      <c r="B581" s="18" t="s">
        <v>432</v>
      </c>
      <c r="C581" s="17" t="s">
        <v>24</v>
      </c>
      <c r="D581" s="17" t="s">
        <v>422</v>
      </c>
      <c r="E581" s="19">
        <v>0.3</v>
      </c>
      <c r="F581" s="20">
        <v>13.65</v>
      </c>
      <c r="G581" s="20">
        <f>ROUND(ROUND(E581,8)*F581,2)</f>
        <v>4.0999999999999996</v>
      </c>
    </row>
    <row r="582" spans="1:7" ht="15" customHeight="1">
      <c r="A582" s="2"/>
      <c r="B582" s="2"/>
      <c r="C582" s="2"/>
      <c r="D582" s="2"/>
      <c r="E582" s="77" t="s">
        <v>433</v>
      </c>
      <c r="F582" s="77"/>
      <c r="G582" s="21">
        <f>SUM(G580:G581)</f>
        <v>9.5599999999999987</v>
      </c>
    </row>
    <row r="583" spans="1:7" ht="15" customHeight="1">
      <c r="A583" s="2"/>
      <c r="B583" s="2"/>
      <c r="C583" s="2"/>
      <c r="D583" s="2"/>
      <c r="E583" s="78" t="s">
        <v>347</v>
      </c>
      <c r="F583" s="78"/>
      <c r="G583" s="5">
        <f>SUM(G575,G578,G582)</f>
        <v>21.82</v>
      </c>
    </row>
    <row r="584" spans="1:7" ht="15" customHeight="1">
      <c r="A584" s="61"/>
      <c r="B584" s="61"/>
      <c r="C584" s="61"/>
      <c r="D584" s="61"/>
      <c r="E584" s="79" t="s">
        <v>1363</v>
      </c>
      <c r="F584" s="79"/>
      <c r="G584" s="56">
        <f>ROUND(G583*(1-$K$1),2)</f>
        <v>18.39</v>
      </c>
    </row>
    <row r="585" spans="1:7" ht="9.9499999999999993" customHeight="1">
      <c r="A585" s="2"/>
      <c r="B585" s="2"/>
      <c r="C585" s="2"/>
      <c r="D585" s="2"/>
      <c r="E585" s="74"/>
      <c r="F585" s="74"/>
      <c r="G585" s="74"/>
    </row>
    <row r="586" spans="1:7" ht="20.100000000000001" customHeight="1">
      <c r="A586" s="75" t="s">
        <v>605</v>
      </c>
      <c r="B586" s="75"/>
      <c r="C586" s="75"/>
      <c r="D586" s="75"/>
      <c r="E586" s="75"/>
      <c r="F586" s="75"/>
      <c r="G586" s="75"/>
    </row>
    <row r="587" spans="1:7" ht="15" customHeight="1">
      <c r="A587" s="76" t="s">
        <v>419</v>
      </c>
      <c r="B587" s="76"/>
      <c r="C587" s="16" t="s">
        <v>4</v>
      </c>
      <c r="D587" s="16" t="s">
        <v>322</v>
      </c>
      <c r="E587" s="16" t="s">
        <v>323</v>
      </c>
      <c r="F587" s="16" t="s">
        <v>324</v>
      </c>
      <c r="G587" s="16" t="s">
        <v>325</v>
      </c>
    </row>
    <row r="588" spans="1:7" ht="15" customHeight="1">
      <c r="A588" s="17" t="s">
        <v>593</v>
      </c>
      <c r="B588" s="18" t="s">
        <v>594</v>
      </c>
      <c r="C588" s="17" t="s">
        <v>24</v>
      </c>
      <c r="D588" s="17" t="s">
        <v>422</v>
      </c>
      <c r="E588" s="19">
        <v>2</v>
      </c>
      <c r="F588" s="20">
        <v>3.69</v>
      </c>
      <c r="G588" s="20">
        <f>ROUND(ROUND(E588,8)*F588,2)</f>
        <v>7.38</v>
      </c>
    </row>
    <row r="589" spans="1:7" ht="15" customHeight="1">
      <c r="A589" s="17" t="s">
        <v>423</v>
      </c>
      <c r="B589" s="18" t="s">
        <v>424</v>
      </c>
      <c r="C589" s="17" t="s">
        <v>24</v>
      </c>
      <c r="D589" s="17" t="s">
        <v>422</v>
      </c>
      <c r="E589" s="19">
        <v>2</v>
      </c>
      <c r="F589" s="20">
        <v>3.83</v>
      </c>
      <c r="G589" s="20">
        <f>ROUND(ROUND(E589,8)*F589,2)</f>
        <v>7.66</v>
      </c>
    </row>
    <row r="590" spans="1:7" ht="15" customHeight="1">
      <c r="A590" s="2"/>
      <c r="B590" s="2"/>
      <c r="C590" s="2"/>
      <c r="D590" s="2"/>
      <c r="E590" s="77" t="s">
        <v>425</v>
      </c>
      <c r="F590" s="77"/>
      <c r="G590" s="21">
        <f>SUM(G588:G589)</f>
        <v>15.04</v>
      </c>
    </row>
    <row r="591" spans="1:7" ht="15" customHeight="1">
      <c r="A591" s="76" t="s">
        <v>321</v>
      </c>
      <c r="B591" s="76"/>
      <c r="C591" s="16" t="s">
        <v>4</v>
      </c>
      <c r="D591" s="16" t="s">
        <v>322</v>
      </c>
      <c r="E591" s="16" t="s">
        <v>323</v>
      </c>
      <c r="F591" s="16" t="s">
        <v>324</v>
      </c>
      <c r="G591" s="16" t="s">
        <v>325</v>
      </c>
    </row>
    <row r="592" spans="1:7" ht="21" customHeight="1">
      <c r="A592" s="17" t="s">
        <v>606</v>
      </c>
      <c r="B592" s="18" t="s">
        <v>607</v>
      </c>
      <c r="C592" s="17" t="s">
        <v>24</v>
      </c>
      <c r="D592" s="17" t="s">
        <v>78</v>
      </c>
      <c r="E592" s="19">
        <v>1</v>
      </c>
      <c r="F592" s="20">
        <v>94.58</v>
      </c>
      <c r="G592" s="20">
        <f>ROUND(ROUND(E592,8)*F592,2)</f>
        <v>94.58</v>
      </c>
    </row>
    <row r="593" spans="1:7" ht="15" customHeight="1">
      <c r="A593" s="2"/>
      <c r="B593" s="2"/>
      <c r="C593" s="2"/>
      <c r="D593" s="2"/>
      <c r="E593" s="77" t="s">
        <v>335</v>
      </c>
      <c r="F593" s="77"/>
      <c r="G593" s="21">
        <f>SUM(G592:G592)</f>
        <v>94.58</v>
      </c>
    </row>
    <row r="594" spans="1:7" ht="15" customHeight="1">
      <c r="A594" s="76" t="s">
        <v>428</v>
      </c>
      <c r="B594" s="76"/>
      <c r="C594" s="16" t="s">
        <v>4</v>
      </c>
      <c r="D594" s="16" t="s">
        <v>322</v>
      </c>
      <c r="E594" s="16" t="s">
        <v>323</v>
      </c>
      <c r="F594" s="16" t="s">
        <v>324</v>
      </c>
      <c r="G594" s="16" t="s">
        <v>325</v>
      </c>
    </row>
    <row r="595" spans="1:7" ht="15" customHeight="1">
      <c r="A595" s="17" t="s">
        <v>597</v>
      </c>
      <c r="B595" s="18" t="s">
        <v>598</v>
      </c>
      <c r="C595" s="17" t="s">
        <v>24</v>
      </c>
      <c r="D595" s="17" t="s">
        <v>422</v>
      </c>
      <c r="E595" s="19">
        <v>2</v>
      </c>
      <c r="F595" s="20">
        <v>18.21</v>
      </c>
      <c r="G595" s="20">
        <f>ROUND(ROUND(E595,8)*F595,2)</f>
        <v>36.42</v>
      </c>
    </row>
    <row r="596" spans="1:7" ht="15" customHeight="1">
      <c r="A596" s="17" t="s">
        <v>431</v>
      </c>
      <c r="B596" s="18" t="s">
        <v>432</v>
      </c>
      <c r="C596" s="17" t="s">
        <v>24</v>
      </c>
      <c r="D596" s="17" t="s">
        <v>422</v>
      </c>
      <c r="E596" s="19">
        <v>2</v>
      </c>
      <c r="F596" s="20">
        <v>13.65</v>
      </c>
      <c r="G596" s="20">
        <f>ROUND(ROUND(E596,8)*F596,2)</f>
        <v>27.3</v>
      </c>
    </row>
    <row r="597" spans="1:7" ht="15" customHeight="1">
      <c r="A597" s="2"/>
      <c r="B597" s="2"/>
      <c r="C597" s="2"/>
      <c r="D597" s="2"/>
      <c r="E597" s="77" t="s">
        <v>433</v>
      </c>
      <c r="F597" s="77"/>
      <c r="G597" s="21">
        <f>SUM(G595:G596)</f>
        <v>63.72</v>
      </c>
    </row>
    <row r="598" spans="1:7" ht="15" customHeight="1">
      <c r="A598" s="2"/>
      <c r="B598" s="2"/>
      <c r="C598" s="2"/>
      <c r="D598" s="2"/>
      <c r="E598" s="78" t="s">
        <v>347</v>
      </c>
      <c r="F598" s="78"/>
      <c r="G598" s="5">
        <f>SUM(G590,G593,G597)</f>
        <v>173.34</v>
      </c>
    </row>
    <row r="599" spans="1:7" ht="15" customHeight="1">
      <c r="A599" s="61"/>
      <c r="B599" s="61"/>
      <c r="C599" s="61"/>
      <c r="D599" s="61"/>
      <c r="E599" s="79" t="s">
        <v>1363</v>
      </c>
      <c r="F599" s="79"/>
      <c r="G599" s="56">
        <f>ROUND(G598*(1-$K$1),2)</f>
        <v>146.11000000000001</v>
      </c>
    </row>
    <row r="600" spans="1:7" ht="9.9499999999999993" customHeight="1">
      <c r="A600" s="2"/>
      <c r="B600" s="2"/>
      <c r="C600" s="2"/>
      <c r="D600" s="2"/>
      <c r="E600" s="74"/>
      <c r="F600" s="74"/>
      <c r="G600" s="74"/>
    </row>
    <row r="601" spans="1:7" ht="20.100000000000001" customHeight="1">
      <c r="A601" s="75" t="s">
        <v>608</v>
      </c>
      <c r="B601" s="75"/>
      <c r="C601" s="75"/>
      <c r="D601" s="75"/>
      <c r="E601" s="75"/>
      <c r="F601" s="75"/>
      <c r="G601" s="75"/>
    </row>
    <row r="602" spans="1:7" ht="15" customHeight="1">
      <c r="A602" s="76" t="s">
        <v>419</v>
      </c>
      <c r="B602" s="76"/>
      <c r="C602" s="16" t="s">
        <v>4</v>
      </c>
      <c r="D602" s="16" t="s">
        <v>322</v>
      </c>
      <c r="E602" s="16" t="s">
        <v>323</v>
      </c>
      <c r="F602" s="16" t="s">
        <v>324</v>
      </c>
      <c r="G602" s="16" t="s">
        <v>325</v>
      </c>
    </row>
    <row r="603" spans="1:7" ht="15" customHeight="1">
      <c r="A603" s="17" t="s">
        <v>593</v>
      </c>
      <c r="B603" s="18" t="s">
        <v>594</v>
      </c>
      <c r="C603" s="17" t="s">
        <v>24</v>
      </c>
      <c r="D603" s="17" t="s">
        <v>422</v>
      </c>
      <c r="E603" s="19">
        <v>2</v>
      </c>
      <c r="F603" s="20">
        <v>3.69</v>
      </c>
      <c r="G603" s="20">
        <f>ROUND(ROUND(E603,8)*F603,2)</f>
        <v>7.38</v>
      </c>
    </row>
    <row r="604" spans="1:7" ht="15" customHeight="1">
      <c r="A604" s="17" t="s">
        <v>423</v>
      </c>
      <c r="B604" s="18" t="s">
        <v>424</v>
      </c>
      <c r="C604" s="17" t="s">
        <v>24</v>
      </c>
      <c r="D604" s="17" t="s">
        <v>422</v>
      </c>
      <c r="E604" s="19">
        <v>2</v>
      </c>
      <c r="F604" s="20">
        <v>3.83</v>
      </c>
      <c r="G604" s="20">
        <f>ROUND(ROUND(E604,8)*F604,2)</f>
        <v>7.66</v>
      </c>
    </row>
    <row r="605" spans="1:7" ht="15" customHeight="1">
      <c r="A605" s="2"/>
      <c r="B605" s="2"/>
      <c r="C605" s="2"/>
      <c r="D605" s="2"/>
      <c r="E605" s="77" t="s">
        <v>425</v>
      </c>
      <c r="F605" s="77"/>
      <c r="G605" s="21">
        <f>SUM(G603:G604)</f>
        <v>15.04</v>
      </c>
    </row>
    <row r="606" spans="1:7" ht="15" customHeight="1">
      <c r="A606" s="76" t="s">
        <v>321</v>
      </c>
      <c r="B606" s="76"/>
      <c r="C606" s="16" t="s">
        <v>4</v>
      </c>
      <c r="D606" s="16" t="s">
        <v>322</v>
      </c>
      <c r="E606" s="16" t="s">
        <v>323</v>
      </c>
      <c r="F606" s="16" t="s">
        <v>324</v>
      </c>
      <c r="G606" s="16" t="s">
        <v>325</v>
      </c>
    </row>
    <row r="607" spans="1:7" ht="21" customHeight="1">
      <c r="A607" s="17" t="s">
        <v>609</v>
      </c>
      <c r="B607" s="18" t="s">
        <v>610</v>
      </c>
      <c r="C607" s="17" t="s">
        <v>24</v>
      </c>
      <c r="D607" s="17" t="s">
        <v>78</v>
      </c>
      <c r="E607" s="19">
        <v>1</v>
      </c>
      <c r="F607" s="20">
        <v>298.60000000000002</v>
      </c>
      <c r="G607" s="20">
        <f>ROUND(ROUND(E607,8)*F607,2)</f>
        <v>298.60000000000002</v>
      </c>
    </row>
    <row r="608" spans="1:7" ht="15" customHeight="1">
      <c r="A608" s="2"/>
      <c r="B608" s="2"/>
      <c r="C608" s="2"/>
      <c r="D608" s="2"/>
      <c r="E608" s="77" t="s">
        <v>335</v>
      </c>
      <c r="F608" s="77"/>
      <c r="G608" s="21">
        <f>SUM(G607:G607)</f>
        <v>298.60000000000002</v>
      </c>
    </row>
    <row r="609" spans="1:7" ht="15" customHeight="1">
      <c r="A609" s="76" t="s">
        <v>428</v>
      </c>
      <c r="B609" s="76"/>
      <c r="C609" s="16" t="s">
        <v>4</v>
      </c>
      <c r="D609" s="16" t="s">
        <v>322</v>
      </c>
      <c r="E609" s="16" t="s">
        <v>323</v>
      </c>
      <c r="F609" s="16" t="s">
        <v>324</v>
      </c>
      <c r="G609" s="16" t="s">
        <v>325</v>
      </c>
    </row>
    <row r="610" spans="1:7" ht="15" customHeight="1">
      <c r="A610" s="17" t="s">
        <v>597</v>
      </c>
      <c r="B610" s="18" t="s">
        <v>598</v>
      </c>
      <c r="C610" s="17" t="s">
        <v>24</v>
      </c>
      <c r="D610" s="17" t="s">
        <v>422</v>
      </c>
      <c r="E610" s="19">
        <v>2</v>
      </c>
      <c r="F610" s="20">
        <v>18.21</v>
      </c>
      <c r="G610" s="20">
        <f>ROUND(ROUND(E610,8)*F610,2)</f>
        <v>36.42</v>
      </c>
    </row>
    <row r="611" spans="1:7" ht="15" customHeight="1">
      <c r="A611" s="17" t="s">
        <v>431</v>
      </c>
      <c r="B611" s="18" t="s">
        <v>432</v>
      </c>
      <c r="C611" s="17" t="s">
        <v>24</v>
      </c>
      <c r="D611" s="17" t="s">
        <v>422</v>
      </c>
      <c r="E611" s="19">
        <v>2</v>
      </c>
      <c r="F611" s="20">
        <v>13.65</v>
      </c>
      <c r="G611" s="20">
        <f>ROUND(ROUND(E611,8)*F611,2)</f>
        <v>27.3</v>
      </c>
    </row>
    <row r="612" spans="1:7" ht="15" customHeight="1">
      <c r="A612" s="2"/>
      <c r="B612" s="2"/>
      <c r="C612" s="2"/>
      <c r="D612" s="2"/>
      <c r="E612" s="77" t="s">
        <v>433</v>
      </c>
      <c r="F612" s="77"/>
      <c r="G612" s="21">
        <f>SUM(G610:G611)</f>
        <v>63.72</v>
      </c>
    </row>
    <row r="613" spans="1:7" ht="15" customHeight="1">
      <c r="A613" s="2"/>
      <c r="B613" s="2"/>
      <c r="C613" s="2"/>
      <c r="D613" s="2"/>
      <c r="E613" s="78" t="s">
        <v>347</v>
      </c>
      <c r="F613" s="78"/>
      <c r="G613" s="5">
        <f>SUM(G605,G608,G612)</f>
        <v>377.36</v>
      </c>
    </row>
    <row r="614" spans="1:7" ht="15" customHeight="1">
      <c r="A614" s="61"/>
      <c r="B614" s="61"/>
      <c r="C614" s="61"/>
      <c r="D614" s="61"/>
      <c r="E614" s="79" t="s">
        <v>1363</v>
      </c>
      <c r="F614" s="79"/>
      <c r="G614" s="56">
        <f>ROUND(G613*(1-$K$1),2)</f>
        <v>318.08999999999997</v>
      </c>
    </row>
    <row r="615" spans="1:7" ht="9.9499999999999993" customHeight="1">
      <c r="A615" s="2"/>
      <c r="B615" s="2"/>
      <c r="C615" s="2"/>
      <c r="D615" s="2"/>
      <c r="E615" s="74"/>
      <c r="F615" s="74"/>
      <c r="G615" s="74"/>
    </row>
    <row r="616" spans="1:7" ht="20.100000000000001" customHeight="1">
      <c r="A616" s="75" t="s">
        <v>611</v>
      </c>
      <c r="B616" s="75"/>
      <c r="C616" s="75"/>
      <c r="D616" s="75"/>
      <c r="E616" s="75"/>
      <c r="F616" s="75"/>
      <c r="G616" s="75"/>
    </row>
    <row r="617" spans="1:7" ht="15" customHeight="1">
      <c r="A617" s="76" t="s">
        <v>419</v>
      </c>
      <c r="B617" s="76"/>
      <c r="C617" s="16" t="s">
        <v>4</v>
      </c>
      <c r="D617" s="16" t="s">
        <v>322</v>
      </c>
      <c r="E617" s="16" t="s">
        <v>323</v>
      </c>
      <c r="F617" s="16" t="s">
        <v>324</v>
      </c>
      <c r="G617" s="16" t="s">
        <v>325</v>
      </c>
    </row>
    <row r="618" spans="1:7" ht="15" customHeight="1">
      <c r="A618" s="17" t="s">
        <v>593</v>
      </c>
      <c r="B618" s="18" t="s">
        <v>594</v>
      </c>
      <c r="C618" s="17" t="s">
        <v>24</v>
      </c>
      <c r="D618" s="17" t="s">
        <v>422</v>
      </c>
      <c r="E618" s="19">
        <v>0.3</v>
      </c>
      <c r="F618" s="20">
        <v>3.69</v>
      </c>
      <c r="G618" s="20">
        <f>ROUND(ROUND(E618,8)*F618,2)</f>
        <v>1.1100000000000001</v>
      </c>
    </row>
    <row r="619" spans="1:7" ht="15" customHeight="1">
      <c r="A619" s="17" t="s">
        <v>423</v>
      </c>
      <c r="B619" s="18" t="s">
        <v>424</v>
      </c>
      <c r="C619" s="17" t="s">
        <v>24</v>
      </c>
      <c r="D619" s="17" t="s">
        <v>422</v>
      </c>
      <c r="E619" s="19">
        <v>0.3</v>
      </c>
      <c r="F619" s="20">
        <v>3.83</v>
      </c>
      <c r="G619" s="20">
        <f>ROUND(ROUND(E619,8)*F619,2)</f>
        <v>1.1499999999999999</v>
      </c>
    </row>
    <row r="620" spans="1:7" ht="15" customHeight="1">
      <c r="A620" s="2"/>
      <c r="B620" s="2"/>
      <c r="C620" s="2"/>
      <c r="D620" s="2"/>
      <c r="E620" s="77" t="s">
        <v>425</v>
      </c>
      <c r="F620" s="77"/>
      <c r="G620" s="21">
        <f>SUM(G618:G619)</f>
        <v>2.2599999999999998</v>
      </c>
    </row>
    <row r="621" spans="1:7" ht="15" customHeight="1">
      <c r="A621" s="76" t="s">
        <v>321</v>
      </c>
      <c r="B621" s="76"/>
      <c r="C621" s="16" t="s">
        <v>4</v>
      </c>
      <c r="D621" s="16" t="s">
        <v>322</v>
      </c>
      <c r="E621" s="16" t="s">
        <v>323</v>
      </c>
      <c r="F621" s="16" t="s">
        <v>324</v>
      </c>
      <c r="G621" s="16" t="s">
        <v>325</v>
      </c>
    </row>
    <row r="622" spans="1:7" ht="21" customHeight="1">
      <c r="A622" s="17" t="s">
        <v>612</v>
      </c>
      <c r="B622" s="18" t="s">
        <v>613</v>
      </c>
      <c r="C622" s="17" t="s">
        <v>24</v>
      </c>
      <c r="D622" s="17" t="s">
        <v>78</v>
      </c>
      <c r="E622" s="19">
        <v>1</v>
      </c>
      <c r="F622" s="20">
        <v>67.3</v>
      </c>
      <c r="G622" s="20">
        <f>ROUND(ROUND(E622,8)*F622,2)</f>
        <v>67.3</v>
      </c>
    </row>
    <row r="623" spans="1:7" ht="15" customHeight="1">
      <c r="A623" s="2"/>
      <c r="B623" s="2"/>
      <c r="C623" s="2"/>
      <c r="D623" s="2"/>
      <c r="E623" s="77" t="s">
        <v>335</v>
      </c>
      <c r="F623" s="77"/>
      <c r="G623" s="21">
        <f>SUM(G622:G622)</f>
        <v>67.3</v>
      </c>
    </row>
    <row r="624" spans="1:7" ht="15" customHeight="1">
      <c r="A624" s="76" t="s">
        <v>428</v>
      </c>
      <c r="B624" s="76"/>
      <c r="C624" s="16" t="s">
        <v>4</v>
      </c>
      <c r="D624" s="16" t="s">
        <v>322</v>
      </c>
      <c r="E624" s="16" t="s">
        <v>323</v>
      </c>
      <c r="F624" s="16" t="s">
        <v>324</v>
      </c>
      <c r="G624" s="16" t="s">
        <v>325</v>
      </c>
    </row>
    <row r="625" spans="1:7" ht="15" customHeight="1">
      <c r="A625" s="17" t="s">
        <v>597</v>
      </c>
      <c r="B625" s="18" t="s">
        <v>598</v>
      </c>
      <c r="C625" s="17" t="s">
        <v>24</v>
      </c>
      <c r="D625" s="17" t="s">
        <v>422</v>
      </c>
      <c r="E625" s="19">
        <v>0.3</v>
      </c>
      <c r="F625" s="20">
        <v>18.21</v>
      </c>
      <c r="G625" s="20">
        <f>ROUND(ROUND(E625,8)*F625,2)</f>
        <v>5.46</v>
      </c>
    </row>
    <row r="626" spans="1:7" ht="15" customHeight="1">
      <c r="A626" s="17" t="s">
        <v>431</v>
      </c>
      <c r="B626" s="18" t="s">
        <v>432</v>
      </c>
      <c r="C626" s="17" t="s">
        <v>24</v>
      </c>
      <c r="D626" s="17" t="s">
        <v>422</v>
      </c>
      <c r="E626" s="19">
        <v>0.3</v>
      </c>
      <c r="F626" s="20">
        <v>13.65</v>
      </c>
      <c r="G626" s="20">
        <f>ROUND(ROUND(E626,8)*F626,2)</f>
        <v>4.0999999999999996</v>
      </c>
    </row>
    <row r="627" spans="1:7" ht="15" customHeight="1">
      <c r="A627" s="2"/>
      <c r="B627" s="2"/>
      <c r="C627" s="2"/>
      <c r="D627" s="2"/>
      <c r="E627" s="77" t="s">
        <v>433</v>
      </c>
      <c r="F627" s="77"/>
      <c r="G627" s="21">
        <f>SUM(G625:G626)</f>
        <v>9.5599999999999987</v>
      </c>
    </row>
    <row r="628" spans="1:7" ht="15" customHeight="1">
      <c r="A628" s="2"/>
      <c r="B628" s="2"/>
      <c r="C628" s="2"/>
      <c r="D628" s="2"/>
      <c r="E628" s="78" t="s">
        <v>347</v>
      </c>
      <c r="F628" s="78"/>
      <c r="G628" s="5">
        <f>SUM(G620,G623,G627)</f>
        <v>79.12</v>
      </c>
    </row>
    <row r="629" spans="1:7" ht="15" customHeight="1">
      <c r="A629" s="61"/>
      <c r="B629" s="61"/>
      <c r="C629" s="61"/>
      <c r="D629" s="61"/>
      <c r="E629" s="79" t="s">
        <v>1363</v>
      </c>
      <c r="F629" s="79"/>
      <c r="G629" s="56">
        <f>ROUND(G628*(1-$K$1),2)</f>
        <v>66.69</v>
      </c>
    </row>
    <row r="630" spans="1:7" ht="9.9499999999999993" customHeight="1">
      <c r="A630" s="2"/>
      <c r="B630" s="2"/>
      <c r="C630" s="2"/>
      <c r="D630" s="2"/>
      <c r="E630" s="74"/>
      <c r="F630" s="74"/>
      <c r="G630" s="74"/>
    </row>
    <row r="631" spans="1:7" ht="20.100000000000001" customHeight="1">
      <c r="A631" s="75" t="s">
        <v>614</v>
      </c>
      <c r="B631" s="75"/>
      <c r="C631" s="75"/>
      <c r="D631" s="75"/>
      <c r="E631" s="75"/>
      <c r="F631" s="75"/>
      <c r="G631" s="75"/>
    </row>
    <row r="632" spans="1:7" ht="15" customHeight="1">
      <c r="A632" s="76" t="s">
        <v>321</v>
      </c>
      <c r="B632" s="76"/>
      <c r="C632" s="16" t="s">
        <v>4</v>
      </c>
      <c r="D632" s="16" t="s">
        <v>322</v>
      </c>
      <c r="E632" s="16" t="s">
        <v>323</v>
      </c>
      <c r="F632" s="16" t="s">
        <v>324</v>
      </c>
      <c r="G632" s="16" t="s">
        <v>325</v>
      </c>
    </row>
    <row r="633" spans="1:7" ht="21" customHeight="1">
      <c r="A633" s="17" t="s">
        <v>615</v>
      </c>
      <c r="B633" s="18" t="s">
        <v>616</v>
      </c>
      <c r="C633" s="17" t="s">
        <v>14</v>
      </c>
      <c r="D633" s="17" t="s">
        <v>62</v>
      </c>
      <c r="E633" s="19">
        <v>1.0169999999999999</v>
      </c>
      <c r="F633" s="20">
        <v>10.57</v>
      </c>
      <c r="G633" s="20">
        <f>TRUNC(TRUNC(E633,8)*F633,2)</f>
        <v>10.74</v>
      </c>
    </row>
    <row r="634" spans="1:7" ht="15" customHeight="1">
      <c r="A634" s="2"/>
      <c r="B634" s="2"/>
      <c r="C634" s="2"/>
      <c r="D634" s="2"/>
      <c r="E634" s="77" t="s">
        <v>335</v>
      </c>
      <c r="F634" s="77"/>
      <c r="G634" s="21">
        <f>SUM(G633:G633)</f>
        <v>10.74</v>
      </c>
    </row>
    <row r="635" spans="1:7" ht="15" customHeight="1">
      <c r="A635" s="76" t="s">
        <v>336</v>
      </c>
      <c r="B635" s="76"/>
      <c r="C635" s="16" t="s">
        <v>4</v>
      </c>
      <c r="D635" s="16" t="s">
        <v>322</v>
      </c>
      <c r="E635" s="16" t="s">
        <v>323</v>
      </c>
      <c r="F635" s="16" t="s">
        <v>324</v>
      </c>
      <c r="G635" s="16" t="s">
        <v>325</v>
      </c>
    </row>
    <row r="636" spans="1:7" ht="21" customHeight="1">
      <c r="A636" s="17" t="s">
        <v>576</v>
      </c>
      <c r="B636" s="18" t="s">
        <v>577</v>
      </c>
      <c r="C636" s="17" t="s">
        <v>14</v>
      </c>
      <c r="D636" s="17" t="s">
        <v>339</v>
      </c>
      <c r="E636" s="19">
        <v>0.219</v>
      </c>
      <c r="F636" s="20">
        <v>18.329999999999998</v>
      </c>
      <c r="G636" s="20">
        <f>TRUNC(TRUNC(E636,8)*F636,2)</f>
        <v>4.01</v>
      </c>
    </row>
    <row r="637" spans="1:7" ht="15" customHeight="1">
      <c r="A637" s="17" t="s">
        <v>578</v>
      </c>
      <c r="B637" s="18" t="s">
        <v>579</v>
      </c>
      <c r="C637" s="17" t="s">
        <v>14</v>
      </c>
      <c r="D637" s="17" t="s">
        <v>339</v>
      </c>
      <c r="E637" s="19">
        <v>0.219</v>
      </c>
      <c r="F637" s="20">
        <v>22.23</v>
      </c>
      <c r="G637" s="20">
        <f>TRUNC(TRUNC(E637,8)*F637,2)</f>
        <v>4.8600000000000003</v>
      </c>
    </row>
    <row r="638" spans="1:7" ht="18" customHeight="1">
      <c r="A638" s="2"/>
      <c r="B638" s="2"/>
      <c r="C638" s="2"/>
      <c r="D638" s="2"/>
      <c r="E638" s="77" t="s">
        <v>342</v>
      </c>
      <c r="F638" s="77"/>
      <c r="G638" s="21">
        <f>SUM(G636:G637)</f>
        <v>8.870000000000001</v>
      </c>
    </row>
    <row r="639" spans="1:7" ht="15" customHeight="1">
      <c r="A639" s="2"/>
      <c r="B639" s="2"/>
      <c r="C639" s="2"/>
      <c r="D639" s="2"/>
      <c r="E639" s="78" t="s">
        <v>347</v>
      </c>
      <c r="F639" s="78"/>
      <c r="G639" s="5">
        <f>SUM(G634,G638)</f>
        <v>19.61</v>
      </c>
    </row>
    <row r="640" spans="1:7" ht="15" customHeight="1">
      <c r="A640" s="61"/>
      <c r="B640" s="61"/>
      <c r="C640" s="61"/>
      <c r="D640" s="61"/>
      <c r="E640" s="79" t="s">
        <v>1363</v>
      </c>
      <c r="F640" s="79"/>
      <c r="G640" s="56">
        <f>ROUND(G639*(1-$K$1),2)</f>
        <v>16.53</v>
      </c>
    </row>
    <row r="641" spans="1:7" ht="9.9499999999999993" customHeight="1">
      <c r="A641" s="2"/>
      <c r="B641" s="2"/>
      <c r="C641" s="2"/>
      <c r="D641" s="2"/>
      <c r="E641" s="74"/>
      <c r="F641" s="74"/>
      <c r="G641" s="74"/>
    </row>
    <row r="642" spans="1:7" ht="20.100000000000001" customHeight="1">
      <c r="A642" s="75" t="s">
        <v>617</v>
      </c>
      <c r="B642" s="75"/>
      <c r="C642" s="75"/>
      <c r="D642" s="75"/>
      <c r="E642" s="75"/>
      <c r="F642" s="75"/>
      <c r="G642" s="75"/>
    </row>
    <row r="643" spans="1:7" ht="15" customHeight="1">
      <c r="A643" s="76" t="s">
        <v>321</v>
      </c>
      <c r="B643" s="76"/>
      <c r="C643" s="16" t="s">
        <v>4</v>
      </c>
      <c r="D643" s="16" t="s">
        <v>322</v>
      </c>
      <c r="E643" s="16" t="s">
        <v>323</v>
      </c>
      <c r="F643" s="16" t="s">
        <v>324</v>
      </c>
      <c r="G643" s="16" t="s">
        <v>325</v>
      </c>
    </row>
    <row r="644" spans="1:7" ht="21" customHeight="1">
      <c r="A644" s="17" t="s">
        <v>618</v>
      </c>
      <c r="B644" s="18" t="s">
        <v>619</v>
      </c>
      <c r="C644" s="17" t="s">
        <v>14</v>
      </c>
      <c r="D644" s="17" t="s">
        <v>62</v>
      </c>
      <c r="E644" s="19">
        <v>1.0169999999999999</v>
      </c>
      <c r="F644" s="20">
        <v>5.08</v>
      </c>
      <c r="G644" s="20">
        <f>TRUNC(TRUNC(E644,8)*F644,2)</f>
        <v>5.16</v>
      </c>
    </row>
    <row r="645" spans="1:7" ht="15" customHeight="1">
      <c r="A645" s="2"/>
      <c r="B645" s="2"/>
      <c r="C645" s="2"/>
      <c r="D645" s="2"/>
      <c r="E645" s="77" t="s">
        <v>335</v>
      </c>
      <c r="F645" s="77"/>
      <c r="G645" s="21">
        <f>SUM(G644:G644)</f>
        <v>5.16</v>
      </c>
    </row>
    <row r="646" spans="1:7" ht="15" customHeight="1">
      <c r="A646" s="76" t="s">
        <v>336</v>
      </c>
      <c r="B646" s="76"/>
      <c r="C646" s="16" t="s">
        <v>4</v>
      </c>
      <c r="D646" s="16" t="s">
        <v>322</v>
      </c>
      <c r="E646" s="16" t="s">
        <v>323</v>
      </c>
      <c r="F646" s="16" t="s">
        <v>324</v>
      </c>
      <c r="G646" s="16" t="s">
        <v>325</v>
      </c>
    </row>
    <row r="647" spans="1:7" ht="21" customHeight="1">
      <c r="A647" s="17" t="s">
        <v>576</v>
      </c>
      <c r="B647" s="18" t="s">
        <v>577</v>
      </c>
      <c r="C647" s="17" t="s">
        <v>14</v>
      </c>
      <c r="D647" s="17" t="s">
        <v>339</v>
      </c>
      <c r="E647" s="19">
        <v>0.17699999999999999</v>
      </c>
      <c r="F647" s="20">
        <v>18.329999999999998</v>
      </c>
      <c r="G647" s="20">
        <f>TRUNC(TRUNC(E647,8)*F647,2)</f>
        <v>3.24</v>
      </c>
    </row>
    <row r="648" spans="1:7" ht="15" customHeight="1">
      <c r="A648" s="17" t="s">
        <v>578</v>
      </c>
      <c r="B648" s="18" t="s">
        <v>579</v>
      </c>
      <c r="C648" s="17" t="s">
        <v>14</v>
      </c>
      <c r="D648" s="17" t="s">
        <v>339</v>
      </c>
      <c r="E648" s="19">
        <v>0.17699999999999999</v>
      </c>
      <c r="F648" s="20">
        <v>22.23</v>
      </c>
      <c r="G648" s="20">
        <f>TRUNC(TRUNC(E648,8)*F648,2)</f>
        <v>3.93</v>
      </c>
    </row>
    <row r="649" spans="1:7" ht="18" customHeight="1">
      <c r="A649" s="2"/>
      <c r="B649" s="2"/>
      <c r="C649" s="2"/>
      <c r="D649" s="2"/>
      <c r="E649" s="77" t="s">
        <v>342</v>
      </c>
      <c r="F649" s="77"/>
      <c r="G649" s="21">
        <f>SUM(G647:G648)</f>
        <v>7.17</v>
      </c>
    </row>
    <row r="650" spans="1:7" ht="15" customHeight="1">
      <c r="A650" s="2"/>
      <c r="B650" s="2"/>
      <c r="C650" s="2"/>
      <c r="D650" s="2"/>
      <c r="E650" s="78" t="s">
        <v>347</v>
      </c>
      <c r="F650" s="78"/>
      <c r="G650" s="5">
        <f>SUM(G645,G649)</f>
        <v>12.33</v>
      </c>
    </row>
    <row r="651" spans="1:7" ht="15" customHeight="1">
      <c r="A651" s="61"/>
      <c r="B651" s="61"/>
      <c r="C651" s="61"/>
      <c r="D651" s="61"/>
      <c r="E651" s="79" t="s">
        <v>1363</v>
      </c>
      <c r="F651" s="79"/>
      <c r="G651" s="56">
        <f>ROUND(G650*(1-$K$1),2)</f>
        <v>10.39</v>
      </c>
    </row>
    <row r="652" spans="1:7" ht="9.9499999999999993" customHeight="1">
      <c r="A652" s="2"/>
      <c r="B652" s="2"/>
      <c r="C652" s="2"/>
      <c r="D652" s="2"/>
      <c r="E652" s="74"/>
      <c r="F652" s="74"/>
      <c r="G652" s="74"/>
    </row>
    <row r="653" spans="1:7" ht="20.100000000000001" customHeight="1">
      <c r="A653" s="75" t="s">
        <v>620</v>
      </c>
      <c r="B653" s="75"/>
      <c r="C653" s="75"/>
      <c r="D653" s="75"/>
      <c r="E653" s="75"/>
      <c r="F653" s="75"/>
      <c r="G653" s="75"/>
    </row>
    <row r="654" spans="1:7" ht="15" customHeight="1">
      <c r="A654" s="76" t="s">
        <v>321</v>
      </c>
      <c r="B654" s="76"/>
      <c r="C654" s="16" t="s">
        <v>4</v>
      </c>
      <c r="D654" s="16" t="s">
        <v>322</v>
      </c>
      <c r="E654" s="16" t="s">
        <v>323</v>
      </c>
      <c r="F654" s="16" t="s">
        <v>324</v>
      </c>
      <c r="G654" s="16" t="s">
        <v>325</v>
      </c>
    </row>
    <row r="655" spans="1:7" ht="15" customHeight="1">
      <c r="A655" s="17" t="s">
        <v>621</v>
      </c>
      <c r="B655" s="18" t="s">
        <v>622</v>
      </c>
      <c r="C655" s="17" t="s">
        <v>14</v>
      </c>
      <c r="D655" s="17" t="s">
        <v>62</v>
      </c>
      <c r="E655" s="19">
        <v>1.0169999999999999</v>
      </c>
      <c r="F655" s="20">
        <v>7.94</v>
      </c>
      <c r="G655" s="20">
        <f>TRUNC(TRUNC(E655,8)*F655,2)</f>
        <v>8.07</v>
      </c>
    </row>
    <row r="656" spans="1:7" ht="15" customHeight="1">
      <c r="A656" s="2"/>
      <c r="B656" s="2"/>
      <c r="C656" s="2"/>
      <c r="D656" s="2"/>
      <c r="E656" s="77" t="s">
        <v>335</v>
      </c>
      <c r="F656" s="77"/>
      <c r="G656" s="21">
        <f>SUM(G655:G655)</f>
        <v>8.07</v>
      </c>
    </row>
    <row r="657" spans="1:7" ht="15" customHeight="1">
      <c r="A657" s="76" t="s">
        <v>336</v>
      </c>
      <c r="B657" s="76"/>
      <c r="C657" s="16" t="s">
        <v>4</v>
      </c>
      <c r="D657" s="16" t="s">
        <v>322</v>
      </c>
      <c r="E657" s="16" t="s">
        <v>323</v>
      </c>
      <c r="F657" s="16" t="s">
        <v>324</v>
      </c>
      <c r="G657" s="16" t="s">
        <v>325</v>
      </c>
    </row>
    <row r="658" spans="1:7" ht="21" customHeight="1">
      <c r="A658" s="17" t="s">
        <v>576</v>
      </c>
      <c r="B658" s="18" t="s">
        <v>577</v>
      </c>
      <c r="C658" s="17" t="s">
        <v>14</v>
      </c>
      <c r="D658" s="17" t="s">
        <v>339</v>
      </c>
      <c r="E658" s="19">
        <v>0.19700000000000001</v>
      </c>
      <c r="F658" s="20">
        <v>18.329999999999998</v>
      </c>
      <c r="G658" s="20">
        <f>TRUNC(TRUNC(E658,8)*F658,2)</f>
        <v>3.61</v>
      </c>
    </row>
    <row r="659" spans="1:7" ht="15" customHeight="1">
      <c r="A659" s="17" t="s">
        <v>578</v>
      </c>
      <c r="B659" s="18" t="s">
        <v>579</v>
      </c>
      <c r="C659" s="17" t="s">
        <v>14</v>
      </c>
      <c r="D659" s="17" t="s">
        <v>339</v>
      </c>
      <c r="E659" s="19">
        <v>0.19700000000000001</v>
      </c>
      <c r="F659" s="20">
        <v>22.23</v>
      </c>
      <c r="G659" s="20">
        <f>TRUNC(TRUNC(E659,8)*F659,2)</f>
        <v>4.37</v>
      </c>
    </row>
    <row r="660" spans="1:7" ht="18" customHeight="1">
      <c r="A660" s="2"/>
      <c r="B660" s="2"/>
      <c r="C660" s="2"/>
      <c r="D660" s="2"/>
      <c r="E660" s="77" t="s">
        <v>342</v>
      </c>
      <c r="F660" s="77"/>
      <c r="G660" s="21">
        <f>SUM(G658:G659)</f>
        <v>7.98</v>
      </c>
    </row>
    <row r="661" spans="1:7" ht="15" customHeight="1">
      <c r="A661" s="2"/>
      <c r="B661" s="2"/>
      <c r="C661" s="2"/>
      <c r="D661" s="2"/>
      <c r="E661" s="78" t="s">
        <v>347</v>
      </c>
      <c r="F661" s="78"/>
      <c r="G661" s="5">
        <f>SUM(G656,G660)</f>
        <v>16.05</v>
      </c>
    </row>
    <row r="662" spans="1:7" ht="15" customHeight="1">
      <c r="A662" s="61"/>
      <c r="B662" s="61"/>
      <c r="C662" s="61"/>
      <c r="D662" s="61"/>
      <c r="E662" s="79" t="s">
        <v>1363</v>
      </c>
      <c r="F662" s="79"/>
      <c r="G662" s="56">
        <f>ROUND(G661*(1-$K$1),2)</f>
        <v>13.53</v>
      </c>
    </row>
    <row r="663" spans="1:7" ht="9.9499999999999993" customHeight="1">
      <c r="A663" s="2"/>
      <c r="B663" s="2"/>
      <c r="C663" s="2"/>
      <c r="D663" s="2"/>
      <c r="E663" s="74"/>
      <c r="F663" s="74"/>
      <c r="G663" s="74"/>
    </row>
    <row r="664" spans="1:7" ht="20.100000000000001" customHeight="1">
      <c r="A664" s="75" t="s">
        <v>623</v>
      </c>
      <c r="B664" s="75"/>
      <c r="C664" s="75"/>
      <c r="D664" s="75"/>
      <c r="E664" s="75"/>
      <c r="F664" s="75"/>
      <c r="G664" s="75"/>
    </row>
    <row r="665" spans="1:7" ht="15" customHeight="1">
      <c r="A665" s="76" t="s">
        <v>321</v>
      </c>
      <c r="B665" s="76"/>
      <c r="C665" s="16" t="s">
        <v>4</v>
      </c>
      <c r="D665" s="16" t="s">
        <v>322</v>
      </c>
      <c r="E665" s="16" t="s">
        <v>323</v>
      </c>
      <c r="F665" s="16" t="s">
        <v>324</v>
      </c>
      <c r="G665" s="16" t="s">
        <v>325</v>
      </c>
    </row>
    <row r="666" spans="1:7" ht="29.1" customHeight="1">
      <c r="A666" s="17" t="s">
        <v>624</v>
      </c>
      <c r="B666" s="18" t="s">
        <v>625</v>
      </c>
      <c r="C666" s="17" t="s">
        <v>14</v>
      </c>
      <c r="D666" s="17" t="s">
        <v>36</v>
      </c>
      <c r="E666" s="19">
        <v>2</v>
      </c>
      <c r="F666" s="20">
        <v>0.22</v>
      </c>
      <c r="G666" s="20">
        <f>TRUNC(TRUNC(E666,8)*F666,2)</f>
        <v>0.44</v>
      </c>
    </row>
    <row r="667" spans="1:7" ht="21" customHeight="1">
      <c r="A667" s="17" t="s">
        <v>626</v>
      </c>
      <c r="B667" s="18" t="s">
        <v>627</v>
      </c>
      <c r="C667" s="17" t="s">
        <v>14</v>
      </c>
      <c r="D667" s="17" t="s">
        <v>36</v>
      </c>
      <c r="E667" s="19">
        <v>1</v>
      </c>
      <c r="F667" s="20">
        <v>16.09</v>
      </c>
      <c r="G667" s="20">
        <f>TRUNC(TRUNC(E667,8)*F667,2)</f>
        <v>16.09</v>
      </c>
    </row>
    <row r="668" spans="1:7" ht="15" customHeight="1">
      <c r="A668" s="2"/>
      <c r="B668" s="2"/>
      <c r="C668" s="2"/>
      <c r="D668" s="2"/>
      <c r="E668" s="77" t="s">
        <v>335</v>
      </c>
      <c r="F668" s="77"/>
      <c r="G668" s="21">
        <f>SUM(G666:G667)</f>
        <v>16.53</v>
      </c>
    </row>
    <row r="669" spans="1:7" ht="15" customHeight="1">
      <c r="A669" s="76" t="s">
        <v>336</v>
      </c>
      <c r="B669" s="76"/>
      <c r="C669" s="16" t="s">
        <v>4</v>
      </c>
      <c r="D669" s="16" t="s">
        <v>322</v>
      </c>
      <c r="E669" s="16" t="s">
        <v>323</v>
      </c>
      <c r="F669" s="16" t="s">
        <v>324</v>
      </c>
      <c r="G669" s="16" t="s">
        <v>325</v>
      </c>
    </row>
    <row r="670" spans="1:7" ht="21" customHeight="1">
      <c r="A670" s="17" t="s">
        <v>576</v>
      </c>
      <c r="B670" s="18" t="s">
        <v>577</v>
      </c>
      <c r="C670" s="17" t="s">
        <v>14</v>
      </c>
      <c r="D670" s="17" t="s">
        <v>339</v>
      </c>
      <c r="E670" s="19">
        <v>0.35809999999999997</v>
      </c>
      <c r="F670" s="20">
        <v>18.329999999999998</v>
      </c>
      <c r="G670" s="20">
        <f>TRUNC(TRUNC(E670,8)*F670,2)</f>
        <v>6.56</v>
      </c>
    </row>
    <row r="671" spans="1:7" ht="15" customHeight="1">
      <c r="A671" s="17" t="s">
        <v>578</v>
      </c>
      <c r="B671" s="18" t="s">
        <v>579</v>
      </c>
      <c r="C671" s="17" t="s">
        <v>14</v>
      </c>
      <c r="D671" s="17" t="s">
        <v>339</v>
      </c>
      <c r="E671" s="19">
        <v>0.35809999999999997</v>
      </c>
      <c r="F671" s="20">
        <v>22.23</v>
      </c>
      <c r="G671" s="20">
        <f>TRUNC(TRUNC(E671,8)*F671,2)</f>
        <v>7.96</v>
      </c>
    </row>
    <row r="672" spans="1:7" ht="18" customHeight="1">
      <c r="A672" s="2"/>
      <c r="B672" s="2"/>
      <c r="C672" s="2"/>
      <c r="D672" s="2"/>
      <c r="E672" s="77" t="s">
        <v>342</v>
      </c>
      <c r="F672" s="77"/>
      <c r="G672" s="21">
        <f>SUM(G670:G671)</f>
        <v>14.52</v>
      </c>
    </row>
    <row r="673" spans="1:7" ht="15" customHeight="1">
      <c r="A673" s="2"/>
      <c r="B673" s="2"/>
      <c r="C673" s="2"/>
      <c r="D673" s="2"/>
      <c r="E673" s="78" t="s">
        <v>347</v>
      </c>
      <c r="F673" s="78"/>
      <c r="G673" s="5">
        <f>SUM(G668,G672)</f>
        <v>31.05</v>
      </c>
    </row>
    <row r="674" spans="1:7" ht="15" customHeight="1">
      <c r="A674" s="61"/>
      <c r="B674" s="61"/>
      <c r="C674" s="61"/>
      <c r="D674" s="61"/>
      <c r="E674" s="79" t="s">
        <v>1363</v>
      </c>
      <c r="F674" s="79"/>
      <c r="G674" s="56">
        <f>ROUND(G673*(1-$K$1),2)</f>
        <v>26.17</v>
      </c>
    </row>
    <row r="675" spans="1:7" ht="9.9499999999999993" customHeight="1">
      <c r="A675" s="2"/>
      <c r="B675" s="2"/>
      <c r="C675" s="2"/>
      <c r="D675" s="2"/>
      <c r="E675" s="74"/>
      <c r="F675" s="74"/>
      <c r="G675" s="74"/>
    </row>
    <row r="676" spans="1:7" ht="20.100000000000001" customHeight="1">
      <c r="A676" s="75" t="s">
        <v>628</v>
      </c>
      <c r="B676" s="75"/>
      <c r="C676" s="75"/>
      <c r="D676" s="75"/>
      <c r="E676" s="75"/>
      <c r="F676" s="75"/>
      <c r="G676" s="75"/>
    </row>
    <row r="677" spans="1:7" ht="15" customHeight="1">
      <c r="A677" s="76" t="s">
        <v>321</v>
      </c>
      <c r="B677" s="76"/>
      <c r="C677" s="16" t="s">
        <v>4</v>
      </c>
      <c r="D677" s="16" t="s">
        <v>322</v>
      </c>
      <c r="E677" s="16" t="s">
        <v>323</v>
      </c>
      <c r="F677" s="16" t="s">
        <v>324</v>
      </c>
      <c r="G677" s="16" t="s">
        <v>325</v>
      </c>
    </row>
    <row r="678" spans="1:7" ht="29.1" customHeight="1">
      <c r="A678" s="17" t="s">
        <v>624</v>
      </c>
      <c r="B678" s="18" t="s">
        <v>625</v>
      </c>
      <c r="C678" s="17" t="s">
        <v>14</v>
      </c>
      <c r="D678" s="17" t="s">
        <v>36</v>
      </c>
      <c r="E678" s="19">
        <v>2</v>
      </c>
      <c r="F678" s="20">
        <v>0.22</v>
      </c>
      <c r="G678" s="20">
        <f>TRUNC(TRUNC(E678,8)*F678,2)</f>
        <v>0.44</v>
      </c>
    </row>
    <row r="679" spans="1:7" ht="21" customHeight="1">
      <c r="A679" s="17" t="s">
        <v>629</v>
      </c>
      <c r="B679" s="18" t="s">
        <v>630</v>
      </c>
      <c r="C679" s="17" t="s">
        <v>14</v>
      </c>
      <c r="D679" s="17" t="s">
        <v>36</v>
      </c>
      <c r="E679" s="19">
        <v>1</v>
      </c>
      <c r="F679" s="20">
        <v>5.34</v>
      </c>
      <c r="G679" s="20">
        <f>TRUNC(TRUNC(E679,8)*F679,2)</f>
        <v>5.34</v>
      </c>
    </row>
    <row r="680" spans="1:7" ht="15" customHeight="1">
      <c r="A680" s="2"/>
      <c r="B680" s="2"/>
      <c r="C680" s="2"/>
      <c r="D680" s="2"/>
      <c r="E680" s="77" t="s">
        <v>335</v>
      </c>
      <c r="F680" s="77"/>
      <c r="G680" s="21">
        <f>SUM(G678:G679)</f>
        <v>5.78</v>
      </c>
    </row>
    <row r="681" spans="1:7" ht="15" customHeight="1">
      <c r="A681" s="76" t="s">
        <v>336</v>
      </c>
      <c r="B681" s="76"/>
      <c r="C681" s="16" t="s">
        <v>4</v>
      </c>
      <c r="D681" s="16" t="s">
        <v>322</v>
      </c>
      <c r="E681" s="16" t="s">
        <v>323</v>
      </c>
      <c r="F681" s="16" t="s">
        <v>324</v>
      </c>
      <c r="G681" s="16" t="s">
        <v>325</v>
      </c>
    </row>
    <row r="682" spans="1:7" ht="21" customHeight="1">
      <c r="A682" s="17" t="s">
        <v>576</v>
      </c>
      <c r="B682" s="18" t="s">
        <v>577</v>
      </c>
      <c r="C682" s="17" t="s">
        <v>14</v>
      </c>
      <c r="D682" s="17" t="s">
        <v>339</v>
      </c>
      <c r="E682" s="19">
        <v>0.34429999999999999</v>
      </c>
      <c r="F682" s="20">
        <v>18.329999999999998</v>
      </c>
      <c r="G682" s="20">
        <f>TRUNC(TRUNC(E682,8)*F682,2)</f>
        <v>6.31</v>
      </c>
    </row>
    <row r="683" spans="1:7" ht="15" customHeight="1">
      <c r="A683" s="17" t="s">
        <v>578</v>
      </c>
      <c r="B683" s="18" t="s">
        <v>579</v>
      </c>
      <c r="C683" s="17" t="s">
        <v>14</v>
      </c>
      <c r="D683" s="17" t="s">
        <v>339</v>
      </c>
      <c r="E683" s="19">
        <v>0.34429999999999999</v>
      </c>
      <c r="F683" s="20">
        <v>22.23</v>
      </c>
      <c r="G683" s="20">
        <f>TRUNC(TRUNC(E683,8)*F683,2)</f>
        <v>7.65</v>
      </c>
    </row>
    <row r="684" spans="1:7" ht="18" customHeight="1">
      <c r="A684" s="2"/>
      <c r="B684" s="2"/>
      <c r="C684" s="2"/>
      <c r="D684" s="2"/>
      <c r="E684" s="77" t="s">
        <v>342</v>
      </c>
      <c r="F684" s="77"/>
      <c r="G684" s="21">
        <f>SUM(G682:G683)</f>
        <v>13.96</v>
      </c>
    </row>
    <row r="685" spans="1:7" ht="15" customHeight="1">
      <c r="A685" s="2"/>
      <c r="B685" s="2"/>
      <c r="C685" s="2"/>
      <c r="D685" s="2"/>
      <c r="E685" s="78" t="s">
        <v>347</v>
      </c>
      <c r="F685" s="78"/>
      <c r="G685" s="5">
        <f>SUM(G680,G684)</f>
        <v>19.740000000000002</v>
      </c>
    </row>
    <row r="686" spans="1:7" ht="15" customHeight="1">
      <c r="A686" s="61"/>
      <c r="B686" s="61"/>
      <c r="C686" s="61"/>
      <c r="D686" s="61"/>
      <c r="E686" s="79" t="s">
        <v>1363</v>
      </c>
      <c r="F686" s="79"/>
      <c r="G686" s="56">
        <f>ROUND(G685*(1-$K$1),2)</f>
        <v>16.64</v>
      </c>
    </row>
    <row r="687" spans="1:7" ht="9.9499999999999993" customHeight="1">
      <c r="A687" s="2"/>
      <c r="B687" s="2"/>
      <c r="C687" s="2"/>
      <c r="D687" s="2"/>
      <c r="E687" s="74"/>
      <c r="F687" s="74"/>
      <c r="G687" s="74"/>
    </row>
    <row r="688" spans="1:7" ht="20.100000000000001" customHeight="1">
      <c r="A688" s="75" t="s">
        <v>631</v>
      </c>
      <c r="B688" s="75"/>
      <c r="C688" s="75"/>
      <c r="D688" s="75"/>
      <c r="E688" s="75"/>
      <c r="F688" s="75"/>
      <c r="G688" s="75"/>
    </row>
    <row r="689" spans="1:7" ht="15" customHeight="1">
      <c r="A689" s="76" t="s">
        <v>419</v>
      </c>
      <c r="B689" s="76"/>
      <c r="C689" s="16" t="s">
        <v>4</v>
      </c>
      <c r="D689" s="16" t="s">
        <v>322</v>
      </c>
      <c r="E689" s="16" t="s">
        <v>323</v>
      </c>
      <c r="F689" s="16" t="s">
        <v>324</v>
      </c>
      <c r="G689" s="16" t="s">
        <v>325</v>
      </c>
    </row>
    <row r="690" spans="1:7" ht="15" customHeight="1">
      <c r="A690" s="17" t="s">
        <v>593</v>
      </c>
      <c r="B690" s="18" t="s">
        <v>594</v>
      </c>
      <c r="C690" s="17" t="s">
        <v>24</v>
      </c>
      <c r="D690" s="17" t="s">
        <v>422</v>
      </c>
      <c r="E690" s="19">
        <v>0.3</v>
      </c>
      <c r="F690" s="20">
        <v>3.69</v>
      </c>
      <c r="G690" s="20">
        <f>ROUND(ROUND(E690,8)*F690,2)</f>
        <v>1.1100000000000001</v>
      </c>
    </row>
    <row r="691" spans="1:7" ht="15" customHeight="1">
      <c r="A691" s="17" t="s">
        <v>423</v>
      </c>
      <c r="B691" s="18" t="s">
        <v>424</v>
      </c>
      <c r="C691" s="17" t="s">
        <v>24</v>
      </c>
      <c r="D691" s="17" t="s">
        <v>422</v>
      </c>
      <c r="E691" s="19">
        <v>0.3</v>
      </c>
      <c r="F691" s="20">
        <v>3.83</v>
      </c>
      <c r="G691" s="20">
        <f>ROUND(ROUND(E691,8)*F691,2)</f>
        <v>1.1499999999999999</v>
      </c>
    </row>
    <row r="692" spans="1:7" ht="15" customHeight="1">
      <c r="A692" s="2"/>
      <c r="B692" s="2"/>
      <c r="C692" s="2"/>
      <c r="D692" s="2"/>
      <c r="E692" s="77" t="s">
        <v>425</v>
      </c>
      <c r="F692" s="77"/>
      <c r="G692" s="21">
        <f>SUM(G690:G691)</f>
        <v>2.2599999999999998</v>
      </c>
    </row>
    <row r="693" spans="1:7" ht="15" customHeight="1">
      <c r="A693" s="76" t="s">
        <v>321</v>
      </c>
      <c r="B693" s="76"/>
      <c r="C693" s="16" t="s">
        <v>4</v>
      </c>
      <c r="D693" s="16" t="s">
        <v>322</v>
      </c>
      <c r="E693" s="16" t="s">
        <v>323</v>
      </c>
      <c r="F693" s="16" t="s">
        <v>324</v>
      </c>
      <c r="G693" s="16" t="s">
        <v>325</v>
      </c>
    </row>
    <row r="694" spans="1:7" ht="21" customHeight="1">
      <c r="A694" s="17" t="s">
        <v>632</v>
      </c>
      <c r="B694" s="18" t="s">
        <v>633</v>
      </c>
      <c r="C694" s="17" t="s">
        <v>24</v>
      </c>
      <c r="D694" s="17" t="s">
        <v>78</v>
      </c>
      <c r="E694" s="19">
        <v>1</v>
      </c>
      <c r="F694" s="20">
        <v>14.45</v>
      </c>
      <c r="G694" s="20">
        <f>ROUND(ROUND(E694,8)*F694,2)</f>
        <v>14.45</v>
      </c>
    </row>
    <row r="695" spans="1:7" ht="15" customHeight="1">
      <c r="A695" s="2"/>
      <c r="B695" s="2"/>
      <c r="C695" s="2"/>
      <c r="D695" s="2"/>
      <c r="E695" s="77" t="s">
        <v>335</v>
      </c>
      <c r="F695" s="77"/>
      <c r="G695" s="21">
        <f>SUM(G694:G694)</f>
        <v>14.45</v>
      </c>
    </row>
    <row r="696" spans="1:7" ht="15" customHeight="1">
      <c r="A696" s="76" t="s">
        <v>428</v>
      </c>
      <c r="B696" s="76"/>
      <c r="C696" s="16" t="s">
        <v>4</v>
      </c>
      <c r="D696" s="16" t="s">
        <v>322</v>
      </c>
      <c r="E696" s="16" t="s">
        <v>323</v>
      </c>
      <c r="F696" s="16" t="s">
        <v>324</v>
      </c>
      <c r="G696" s="16" t="s">
        <v>325</v>
      </c>
    </row>
    <row r="697" spans="1:7" ht="15" customHeight="1">
      <c r="A697" s="17" t="s">
        <v>597</v>
      </c>
      <c r="B697" s="18" t="s">
        <v>598</v>
      </c>
      <c r="C697" s="17" t="s">
        <v>24</v>
      </c>
      <c r="D697" s="17" t="s">
        <v>422</v>
      </c>
      <c r="E697" s="19">
        <v>0.3</v>
      </c>
      <c r="F697" s="20">
        <v>18.21</v>
      </c>
      <c r="G697" s="20">
        <f>ROUND(ROUND(E697,8)*F697,2)</f>
        <v>5.46</v>
      </c>
    </row>
    <row r="698" spans="1:7" ht="15" customHeight="1">
      <c r="A698" s="17" t="s">
        <v>431</v>
      </c>
      <c r="B698" s="18" t="s">
        <v>432</v>
      </c>
      <c r="C698" s="17" t="s">
        <v>24</v>
      </c>
      <c r="D698" s="17" t="s">
        <v>422</v>
      </c>
      <c r="E698" s="19">
        <v>0.3</v>
      </c>
      <c r="F698" s="20">
        <v>13.65</v>
      </c>
      <c r="G698" s="20">
        <f>ROUND(ROUND(E698,8)*F698,2)</f>
        <v>4.0999999999999996</v>
      </c>
    </row>
    <row r="699" spans="1:7" ht="15" customHeight="1">
      <c r="A699" s="2"/>
      <c r="B699" s="2"/>
      <c r="C699" s="2"/>
      <c r="D699" s="2"/>
      <c r="E699" s="77" t="s">
        <v>433</v>
      </c>
      <c r="F699" s="77"/>
      <c r="G699" s="21">
        <f>SUM(G697:G698)</f>
        <v>9.5599999999999987</v>
      </c>
    </row>
    <row r="700" spans="1:7" ht="15" customHeight="1">
      <c r="A700" s="2"/>
      <c r="B700" s="2"/>
      <c r="C700" s="2"/>
      <c r="D700" s="2"/>
      <c r="E700" s="78" t="s">
        <v>347</v>
      </c>
      <c r="F700" s="78"/>
      <c r="G700" s="5">
        <f>SUM(G692,G695,G699)</f>
        <v>26.27</v>
      </c>
    </row>
    <row r="701" spans="1:7" ht="15" customHeight="1">
      <c r="A701" s="61"/>
      <c r="B701" s="61"/>
      <c r="C701" s="61"/>
      <c r="D701" s="61"/>
      <c r="E701" s="79" t="s">
        <v>1363</v>
      </c>
      <c r="F701" s="79"/>
      <c r="G701" s="56">
        <f>ROUND(G700*(1-$K$1),2)</f>
        <v>22.14</v>
      </c>
    </row>
    <row r="702" spans="1:7" ht="9.9499999999999993" customHeight="1">
      <c r="A702" s="2"/>
      <c r="B702" s="2"/>
      <c r="C702" s="2"/>
      <c r="D702" s="2"/>
      <c r="E702" s="74"/>
      <c r="F702" s="74"/>
      <c r="G702" s="74"/>
    </row>
    <row r="703" spans="1:7" ht="20.100000000000001" customHeight="1">
      <c r="A703" s="75" t="s">
        <v>634</v>
      </c>
      <c r="B703" s="75"/>
      <c r="C703" s="75"/>
      <c r="D703" s="75"/>
      <c r="E703" s="75"/>
      <c r="F703" s="75"/>
      <c r="G703" s="75"/>
    </row>
    <row r="704" spans="1:7" ht="15" customHeight="1">
      <c r="A704" s="76" t="s">
        <v>321</v>
      </c>
      <c r="B704" s="76"/>
      <c r="C704" s="16" t="s">
        <v>4</v>
      </c>
      <c r="D704" s="16" t="s">
        <v>322</v>
      </c>
      <c r="E704" s="16" t="s">
        <v>323</v>
      </c>
      <c r="F704" s="16" t="s">
        <v>324</v>
      </c>
      <c r="G704" s="16" t="s">
        <v>325</v>
      </c>
    </row>
    <row r="705" spans="1:7" ht="29.1" customHeight="1">
      <c r="A705" s="17" t="s">
        <v>624</v>
      </c>
      <c r="B705" s="18" t="s">
        <v>625</v>
      </c>
      <c r="C705" s="17" t="s">
        <v>14</v>
      </c>
      <c r="D705" s="17" t="s">
        <v>36</v>
      </c>
      <c r="E705" s="19">
        <v>2</v>
      </c>
      <c r="F705" s="20">
        <v>0.22</v>
      </c>
      <c r="G705" s="20">
        <f>TRUNC(TRUNC(E705,8)*F705,2)</f>
        <v>0.44</v>
      </c>
    </row>
    <row r="706" spans="1:7" ht="21" customHeight="1">
      <c r="A706" s="17" t="s">
        <v>635</v>
      </c>
      <c r="B706" s="18" t="s">
        <v>636</v>
      </c>
      <c r="C706" s="17" t="s">
        <v>14</v>
      </c>
      <c r="D706" s="17" t="s">
        <v>36</v>
      </c>
      <c r="E706" s="19">
        <v>1</v>
      </c>
      <c r="F706" s="20">
        <v>21.24</v>
      </c>
      <c r="G706" s="20">
        <f>TRUNC(TRUNC(E706,8)*F706,2)</f>
        <v>21.24</v>
      </c>
    </row>
    <row r="707" spans="1:7" ht="15" customHeight="1">
      <c r="A707" s="2"/>
      <c r="B707" s="2"/>
      <c r="C707" s="2"/>
      <c r="D707" s="2"/>
      <c r="E707" s="77" t="s">
        <v>335</v>
      </c>
      <c r="F707" s="77"/>
      <c r="G707" s="21">
        <f>SUM(G705:G706)</f>
        <v>21.68</v>
      </c>
    </row>
    <row r="708" spans="1:7" ht="15" customHeight="1">
      <c r="A708" s="76" t="s">
        <v>336</v>
      </c>
      <c r="B708" s="76"/>
      <c r="C708" s="16" t="s">
        <v>4</v>
      </c>
      <c r="D708" s="16" t="s">
        <v>322</v>
      </c>
      <c r="E708" s="16" t="s">
        <v>323</v>
      </c>
      <c r="F708" s="16" t="s">
        <v>324</v>
      </c>
      <c r="G708" s="16" t="s">
        <v>325</v>
      </c>
    </row>
    <row r="709" spans="1:7" ht="21" customHeight="1">
      <c r="A709" s="17" t="s">
        <v>576</v>
      </c>
      <c r="B709" s="18" t="s">
        <v>577</v>
      </c>
      <c r="C709" s="17" t="s">
        <v>14</v>
      </c>
      <c r="D709" s="17" t="s">
        <v>339</v>
      </c>
      <c r="E709" s="19">
        <v>0.40079999999999999</v>
      </c>
      <c r="F709" s="20">
        <v>18.329999999999998</v>
      </c>
      <c r="G709" s="20">
        <f>TRUNC(TRUNC(E709,8)*F709,2)</f>
        <v>7.34</v>
      </c>
    </row>
    <row r="710" spans="1:7" ht="15" customHeight="1">
      <c r="A710" s="17" t="s">
        <v>578</v>
      </c>
      <c r="B710" s="18" t="s">
        <v>579</v>
      </c>
      <c r="C710" s="17" t="s">
        <v>14</v>
      </c>
      <c r="D710" s="17" t="s">
        <v>339</v>
      </c>
      <c r="E710" s="19">
        <v>0.40079999999999999</v>
      </c>
      <c r="F710" s="20">
        <v>22.23</v>
      </c>
      <c r="G710" s="20">
        <f>TRUNC(TRUNC(E710,8)*F710,2)</f>
        <v>8.9</v>
      </c>
    </row>
    <row r="711" spans="1:7" ht="18" customHeight="1">
      <c r="A711" s="2"/>
      <c r="B711" s="2"/>
      <c r="C711" s="2"/>
      <c r="D711" s="2"/>
      <c r="E711" s="77" t="s">
        <v>342</v>
      </c>
      <c r="F711" s="77"/>
      <c r="G711" s="21">
        <f>SUM(G709:G710)</f>
        <v>16.240000000000002</v>
      </c>
    </row>
    <row r="712" spans="1:7" ht="15" customHeight="1">
      <c r="A712" s="2"/>
      <c r="B712" s="2"/>
      <c r="C712" s="2"/>
      <c r="D712" s="2"/>
      <c r="E712" s="78" t="s">
        <v>347</v>
      </c>
      <c r="F712" s="78"/>
      <c r="G712" s="5">
        <f>SUM(G707,G711)</f>
        <v>37.92</v>
      </c>
    </row>
    <row r="713" spans="1:7" ht="15" customHeight="1">
      <c r="A713" s="61"/>
      <c r="B713" s="61"/>
      <c r="C713" s="61"/>
      <c r="D713" s="61"/>
      <c r="E713" s="79" t="s">
        <v>1363</v>
      </c>
      <c r="F713" s="79"/>
      <c r="G713" s="56">
        <f>ROUND(G712*(1-$K$1),2)</f>
        <v>31.96</v>
      </c>
    </row>
    <row r="714" spans="1:7" ht="9.9499999999999993" customHeight="1">
      <c r="A714" s="2"/>
      <c r="B714" s="2"/>
      <c r="C714" s="2"/>
      <c r="D714" s="2"/>
      <c r="E714" s="74"/>
      <c r="F714" s="74"/>
      <c r="G714" s="74"/>
    </row>
    <row r="715" spans="1:7" ht="20.100000000000001" customHeight="1">
      <c r="A715" s="75" t="s">
        <v>637</v>
      </c>
      <c r="B715" s="75"/>
      <c r="C715" s="75"/>
      <c r="D715" s="75"/>
      <c r="E715" s="75"/>
      <c r="F715" s="75"/>
      <c r="G715" s="75"/>
    </row>
    <row r="716" spans="1:7" ht="15" customHeight="1">
      <c r="A716" s="76" t="s">
        <v>419</v>
      </c>
      <c r="B716" s="76"/>
      <c r="C716" s="16" t="s">
        <v>4</v>
      </c>
      <c r="D716" s="16" t="s">
        <v>322</v>
      </c>
      <c r="E716" s="16" t="s">
        <v>323</v>
      </c>
      <c r="F716" s="16" t="s">
        <v>324</v>
      </c>
      <c r="G716" s="16" t="s">
        <v>325</v>
      </c>
    </row>
    <row r="717" spans="1:7" ht="15" customHeight="1">
      <c r="A717" s="17" t="s">
        <v>541</v>
      </c>
      <c r="B717" s="18" t="s">
        <v>542</v>
      </c>
      <c r="C717" s="17" t="s">
        <v>24</v>
      </c>
      <c r="D717" s="17" t="s">
        <v>422</v>
      </c>
      <c r="E717" s="19">
        <v>0.1</v>
      </c>
      <c r="F717" s="20">
        <v>3.76</v>
      </c>
      <c r="G717" s="20">
        <f>ROUND(ROUND(E717,8)*F717,2)</f>
        <v>0.38</v>
      </c>
    </row>
    <row r="718" spans="1:7" ht="15" customHeight="1">
      <c r="A718" s="17" t="s">
        <v>423</v>
      </c>
      <c r="B718" s="18" t="s">
        <v>424</v>
      </c>
      <c r="C718" s="17" t="s">
        <v>24</v>
      </c>
      <c r="D718" s="17" t="s">
        <v>422</v>
      </c>
      <c r="E718" s="19">
        <v>0.1</v>
      </c>
      <c r="F718" s="20">
        <v>3.83</v>
      </c>
      <c r="G718" s="20">
        <f>ROUND(ROUND(E718,8)*F718,2)</f>
        <v>0.38</v>
      </c>
    </row>
    <row r="719" spans="1:7" ht="15" customHeight="1">
      <c r="A719" s="2"/>
      <c r="B719" s="2"/>
      <c r="C719" s="2"/>
      <c r="D719" s="2"/>
      <c r="E719" s="77" t="s">
        <v>425</v>
      </c>
      <c r="F719" s="77"/>
      <c r="G719" s="21">
        <f>SUM(G717:G718)</f>
        <v>0.76</v>
      </c>
    </row>
    <row r="720" spans="1:7" ht="15" customHeight="1">
      <c r="A720" s="76" t="s">
        <v>321</v>
      </c>
      <c r="B720" s="76"/>
      <c r="C720" s="16" t="s">
        <v>4</v>
      </c>
      <c r="D720" s="16" t="s">
        <v>322</v>
      </c>
      <c r="E720" s="16" t="s">
        <v>323</v>
      </c>
      <c r="F720" s="16" t="s">
        <v>324</v>
      </c>
      <c r="G720" s="16" t="s">
        <v>325</v>
      </c>
    </row>
    <row r="721" spans="1:7" ht="21" customHeight="1">
      <c r="A721" s="17" t="s">
        <v>638</v>
      </c>
      <c r="B721" s="18" t="s">
        <v>639</v>
      </c>
      <c r="C721" s="17" t="s">
        <v>24</v>
      </c>
      <c r="D721" s="17" t="s">
        <v>78</v>
      </c>
      <c r="E721" s="19">
        <v>1</v>
      </c>
      <c r="F721" s="20">
        <v>1.48</v>
      </c>
      <c r="G721" s="20">
        <f>ROUND(ROUND(E721,8)*F721,2)</f>
        <v>1.48</v>
      </c>
    </row>
    <row r="722" spans="1:7" ht="15" customHeight="1">
      <c r="A722" s="2"/>
      <c r="B722" s="2"/>
      <c r="C722" s="2"/>
      <c r="D722" s="2"/>
      <c r="E722" s="77" t="s">
        <v>335</v>
      </c>
      <c r="F722" s="77"/>
      <c r="G722" s="21">
        <f>SUM(G721:G721)</f>
        <v>1.48</v>
      </c>
    </row>
    <row r="723" spans="1:7" ht="15" customHeight="1">
      <c r="A723" s="76" t="s">
        <v>428</v>
      </c>
      <c r="B723" s="76"/>
      <c r="C723" s="16" t="s">
        <v>4</v>
      </c>
      <c r="D723" s="16" t="s">
        <v>322</v>
      </c>
      <c r="E723" s="16" t="s">
        <v>323</v>
      </c>
      <c r="F723" s="16" t="s">
        <v>324</v>
      </c>
      <c r="G723" s="16" t="s">
        <v>325</v>
      </c>
    </row>
    <row r="724" spans="1:7" ht="15" customHeight="1">
      <c r="A724" s="17" t="s">
        <v>546</v>
      </c>
      <c r="B724" s="18" t="s">
        <v>547</v>
      </c>
      <c r="C724" s="17" t="s">
        <v>24</v>
      </c>
      <c r="D724" s="17" t="s">
        <v>422</v>
      </c>
      <c r="E724" s="19">
        <v>0.1</v>
      </c>
      <c r="F724" s="20">
        <v>18.21</v>
      </c>
      <c r="G724" s="20">
        <f>ROUND(ROUND(E724,8)*F724,2)</f>
        <v>1.82</v>
      </c>
    </row>
    <row r="725" spans="1:7" ht="15" customHeight="1">
      <c r="A725" s="17" t="s">
        <v>431</v>
      </c>
      <c r="B725" s="18" t="s">
        <v>432</v>
      </c>
      <c r="C725" s="17" t="s">
        <v>24</v>
      </c>
      <c r="D725" s="17" t="s">
        <v>422</v>
      </c>
      <c r="E725" s="19">
        <v>0.1</v>
      </c>
      <c r="F725" s="20">
        <v>13.65</v>
      </c>
      <c r="G725" s="20">
        <f>ROUND(ROUND(E725,8)*F725,2)</f>
        <v>1.37</v>
      </c>
    </row>
    <row r="726" spans="1:7" ht="15" customHeight="1">
      <c r="A726" s="2"/>
      <c r="B726" s="2"/>
      <c r="C726" s="2"/>
      <c r="D726" s="2"/>
      <c r="E726" s="77" t="s">
        <v>433</v>
      </c>
      <c r="F726" s="77"/>
      <c r="G726" s="21">
        <f>SUM(G724:G725)</f>
        <v>3.1900000000000004</v>
      </c>
    </row>
    <row r="727" spans="1:7" ht="15" customHeight="1">
      <c r="A727" s="2"/>
      <c r="B727" s="2"/>
      <c r="C727" s="2"/>
      <c r="D727" s="2"/>
      <c r="E727" s="78" t="s">
        <v>347</v>
      </c>
      <c r="F727" s="78"/>
      <c r="G727" s="5">
        <f>SUM(G719,G722,G726)</f>
        <v>5.4300000000000006</v>
      </c>
    </row>
    <row r="728" spans="1:7" ht="15" customHeight="1">
      <c r="A728" s="61"/>
      <c r="B728" s="61"/>
      <c r="C728" s="61"/>
      <c r="D728" s="61"/>
      <c r="E728" s="79" t="s">
        <v>1363</v>
      </c>
      <c r="F728" s="79"/>
      <c r="G728" s="56">
        <f>ROUND(G727*(1-$K$1),2)</f>
        <v>4.58</v>
      </c>
    </row>
    <row r="729" spans="1:7" ht="9.9499999999999993" customHeight="1">
      <c r="A729" s="2"/>
      <c r="B729" s="2"/>
      <c r="C729" s="2"/>
      <c r="D729" s="2"/>
      <c r="E729" s="74"/>
      <c r="F729" s="74"/>
      <c r="G729" s="74"/>
    </row>
    <row r="730" spans="1:7" ht="20.100000000000001" customHeight="1">
      <c r="A730" s="75" t="s">
        <v>640</v>
      </c>
      <c r="B730" s="75"/>
      <c r="C730" s="75"/>
      <c r="D730" s="75"/>
      <c r="E730" s="75"/>
      <c r="F730" s="75"/>
      <c r="G730" s="75"/>
    </row>
    <row r="731" spans="1:7" ht="15" customHeight="1">
      <c r="A731" s="76" t="s">
        <v>419</v>
      </c>
      <c r="B731" s="76"/>
      <c r="C731" s="16" t="s">
        <v>4</v>
      </c>
      <c r="D731" s="16" t="s">
        <v>322</v>
      </c>
      <c r="E731" s="16" t="s">
        <v>323</v>
      </c>
      <c r="F731" s="16" t="s">
        <v>324</v>
      </c>
      <c r="G731" s="16" t="s">
        <v>325</v>
      </c>
    </row>
    <row r="732" spans="1:7" ht="15" customHeight="1">
      <c r="A732" s="17" t="s">
        <v>541</v>
      </c>
      <c r="B732" s="18" t="s">
        <v>542</v>
      </c>
      <c r="C732" s="17" t="s">
        <v>24</v>
      </c>
      <c r="D732" s="17" t="s">
        <v>422</v>
      </c>
      <c r="E732" s="19">
        <v>0.1</v>
      </c>
      <c r="F732" s="20">
        <v>3.76</v>
      </c>
      <c r="G732" s="20">
        <f>ROUND(ROUND(E732,8)*F732,2)</f>
        <v>0.38</v>
      </c>
    </row>
    <row r="733" spans="1:7" ht="15" customHeight="1">
      <c r="A733" s="17" t="s">
        <v>423</v>
      </c>
      <c r="B733" s="18" t="s">
        <v>424</v>
      </c>
      <c r="C733" s="17" t="s">
        <v>24</v>
      </c>
      <c r="D733" s="17" t="s">
        <v>422</v>
      </c>
      <c r="E733" s="19">
        <v>0.1</v>
      </c>
      <c r="F733" s="20">
        <v>3.83</v>
      </c>
      <c r="G733" s="20">
        <f>ROUND(ROUND(E733,8)*F733,2)</f>
        <v>0.38</v>
      </c>
    </row>
    <row r="734" spans="1:7" ht="15" customHeight="1">
      <c r="A734" s="2"/>
      <c r="B734" s="2"/>
      <c r="C734" s="2"/>
      <c r="D734" s="2"/>
      <c r="E734" s="77" t="s">
        <v>425</v>
      </c>
      <c r="F734" s="77"/>
      <c r="G734" s="21">
        <f>SUM(G732:G733)</f>
        <v>0.76</v>
      </c>
    </row>
    <row r="735" spans="1:7" ht="15" customHeight="1">
      <c r="A735" s="76" t="s">
        <v>321</v>
      </c>
      <c r="B735" s="76"/>
      <c r="C735" s="16" t="s">
        <v>4</v>
      </c>
      <c r="D735" s="16" t="s">
        <v>322</v>
      </c>
      <c r="E735" s="16" t="s">
        <v>323</v>
      </c>
      <c r="F735" s="16" t="s">
        <v>324</v>
      </c>
      <c r="G735" s="16" t="s">
        <v>325</v>
      </c>
    </row>
    <row r="736" spans="1:7" ht="15" customHeight="1">
      <c r="A736" s="17" t="s">
        <v>641</v>
      </c>
      <c r="B736" s="18" t="s">
        <v>642</v>
      </c>
      <c r="C736" s="17" t="s">
        <v>24</v>
      </c>
      <c r="D736" s="17" t="s">
        <v>78</v>
      </c>
      <c r="E736" s="19">
        <v>1</v>
      </c>
      <c r="F736" s="20">
        <v>1.7</v>
      </c>
      <c r="G736" s="20">
        <f>ROUND(ROUND(E736,8)*F736,2)</f>
        <v>1.7</v>
      </c>
    </row>
    <row r="737" spans="1:7" ht="15" customHeight="1">
      <c r="A737" s="2"/>
      <c r="B737" s="2"/>
      <c r="C737" s="2"/>
      <c r="D737" s="2"/>
      <c r="E737" s="77" t="s">
        <v>335</v>
      </c>
      <c r="F737" s="77"/>
      <c r="G737" s="21">
        <f>SUM(G736:G736)</f>
        <v>1.7</v>
      </c>
    </row>
    <row r="738" spans="1:7" ht="15" customHeight="1">
      <c r="A738" s="76" t="s">
        <v>428</v>
      </c>
      <c r="B738" s="76"/>
      <c r="C738" s="16" t="s">
        <v>4</v>
      </c>
      <c r="D738" s="16" t="s">
        <v>322</v>
      </c>
      <c r="E738" s="16" t="s">
        <v>323</v>
      </c>
      <c r="F738" s="16" t="s">
        <v>324</v>
      </c>
      <c r="G738" s="16" t="s">
        <v>325</v>
      </c>
    </row>
    <row r="739" spans="1:7" ht="15" customHeight="1">
      <c r="A739" s="17" t="s">
        <v>546</v>
      </c>
      <c r="B739" s="18" t="s">
        <v>547</v>
      </c>
      <c r="C739" s="17" t="s">
        <v>24</v>
      </c>
      <c r="D739" s="17" t="s">
        <v>422</v>
      </c>
      <c r="E739" s="19">
        <v>0.1</v>
      </c>
      <c r="F739" s="20">
        <v>18.21</v>
      </c>
      <c r="G739" s="20">
        <f>ROUND(ROUND(E739,8)*F739,2)</f>
        <v>1.82</v>
      </c>
    </row>
    <row r="740" spans="1:7" ht="15" customHeight="1">
      <c r="A740" s="17" t="s">
        <v>431</v>
      </c>
      <c r="B740" s="18" t="s">
        <v>432</v>
      </c>
      <c r="C740" s="17" t="s">
        <v>24</v>
      </c>
      <c r="D740" s="17" t="s">
        <v>422</v>
      </c>
      <c r="E740" s="19">
        <v>0.1</v>
      </c>
      <c r="F740" s="20">
        <v>13.65</v>
      </c>
      <c r="G740" s="20">
        <f>ROUND(ROUND(E740,8)*F740,2)</f>
        <v>1.37</v>
      </c>
    </row>
    <row r="741" spans="1:7" ht="15" customHeight="1">
      <c r="A741" s="2"/>
      <c r="B741" s="2"/>
      <c r="C741" s="2"/>
      <c r="D741" s="2"/>
      <c r="E741" s="77" t="s">
        <v>433</v>
      </c>
      <c r="F741" s="77"/>
      <c r="G741" s="21">
        <f>SUM(G739:G740)</f>
        <v>3.1900000000000004</v>
      </c>
    </row>
    <row r="742" spans="1:7" ht="15" customHeight="1">
      <c r="A742" s="2"/>
      <c r="B742" s="2"/>
      <c r="C742" s="2"/>
      <c r="D742" s="2"/>
      <c r="E742" s="78" t="s">
        <v>347</v>
      </c>
      <c r="F742" s="78"/>
      <c r="G742" s="5">
        <f>SUM(G734,G737,G741)</f>
        <v>5.65</v>
      </c>
    </row>
    <row r="743" spans="1:7" ht="15" customHeight="1">
      <c r="A743" s="61"/>
      <c r="B743" s="61"/>
      <c r="C743" s="61"/>
      <c r="D743" s="61"/>
      <c r="E743" s="79" t="s">
        <v>1363</v>
      </c>
      <c r="F743" s="79"/>
      <c r="G743" s="56">
        <f>ROUND(G742*(1-$K$1),2)</f>
        <v>4.76</v>
      </c>
    </row>
    <row r="744" spans="1:7" ht="9.9499999999999993" customHeight="1">
      <c r="A744" s="2"/>
      <c r="B744" s="2"/>
      <c r="C744" s="2"/>
      <c r="D744" s="2"/>
      <c r="E744" s="74"/>
      <c r="F744" s="74"/>
      <c r="G744" s="74"/>
    </row>
    <row r="745" spans="1:7" ht="20.100000000000001" customHeight="1">
      <c r="A745" s="75" t="s">
        <v>643</v>
      </c>
      <c r="B745" s="75"/>
      <c r="C745" s="75"/>
      <c r="D745" s="75"/>
      <c r="E745" s="75"/>
      <c r="F745" s="75"/>
      <c r="G745" s="75"/>
    </row>
    <row r="746" spans="1:7" ht="15" customHeight="1">
      <c r="A746" s="76" t="s">
        <v>419</v>
      </c>
      <c r="B746" s="76"/>
      <c r="C746" s="16" t="s">
        <v>4</v>
      </c>
      <c r="D746" s="16" t="s">
        <v>322</v>
      </c>
      <c r="E746" s="16" t="s">
        <v>323</v>
      </c>
      <c r="F746" s="16" t="s">
        <v>324</v>
      </c>
      <c r="G746" s="16" t="s">
        <v>325</v>
      </c>
    </row>
    <row r="747" spans="1:7" ht="15" customHeight="1">
      <c r="A747" s="17" t="s">
        <v>541</v>
      </c>
      <c r="B747" s="18" t="s">
        <v>542</v>
      </c>
      <c r="C747" s="17" t="s">
        <v>24</v>
      </c>
      <c r="D747" s="17" t="s">
        <v>422</v>
      </c>
      <c r="E747" s="19">
        <v>0.1</v>
      </c>
      <c r="F747" s="20">
        <v>3.76</v>
      </c>
      <c r="G747" s="20">
        <f>ROUND(ROUND(E747,8)*F747,2)</f>
        <v>0.38</v>
      </c>
    </row>
    <row r="748" spans="1:7" ht="15" customHeight="1">
      <c r="A748" s="17" t="s">
        <v>423</v>
      </c>
      <c r="B748" s="18" t="s">
        <v>424</v>
      </c>
      <c r="C748" s="17" t="s">
        <v>24</v>
      </c>
      <c r="D748" s="17" t="s">
        <v>422</v>
      </c>
      <c r="E748" s="19">
        <v>0.1</v>
      </c>
      <c r="F748" s="20">
        <v>3.83</v>
      </c>
      <c r="G748" s="20">
        <f>ROUND(ROUND(E748,8)*F748,2)</f>
        <v>0.38</v>
      </c>
    </row>
    <row r="749" spans="1:7" ht="15" customHeight="1">
      <c r="A749" s="2"/>
      <c r="B749" s="2"/>
      <c r="C749" s="2"/>
      <c r="D749" s="2"/>
      <c r="E749" s="77" t="s">
        <v>425</v>
      </c>
      <c r="F749" s="77"/>
      <c r="G749" s="21">
        <f>SUM(G747:G748)</f>
        <v>0.76</v>
      </c>
    </row>
    <row r="750" spans="1:7" ht="15" customHeight="1">
      <c r="A750" s="76" t="s">
        <v>321</v>
      </c>
      <c r="B750" s="76"/>
      <c r="C750" s="16" t="s">
        <v>4</v>
      </c>
      <c r="D750" s="16" t="s">
        <v>322</v>
      </c>
      <c r="E750" s="16" t="s">
        <v>323</v>
      </c>
      <c r="F750" s="16" t="s">
        <v>324</v>
      </c>
      <c r="G750" s="16" t="s">
        <v>325</v>
      </c>
    </row>
    <row r="751" spans="1:7" ht="15" customHeight="1">
      <c r="A751" s="17" t="s">
        <v>644</v>
      </c>
      <c r="B751" s="18" t="s">
        <v>645</v>
      </c>
      <c r="C751" s="17" t="s">
        <v>24</v>
      </c>
      <c r="D751" s="17" t="s">
        <v>78</v>
      </c>
      <c r="E751" s="19">
        <v>1</v>
      </c>
      <c r="F751" s="20">
        <v>1.99</v>
      </c>
      <c r="G751" s="20">
        <f>ROUND(ROUND(E751,8)*F751,2)</f>
        <v>1.99</v>
      </c>
    </row>
    <row r="752" spans="1:7" ht="15" customHeight="1">
      <c r="A752" s="2"/>
      <c r="B752" s="2"/>
      <c r="C752" s="2"/>
      <c r="D752" s="2"/>
      <c r="E752" s="77" t="s">
        <v>335</v>
      </c>
      <c r="F752" s="77"/>
      <c r="G752" s="21">
        <f>SUM(G751:G751)</f>
        <v>1.99</v>
      </c>
    </row>
    <row r="753" spans="1:7" ht="15" customHeight="1">
      <c r="A753" s="76" t="s">
        <v>428</v>
      </c>
      <c r="B753" s="76"/>
      <c r="C753" s="16" t="s">
        <v>4</v>
      </c>
      <c r="D753" s="16" t="s">
        <v>322</v>
      </c>
      <c r="E753" s="16" t="s">
        <v>323</v>
      </c>
      <c r="F753" s="16" t="s">
        <v>324</v>
      </c>
      <c r="G753" s="16" t="s">
        <v>325</v>
      </c>
    </row>
    <row r="754" spans="1:7" ht="15" customHeight="1">
      <c r="A754" s="17" t="s">
        <v>546</v>
      </c>
      <c r="B754" s="18" t="s">
        <v>547</v>
      </c>
      <c r="C754" s="17" t="s">
        <v>24</v>
      </c>
      <c r="D754" s="17" t="s">
        <v>422</v>
      </c>
      <c r="E754" s="19">
        <v>0.1</v>
      </c>
      <c r="F754" s="20">
        <v>18.21</v>
      </c>
      <c r="G754" s="20">
        <f>ROUND(ROUND(E754,8)*F754,2)</f>
        <v>1.82</v>
      </c>
    </row>
    <row r="755" spans="1:7" ht="15" customHeight="1">
      <c r="A755" s="17" t="s">
        <v>431</v>
      </c>
      <c r="B755" s="18" t="s">
        <v>432</v>
      </c>
      <c r="C755" s="17" t="s">
        <v>24</v>
      </c>
      <c r="D755" s="17" t="s">
        <v>422</v>
      </c>
      <c r="E755" s="19">
        <v>0.1</v>
      </c>
      <c r="F755" s="20">
        <v>13.65</v>
      </c>
      <c r="G755" s="20">
        <f>ROUND(ROUND(E755,8)*F755,2)</f>
        <v>1.37</v>
      </c>
    </row>
    <row r="756" spans="1:7" ht="15" customHeight="1">
      <c r="A756" s="2"/>
      <c r="B756" s="2"/>
      <c r="C756" s="2"/>
      <c r="D756" s="2"/>
      <c r="E756" s="77" t="s">
        <v>433</v>
      </c>
      <c r="F756" s="77"/>
      <c r="G756" s="21">
        <f>SUM(G754:G755)</f>
        <v>3.1900000000000004</v>
      </c>
    </row>
    <row r="757" spans="1:7" ht="15" customHeight="1">
      <c r="A757" s="2"/>
      <c r="B757" s="2"/>
      <c r="C757" s="2"/>
      <c r="D757" s="2"/>
      <c r="E757" s="78" t="s">
        <v>347</v>
      </c>
      <c r="F757" s="78"/>
      <c r="G757" s="5">
        <f>SUM(G749,G752,G756)</f>
        <v>5.94</v>
      </c>
    </row>
    <row r="758" spans="1:7" ht="15" customHeight="1">
      <c r="A758" s="61"/>
      <c r="B758" s="61"/>
      <c r="C758" s="61"/>
      <c r="D758" s="61"/>
      <c r="E758" s="79" t="s">
        <v>1363</v>
      </c>
      <c r="F758" s="79"/>
      <c r="G758" s="56">
        <f>ROUND(G757*(1-$K$1),2)</f>
        <v>5.01</v>
      </c>
    </row>
    <row r="759" spans="1:7" ht="9.9499999999999993" customHeight="1">
      <c r="A759" s="2"/>
      <c r="B759" s="2"/>
      <c r="C759" s="2"/>
      <c r="D759" s="2"/>
      <c r="E759" s="74"/>
      <c r="F759" s="74"/>
      <c r="G759" s="74"/>
    </row>
    <row r="760" spans="1:7" ht="20.100000000000001" customHeight="1">
      <c r="A760" s="75" t="s">
        <v>646</v>
      </c>
      <c r="B760" s="75"/>
      <c r="C760" s="75"/>
      <c r="D760" s="75"/>
      <c r="E760" s="75"/>
      <c r="F760" s="75"/>
      <c r="G760" s="75"/>
    </row>
    <row r="761" spans="1:7" ht="15" customHeight="1">
      <c r="A761" s="76" t="s">
        <v>419</v>
      </c>
      <c r="B761" s="76"/>
      <c r="C761" s="16" t="s">
        <v>4</v>
      </c>
      <c r="D761" s="16" t="s">
        <v>322</v>
      </c>
      <c r="E761" s="16" t="s">
        <v>323</v>
      </c>
      <c r="F761" s="16" t="s">
        <v>324</v>
      </c>
      <c r="G761" s="16" t="s">
        <v>325</v>
      </c>
    </row>
    <row r="762" spans="1:7" ht="15" customHeight="1">
      <c r="A762" s="17" t="s">
        <v>593</v>
      </c>
      <c r="B762" s="18" t="s">
        <v>594</v>
      </c>
      <c r="C762" s="17" t="s">
        <v>24</v>
      </c>
      <c r="D762" s="17" t="s">
        <v>422</v>
      </c>
      <c r="E762" s="19">
        <v>0.01</v>
      </c>
      <c r="F762" s="20">
        <v>3.69</v>
      </c>
      <c r="G762" s="20">
        <f>ROUND(ROUND(E762,8)*F762,2)</f>
        <v>0.04</v>
      </c>
    </row>
    <row r="763" spans="1:7" ht="15" customHeight="1">
      <c r="A763" s="17" t="s">
        <v>423</v>
      </c>
      <c r="B763" s="18" t="s">
        <v>424</v>
      </c>
      <c r="C763" s="17" t="s">
        <v>24</v>
      </c>
      <c r="D763" s="17" t="s">
        <v>422</v>
      </c>
      <c r="E763" s="19">
        <v>0.01</v>
      </c>
      <c r="F763" s="20">
        <v>3.83</v>
      </c>
      <c r="G763" s="20">
        <f>ROUND(ROUND(E763,8)*F763,2)</f>
        <v>0.04</v>
      </c>
    </row>
    <row r="764" spans="1:7" ht="15" customHeight="1">
      <c r="A764" s="2"/>
      <c r="B764" s="2"/>
      <c r="C764" s="2"/>
      <c r="D764" s="2"/>
      <c r="E764" s="77" t="s">
        <v>425</v>
      </c>
      <c r="F764" s="77"/>
      <c r="G764" s="21">
        <f>SUM(G762:G763)</f>
        <v>0.08</v>
      </c>
    </row>
    <row r="765" spans="1:7" ht="15" customHeight="1">
      <c r="A765" s="76" t="s">
        <v>321</v>
      </c>
      <c r="B765" s="76"/>
      <c r="C765" s="16" t="s">
        <v>4</v>
      </c>
      <c r="D765" s="16" t="s">
        <v>322</v>
      </c>
      <c r="E765" s="16" t="s">
        <v>323</v>
      </c>
      <c r="F765" s="16" t="s">
        <v>324</v>
      </c>
      <c r="G765" s="16" t="s">
        <v>325</v>
      </c>
    </row>
    <row r="766" spans="1:7" ht="15" customHeight="1">
      <c r="A766" s="17" t="s">
        <v>647</v>
      </c>
      <c r="B766" s="18" t="s">
        <v>648</v>
      </c>
      <c r="C766" s="17" t="s">
        <v>24</v>
      </c>
      <c r="D766" s="17" t="s">
        <v>78</v>
      </c>
      <c r="E766" s="19">
        <v>1</v>
      </c>
      <c r="F766" s="20">
        <v>0.23</v>
      </c>
      <c r="G766" s="20">
        <f>ROUND(ROUND(E766,8)*F766,2)</f>
        <v>0.23</v>
      </c>
    </row>
    <row r="767" spans="1:7" ht="15" customHeight="1">
      <c r="A767" s="17" t="s">
        <v>649</v>
      </c>
      <c r="B767" s="18" t="s">
        <v>650</v>
      </c>
      <c r="C767" s="17" t="s">
        <v>24</v>
      </c>
      <c r="D767" s="17" t="s">
        <v>78</v>
      </c>
      <c r="E767" s="19">
        <v>1</v>
      </c>
      <c r="F767" s="20">
        <v>0.41</v>
      </c>
      <c r="G767" s="20">
        <f>ROUND(ROUND(E767,8)*F767,2)</f>
        <v>0.41</v>
      </c>
    </row>
    <row r="768" spans="1:7" ht="15" customHeight="1">
      <c r="A768" s="2"/>
      <c r="B768" s="2"/>
      <c r="C768" s="2"/>
      <c r="D768" s="2"/>
      <c r="E768" s="77" t="s">
        <v>335</v>
      </c>
      <c r="F768" s="77"/>
      <c r="G768" s="21">
        <f>SUM(G766:G767)</f>
        <v>0.64</v>
      </c>
    </row>
    <row r="769" spans="1:7" ht="15" customHeight="1">
      <c r="A769" s="76" t="s">
        <v>428</v>
      </c>
      <c r="B769" s="76"/>
      <c r="C769" s="16" t="s">
        <v>4</v>
      </c>
      <c r="D769" s="16" t="s">
        <v>322</v>
      </c>
      <c r="E769" s="16" t="s">
        <v>323</v>
      </c>
      <c r="F769" s="16" t="s">
        <v>324</v>
      </c>
      <c r="G769" s="16" t="s">
        <v>325</v>
      </c>
    </row>
    <row r="770" spans="1:7" ht="15" customHeight="1">
      <c r="A770" s="17" t="s">
        <v>597</v>
      </c>
      <c r="B770" s="18" t="s">
        <v>598</v>
      </c>
      <c r="C770" s="17" t="s">
        <v>24</v>
      </c>
      <c r="D770" s="17" t="s">
        <v>422</v>
      </c>
      <c r="E770" s="19">
        <v>0.01</v>
      </c>
      <c r="F770" s="20">
        <v>18.21</v>
      </c>
      <c r="G770" s="20">
        <f>ROUND(ROUND(E770,8)*F770,2)</f>
        <v>0.18</v>
      </c>
    </row>
    <row r="771" spans="1:7" ht="15" customHeight="1">
      <c r="A771" s="17" t="s">
        <v>431</v>
      </c>
      <c r="B771" s="18" t="s">
        <v>432</v>
      </c>
      <c r="C771" s="17" t="s">
        <v>24</v>
      </c>
      <c r="D771" s="17" t="s">
        <v>422</v>
      </c>
      <c r="E771" s="19">
        <v>0.01</v>
      </c>
      <c r="F771" s="20">
        <v>13.65</v>
      </c>
      <c r="G771" s="20">
        <f>ROUND(ROUND(E771,8)*F771,2)</f>
        <v>0.14000000000000001</v>
      </c>
    </row>
    <row r="772" spans="1:7" ht="15" customHeight="1">
      <c r="A772" s="2"/>
      <c r="B772" s="2"/>
      <c r="C772" s="2"/>
      <c r="D772" s="2"/>
      <c r="E772" s="77" t="s">
        <v>433</v>
      </c>
      <c r="F772" s="77"/>
      <c r="G772" s="21">
        <f>SUM(G770:G771)</f>
        <v>0.32</v>
      </c>
    </row>
    <row r="773" spans="1:7" ht="15" customHeight="1">
      <c r="A773" s="2"/>
      <c r="B773" s="2"/>
      <c r="C773" s="2"/>
      <c r="D773" s="2"/>
      <c r="E773" s="78" t="s">
        <v>347</v>
      </c>
      <c r="F773" s="78"/>
      <c r="G773" s="5">
        <f>SUM(G764,G768,G772)</f>
        <v>1.04</v>
      </c>
    </row>
    <row r="774" spans="1:7" ht="15" customHeight="1">
      <c r="A774" s="61"/>
      <c r="B774" s="61"/>
      <c r="C774" s="61"/>
      <c r="D774" s="61"/>
      <c r="E774" s="79" t="s">
        <v>1363</v>
      </c>
      <c r="F774" s="79"/>
      <c r="G774" s="56">
        <f>ROUND(G773*(1-$K$1),2)</f>
        <v>0.88</v>
      </c>
    </row>
    <row r="775" spans="1:7" ht="9.9499999999999993" customHeight="1">
      <c r="A775" s="2"/>
      <c r="B775" s="2"/>
      <c r="C775" s="2"/>
      <c r="D775" s="2"/>
      <c r="E775" s="74"/>
      <c r="F775" s="74"/>
      <c r="G775" s="74"/>
    </row>
    <row r="776" spans="1:7" ht="20.100000000000001" customHeight="1">
      <c r="A776" s="75" t="s">
        <v>651</v>
      </c>
      <c r="B776" s="75"/>
      <c r="C776" s="75"/>
      <c r="D776" s="75"/>
      <c r="E776" s="75"/>
      <c r="F776" s="75"/>
      <c r="G776" s="75"/>
    </row>
    <row r="777" spans="1:7" ht="15" customHeight="1">
      <c r="A777" s="76" t="s">
        <v>419</v>
      </c>
      <c r="B777" s="76"/>
      <c r="C777" s="16" t="s">
        <v>4</v>
      </c>
      <c r="D777" s="16" t="s">
        <v>322</v>
      </c>
      <c r="E777" s="16" t="s">
        <v>323</v>
      </c>
      <c r="F777" s="16" t="s">
        <v>324</v>
      </c>
      <c r="G777" s="16" t="s">
        <v>325</v>
      </c>
    </row>
    <row r="778" spans="1:7" ht="15" customHeight="1">
      <c r="A778" s="17" t="s">
        <v>593</v>
      </c>
      <c r="B778" s="18" t="s">
        <v>594</v>
      </c>
      <c r="C778" s="17" t="s">
        <v>24</v>
      </c>
      <c r="D778" s="17" t="s">
        <v>422</v>
      </c>
      <c r="E778" s="19">
        <v>0.01</v>
      </c>
      <c r="F778" s="20">
        <v>3.69</v>
      </c>
      <c r="G778" s="20">
        <f>ROUND(ROUND(E778,8)*F778,2)</f>
        <v>0.04</v>
      </c>
    </row>
    <row r="779" spans="1:7" ht="15" customHeight="1">
      <c r="A779" s="17" t="s">
        <v>423</v>
      </c>
      <c r="B779" s="18" t="s">
        <v>424</v>
      </c>
      <c r="C779" s="17" t="s">
        <v>24</v>
      </c>
      <c r="D779" s="17" t="s">
        <v>422</v>
      </c>
      <c r="E779" s="19">
        <v>0.01</v>
      </c>
      <c r="F779" s="20">
        <v>3.83</v>
      </c>
      <c r="G779" s="20">
        <f>ROUND(ROUND(E779,8)*F779,2)</f>
        <v>0.04</v>
      </c>
    </row>
    <row r="780" spans="1:7" ht="15" customHeight="1">
      <c r="A780" s="2"/>
      <c r="B780" s="2"/>
      <c r="C780" s="2"/>
      <c r="D780" s="2"/>
      <c r="E780" s="77" t="s">
        <v>425</v>
      </c>
      <c r="F780" s="77"/>
      <c r="G780" s="21">
        <f>SUM(G778:G779)</f>
        <v>0.08</v>
      </c>
    </row>
    <row r="781" spans="1:7" ht="15" customHeight="1">
      <c r="A781" s="76" t="s">
        <v>321</v>
      </c>
      <c r="B781" s="76"/>
      <c r="C781" s="16" t="s">
        <v>4</v>
      </c>
      <c r="D781" s="16" t="s">
        <v>322</v>
      </c>
      <c r="E781" s="16" t="s">
        <v>323</v>
      </c>
      <c r="F781" s="16" t="s">
        <v>324</v>
      </c>
      <c r="G781" s="16" t="s">
        <v>325</v>
      </c>
    </row>
    <row r="782" spans="1:7" ht="15" customHeight="1">
      <c r="A782" s="17" t="s">
        <v>652</v>
      </c>
      <c r="B782" s="18" t="s">
        <v>653</v>
      </c>
      <c r="C782" s="17" t="s">
        <v>24</v>
      </c>
      <c r="D782" s="17" t="s">
        <v>78</v>
      </c>
      <c r="E782" s="19">
        <v>1</v>
      </c>
      <c r="F782" s="20">
        <v>0.56999999999999995</v>
      </c>
      <c r="G782" s="20">
        <f>ROUND(ROUND(E782,8)*F782,2)</f>
        <v>0.56999999999999995</v>
      </c>
    </row>
    <row r="783" spans="1:7" ht="15" customHeight="1">
      <c r="A783" s="17" t="s">
        <v>654</v>
      </c>
      <c r="B783" s="18" t="s">
        <v>655</v>
      </c>
      <c r="C783" s="17" t="s">
        <v>24</v>
      </c>
      <c r="D783" s="17" t="s">
        <v>78</v>
      </c>
      <c r="E783" s="19">
        <v>1</v>
      </c>
      <c r="F783" s="20">
        <v>0.67</v>
      </c>
      <c r="G783" s="20">
        <f>ROUND(ROUND(E783,8)*F783,2)</f>
        <v>0.67</v>
      </c>
    </row>
    <row r="784" spans="1:7" ht="15" customHeight="1">
      <c r="A784" s="2"/>
      <c r="B784" s="2"/>
      <c r="C784" s="2"/>
      <c r="D784" s="2"/>
      <c r="E784" s="77" t="s">
        <v>335</v>
      </c>
      <c r="F784" s="77"/>
      <c r="G784" s="21">
        <f>SUM(G782:G783)</f>
        <v>1.24</v>
      </c>
    </row>
    <row r="785" spans="1:7" ht="15" customHeight="1">
      <c r="A785" s="76" t="s">
        <v>428</v>
      </c>
      <c r="B785" s="76"/>
      <c r="C785" s="16" t="s">
        <v>4</v>
      </c>
      <c r="D785" s="16" t="s">
        <v>322</v>
      </c>
      <c r="E785" s="16" t="s">
        <v>323</v>
      </c>
      <c r="F785" s="16" t="s">
        <v>324</v>
      </c>
      <c r="G785" s="16" t="s">
        <v>325</v>
      </c>
    </row>
    <row r="786" spans="1:7" ht="15" customHeight="1">
      <c r="A786" s="17" t="s">
        <v>597</v>
      </c>
      <c r="B786" s="18" t="s">
        <v>598</v>
      </c>
      <c r="C786" s="17" t="s">
        <v>24</v>
      </c>
      <c r="D786" s="17" t="s">
        <v>422</v>
      </c>
      <c r="E786" s="19">
        <v>0.01</v>
      </c>
      <c r="F786" s="20">
        <v>18.21</v>
      </c>
      <c r="G786" s="20">
        <f>ROUND(ROUND(E786,8)*F786,2)</f>
        <v>0.18</v>
      </c>
    </row>
    <row r="787" spans="1:7" ht="15" customHeight="1">
      <c r="A787" s="17" t="s">
        <v>431</v>
      </c>
      <c r="B787" s="18" t="s">
        <v>432</v>
      </c>
      <c r="C787" s="17" t="s">
        <v>24</v>
      </c>
      <c r="D787" s="17" t="s">
        <v>422</v>
      </c>
      <c r="E787" s="19">
        <v>0.01</v>
      </c>
      <c r="F787" s="20">
        <v>13.65</v>
      </c>
      <c r="G787" s="20">
        <f>ROUND(ROUND(E787,8)*F787,2)</f>
        <v>0.14000000000000001</v>
      </c>
    </row>
    <row r="788" spans="1:7" ht="15" customHeight="1">
      <c r="A788" s="2"/>
      <c r="B788" s="2"/>
      <c r="C788" s="2"/>
      <c r="D788" s="2"/>
      <c r="E788" s="77" t="s">
        <v>433</v>
      </c>
      <c r="F788" s="77"/>
      <c r="G788" s="21">
        <f>SUM(G786:G787)</f>
        <v>0.32</v>
      </c>
    </row>
    <row r="789" spans="1:7" ht="15" customHeight="1">
      <c r="A789" s="2"/>
      <c r="B789" s="2"/>
      <c r="C789" s="2"/>
      <c r="D789" s="2"/>
      <c r="E789" s="78" t="s">
        <v>347</v>
      </c>
      <c r="F789" s="78"/>
      <c r="G789" s="5">
        <f>SUM(G780,G784,G788)</f>
        <v>1.6400000000000001</v>
      </c>
    </row>
    <row r="790" spans="1:7" ht="15" customHeight="1">
      <c r="A790" s="61"/>
      <c r="B790" s="61"/>
      <c r="C790" s="61"/>
      <c r="D790" s="61"/>
      <c r="E790" s="79" t="s">
        <v>1363</v>
      </c>
      <c r="F790" s="79"/>
      <c r="G790" s="56">
        <f>ROUND(G789*(1-$K$1),2)</f>
        <v>1.38</v>
      </c>
    </row>
    <row r="791" spans="1:7" ht="9.9499999999999993" customHeight="1">
      <c r="A791" s="2"/>
      <c r="B791" s="2"/>
      <c r="C791" s="2"/>
      <c r="D791" s="2"/>
      <c r="E791" s="74"/>
      <c r="F791" s="74"/>
      <c r="G791" s="74"/>
    </row>
    <row r="792" spans="1:7" ht="20.100000000000001" customHeight="1">
      <c r="A792" s="75" t="s">
        <v>656</v>
      </c>
      <c r="B792" s="75"/>
      <c r="C792" s="75"/>
      <c r="D792" s="75"/>
      <c r="E792" s="75"/>
      <c r="F792" s="75"/>
      <c r="G792" s="75"/>
    </row>
    <row r="793" spans="1:7" ht="15" customHeight="1">
      <c r="A793" s="76" t="s">
        <v>419</v>
      </c>
      <c r="B793" s="76"/>
      <c r="C793" s="16" t="s">
        <v>4</v>
      </c>
      <c r="D793" s="16" t="s">
        <v>322</v>
      </c>
      <c r="E793" s="16" t="s">
        <v>323</v>
      </c>
      <c r="F793" s="16" t="s">
        <v>324</v>
      </c>
      <c r="G793" s="16" t="s">
        <v>325</v>
      </c>
    </row>
    <row r="794" spans="1:7" ht="15" customHeight="1">
      <c r="A794" s="17" t="s">
        <v>593</v>
      </c>
      <c r="B794" s="18" t="s">
        <v>594</v>
      </c>
      <c r="C794" s="17" t="s">
        <v>24</v>
      </c>
      <c r="D794" s="17" t="s">
        <v>422</v>
      </c>
      <c r="E794" s="19">
        <v>0.04</v>
      </c>
      <c r="F794" s="20">
        <v>3.69</v>
      </c>
      <c r="G794" s="20">
        <f>ROUND(ROUND(E794,8)*F794,2)</f>
        <v>0.15</v>
      </c>
    </row>
    <row r="795" spans="1:7" ht="15" customHeight="1">
      <c r="A795" s="17" t="s">
        <v>423</v>
      </c>
      <c r="B795" s="18" t="s">
        <v>424</v>
      </c>
      <c r="C795" s="17" t="s">
        <v>24</v>
      </c>
      <c r="D795" s="17" t="s">
        <v>422</v>
      </c>
      <c r="E795" s="19">
        <v>0.04</v>
      </c>
      <c r="F795" s="20">
        <v>3.83</v>
      </c>
      <c r="G795" s="20">
        <f>ROUND(ROUND(E795,8)*F795,2)</f>
        <v>0.15</v>
      </c>
    </row>
    <row r="796" spans="1:7" ht="15" customHeight="1">
      <c r="A796" s="2"/>
      <c r="B796" s="2"/>
      <c r="C796" s="2"/>
      <c r="D796" s="2"/>
      <c r="E796" s="77" t="s">
        <v>425</v>
      </c>
      <c r="F796" s="77"/>
      <c r="G796" s="21">
        <f>SUM(G794:G795)</f>
        <v>0.3</v>
      </c>
    </row>
    <row r="797" spans="1:7" ht="15" customHeight="1">
      <c r="A797" s="76" t="s">
        <v>321</v>
      </c>
      <c r="B797" s="76"/>
      <c r="C797" s="16" t="s">
        <v>4</v>
      </c>
      <c r="D797" s="16" t="s">
        <v>322</v>
      </c>
      <c r="E797" s="16" t="s">
        <v>323</v>
      </c>
      <c r="F797" s="16" t="s">
        <v>324</v>
      </c>
      <c r="G797" s="16" t="s">
        <v>325</v>
      </c>
    </row>
    <row r="798" spans="1:7" ht="15" customHeight="1">
      <c r="A798" s="17" t="s">
        <v>657</v>
      </c>
      <c r="B798" s="18" t="s">
        <v>658</v>
      </c>
      <c r="C798" s="17" t="s">
        <v>24</v>
      </c>
      <c r="D798" s="17" t="s">
        <v>78</v>
      </c>
      <c r="E798" s="19">
        <v>1</v>
      </c>
      <c r="F798" s="20">
        <v>0.96</v>
      </c>
      <c r="G798" s="20">
        <f>ROUND(ROUND(E798,8)*F798,2)</f>
        <v>0.96</v>
      </c>
    </row>
    <row r="799" spans="1:7" ht="15" customHeight="1">
      <c r="A799" s="17" t="s">
        <v>659</v>
      </c>
      <c r="B799" s="18" t="s">
        <v>660</v>
      </c>
      <c r="C799" s="17" t="s">
        <v>24</v>
      </c>
      <c r="D799" s="17" t="s">
        <v>78</v>
      </c>
      <c r="E799" s="19">
        <v>1</v>
      </c>
      <c r="F799" s="20">
        <v>1.28</v>
      </c>
      <c r="G799" s="20">
        <f>ROUND(ROUND(E799,8)*F799,2)</f>
        <v>1.28</v>
      </c>
    </row>
    <row r="800" spans="1:7" ht="15" customHeight="1">
      <c r="A800" s="2"/>
      <c r="B800" s="2"/>
      <c r="C800" s="2"/>
      <c r="D800" s="2"/>
      <c r="E800" s="77" t="s">
        <v>335</v>
      </c>
      <c r="F800" s="77"/>
      <c r="G800" s="21">
        <f>SUM(G798:G799)</f>
        <v>2.2400000000000002</v>
      </c>
    </row>
    <row r="801" spans="1:7" ht="15" customHeight="1">
      <c r="A801" s="76" t="s">
        <v>428</v>
      </c>
      <c r="B801" s="76"/>
      <c r="C801" s="16" t="s">
        <v>4</v>
      </c>
      <c r="D801" s="16" t="s">
        <v>322</v>
      </c>
      <c r="E801" s="16" t="s">
        <v>323</v>
      </c>
      <c r="F801" s="16" t="s">
        <v>324</v>
      </c>
      <c r="G801" s="16" t="s">
        <v>325</v>
      </c>
    </row>
    <row r="802" spans="1:7" ht="15" customHeight="1">
      <c r="A802" s="17" t="s">
        <v>597</v>
      </c>
      <c r="B802" s="18" t="s">
        <v>598</v>
      </c>
      <c r="C802" s="17" t="s">
        <v>24</v>
      </c>
      <c r="D802" s="17" t="s">
        <v>422</v>
      </c>
      <c r="E802" s="19">
        <v>0.04</v>
      </c>
      <c r="F802" s="20">
        <v>18.21</v>
      </c>
      <c r="G802" s="20">
        <f>ROUND(ROUND(E802,8)*F802,2)</f>
        <v>0.73</v>
      </c>
    </row>
    <row r="803" spans="1:7" ht="15" customHeight="1">
      <c r="A803" s="17" t="s">
        <v>431</v>
      </c>
      <c r="B803" s="18" t="s">
        <v>432</v>
      </c>
      <c r="C803" s="17" t="s">
        <v>24</v>
      </c>
      <c r="D803" s="17" t="s">
        <v>422</v>
      </c>
      <c r="E803" s="19">
        <v>0.04</v>
      </c>
      <c r="F803" s="20">
        <v>13.65</v>
      </c>
      <c r="G803" s="20">
        <f>ROUND(ROUND(E803,8)*F803,2)</f>
        <v>0.55000000000000004</v>
      </c>
    </row>
    <row r="804" spans="1:7" ht="15" customHeight="1">
      <c r="A804" s="2"/>
      <c r="B804" s="2"/>
      <c r="C804" s="2"/>
      <c r="D804" s="2"/>
      <c r="E804" s="77" t="s">
        <v>433</v>
      </c>
      <c r="F804" s="77"/>
      <c r="G804" s="21">
        <f>SUM(G802:G803)</f>
        <v>1.28</v>
      </c>
    </row>
    <row r="805" spans="1:7" ht="15" customHeight="1">
      <c r="A805" s="2"/>
      <c r="B805" s="2"/>
      <c r="C805" s="2"/>
      <c r="D805" s="2"/>
      <c r="E805" s="78" t="s">
        <v>347</v>
      </c>
      <c r="F805" s="78"/>
      <c r="G805" s="5">
        <f>SUM(G796,G800,G804)</f>
        <v>3.8200000000000003</v>
      </c>
    </row>
    <row r="806" spans="1:7" ht="15" customHeight="1">
      <c r="A806" s="61"/>
      <c r="B806" s="61"/>
      <c r="C806" s="61"/>
      <c r="D806" s="61"/>
      <c r="E806" s="79" t="s">
        <v>1363</v>
      </c>
      <c r="F806" s="79"/>
      <c r="G806" s="56">
        <f>ROUND(G805*(1-$K$1),2)</f>
        <v>3.22</v>
      </c>
    </row>
    <row r="807" spans="1:7" ht="9.9499999999999993" customHeight="1">
      <c r="A807" s="2"/>
      <c r="B807" s="2"/>
      <c r="C807" s="2"/>
      <c r="D807" s="2"/>
      <c r="E807" s="74"/>
      <c r="F807" s="74"/>
      <c r="G807" s="74"/>
    </row>
    <row r="808" spans="1:7" ht="20.100000000000001" customHeight="1">
      <c r="A808" s="75" t="s">
        <v>661</v>
      </c>
      <c r="B808" s="75"/>
      <c r="C808" s="75"/>
      <c r="D808" s="75"/>
      <c r="E808" s="75"/>
      <c r="F808" s="75"/>
      <c r="G808" s="75"/>
    </row>
    <row r="809" spans="1:7" ht="15" customHeight="1">
      <c r="A809" s="76" t="s">
        <v>321</v>
      </c>
      <c r="B809" s="76"/>
      <c r="C809" s="16" t="s">
        <v>4</v>
      </c>
      <c r="D809" s="16" t="s">
        <v>322</v>
      </c>
      <c r="E809" s="16" t="s">
        <v>323</v>
      </c>
      <c r="F809" s="16" t="s">
        <v>324</v>
      </c>
      <c r="G809" s="16" t="s">
        <v>325</v>
      </c>
    </row>
    <row r="810" spans="1:7" ht="15" customHeight="1">
      <c r="A810" s="17" t="s">
        <v>494</v>
      </c>
      <c r="B810" s="18" t="s">
        <v>495</v>
      </c>
      <c r="C810" s="17" t="s">
        <v>14</v>
      </c>
      <c r="D810" s="17" t="s">
        <v>36</v>
      </c>
      <c r="E810" s="19">
        <v>1.0999999999999999E-2</v>
      </c>
      <c r="F810" s="20">
        <v>7.37</v>
      </c>
      <c r="G810" s="20">
        <f>TRUNC(TRUNC(E810,8)*F810,2)</f>
        <v>0.08</v>
      </c>
    </row>
    <row r="811" spans="1:7" ht="21" customHeight="1">
      <c r="A811" s="17" t="s">
        <v>662</v>
      </c>
      <c r="B811" s="18" t="s">
        <v>663</v>
      </c>
      <c r="C811" s="17" t="s">
        <v>14</v>
      </c>
      <c r="D811" s="17" t="s">
        <v>473</v>
      </c>
      <c r="E811" s="19">
        <v>3.0000000000000001E-3</v>
      </c>
      <c r="F811" s="20">
        <v>32.630000000000003</v>
      </c>
      <c r="G811" s="20">
        <f>TRUNC(TRUNC(E811,8)*F811,2)</f>
        <v>0.09</v>
      </c>
    </row>
    <row r="812" spans="1:7" ht="15" customHeight="1">
      <c r="A812" s="17" t="s">
        <v>664</v>
      </c>
      <c r="B812" s="18" t="s">
        <v>665</v>
      </c>
      <c r="C812" s="17" t="s">
        <v>14</v>
      </c>
      <c r="D812" s="17" t="s">
        <v>36</v>
      </c>
      <c r="E812" s="19">
        <v>1</v>
      </c>
      <c r="F812" s="20">
        <v>9.1999999999999993</v>
      </c>
      <c r="G812" s="20">
        <f>TRUNC(TRUNC(E812,8)*F812,2)</f>
        <v>9.1999999999999993</v>
      </c>
    </row>
    <row r="813" spans="1:7" ht="15" customHeight="1">
      <c r="A813" s="2"/>
      <c r="B813" s="2"/>
      <c r="C813" s="2"/>
      <c r="D813" s="2"/>
      <c r="E813" s="77" t="s">
        <v>335</v>
      </c>
      <c r="F813" s="77"/>
      <c r="G813" s="21">
        <f>SUM(G810:G812)</f>
        <v>9.3699999999999992</v>
      </c>
    </row>
    <row r="814" spans="1:7" ht="15" customHeight="1">
      <c r="A814" s="76" t="s">
        <v>336</v>
      </c>
      <c r="B814" s="76"/>
      <c r="C814" s="16" t="s">
        <v>4</v>
      </c>
      <c r="D814" s="16" t="s">
        <v>322</v>
      </c>
      <c r="E814" s="16" t="s">
        <v>323</v>
      </c>
      <c r="F814" s="16" t="s">
        <v>324</v>
      </c>
      <c r="G814" s="16" t="s">
        <v>325</v>
      </c>
    </row>
    <row r="815" spans="1:7" ht="21" customHeight="1">
      <c r="A815" s="17" t="s">
        <v>498</v>
      </c>
      <c r="B815" s="18" t="s">
        <v>499</v>
      </c>
      <c r="C815" s="17" t="s">
        <v>14</v>
      </c>
      <c r="D815" s="17" t="s">
        <v>339</v>
      </c>
      <c r="E815" s="19">
        <v>0.29699999999999999</v>
      </c>
      <c r="F815" s="20">
        <v>17.37</v>
      </c>
      <c r="G815" s="20">
        <f>TRUNC(TRUNC(E815,8)*F815,2)</f>
        <v>5.15</v>
      </c>
    </row>
    <row r="816" spans="1:7" ht="21" customHeight="1">
      <c r="A816" s="17" t="s">
        <v>403</v>
      </c>
      <c r="B816" s="18" t="s">
        <v>404</v>
      </c>
      <c r="C816" s="17" t="s">
        <v>14</v>
      </c>
      <c r="D816" s="17" t="s">
        <v>339</v>
      </c>
      <c r="E816" s="19">
        <v>0.29699999999999999</v>
      </c>
      <c r="F816" s="20">
        <v>21.05</v>
      </c>
      <c r="G816" s="20">
        <f>TRUNC(TRUNC(E816,8)*F816,2)</f>
        <v>6.25</v>
      </c>
    </row>
    <row r="817" spans="1:7" ht="18" customHeight="1">
      <c r="A817" s="2"/>
      <c r="B817" s="2"/>
      <c r="C817" s="2"/>
      <c r="D817" s="2"/>
      <c r="E817" s="77" t="s">
        <v>342</v>
      </c>
      <c r="F817" s="77"/>
      <c r="G817" s="21">
        <f>SUM(G815:G816)</f>
        <v>11.4</v>
      </c>
    </row>
    <row r="818" spans="1:7" ht="15" customHeight="1">
      <c r="A818" s="2"/>
      <c r="B818" s="2"/>
      <c r="C818" s="2"/>
      <c r="D818" s="2"/>
      <c r="E818" s="78" t="s">
        <v>347</v>
      </c>
      <c r="F818" s="78"/>
      <c r="G818" s="5">
        <f>SUM(G813,G817)</f>
        <v>20.77</v>
      </c>
    </row>
    <row r="819" spans="1:7" ht="15" customHeight="1">
      <c r="A819" s="61"/>
      <c r="B819" s="61"/>
      <c r="C819" s="61"/>
      <c r="D819" s="61"/>
      <c r="E819" s="79" t="s">
        <v>1363</v>
      </c>
      <c r="F819" s="79"/>
      <c r="G819" s="56">
        <f>ROUND(G818*(1-$K$1),2)</f>
        <v>17.510000000000002</v>
      </c>
    </row>
    <row r="820" spans="1:7" ht="9.9499999999999993" customHeight="1">
      <c r="A820" s="2"/>
      <c r="B820" s="2"/>
      <c r="C820" s="2"/>
      <c r="D820" s="2"/>
      <c r="E820" s="74"/>
      <c r="F820" s="74"/>
      <c r="G820" s="74"/>
    </row>
    <row r="821" spans="1:7" ht="20.100000000000001" customHeight="1">
      <c r="A821" s="75" t="s">
        <v>666</v>
      </c>
      <c r="B821" s="75"/>
      <c r="C821" s="75"/>
      <c r="D821" s="75"/>
      <c r="E821" s="75"/>
      <c r="F821" s="75"/>
      <c r="G821" s="75"/>
    </row>
    <row r="822" spans="1:7" ht="15" customHeight="1">
      <c r="A822" s="76" t="s">
        <v>321</v>
      </c>
      <c r="B822" s="76"/>
      <c r="C822" s="16" t="s">
        <v>4</v>
      </c>
      <c r="D822" s="16" t="s">
        <v>322</v>
      </c>
      <c r="E822" s="16" t="s">
        <v>323</v>
      </c>
      <c r="F822" s="16" t="s">
        <v>324</v>
      </c>
      <c r="G822" s="16" t="s">
        <v>325</v>
      </c>
    </row>
    <row r="823" spans="1:7" ht="15" customHeight="1">
      <c r="A823" s="17" t="s">
        <v>494</v>
      </c>
      <c r="B823" s="18" t="s">
        <v>495</v>
      </c>
      <c r="C823" s="17" t="s">
        <v>14</v>
      </c>
      <c r="D823" s="17" t="s">
        <v>36</v>
      </c>
      <c r="E823" s="19">
        <v>1.2999999999999999E-2</v>
      </c>
      <c r="F823" s="20">
        <v>7.37</v>
      </c>
      <c r="G823" s="20">
        <f>TRUNC(TRUNC(E823,8)*F823,2)</f>
        <v>0.09</v>
      </c>
    </row>
    <row r="824" spans="1:7" ht="21" customHeight="1">
      <c r="A824" s="17" t="s">
        <v>662</v>
      </c>
      <c r="B824" s="18" t="s">
        <v>663</v>
      </c>
      <c r="C824" s="17" t="s">
        <v>14</v>
      </c>
      <c r="D824" s="17" t="s">
        <v>473</v>
      </c>
      <c r="E824" s="19">
        <v>3.0000000000000001E-3</v>
      </c>
      <c r="F824" s="20">
        <v>32.630000000000003</v>
      </c>
      <c r="G824" s="20">
        <f>TRUNC(TRUNC(E824,8)*F824,2)</f>
        <v>0.09</v>
      </c>
    </row>
    <row r="825" spans="1:7" ht="15" customHeight="1">
      <c r="A825" s="17" t="s">
        <v>667</v>
      </c>
      <c r="B825" s="18" t="s">
        <v>668</v>
      </c>
      <c r="C825" s="17" t="s">
        <v>14</v>
      </c>
      <c r="D825" s="17" t="s">
        <v>36</v>
      </c>
      <c r="E825" s="19">
        <v>1</v>
      </c>
      <c r="F825" s="20">
        <v>14.96</v>
      </c>
      <c r="G825" s="20">
        <f>TRUNC(TRUNC(E825,8)*F825,2)</f>
        <v>14.96</v>
      </c>
    </row>
    <row r="826" spans="1:7" ht="15" customHeight="1">
      <c r="A826" s="2"/>
      <c r="B826" s="2"/>
      <c r="C826" s="2"/>
      <c r="D826" s="2"/>
      <c r="E826" s="77" t="s">
        <v>335</v>
      </c>
      <c r="F826" s="77"/>
      <c r="G826" s="21">
        <f>SUM(G823:G825)</f>
        <v>15.14</v>
      </c>
    </row>
    <row r="827" spans="1:7" ht="15" customHeight="1">
      <c r="A827" s="76" t="s">
        <v>336</v>
      </c>
      <c r="B827" s="76"/>
      <c r="C827" s="16" t="s">
        <v>4</v>
      </c>
      <c r="D827" s="16" t="s">
        <v>322</v>
      </c>
      <c r="E827" s="16" t="s">
        <v>323</v>
      </c>
      <c r="F827" s="16" t="s">
        <v>324</v>
      </c>
      <c r="G827" s="16" t="s">
        <v>325</v>
      </c>
    </row>
    <row r="828" spans="1:7" ht="21" customHeight="1">
      <c r="A828" s="17" t="s">
        <v>498</v>
      </c>
      <c r="B828" s="18" t="s">
        <v>499</v>
      </c>
      <c r="C828" s="17" t="s">
        <v>14</v>
      </c>
      <c r="D828" s="17" t="s">
        <v>339</v>
      </c>
      <c r="E828" s="19">
        <v>0.48199999999999998</v>
      </c>
      <c r="F828" s="20">
        <v>17.37</v>
      </c>
      <c r="G828" s="20">
        <f>TRUNC(TRUNC(E828,8)*F828,2)</f>
        <v>8.3699999999999992</v>
      </c>
    </row>
    <row r="829" spans="1:7" ht="21" customHeight="1">
      <c r="A829" s="17" t="s">
        <v>403</v>
      </c>
      <c r="B829" s="18" t="s">
        <v>404</v>
      </c>
      <c r="C829" s="17" t="s">
        <v>14</v>
      </c>
      <c r="D829" s="17" t="s">
        <v>339</v>
      </c>
      <c r="E829" s="19">
        <v>0.48199999999999998</v>
      </c>
      <c r="F829" s="20">
        <v>21.05</v>
      </c>
      <c r="G829" s="20">
        <f>TRUNC(TRUNC(E829,8)*F829,2)</f>
        <v>10.14</v>
      </c>
    </row>
    <row r="830" spans="1:7" ht="18" customHeight="1">
      <c r="A830" s="2"/>
      <c r="B830" s="2"/>
      <c r="C830" s="2"/>
      <c r="D830" s="2"/>
      <c r="E830" s="77" t="s">
        <v>342</v>
      </c>
      <c r="F830" s="77"/>
      <c r="G830" s="21">
        <f>SUM(G828:G829)</f>
        <v>18.509999999999998</v>
      </c>
    </row>
    <row r="831" spans="1:7" ht="15" customHeight="1">
      <c r="A831" s="2"/>
      <c r="B831" s="2"/>
      <c r="C831" s="2"/>
      <c r="D831" s="2"/>
      <c r="E831" s="78" t="s">
        <v>347</v>
      </c>
      <c r="F831" s="78"/>
      <c r="G831" s="5">
        <f>SUM(G826,G830)</f>
        <v>33.65</v>
      </c>
    </row>
    <row r="832" spans="1:7" ht="15" customHeight="1">
      <c r="A832" s="61"/>
      <c r="B832" s="61"/>
      <c r="C832" s="61"/>
      <c r="D832" s="61"/>
      <c r="E832" s="79" t="s">
        <v>1363</v>
      </c>
      <c r="F832" s="79"/>
      <c r="G832" s="56">
        <f>ROUND(G831*(1-$K$1),2)</f>
        <v>28.36</v>
      </c>
    </row>
    <row r="833" spans="1:7" ht="9.9499999999999993" customHeight="1">
      <c r="A833" s="2"/>
      <c r="B833" s="2"/>
      <c r="C833" s="2"/>
      <c r="D833" s="2"/>
      <c r="E833" s="74"/>
      <c r="F833" s="74"/>
      <c r="G833" s="74"/>
    </row>
    <row r="834" spans="1:7" ht="20.100000000000001" customHeight="1">
      <c r="A834" s="75" t="s">
        <v>669</v>
      </c>
      <c r="B834" s="75"/>
      <c r="C834" s="75"/>
      <c r="D834" s="75"/>
      <c r="E834" s="75"/>
      <c r="F834" s="75"/>
      <c r="G834" s="75"/>
    </row>
    <row r="835" spans="1:7" ht="15" customHeight="1">
      <c r="A835" s="76" t="s">
        <v>321</v>
      </c>
      <c r="B835" s="76"/>
      <c r="C835" s="16" t="s">
        <v>4</v>
      </c>
      <c r="D835" s="16" t="s">
        <v>322</v>
      </c>
      <c r="E835" s="16" t="s">
        <v>323</v>
      </c>
      <c r="F835" s="16" t="s">
        <v>324</v>
      </c>
      <c r="G835" s="16" t="s">
        <v>325</v>
      </c>
    </row>
    <row r="836" spans="1:7" ht="15" customHeight="1">
      <c r="A836" s="17" t="s">
        <v>494</v>
      </c>
      <c r="B836" s="18" t="s">
        <v>495</v>
      </c>
      <c r="C836" s="17" t="s">
        <v>14</v>
      </c>
      <c r="D836" s="17" t="s">
        <v>36</v>
      </c>
      <c r="E836" s="19">
        <v>1.9E-2</v>
      </c>
      <c r="F836" s="20">
        <v>7.37</v>
      </c>
      <c r="G836" s="20">
        <f>TRUNC(TRUNC(E836,8)*F836,2)</f>
        <v>0.14000000000000001</v>
      </c>
    </row>
    <row r="837" spans="1:7" ht="21" customHeight="1">
      <c r="A837" s="17" t="s">
        <v>662</v>
      </c>
      <c r="B837" s="18" t="s">
        <v>663</v>
      </c>
      <c r="C837" s="17" t="s">
        <v>14</v>
      </c>
      <c r="D837" s="17" t="s">
        <v>473</v>
      </c>
      <c r="E837" s="19">
        <v>5.0000000000000001E-3</v>
      </c>
      <c r="F837" s="20">
        <v>32.630000000000003</v>
      </c>
      <c r="G837" s="20">
        <f>TRUNC(TRUNC(E837,8)*F837,2)</f>
        <v>0.16</v>
      </c>
    </row>
    <row r="838" spans="1:7" ht="21" customHeight="1">
      <c r="A838" s="17" t="s">
        <v>670</v>
      </c>
      <c r="B838" s="18" t="s">
        <v>671</v>
      </c>
      <c r="C838" s="17" t="s">
        <v>14</v>
      </c>
      <c r="D838" s="17" t="s">
        <v>36</v>
      </c>
      <c r="E838" s="19">
        <v>1</v>
      </c>
      <c r="F838" s="20">
        <v>25.6</v>
      </c>
      <c r="G838" s="20">
        <f>TRUNC(TRUNC(E838,8)*F838,2)</f>
        <v>25.6</v>
      </c>
    </row>
    <row r="839" spans="1:7" ht="15" customHeight="1">
      <c r="A839" s="2"/>
      <c r="B839" s="2"/>
      <c r="C839" s="2"/>
      <c r="D839" s="2"/>
      <c r="E839" s="77" t="s">
        <v>335</v>
      </c>
      <c r="F839" s="77"/>
      <c r="G839" s="21">
        <f>SUM(G836:G838)</f>
        <v>25.900000000000002</v>
      </c>
    </row>
    <row r="840" spans="1:7" ht="15" customHeight="1">
      <c r="A840" s="76" t="s">
        <v>336</v>
      </c>
      <c r="B840" s="76"/>
      <c r="C840" s="16" t="s">
        <v>4</v>
      </c>
      <c r="D840" s="16" t="s">
        <v>322</v>
      </c>
      <c r="E840" s="16" t="s">
        <v>323</v>
      </c>
      <c r="F840" s="16" t="s">
        <v>324</v>
      </c>
      <c r="G840" s="16" t="s">
        <v>325</v>
      </c>
    </row>
    <row r="841" spans="1:7" ht="21" customHeight="1">
      <c r="A841" s="17" t="s">
        <v>498</v>
      </c>
      <c r="B841" s="18" t="s">
        <v>499</v>
      </c>
      <c r="C841" s="17" t="s">
        <v>14</v>
      </c>
      <c r="D841" s="17" t="s">
        <v>339</v>
      </c>
      <c r="E841" s="19">
        <v>0.33700000000000002</v>
      </c>
      <c r="F841" s="20">
        <v>17.37</v>
      </c>
      <c r="G841" s="20">
        <f>TRUNC(TRUNC(E841,8)*F841,2)</f>
        <v>5.85</v>
      </c>
    </row>
    <row r="842" spans="1:7" ht="21" customHeight="1">
      <c r="A842" s="17" t="s">
        <v>403</v>
      </c>
      <c r="B842" s="18" t="s">
        <v>404</v>
      </c>
      <c r="C842" s="17" t="s">
        <v>14</v>
      </c>
      <c r="D842" s="17" t="s">
        <v>339</v>
      </c>
      <c r="E842" s="19">
        <v>0.33700000000000002</v>
      </c>
      <c r="F842" s="20">
        <v>21.05</v>
      </c>
      <c r="G842" s="20">
        <f>TRUNC(TRUNC(E842,8)*F842,2)</f>
        <v>7.09</v>
      </c>
    </row>
    <row r="843" spans="1:7" ht="18" customHeight="1">
      <c r="A843" s="2"/>
      <c r="B843" s="2"/>
      <c r="C843" s="2"/>
      <c r="D843" s="2"/>
      <c r="E843" s="77" t="s">
        <v>342</v>
      </c>
      <c r="F843" s="77"/>
      <c r="G843" s="21">
        <f>SUM(G841:G842)</f>
        <v>12.94</v>
      </c>
    </row>
    <row r="844" spans="1:7" ht="15" customHeight="1">
      <c r="A844" s="2"/>
      <c r="B844" s="2"/>
      <c r="C844" s="2"/>
      <c r="D844" s="2"/>
      <c r="E844" s="78" t="s">
        <v>347</v>
      </c>
      <c r="F844" s="78"/>
      <c r="G844" s="5">
        <f>SUM(G839,G843)</f>
        <v>38.840000000000003</v>
      </c>
    </row>
    <row r="845" spans="1:7" ht="15" customHeight="1">
      <c r="A845" s="61"/>
      <c r="B845" s="61"/>
      <c r="C845" s="61"/>
      <c r="D845" s="61"/>
      <c r="E845" s="79" t="s">
        <v>1363</v>
      </c>
      <c r="F845" s="79"/>
      <c r="G845" s="56">
        <f>ROUND(G844*(1-$K$1),2)</f>
        <v>32.74</v>
      </c>
    </row>
    <row r="846" spans="1:7" ht="9.9499999999999993" customHeight="1">
      <c r="A846" s="2"/>
      <c r="B846" s="2"/>
      <c r="C846" s="2"/>
      <c r="D846" s="2"/>
      <c r="E846" s="74"/>
      <c r="F846" s="74"/>
      <c r="G846" s="74"/>
    </row>
    <row r="847" spans="1:7" ht="20.100000000000001" customHeight="1">
      <c r="A847" s="75" t="s">
        <v>672</v>
      </c>
      <c r="B847" s="75"/>
      <c r="C847" s="75"/>
      <c r="D847" s="75"/>
      <c r="E847" s="75"/>
      <c r="F847" s="75"/>
      <c r="G847" s="75"/>
    </row>
    <row r="848" spans="1:7" ht="15" customHeight="1">
      <c r="A848" s="76" t="s">
        <v>321</v>
      </c>
      <c r="B848" s="76"/>
      <c r="C848" s="16" t="s">
        <v>4</v>
      </c>
      <c r="D848" s="16" t="s">
        <v>322</v>
      </c>
      <c r="E848" s="16" t="s">
        <v>323</v>
      </c>
      <c r="F848" s="16" t="s">
        <v>324</v>
      </c>
      <c r="G848" s="16" t="s">
        <v>325</v>
      </c>
    </row>
    <row r="849" spans="1:7" ht="15" customHeight="1">
      <c r="A849" s="17" t="s">
        <v>673</v>
      </c>
      <c r="B849" s="18" t="s">
        <v>674</v>
      </c>
      <c r="C849" s="17" t="s">
        <v>14</v>
      </c>
      <c r="D849" s="17" t="s">
        <v>36</v>
      </c>
      <c r="E849" s="19">
        <v>1</v>
      </c>
      <c r="F849" s="20">
        <v>1.53</v>
      </c>
      <c r="G849" s="20">
        <f>TRUNC(TRUNC(E849,8)*F849,2)</f>
        <v>1.53</v>
      </c>
    </row>
    <row r="850" spans="1:7" ht="15" customHeight="1">
      <c r="A850" s="2"/>
      <c r="B850" s="2"/>
      <c r="C850" s="2"/>
      <c r="D850" s="2"/>
      <c r="E850" s="77" t="s">
        <v>335</v>
      </c>
      <c r="F850" s="77"/>
      <c r="G850" s="21">
        <f>SUM(G849:G849)</f>
        <v>1.53</v>
      </c>
    </row>
    <row r="851" spans="1:7" ht="15" customHeight="1">
      <c r="A851" s="76" t="s">
        <v>336</v>
      </c>
      <c r="B851" s="76"/>
      <c r="C851" s="16" t="s">
        <v>4</v>
      </c>
      <c r="D851" s="16" t="s">
        <v>322</v>
      </c>
      <c r="E851" s="16" t="s">
        <v>323</v>
      </c>
      <c r="F851" s="16" t="s">
        <v>324</v>
      </c>
      <c r="G851" s="16" t="s">
        <v>325</v>
      </c>
    </row>
    <row r="852" spans="1:7" ht="21" customHeight="1">
      <c r="A852" s="17" t="s">
        <v>576</v>
      </c>
      <c r="B852" s="18" t="s">
        <v>577</v>
      </c>
      <c r="C852" s="17" t="s">
        <v>14</v>
      </c>
      <c r="D852" s="17" t="s">
        <v>339</v>
      </c>
      <c r="E852" s="19">
        <v>0.29099999999999998</v>
      </c>
      <c r="F852" s="20">
        <v>18.329999999999998</v>
      </c>
      <c r="G852" s="20">
        <f>TRUNC(TRUNC(E852,8)*F852,2)</f>
        <v>5.33</v>
      </c>
    </row>
    <row r="853" spans="1:7" ht="15" customHeight="1">
      <c r="A853" s="17" t="s">
        <v>578</v>
      </c>
      <c r="B853" s="18" t="s">
        <v>579</v>
      </c>
      <c r="C853" s="17" t="s">
        <v>14</v>
      </c>
      <c r="D853" s="17" t="s">
        <v>339</v>
      </c>
      <c r="E853" s="19">
        <v>0.29099999999999998</v>
      </c>
      <c r="F853" s="20">
        <v>22.23</v>
      </c>
      <c r="G853" s="20">
        <f>TRUNC(TRUNC(E853,8)*F853,2)</f>
        <v>6.46</v>
      </c>
    </row>
    <row r="854" spans="1:7" ht="18" customHeight="1">
      <c r="A854" s="2"/>
      <c r="B854" s="2"/>
      <c r="C854" s="2"/>
      <c r="D854" s="2"/>
      <c r="E854" s="77" t="s">
        <v>342</v>
      </c>
      <c r="F854" s="77"/>
      <c r="G854" s="21">
        <f>SUM(G852:G853)</f>
        <v>11.79</v>
      </c>
    </row>
    <row r="855" spans="1:7" ht="15" customHeight="1">
      <c r="A855" s="76" t="s">
        <v>343</v>
      </c>
      <c r="B855" s="76"/>
      <c r="C855" s="16" t="s">
        <v>4</v>
      </c>
      <c r="D855" s="16" t="s">
        <v>322</v>
      </c>
      <c r="E855" s="16" t="s">
        <v>323</v>
      </c>
      <c r="F855" s="16" t="s">
        <v>324</v>
      </c>
      <c r="G855" s="16" t="s">
        <v>325</v>
      </c>
    </row>
    <row r="856" spans="1:7" ht="21" customHeight="1">
      <c r="A856" s="17" t="s">
        <v>392</v>
      </c>
      <c r="B856" s="18" t="s">
        <v>393</v>
      </c>
      <c r="C856" s="17" t="s">
        <v>14</v>
      </c>
      <c r="D856" s="17" t="s">
        <v>394</v>
      </c>
      <c r="E856" s="19">
        <v>8.9999999999999998E-4</v>
      </c>
      <c r="F856" s="20">
        <v>609.46</v>
      </c>
      <c r="G856" s="20">
        <f>TRUNC(TRUNC(E856,8)*F856,2)</f>
        <v>0.54</v>
      </c>
    </row>
    <row r="857" spans="1:7" ht="15" customHeight="1">
      <c r="A857" s="2"/>
      <c r="B857" s="2"/>
      <c r="C857" s="2"/>
      <c r="D857" s="2"/>
      <c r="E857" s="77" t="s">
        <v>346</v>
      </c>
      <c r="F857" s="77"/>
      <c r="G857" s="21">
        <f>SUM(G856:G856)</f>
        <v>0.54</v>
      </c>
    </row>
    <row r="858" spans="1:7" ht="15" customHeight="1">
      <c r="A858" s="2"/>
      <c r="B858" s="2"/>
      <c r="C858" s="2"/>
      <c r="D858" s="2"/>
      <c r="E858" s="78" t="s">
        <v>347</v>
      </c>
      <c r="F858" s="78"/>
      <c r="G858" s="5">
        <f>SUM(G850,G854,G857)</f>
        <v>13.86</v>
      </c>
    </row>
    <row r="859" spans="1:7" ht="15" customHeight="1">
      <c r="A859" s="61"/>
      <c r="B859" s="61"/>
      <c r="C859" s="61"/>
      <c r="D859" s="61"/>
      <c r="E859" s="79" t="s">
        <v>1363</v>
      </c>
      <c r="F859" s="79"/>
      <c r="G859" s="56">
        <f>ROUND(G858*(1-$K$1),2)</f>
        <v>11.68</v>
      </c>
    </row>
    <row r="860" spans="1:7" ht="9.9499999999999993" customHeight="1">
      <c r="A860" s="2"/>
      <c r="B860" s="2"/>
      <c r="C860" s="2"/>
      <c r="D860" s="2"/>
      <c r="E860" s="74"/>
      <c r="F860" s="74"/>
      <c r="G860" s="74"/>
    </row>
    <row r="861" spans="1:7" ht="20.100000000000001" customHeight="1">
      <c r="A861" s="75" t="s">
        <v>675</v>
      </c>
      <c r="B861" s="75"/>
      <c r="C861" s="75"/>
      <c r="D861" s="75"/>
      <c r="E861" s="75"/>
      <c r="F861" s="75"/>
      <c r="G861" s="75"/>
    </row>
    <row r="862" spans="1:7" ht="15" customHeight="1">
      <c r="A862" s="76" t="s">
        <v>321</v>
      </c>
      <c r="B862" s="76"/>
      <c r="C862" s="16" t="s">
        <v>4</v>
      </c>
      <c r="D862" s="16" t="s">
        <v>322</v>
      </c>
      <c r="E862" s="16" t="s">
        <v>323</v>
      </c>
      <c r="F862" s="16" t="s">
        <v>324</v>
      </c>
      <c r="G862" s="16" t="s">
        <v>325</v>
      </c>
    </row>
    <row r="863" spans="1:7" ht="29.1" customHeight="1">
      <c r="A863" s="17" t="s">
        <v>676</v>
      </c>
      <c r="B863" s="18" t="s">
        <v>677</v>
      </c>
      <c r="C863" s="17" t="s">
        <v>14</v>
      </c>
      <c r="D863" s="17" t="s">
        <v>36</v>
      </c>
      <c r="E863" s="19">
        <v>1</v>
      </c>
      <c r="F863" s="20">
        <v>3.23</v>
      </c>
      <c r="G863" s="20">
        <f>TRUNC(TRUNC(E863,8)*F863,2)</f>
        <v>3.23</v>
      </c>
    </row>
    <row r="864" spans="1:7" ht="15" customHeight="1">
      <c r="A864" s="2"/>
      <c r="B864" s="2"/>
      <c r="C864" s="2"/>
      <c r="D864" s="2"/>
      <c r="E864" s="77" t="s">
        <v>335</v>
      </c>
      <c r="F864" s="77"/>
      <c r="G864" s="21">
        <f>SUM(G863:G863)</f>
        <v>3.23</v>
      </c>
    </row>
    <row r="865" spans="1:7" ht="15" customHeight="1">
      <c r="A865" s="76" t="s">
        <v>336</v>
      </c>
      <c r="B865" s="76"/>
      <c r="C865" s="16" t="s">
        <v>4</v>
      </c>
      <c r="D865" s="16" t="s">
        <v>322</v>
      </c>
      <c r="E865" s="16" t="s">
        <v>323</v>
      </c>
      <c r="F865" s="16" t="s">
        <v>324</v>
      </c>
      <c r="G865" s="16" t="s">
        <v>325</v>
      </c>
    </row>
    <row r="866" spans="1:7" ht="21" customHeight="1">
      <c r="A866" s="17" t="s">
        <v>576</v>
      </c>
      <c r="B866" s="18" t="s">
        <v>577</v>
      </c>
      <c r="C866" s="17" t="s">
        <v>14</v>
      </c>
      <c r="D866" s="17" t="s">
        <v>339</v>
      </c>
      <c r="E866" s="19">
        <v>0.222</v>
      </c>
      <c r="F866" s="20">
        <v>18.329999999999998</v>
      </c>
      <c r="G866" s="20">
        <f>TRUNC(TRUNC(E866,8)*F866,2)</f>
        <v>4.0599999999999996</v>
      </c>
    </row>
    <row r="867" spans="1:7" ht="15" customHeight="1">
      <c r="A867" s="17" t="s">
        <v>578</v>
      </c>
      <c r="B867" s="18" t="s">
        <v>579</v>
      </c>
      <c r="C867" s="17" t="s">
        <v>14</v>
      </c>
      <c r="D867" s="17" t="s">
        <v>339</v>
      </c>
      <c r="E867" s="19">
        <v>0.222</v>
      </c>
      <c r="F867" s="20">
        <v>22.23</v>
      </c>
      <c r="G867" s="20">
        <f>TRUNC(TRUNC(E867,8)*F867,2)</f>
        <v>4.93</v>
      </c>
    </row>
    <row r="868" spans="1:7" ht="18" customHeight="1">
      <c r="A868" s="2"/>
      <c r="B868" s="2"/>
      <c r="C868" s="2"/>
      <c r="D868" s="2"/>
      <c r="E868" s="77" t="s">
        <v>342</v>
      </c>
      <c r="F868" s="77"/>
      <c r="G868" s="21">
        <f>SUM(G866:G867)</f>
        <v>8.9899999999999984</v>
      </c>
    </row>
    <row r="869" spans="1:7" ht="15" customHeight="1">
      <c r="A869" s="2"/>
      <c r="B869" s="2"/>
      <c r="C869" s="2"/>
      <c r="D869" s="2"/>
      <c r="E869" s="78" t="s">
        <v>347</v>
      </c>
      <c r="F869" s="78"/>
      <c r="G869" s="5">
        <f>SUM(G864,G868)</f>
        <v>12.219999999999999</v>
      </c>
    </row>
    <row r="870" spans="1:7" ht="15" customHeight="1">
      <c r="A870" s="61"/>
      <c r="B870" s="61"/>
      <c r="C870" s="61"/>
      <c r="D870" s="61"/>
      <c r="E870" s="79" t="s">
        <v>1363</v>
      </c>
      <c r="F870" s="79"/>
      <c r="G870" s="56">
        <f>ROUND(G869*(1-$K$1),2)</f>
        <v>10.3</v>
      </c>
    </row>
    <row r="871" spans="1:7" ht="9.9499999999999993" customHeight="1">
      <c r="A871" s="2"/>
      <c r="B871" s="2"/>
      <c r="C871" s="2"/>
      <c r="D871" s="2"/>
      <c r="E871" s="74"/>
      <c r="F871" s="74"/>
      <c r="G871" s="74"/>
    </row>
    <row r="872" spans="1:7" ht="20.100000000000001" customHeight="1">
      <c r="A872" s="75" t="s">
        <v>678</v>
      </c>
      <c r="B872" s="75"/>
      <c r="C872" s="75"/>
      <c r="D872" s="75"/>
      <c r="E872" s="75"/>
      <c r="F872" s="75"/>
      <c r="G872" s="75"/>
    </row>
    <row r="873" spans="1:7" ht="15" customHeight="1">
      <c r="A873" s="76" t="s">
        <v>321</v>
      </c>
      <c r="B873" s="76"/>
      <c r="C873" s="16" t="s">
        <v>4</v>
      </c>
      <c r="D873" s="16" t="s">
        <v>322</v>
      </c>
      <c r="E873" s="16" t="s">
        <v>323</v>
      </c>
      <c r="F873" s="16" t="s">
        <v>324</v>
      </c>
      <c r="G873" s="16" t="s">
        <v>325</v>
      </c>
    </row>
    <row r="874" spans="1:7" ht="29.1" customHeight="1">
      <c r="A874" s="17" t="s">
        <v>679</v>
      </c>
      <c r="B874" s="18" t="s">
        <v>680</v>
      </c>
      <c r="C874" s="17" t="s">
        <v>14</v>
      </c>
      <c r="D874" s="17" t="s">
        <v>62</v>
      </c>
      <c r="E874" s="19">
        <v>1.2434000000000001</v>
      </c>
      <c r="F874" s="20">
        <v>2.23</v>
      </c>
      <c r="G874" s="20">
        <f>TRUNC(TRUNC(E874,8)*F874,2)</f>
        <v>2.77</v>
      </c>
    </row>
    <row r="875" spans="1:7" ht="21" customHeight="1">
      <c r="A875" s="17" t="s">
        <v>681</v>
      </c>
      <c r="B875" s="18" t="s">
        <v>682</v>
      </c>
      <c r="C875" s="17" t="s">
        <v>14</v>
      </c>
      <c r="D875" s="17" t="s">
        <v>36</v>
      </c>
      <c r="E875" s="19">
        <v>9.4000000000000004E-3</v>
      </c>
      <c r="F875" s="20">
        <v>3.19</v>
      </c>
      <c r="G875" s="20">
        <f>TRUNC(TRUNC(E875,8)*F875,2)</f>
        <v>0.02</v>
      </c>
    </row>
    <row r="876" spans="1:7" ht="15" customHeight="1">
      <c r="A876" s="2"/>
      <c r="B876" s="2"/>
      <c r="C876" s="2"/>
      <c r="D876" s="2"/>
      <c r="E876" s="77" t="s">
        <v>335</v>
      </c>
      <c r="F876" s="77"/>
      <c r="G876" s="21">
        <f>SUM(G874:G875)</f>
        <v>2.79</v>
      </c>
    </row>
    <row r="877" spans="1:7" ht="15" customHeight="1">
      <c r="A877" s="76" t="s">
        <v>336</v>
      </c>
      <c r="B877" s="76"/>
      <c r="C877" s="16" t="s">
        <v>4</v>
      </c>
      <c r="D877" s="16" t="s">
        <v>322</v>
      </c>
      <c r="E877" s="16" t="s">
        <v>323</v>
      </c>
      <c r="F877" s="16" t="s">
        <v>324</v>
      </c>
      <c r="G877" s="16" t="s">
        <v>325</v>
      </c>
    </row>
    <row r="878" spans="1:7" ht="21" customHeight="1">
      <c r="A878" s="17" t="s">
        <v>576</v>
      </c>
      <c r="B878" s="18" t="s">
        <v>577</v>
      </c>
      <c r="C878" s="17" t="s">
        <v>14</v>
      </c>
      <c r="D878" s="17" t="s">
        <v>339</v>
      </c>
      <c r="E878" s="19">
        <v>2.9000000000000001E-2</v>
      </c>
      <c r="F878" s="20">
        <v>18.329999999999998</v>
      </c>
      <c r="G878" s="20">
        <f>TRUNC(TRUNC(E878,8)*F878,2)</f>
        <v>0.53</v>
      </c>
    </row>
    <row r="879" spans="1:7" ht="15" customHeight="1">
      <c r="A879" s="17" t="s">
        <v>578</v>
      </c>
      <c r="B879" s="18" t="s">
        <v>579</v>
      </c>
      <c r="C879" s="17" t="s">
        <v>14</v>
      </c>
      <c r="D879" s="17" t="s">
        <v>339</v>
      </c>
      <c r="E879" s="19">
        <v>2.9000000000000001E-2</v>
      </c>
      <c r="F879" s="20">
        <v>22.23</v>
      </c>
      <c r="G879" s="20">
        <f>TRUNC(TRUNC(E879,8)*F879,2)</f>
        <v>0.64</v>
      </c>
    </row>
    <row r="880" spans="1:7" ht="18" customHeight="1">
      <c r="A880" s="2"/>
      <c r="B880" s="2"/>
      <c r="C880" s="2"/>
      <c r="D880" s="2"/>
      <c r="E880" s="77" t="s">
        <v>342</v>
      </c>
      <c r="F880" s="77"/>
      <c r="G880" s="21">
        <f>SUM(G878:G879)</f>
        <v>1.17</v>
      </c>
    </row>
    <row r="881" spans="1:7" ht="15" customHeight="1">
      <c r="A881" s="2"/>
      <c r="B881" s="2"/>
      <c r="C881" s="2"/>
      <c r="D881" s="2"/>
      <c r="E881" s="78" t="s">
        <v>347</v>
      </c>
      <c r="F881" s="78"/>
      <c r="G881" s="5">
        <f>SUM(G876,G880)</f>
        <v>3.96</v>
      </c>
    </row>
    <row r="882" spans="1:7" ht="15" customHeight="1">
      <c r="A882" s="61"/>
      <c r="B882" s="61"/>
      <c r="C882" s="61"/>
      <c r="D882" s="61"/>
      <c r="E882" s="79" t="s">
        <v>1363</v>
      </c>
      <c r="F882" s="79"/>
      <c r="G882" s="56">
        <f>ROUND(G881*(1-$K$1),2)</f>
        <v>3.34</v>
      </c>
    </row>
    <row r="883" spans="1:7" ht="9.9499999999999993" customHeight="1">
      <c r="A883" s="2"/>
      <c r="B883" s="2"/>
      <c r="C883" s="2"/>
      <c r="D883" s="2"/>
      <c r="E883" s="74"/>
      <c r="F883" s="74"/>
      <c r="G883" s="74"/>
    </row>
    <row r="884" spans="1:7" ht="20.100000000000001" customHeight="1">
      <c r="A884" s="75" t="s">
        <v>683</v>
      </c>
      <c r="B884" s="75"/>
      <c r="C884" s="75"/>
      <c r="D884" s="75"/>
      <c r="E884" s="75"/>
      <c r="F884" s="75"/>
      <c r="G884" s="75"/>
    </row>
    <row r="885" spans="1:7" ht="15" customHeight="1">
      <c r="A885" s="76" t="s">
        <v>321</v>
      </c>
      <c r="B885" s="76"/>
      <c r="C885" s="16" t="s">
        <v>4</v>
      </c>
      <c r="D885" s="16" t="s">
        <v>322</v>
      </c>
      <c r="E885" s="16" t="s">
        <v>323</v>
      </c>
      <c r="F885" s="16" t="s">
        <v>324</v>
      </c>
      <c r="G885" s="16" t="s">
        <v>325</v>
      </c>
    </row>
    <row r="886" spans="1:7" ht="29.1" customHeight="1">
      <c r="A886" s="17" t="s">
        <v>684</v>
      </c>
      <c r="B886" s="18" t="s">
        <v>685</v>
      </c>
      <c r="C886" s="17" t="s">
        <v>14</v>
      </c>
      <c r="D886" s="17" t="s">
        <v>62</v>
      </c>
      <c r="E886" s="19">
        <v>1.2434000000000001</v>
      </c>
      <c r="F886" s="20">
        <v>3.7</v>
      </c>
      <c r="G886" s="20">
        <f>TRUNC(TRUNC(E886,8)*F886,2)</f>
        <v>4.5999999999999996</v>
      </c>
    </row>
    <row r="887" spans="1:7" ht="21" customHeight="1">
      <c r="A887" s="17" t="s">
        <v>681</v>
      </c>
      <c r="B887" s="18" t="s">
        <v>682</v>
      </c>
      <c r="C887" s="17" t="s">
        <v>14</v>
      </c>
      <c r="D887" s="17" t="s">
        <v>36</v>
      </c>
      <c r="E887" s="19">
        <v>9.4000000000000004E-3</v>
      </c>
      <c r="F887" s="20">
        <v>3.19</v>
      </c>
      <c r="G887" s="20">
        <f>TRUNC(TRUNC(E887,8)*F887,2)</f>
        <v>0.02</v>
      </c>
    </row>
    <row r="888" spans="1:7" ht="15" customHeight="1">
      <c r="A888" s="2"/>
      <c r="B888" s="2"/>
      <c r="C888" s="2"/>
      <c r="D888" s="2"/>
      <c r="E888" s="77" t="s">
        <v>335</v>
      </c>
      <c r="F888" s="77"/>
      <c r="G888" s="21">
        <f>SUM(G886:G887)</f>
        <v>4.6199999999999992</v>
      </c>
    </row>
    <row r="889" spans="1:7" ht="15" customHeight="1">
      <c r="A889" s="76" t="s">
        <v>336</v>
      </c>
      <c r="B889" s="76"/>
      <c r="C889" s="16" t="s">
        <v>4</v>
      </c>
      <c r="D889" s="16" t="s">
        <v>322</v>
      </c>
      <c r="E889" s="16" t="s">
        <v>323</v>
      </c>
      <c r="F889" s="16" t="s">
        <v>324</v>
      </c>
      <c r="G889" s="16" t="s">
        <v>325</v>
      </c>
    </row>
    <row r="890" spans="1:7" ht="21" customHeight="1">
      <c r="A890" s="17" t="s">
        <v>576</v>
      </c>
      <c r="B890" s="18" t="s">
        <v>577</v>
      </c>
      <c r="C890" s="17" t="s">
        <v>14</v>
      </c>
      <c r="D890" s="17" t="s">
        <v>339</v>
      </c>
      <c r="E890" s="19">
        <v>3.9E-2</v>
      </c>
      <c r="F890" s="20">
        <v>18.329999999999998</v>
      </c>
      <c r="G890" s="20">
        <f>TRUNC(TRUNC(E890,8)*F890,2)</f>
        <v>0.71</v>
      </c>
    </row>
    <row r="891" spans="1:7" ht="15" customHeight="1">
      <c r="A891" s="17" t="s">
        <v>578</v>
      </c>
      <c r="B891" s="18" t="s">
        <v>579</v>
      </c>
      <c r="C891" s="17" t="s">
        <v>14</v>
      </c>
      <c r="D891" s="17" t="s">
        <v>339</v>
      </c>
      <c r="E891" s="19">
        <v>3.9E-2</v>
      </c>
      <c r="F891" s="20">
        <v>22.23</v>
      </c>
      <c r="G891" s="20">
        <f>TRUNC(TRUNC(E891,8)*F891,2)</f>
        <v>0.86</v>
      </c>
    </row>
    <row r="892" spans="1:7" ht="18" customHeight="1">
      <c r="A892" s="2"/>
      <c r="B892" s="2"/>
      <c r="C892" s="2"/>
      <c r="D892" s="2"/>
      <c r="E892" s="77" t="s">
        <v>342</v>
      </c>
      <c r="F892" s="77"/>
      <c r="G892" s="21">
        <f>SUM(G890:G891)</f>
        <v>1.5699999999999998</v>
      </c>
    </row>
    <row r="893" spans="1:7" ht="15" customHeight="1">
      <c r="A893" s="2"/>
      <c r="B893" s="2"/>
      <c r="C893" s="2"/>
      <c r="D893" s="2"/>
      <c r="E893" s="78" t="s">
        <v>347</v>
      </c>
      <c r="F893" s="78"/>
      <c r="G893" s="5">
        <f>SUM(G888,G892)</f>
        <v>6.1899999999999995</v>
      </c>
    </row>
    <row r="894" spans="1:7" ht="15" customHeight="1">
      <c r="A894" s="61"/>
      <c r="B894" s="61"/>
      <c r="C894" s="61"/>
      <c r="D894" s="61"/>
      <c r="E894" s="79" t="s">
        <v>1363</v>
      </c>
      <c r="F894" s="79"/>
      <c r="G894" s="56">
        <f>ROUND(G893*(1-$K$1),2)</f>
        <v>5.22</v>
      </c>
    </row>
    <row r="895" spans="1:7" ht="9.9499999999999993" customHeight="1">
      <c r="A895" s="2"/>
      <c r="B895" s="2"/>
      <c r="C895" s="2"/>
      <c r="D895" s="2"/>
      <c r="E895" s="74"/>
      <c r="F895" s="74"/>
      <c r="G895" s="74"/>
    </row>
    <row r="896" spans="1:7" ht="20.100000000000001" customHeight="1">
      <c r="A896" s="75" t="s">
        <v>686</v>
      </c>
      <c r="B896" s="75"/>
      <c r="C896" s="75"/>
      <c r="D896" s="75"/>
      <c r="E896" s="75"/>
      <c r="F896" s="75"/>
      <c r="G896" s="75"/>
    </row>
    <row r="897" spans="1:7" ht="15" customHeight="1">
      <c r="A897" s="76" t="s">
        <v>321</v>
      </c>
      <c r="B897" s="76"/>
      <c r="C897" s="16" t="s">
        <v>4</v>
      </c>
      <c r="D897" s="16" t="s">
        <v>322</v>
      </c>
      <c r="E897" s="16" t="s">
        <v>323</v>
      </c>
      <c r="F897" s="16" t="s">
        <v>324</v>
      </c>
      <c r="G897" s="16" t="s">
        <v>325</v>
      </c>
    </row>
    <row r="898" spans="1:7" ht="29.1" customHeight="1">
      <c r="A898" s="17" t="s">
        <v>687</v>
      </c>
      <c r="B898" s="18" t="s">
        <v>688</v>
      </c>
      <c r="C898" s="17" t="s">
        <v>14</v>
      </c>
      <c r="D898" s="17" t="s">
        <v>62</v>
      </c>
      <c r="E898" s="19">
        <v>1.2434000000000001</v>
      </c>
      <c r="F898" s="20">
        <v>14.52</v>
      </c>
      <c r="G898" s="20">
        <f>TRUNC(TRUNC(E898,8)*F898,2)</f>
        <v>18.05</v>
      </c>
    </row>
    <row r="899" spans="1:7" ht="21" customHeight="1">
      <c r="A899" s="17" t="s">
        <v>681</v>
      </c>
      <c r="B899" s="18" t="s">
        <v>682</v>
      </c>
      <c r="C899" s="17" t="s">
        <v>14</v>
      </c>
      <c r="D899" s="17" t="s">
        <v>36</v>
      </c>
      <c r="E899" s="19">
        <v>9.4000000000000004E-3</v>
      </c>
      <c r="F899" s="20">
        <v>3.19</v>
      </c>
      <c r="G899" s="20">
        <f>TRUNC(TRUNC(E899,8)*F899,2)</f>
        <v>0.02</v>
      </c>
    </row>
    <row r="900" spans="1:7" ht="15" customHeight="1">
      <c r="A900" s="2"/>
      <c r="B900" s="2"/>
      <c r="C900" s="2"/>
      <c r="D900" s="2"/>
      <c r="E900" s="77" t="s">
        <v>335</v>
      </c>
      <c r="F900" s="77"/>
      <c r="G900" s="21">
        <f>SUM(G898:G899)</f>
        <v>18.07</v>
      </c>
    </row>
    <row r="901" spans="1:7" ht="15" customHeight="1">
      <c r="A901" s="76" t="s">
        <v>336</v>
      </c>
      <c r="B901" s="76"/>
      <c r="C901" s="16" t="s">
        <v>4</v>
      </c>
      <c r="D901" s="16" t="s">
        <v>322</v>
      </c>
      <c r="E901" s="16" t="s">
        <v>323</v>
      </c>
      <c r="F901" s="16" t="s">
        <v>324</v>
      </c>
      <c r="G901" s="16" t="s">
        <v>325</v>
      </c>
    </row>
    <row r="902" spans="1:7" ht="21" customHeight="1">
      <c r="A902" s="17" t="s">
        <v>576</v>
      </c>
      <c r="B902" s="18" t="s">
        <v>577</v>
      </c>
      <c r="C902" s="17" t="s">
        <v>14</v>
      </c>
      <c r="D902" s="17" t="s">
        <v>339</v>
      </c>
      <c r="E902" s="19">
        <v>0.114</v>
      </c>
      <c r="F902" s="20">
        <v>18.329999999999998</v>
      </c>
      <c r="G902" s="20">
        <f>TRUNC(TRUNC(E902,8)*F902,2)</f>
        <v>2.08</v>
      </c>
    </row>
    <row r="903" spans="1:7" ht="15" customHeight="1">
      <c r="A903" s="17" t="s">
        <v>578</v>
      </c>
      <c r="B903" s="18" t="s">
        <v>579</v>
      </c>
      <c r="C903" s="17" t="s">
        <v>14</v>
      </c>
      <c r="D903" s="17" t="s">
        <v>339</v>
      </c>
      <c r="E903" s="19">
        <v>0.114</v>
      </c>
      <c r="F903" s="20">
        <v>22.23</v>
      </c>
      <c r="G903" s="20">
        <f>TRUNC(TRUNC(E903,8)*F903,2)</f>
        <v>2.5299999999999998</v>
      </c>
    </row>
    <row r="904" spans="1:7" ht="18" customHeight="1">
      <c r="A904" s="2"/>
      <c r="B904" s="2"/>
      <c r="C904" s="2"/>
      <c r="D904" s="2"/>
      <c r="E904" s="77" t="s">
        <v>342</v>
      </c>
      <c r="F904" s="77"/>
      <c r="G904" s="21">
        <f>SUM(G902:G903)</f>
        <v>4.6099999999999994</v>
      </c>
    </row>
    <row r="905" spans="1:7" ht="15" customHeight="1">
      <c r="A905" s="2"/>
      <c r="B905" s="2"/>
      <c r="C905" s="2"/>
      <c r="D905" s="2"/>
      <c r="E905" s="78" t="s">
        <v>347</v>
      </c>
      <c r="F905" s="78"/>
      <c r="G905" s="5">
        <f>SUM(G900,G904)</f>
        <v>22.68</v>
      </c>
    </row>
    <row r="906" spans="1:7" ht="15" customHeight="1">
      <c r="A906" s="61"/>
      <c r="B906" s="61"/>
      <c r="C906" s="61"/>
      <c r="D906" s="61"/>
      <c r="E906" s="79" t="s">
        <v>1363</v>
      </c>
      <c r="F906" s="79"/>
      <c r="G906" s="56">
        <f>ROUND(G905*(1-$K$1),2)</f>
        <v>19.12</v>
      </c>
    </row>
    <row r="907" spans="1:7" ht="9.9499999999999993" customHeight="1">
      <c r="A907" s="2"/>
      <c r="B907" s="2"/>
      <c r="C907" s="2"/>
      <c r="D907" s="2"/>
      <c r="E907" s="74"/>
      <c r="F907" s="74"/>
      <c r="G907" s="74"/>
    </row>
    <row r="908" spans="1:7" ht="20.100000000000001" customHeight="1">
      <c r="A908" s="75" t="s">
        <v>689</v>
      </c>
      <c r="B908" s="75"/>
      <c r="C908" s="75"/>
      <c r="D908" s="75"/>
      <c r="E908" s="75"/>
      <c r="F908" s="75"/>
      <c r="G908" s="75"/>
    </row>
    <row r="909" spans="1:7" ht="15" customHeight="1">
      <c r="A909" s="76" t="s">
        <v>419</v>
      </c>
      <c r="B909" s="76"/>
      <c r="C909" s="16" t="s">
        <v>4</v>
      </c>
      <c r="D909" s="16" t="s">
        <v>322</v>
      </c>
      <c r="E909" s="16" t="s">
        <v>323</v>
      </c>
      <c r="F909" s="16" t="s">
        <v>324</v>
      </c>
      <c r="G909" s="16" t="s">
        <v>325</v>
      </c>
    </row>
    <row r="910" spans="1:7" ht="15" customHeight="1">
      <c r="A910" s="17" t="s">
        <v>593</v>
      </c>
      <c r="B910" s="18" t="s">
        <v>594</v>
      </c>
      <c r="C910" s="17" t="s">
        <v>24</v>
      </c>
      <c r="D910" s="17" t="s">
        <v>422</v>
      </c>
      <c r="E910" s="19">
        <v>0.17</v>
      </c>
      <c r="F910" s="20">
        <v>3.69</v>
      </c>
      <c r="G910" s="20">
        <f>ROUND(ROUND(E910,8)*F910,2)</f>
        <v>0.63</v>
      </c>
    </row>
    <row r="911" spans="1:7" ht="15" customHeight="1">
      <c r="A911" s="17" t="s">
        <v>423</v>
      </c>
      <c r="B911" s="18" t="s">
        <v>424</v>
      </c>
      <c r="C911" s="17" t="s">
        <v>24</v>
      </c>
      <c r="D911" s="17" t="s">
        <v>422</v>
      </c>
      <c r="E911" s="19">
        <v>0.17</v>
      </c>
      <c r="F911" s="20">
        <v>3.83</v>
      </c>
      <c r="G911" s="20">
        <f>ROUND(ROUND(E911,8)*F911,2)</f>
        <v>0.65</v>
      </c>
    </row>
    <row r="912" spans="1:7" ht="15" customHeight="1">
      <c r="A912" s="2"/>
      <c r="B912" s="2"/>
      <c r="C912" s="2"/>
      <c r="D912" s="2"/>
      <c r="E912" s="77" t="s">
        <v>425</v>
      </c>
      <c r="F912" s="77"/>
      <c r="G912" s="21">
        <f>SUM(G910:G911)</f>
        <v>1.28</v>
      </c>
    </row>
    <row r="913" spans="1:7" ht="15" customHeight="1">
      <c r="A913" s="76" t="s">
        <v>321</v>
      </c>
      <c r="B913" s="76"/>
      <c r="C913" s="16" t="s">
        <v>4</v>
      </c>
      <c r="D913" s="16" t="s">
        <v>322</v>
      </c>
      <c r="E913" s="16" t="s">
        <v>323</v>
      </c>
      <c r="F913" s="16" t="s">
        <v>324</v>
      </c>
      <c r="G913" s="16" t="s">
        <v>325</v>
      </c>
    </row>
    <row r="914" spans="1:7" ht="15" customHeight="1">
      <c r="A914" s="17" t="s">
        <v>690</v>
      </c>
      <c r="B914" s="18" t="s">
        <v>691</v>
      </c>
      <c r="C914" s="17" t="s">
        <v>24</v>
      </c>
      <c r="D914" s="17" t="s">
        <v>271</v>
      </c>
      <c r="E914" s="19">
        <v>1.02</v>
      </c>
      <c r="F914" s="20">
        <v>40.86</v>
      </c>
      <c r="G914" s="20">
        <f>ROUND(ROUND(E914,8)*F914,2)</f>
        <v>41.68</v>
      </c>
    </row>
    <row r="915" spans="1:7" ht="15" customHeight="1">
      <c r="A915" s="2"/>
      <c r="B915" s="2"/>
      <c r="C915" s="2"/>
      <c r="D915" s="2"/>
      <c r="E915" s="77" t="s">
        <v>335</v>
      </c>
      <c r="F915" s="77"/>
      <c r="G915" s="21">
        <f>SUM(G914:G914)</f>
        <v>41.68</v>
      </c>
    </row>
    <row r="916" spans="1:7" ht="15" customHeight="1">
      <c r="A916" s="76" t="s">
        <v>428</v>
      </c>
      <c r="B916" s="76"/>
      <c r="C916" s="16" t="s">
        <v>4</v>
      </c>
      <c r="D916" s="16" t="s">
        <v>322</v>
      </c>
      <c r="E916" s="16" t="s">
        <v>323</v>
      </c>
      <c r="F916" s="16" t="s">
        <v>324</v>
      </c>
      <c r="G916" s="16" t="s">
        <v>325</v>
      </c>
    </row>
    <row r="917" spans="1:7" ht="15" customHeight="1">
      <c r="A917" s="17" t="s">
        <v>597</v>
      </c>
      <c r="B917" s="18" t="s">
        <v>598</v>
      </c>
      <c r="C917" s="17" t="s">
        <v>24</v>
      </c>
      <c r="D917" s="17" t="s">
        <v>422</v>
      </c>
      <c r="E917" s="19">
        <v>0.17</v>
      </c>
      <c r="F917" s="20">
        <v>18.21</v>
      </c>
      <c r="G917" s="20">
        <f>ROUND(ROUND(E917,8)*F917,2)</f>
        <v>3.1</v>
      </c>
    </row>
    <row r="918" spans="1:7" ht="15" customHeight="1">
      <c r="A918" s="17" t="s">
        <v>431</v>
      </c>
      <c r="B918" s="18" t="s">
        <v>432</v>
      </c>
      <c r="C918" s="17" t="s">
        <v>24</v>
      </c>
      <c r="D918" s="17" t="s">
        <v>422</v>
      </c>
      <c r="E918" s="19">
        <v>0.17</v>
      </c>
      <c r="F918" s="20">
        <v>13.65</v>
      </c>
      <c r="G918" s="20">
        <f>ROUND(ROUND(E918,8)*F918,2)</f>
        <v>2.3199999999999998</v>
      </c>
    </row>
    <row r="919" spans="1:7" ht="15" customHeight="1">
      <c r="A919" s="2"/>
      <c r="B919" s="2"/>
      <c r="C919" s="2"/>
      <c r="D919" s="2"/>
      <c r="E919" s="77" t="s">
        <v>433</v>
      </c>
      <c r="F919" s="77"/>
      <c r="G919" s="21">
        <f>SUM(G917:G918)</f>
        <v>5.42</v>
      </c>
    </row>
    <row r="920" spans="1:7" ht="15" customHeight="1">
      <c r="A920" s="2"/>
      <c r="B920" s="2"/>
      <c r="C920" s="2"/>
      <c r="D920" s="2"/>
      <c r="E920" s="78" t="s">
        <v>347</v>
      </c>
      <c r="F920" s="78"/>
      <c r="G920" s="5">
        <f>SUM(G912,G915,G919)</f>
        <v>48.38</v>
      </c>
    </row>
    <row r="921" spans="1:7" ht="15" customHeight="1">
      <c r="A921" s="61"/>
      <c r="B921" s="61"/>
      <c r="C921" s="61"/>
      <c r="D921" s="61"/>
      <c r="E921" s="79" t="s">
        <v>1363</v>
      </c>
      <c r="F921" s="79"/>
      <c r="G921" s="56">
        <f>ROUND(G920*(1-$K$1),2)</f>
        <v>40.78</v>
      </c>
    </row>
    <row r="922" spans="1:7" ht="9.9499999999999993" customHeight="1">
      <c r="A922" s="2"/>
      <c r="B922" s="2"/>
      <c r="C922" s="2"/>
      <c r="D922" s="2"/>
      <c r="E922" s="74"/>
      <c r="F922" s="74"/>
      <c r="G922" s="74"/>
    </row>
    <row r="923" spans="1:7" ht="20.100000000000001" customHeight="1">
      <c r="A923" s="75" t="s">
        <v>692</v>
      </c>
      <c r="B923" s="75"/>
      <c r="C923" s="75"/>
      <c r="D923" s="75"/>
      <c r="E923" s="75"/>
      <c r="F923" s="75"/>
      <c r="G923" s="75"/>
    </row>
    <row r="924" spans="1:7" ht="15" customHeight="1">
      <c r="A924" s="76" t="s">
        <v>343</v>
      </c>
      <c r="B924" s="76"/>
      <c r="C924" s="16" t="s">
        <v>4</v>
      </c>
      <c r="D924" s="16" t="s">
        <v>322</v>
      </c>
      <c r="E924" s="16" t="s">
        <v>323</v>
      </c>
      <c r="F924" s="16" t="s">
        <v>324</v>
      </c>
      <c r="G924" s="16" t="s">
        <v>325</v>
      </c>
    </row>
    <row r="925" spans="1:7" ht="29.1" customHeight="1">
      <c r="A925" s="17" t="s">
        <v>693</v>
      </c>
      <c r="B925" s="18" t="s">
        <v>694</v>
      </c>
      <c r="C925" s="17" t="s">
        <v>14</v>
      </c>
      <c r="D925" s="17" t="s">
        <v>36</v>
      </c>
      <c r="E925" s="19">
        <v>1</v>
      </c>
      <c r="F925" s="20">
        <v>8.9</v>
      </c>
      <c r="G925" s="20">
        <f>TRUNC(TRUNC(E925,8)*F925,2)</f>
        <v>8.9</v>
      </c>
    </row>
    <row r="926" spans="1:7" ht="29.1" customHeight="1">
      <c r="A926" s="17" t="s">
        <v>695</v>
      </c>
      <c r="B926" s="18" t="s">
        <v>696</v>
      </c>
      <c r="C926" s="17" t="s">
        <v>14</v>
      </c>
      <c r="D926" s="17" t="s">
        <v>36</v>
      </c>
      <c r="E926" s="19">
        <v>1</v>
      </c>
      <c r="F926" s="20">
        <v>16.39</v>
      </c>
      <c r="G926" s="20">
        <f>TRUNC(TRUNC(E926,8)*F926,2)</f>
        <v>16.39</v>
      </c>
    </row>
    <row r="927" spans="1:7" ht="15" customHeight="1">
      <c r="A927" s="2"/>
      <c r="B927" s="2"/>
      <c r="C927" s="2"/>
      <c r="D927" s="2"/>
      <c r="E927" s="77" t="s">
        <v>346</v>
      </c>
      <c r="F927" s="77"/>
      <c r="G927" s="21">
        <f>SUM(G925:G926)</f>
        <v>25.29</v>
      </c>
    </row>
    <row r="928" spans="1:7" ht="15" customHeight="1">
      <c r="A928" s="2"/>
      <c r="B928" s="2"/>
      <c r="C928" s="2"/>
      <c r="D928" s="2"/>
      <c r="E928" s="78" t="s">
        <v>347</v>
      </c>
      <c r="F928" s="78"/>
      <c r="G928" s="5">
        <f>SUM(G927)</f>
        <v>25.29</v>
      </c>
    </row>
    <row r="929" spans="1:7" ht="15" customHeight="1">
      <c r="A929" s="61"/>
      <c r="B929" s="61"/>
      <c r="C929" s="61"/>
      <c r="D929" s="61"/>
      <c r="E929" s="79" t="s">
        <v>1363</v>
      </c>
      <c r="F929" s="79"/>
      <c r="G929" s="56">
        <f>ROUND(G928*(1-$K$1),2)</f>
        <v>21.32</v>
      </c>
    </row>
    <row r="930" spans="1:7" ht="9.9499999999999993" customHeight="1">
      <c r="A930" s="2"/>
      <c r="B930" s="2"/>
      <c r="C930" s="2"/>
      <c r="D930" s="2"/>
      <c r="E930" s="74"/>
      <c r="F930" s="74"/>
      <c r="G930" s="74"/>
    </row>
    <row r="931" spans="1:7" ht="20.100000000000001" customHeight="1">
      <c r="A931" s="75" t="s">
        <v>697</v>
      </c>
      <c r="B931" s="75"/>
      <c r="C931" s="75"/>
      <c r="D931" s="75"/>
      <c r="E931" s="75"/>
      <c r="F931" s="75"/>
      <c r="G931" s="75"/>
    </row>
    <row r="932" spans="1:7" ht="15" customHeight="1">
      <c r="A932" s="76" t="s">
        <v>343</v>
      </c>
      <c r="B932" s="76"/>
      <c r="C932" s="16" t="s">
        <v>4</v>
      </c>
      <c r="D932" s="16" t="s">
        <v>322</v>
      </c>
      <c r="E932" s="16" t="s">
        <v>323</v>
      </c>
      <c r="F932" s="16" t="s">
        <v>324</v>
      </c>
      <c r="G932" s="16" t="s">
        <v>325</v>
      </c>
    </row>
    <row r="933" spans="1:7" ht="29.1" customHeight="1">
      <c r="A933" s="17" t="s">
        <v>693</v>
      </c>
      <c r="B933" s="18" t="s">
        <v>694</v>
      </c>
      <c r="C933" s="17" t="s">
        <v>14</v>
      </c>
      <c r="D933" s="17" t="s">
        <v>36</v>
      </c>
      <c r="E933" s="19">
        <v>1</v>
      </c>
      <c r="F933" s="20">
        <v>8.9</v>
      </c>
      <c r="G933" s="20">
        <f>TRUNC(TRUNC(E933,8)*F933,2)</f>
        <v>8.9</v>
      </c>
    </row>
    <row r="934" spans="1:7" ht="29.1" customHeight="1">
      <c r="A934" s="17" t="s">
        <v>698</v>
      </c>
      <c r="B934" s="18" t="s">
        <v>699</v>
      </c>
      <c r="C934" s="17" t="s">
        <v>14</v>
      </c>
      <c r="D934" s="17" t="s">
        <v>36</v>
      </c>
      <c r="E934" s="19">
        <v>1</v>
      </c>
      <c r="F934" s="20">
        <v>18.23</v>
      </c>
      <c r="G934" s="20">
        <f>TRUNC(TRUNC(E934,8)*F934,2)</f>
        <v>18.23</v>
      </c>
    </row>
    <row r="935" spans="1:7" ht="15" customHeight="1">
      <c r="A935" s="2"/>
      <c r="B935" s="2"/>
      <c r="C935" s="2"/>
      <c r="D935" s="2"/>
      <c r="E935" s="77" t="s">
        <v>346</v>
      </c>
      <c r="F935" s="77"/>
      <c r="G935" s="21">
        <f>SUM(G933:G934)</f>
        <v>27.130000000000003</v>
      </c>
    </row>
    <row r="936" spans="1:7" ht="15" customHeight="1">
      <c r="A936" s="2"/>
      <c r="B936" s="2"/>
      <c r="C936" s="2"/>
      <c r="D936" s="2"/>
      <c r="E936" s="78" t="s">
        <v>347</v>
      </c>
      <c r="F936" s="78"/>
      <c r="G936" s="5">
        <f>SUM(G935)</f>
        <v>27.130000000000003</v>
      </c>
    </row>
    <row r="937" spans="1:7" ht="15" customHeight="1">
      <c r="A937" s="61"/>
      <c r="B937" s="61"/>
      <c r="C937" s="61"/>
      <c r="D937" s="61"/>
      <c r="E937" s="79" t="s">
        <v>1363</v>
      </c>
      <c r="F937" s="79"/>
      <c r="G937" s="56">
        <f>ROUND(G936*(1-$K$1),2)</f>
        <v>22.87</v>
      </c>
    </row>
    <row r="938" spans="1:7" ht="9.9499999999999993" customHeight="1">
      <c r="A938" s="2"/>
      <c r="B938" s="2"/>
      <c r="C938" s="2"/>
      <c r="D938" s="2"/>
      <c r="E938" s="74"/>
      <c r="F938" s="74"/>
      <c r="G938" s="74"/>
    </row>
    <row r="939" spans="1:7" ht="20.100000000000001" customHeight="1">
      <c r="A939" s="75" t="s">
        <v>700</v>
      </c>
      <c r="B939" s="75"/>
      <c r="C939" s="75"/>
      <c r="D939" s="75"/>
      <c r="E939" s="75"/>
      <c r="F939" s="75"/>
      <c r="G939" s="75"/>
    </row>
    <row r="940" spans="1:7" ht="15" customHeight="1">
      <c r="A940" s="76" t="s">
        <v>343</v>
      </c>
      <c r="B940" s="76"/>
      <c r="C940" s="16" t="s">
        <v>4</v>
      </c>
      <c r="D940" s="16" t="s">
        <v>322</v>
      </c>
      <c r="E940" s="16" t="s">
        <v>323</v>
      </c>
      <c r="F940" s="16" t="s">
        <v>324</v>
      </c>
      <c r="G940" s="16" t="s">
        <v>325</v>
      </c>
    </row>
    <row r="941" spans="1:7" ht="29.1" customHeight="1">
      <c r="A941" s="17" t="s">
        <v>701</v>
      </c>
      <c r="B941" s="18" t="s">
        <v>702</v>
      </c>
      <c r="C941" s="17" t="s">
        <v>14</v>
      </c>
      <c r="D941" s="17" t="s">
        <v>36</v>
      </c>
      <c r="E941" s="19">
        <v>1</v>
      </c>
      <c r="F941" s="20">
        <v>15.19</v>
      </c>
      <c r="G941" s="20">
        <f>TRUNC(TRUNC(E941,8)*F941,2)</f>
        <v>15.19</v>
      </c>
    </row>
    <row r="942" spans="1:7" ht="29.1" customHeight="1">
      <c r="A942" s="17" t="s">
        <v>693</v>
      </c>
      <c r="B942" s="18" t="s">
        <v>694</v>
      </c>
      <c r="C942" s="17" t="s">
        <v>14</v>
      </c>
      <c r="D942" s="17" t="s">
        <v>36</v>
      </c>
      <c r="E942" s="19">
        <v>1</v>
      </c>
      <c r="F942" s="20">
        <v>8.9</v>
      </c>
      <c r="G942" s="20">
        <f>TRUNC(TRUNC(E942,8)*F942,2)</f>
        <v>8.9</v>
      </c>
    </row>
    <row r="943" spans="1:7" ht="15" customHeight="1">
      <c r="A943" s="2"/>
      <c r="B943" s="2"/>
      <c r="C943" s="2"/>
      <c r="D943" s="2"/>
      <c r="E943" s="77" t="s">
        <v>346</v>
      </c>
      <c r="F943" s="77"/>
      <c r="G943" s="21">
        <f>SUM(G941:G942)</f>
        <v>24.09</v>
      </c>
    </row>
    <row r="944" spans="1:7" ht="15" customHeight="1">
      <c r="A944" s="2"/>
      <c r="B944" s="2"/>
      <c r="C944" s="2"/>
      <c r="D944" s="2"/>
      <c r="E944" s="78" t="s">
        <v>347</v>
      </c>
      <c r="F944" s="78"/>
      <c r="G944" s="5">
        <f>SUM(G943)</f>
        <v>24.09</v>
      </c>
    </row>
    <row r="945" spans="1:7" ht="15" customHeight="1">
      <c r="A945" s="61"/>
      <c r="B945" s="61"/>
      <c r="C945" s="61"/>
      <c r="D945" s="61"/>
      <c r="E945" s="79" t="s">
        <v>1363</v>
      </c>
      <c r="F945" s="79"/>
      <c r="G945" s="56">
        <f>ROUND(G944*(1-$K$1),2)</f>
        <v>20.309999999999999</v>
      </c>
    </row>
    <row r="946" spans="1:7" ht="9.9499999999999993" customHeight="1">
      <c r="A946" s="2"/>
      <c r="B946" s="2"/>
      <c r="C946" s="2"/>
      <c r="D946" s="2"/>
      <c r="E946" s="74"/>
      <c r="F946" s="74"/>
      <c r="G946" s="74"/>
    </row>
    <row r="947" spans="1:7" ht="20.100000000000001" customHeight="1">
      <c r="A947" s="75" t="s">
        <v>703</v>
      </c>
      <c r="B947" s="75"/>
      <c r="C947" s="75"/>
      <c r="D947" s="75"/>
      <c r="E947" s="75"/>
      <c r="F947" s="75"/>
      <c r="G947" s="75"/>
    </row>
    <row r="948" spans="1:7" ht="15" customHeight="1">
      <c r="A948" s="76" t="s">
        <v>321</v>
      </c>
      <c r="B948" s="76"/>
      <c r="C948" s="16" t="s">
        <v>4</v>
      </c>
      <c r="D948" s="16" t="s">
        <v>322</v>
      </c>
      <c r="E948" s="16" t="s">
        <v>323</v>
      </c>
      <c r="F948" s="16" t="s">
        <v>324</v>
      </c>
      <c r="G948" s="16" t="s">
        <v>325</v>
      </c>
    </row>
    <row r="949" spans="1:7" ht="29.1" customHeight="1">
      <c r="A949" s="17" t="s">
        <v>704</v>
      </c>
      <c r="B949" s="18" t="s">
        <v>705</v>
      </c>
      <c r="C949" s="17" t="s">
        <v>14</v>
      </c>
      <c r="D949" s="17" t="s">
        <v>36</v>
      </c>
      <c r="E949" s="19">
        <v>1</v>
      </c>
      <c r="F949" s="20">
        <v>107.07</v>
      </c>
      <c r="G949" s="20">
        <f>TRUNC(TRUNC(E949,8)*F949,2)</f>
        <v>107.07</v>
      </c>
    </row>
    <row r="950" spans="1:7" ht="15" customHeight="1">
      <c r="A950" s="2"/>
      <c r="B950" s="2"/>
      <c r="C950" s="2"/>
      <c r="D950" s="2"/>
      <c r="E950" s="77" t="s">
        <v>335</v>
      </c>
      <c r="F950" s="77"/>
      <c r="G950" s="21">
        <f>SUM(G949:G949)</f>
        <v>107.07</v>
      </c>
    </row>
    <row r="951" spans="1:7" ht="15" customHeight="1">
      <c r="A951" s="76" t="s">
        <v>336</v>
      </c>
      <c r="B951" s="76"/>
      <c r="C951" s="16" t="s">
        <v>4</v>
      </c>
      <c r="D951" s="16" t="s">
        <v>322</v>
      </c>
      <c r="E951" s="16" t="s">
        <v>323</v>
      </c>
      <c r="F951" s="16" t="s">
        <v>324</v>
      </c>
      <c r="G951" s="16" t="s">
        <v>325</v>
      </c>
    </row>
    <row r="952" spans="1:7" ht="21" customHeight="1">
      <c r="A952" s="17" t="s">
        <v>576</v>
      </c>
      <c r="B952" s="18" t="s">
        <v>577</v>
      </c>
      <c r="C952" s="17" t="s">
        <v>14</v>
      </c>
      <c r="D952" s="17" t="s">
        <v>339</v>
      </c>
      <c r="E952" s="19">
        <v>0.15190000000000001</v>
      </c>
      <c r="F952" s="20">
        <v>18.329999999999998</v>
      </c>
      <c r="G952" s="20">
        <f>TRUNC(TRUNC(E952,8)*F952,2)</f>
        <v>2.78</v>
      </c>
    </row>
    <row r="953" spans="1:7" ht="15" customHeight="1">
      <c r="A953" s="17" t="s">
        <v>578</v>
      </c>
      <c r="B953" s="18" t="s">
        <v>579</v>
      </c>
      <c r="C953" s="17" t="s">
        <v>14</v>
      </c>
      <c r="D953" s="17" t="s">
        <v>339</v>
      </c>
      <c r="E953" s="19">
        <v>0.36449999999999999</v>
      </c>
      <c r="F953" s="20">
        <v>22.23</v>
      </c>
      <c r="G953" s="20">
        <f>TRUNC(TRUNC(E953,8)*F953,2)</f>
        <v>8.1</v>
      </c>
    </row>
    <row r="954" spans="1:7" ht="18" customHeight="1">
      <c r="A954" s="2"/>
      <c r="B954" s="2"/>
      <c r="C954" s="2"/>
      <c r="D954" s="2"/>
      <c r="E954" s="77" t="s">
        <v>342</v>
      </c>
      <c r="F954" s="77"/>
      <c r="G954" s="21">
        <f>SUM(G952:G953)</f>
        <v>10.879999999999999</v>
      </c>
    </row>
    <row r="955" spans="1:7" ht="15" customHeight="1">
      <c r="A955" s="2"/>
      <c r="B955" s="2"/>
      <c r="C955" s="2"/>
      <c r="D955" s="2"/>
      <c r="E955" s="78" t="s">
        <v>347</v>
      </c>
      <c r="F955" s="78"/>
      <c r="G955" s="5">
        <f>SUM(G950,G954)</f>
        <v>117.94999999999999</v>
      </c>
    </row>
    <row r="956" spans="1:7" ht="15" customHeight="1">
      <c r="A956" s="61"/>
      <c r="B956" s="61"/>
      <c r="C956" s="61"/>
      <c r="D956" s="61"/>
      <c r="E956" s="79" t="s">
        <v>1363</v>
      </c>
      <c r="F956" s="79"/>
      <c r="G956" s="56">
        <f>ROUND(G955*(1-$K$1),2)</f>
        <v>99.42</v>
      </c>
    </row>
    <row r="957" spans="1:7" ht="9.9499999999999993" customHeight="1">
      <c r="A957" s="2"/>
      <c r="B957" s="2"/>
      <c r="C957" s="2"/>
      <c r="D957" s="2"/>
      <c r="E957" s="74"/>
      <c r="F957" s="74"/>
      <c r="G957" s="74"/>
    </row>
    <row r="958" spans="1:7" ht="20.100000000000001" customHeight="1">
      <c r="A958" s="75" t="s">
        <v>706</v>
      </c>
      <c r="B958" s="75"/>
      <c r="C958" s="75"/>
      <c r="D958" s="75"/>
      <c r="E958" s="75"/>
      <c r="F958" s="75"/>
      <c r="G958" s="75"/>
    </row>
    <row r="959" spans="1:7" ht="15" customHeight="1">
      <c r="A959" s="76" t="s">
        <v>321</v>
      </c>
      <c r="B959" s="76"/>
      <c r="C959" s="16" t="s">
        <v>4</v>
      </c>
      <c r="D959" s="16" t="s">
        <v>322</v>
      </c>
      <c r="E959" s="16" t="s">
        <v>323</v>
      </c>
      <c r="F959" s="16" t="s">
        <v>324</v>
      </c>
      <c r="G959" s="16" t="s">
        <v>325</v>
      </c>
    </row>
    <row r="960" spans="1:7" ht="29.1" customHeight="1">
      <c r="A960" s="17" t="s">
        <v>707</v>
      </c>
      <c r="B960" s="18" t="s">
        <v>708</v>
      </c>
      <c r="C960" s="17" t="s">
        <v>14</v>
      </c>
      <c r="D960" s="17" t="s">
        <v>36</v>
      </c>
      <c r="E960" s="19">
        <v>1</v>
      </c>
      <c r="F960" s="20">
        <v>142.22999999999999</v>
      </c>
      <c r="G960" s="20">
        <f>TRUNC(TRUNC(E960,8)*F960,2)</f>
        <v>142.22999999999999</v>
      </c>
    </row>
    <row r="961" spans="1:7" ht="15" customHeight="1">
      <c r="A961" s="2"/>
      <c r="B961" s="2"/>
      <c r="C961" s="2"/>
      <c r="D961" s="2"/>
      <c r="E961" s="77" t="s">
        <v>335</v>
      </c>
      <c r="F961" s="77"/>
      <c r="G961" s="21">
        <f>SUM(G960:G960)</f>
        <v>142.22999999999999</v>
      </c>
    </row>
    <row r="962" spans="1:7" ht="15" customHeight="1">
      <c r="A962" s="76" t="s">
        <v>336</v>
      </c>
      <c r="B962" s="76"/>
      <c r="C962" s="16" t="s">
        <v>4</v>
      </c>
      <c r="D962" s="16" t="s">
        <v>322</v>
      </c>
      <c r="E962" s="16" t="s">
        <v>323</v>
      </c>
      <c r="F962" s="16" t="s">
        <v>324</v>
      </c>
      <c r="G962" s="16" t="s">
        <v>325</v>
      </c>
    </row>
    <row r="963" spans="1:7" ht="21" customHeight="1">
      <c r="A963" s="17" t="s">
        <v>576</v>
      </c>
      <c r="B963" s="18" t="s">
        <v>577</v>
      </c>
      <c r="C963" s="17" t="s">
        <v>14</v>
      </c>
      <c r="D963" s="17" t="s">
        <v>339</v>
      </c>
      <c r="E963" s="19">
        <v>0.17269999999999999</v>
      </c>
      <c r="F963" s="20">
        <v>18.329999999999998</v>
      </c>
      <c r="G963" s="20">
        <f>TRUNC(TRUNC(E963,8)*F963,2)</f>
        <v>3.16</v>
      </c>
    </row>
    <row r="964" spans="1:7" ht="15" customHeight="1">
      <c r="A964" s="17" t="s">
        <v>578</v>
      </c>
      <c r="B964" s="18" t="s">
        <v>579</v>
      </c>
      <c r="C964" s="17" t="s">
        <v>14</v>
      </c>
      <c r="D964" s="17" t="s">
        <v>339</v>
      </c>
      <c r="E964" s="19">
        <v>0.41439999999999999</v>
      </c>
      <c r="F964" s="20">
        <v>22.23</v>
      </c>
      <c r="G964" s="20">
        <f>TRUNC(TRUNC(E964,8)*F964,2)</f>
        <v>9.2100000000000009</v>
      </c>
    </row>
    <row r="965" spans="1:7" ht="18" customHeight="1">
      <c r="A965" s="2"/>
      <c r="B965" s="2"/>
      <c r="C965" s="2"/>
      <c r="D965" s="2"/>
      <c r="E965" s="77" t="s">
        <v>342</v>
      </c>
      <c r="F965" s="77"/>
      <c r="G965" s="21">
        <f>SUM(G963:G964)</f>
        <v>12.370000000000001</v>
      </c>
    </row>
    <row r="966" spans="1:7" ht="15" customHeight="1">
      <c r="A966" s="2"/>
      <c r="B966" s="2"/>
      <c r="C966" s="2"/>
      <c r="D966" s="2"/>
      <c r="E966" s="78" t="s">
        <v>347</v>
      </c>
      <c r="F966" s="78"/>
      <c r="G966" s="5">
        <f>SUM(G961,G965)</f>
        <v>154.6</v>
      </c>
    </row>
    <row r="967" spans="1:7" ht="15" customHeight="1">
      <c r="A967" s="61"/>
      <c r="B967" s="61"/>
      <c r="C967" s="61"/>
      <c r="D967" s="61"/>
      <c r="E967" s="79" t="s">
        <v>1363</v>
      </c>
      <c r="F967" s="79"/>
      <c r="G967" s="56">
        <f>ROUND(G966*(1-$K$1),2)</f>
        <v>130.32</v>
      </c>
    </row>
    <row r="968" spans="1:7" ht="9.9499999999999993" customHeight="1">
      <c r="A968" s="2"/>
      <c r="B968" s="2"/>
      <c r="C968" s="2"/>
      <c r="D968" s="2"/>
      <c r="E968" s="74"/>
      <c r="F968" s="74"/>
      <c r="G968" s="74"/>
    </row>
    <row r="969" spans="1:7" ht="20.100000000000001" customHeight="1">
      <c r="A969" s="75" t="s">
        <v>709</v>
      </c>
      <c r="B969" s="75"/>
      <c r="C969" s="75"/>
      <c r="D969" s="75"/>
      <c r="E969" s="75"/>
      <c r="F969" s="75"/>
      <c r="G969" s="75"/>
    </row>
    <row r="970" spans="1:7" ht="15" customHeight="1">
      <c r="A970" s="76" t="s">
        <v>321</v>
      </c>
      <c r="B970" s="76"/>
      <c r="C970" s="16" t="s">
        <v>4</v>
      </c>
      <c r="D970" s="16" t="s">
        <v>322</v>
      </c>
      <c r="E970" s="16" t="s">
        <v>323</v>
      </c>
      <c r="F970" s="16" t="s">
        <v>324</v>
      </c>
      <c r="G970" s="16" t="s">
        <v>325</v>
      </c>
    </row>
    <row r="971" spans="1:7" ht="15" customHeight="1">
      <c r="A971" s="17" t="s">
        <v>710</v>
      </c>
      <c r="B971" s="18" t="s">
        <v>711</v>
      </c>
      <c r="C971" s="17" t="s">
        <v>14</v>
      </c>
      <c r="D971" s="17" t="s">
        <v>36</v>
      </c>
      <c r="E971" s="19">
        <v>1</v>
      </c>
      <c r="F971" s="20">
        <v>45</v>
      </c>
      <c r="G971" s="20">
        <f>TRUNC(TRUNC(E971,8)*F971,2)</f>
        <v>45</v>
      </c>
    </row>
    <row r="972" spans="1:7" ht="21" customHeight="1">
      <c r="A972" s="17" t="s">
        <v>712</v>
      </c>
      <c r="B972" s="18" t="s">
        <v>713</v>
      </c>
      <c r="C972" s="17" t="s">
        <v>14</v>
      </c>
      <c r="D972" s="17" t="s">
        <v>36</v>
      </c>
      <c r="E972" s="19">
        <v>1</v>
      </c>
      <c r="F972" s="20">
        <v>126.48</v>
      </c>
      <c r="G972" s="20">
        <f>TRUNC(TRUNC(E972,8)*F972,2)</f>
        <v>126.48</v>
      </c>
    </row>
    <row r="973" spans="1:7" ht="45.95" customHeight="1">
      <c r="A973" s="17" t="s">
        <v>714</v>
      </c>
      <c r="B973" s="18" t="s">
        <v>715</v>
      </c>
      <c r="C973" s="17" t="s">
        <v>14</v>
      </c>
      <c r="D973" s="17" t="s">
        <v>36</v>
      </c>
      <c r="E973" s="19">
        <v>1</v>
      </c>
      <c r="F973" s="20">
        <v>147.33000000000001</v>
      </c>
      <c r="G973" s="20">
        <f>TRUNC(TRUNC(E973,8)*F973,2)</f>
        <v>147.33000000000001</v>
      </c>
    </row>
    <row r="974" spans="1:7" ht="15" customHeight="1">
      <c r="A974" s="2"/>
      <c r="B974" s="2"/>
      <c r="C974" s="2"/>
      <c r="D974" s="2"/>
      <c r="E974" s="77" t="s">
        <v>335</v>
      </c>
      <c r="F974" s="77"/>
      <c r="G974" s="21">
        <f>SUM(G971:G973)</f>
        <v>318.81000000000006</v>
      </c>
    </row>
    <row r="975" spans="1:7" ht="15" customHeight="1">
      <c r="A975" s="76" t="s">
        <v>336</v>
      </c>
      <c r="B975" s="76"/>
      <c r="C975" s="16" t="s">
        <v>4</v>
      </c>
      <c r="D975" s="16" t="s">
        <v>322</v>
      </c>
      <c r="E975" s="16" t="s">
        <v>323</v>
      </c>
      <c r="F975" s="16" t="s">
        <v>324</v>
      </c>
      <c r="G975" s="16" t="s">
        <v>325</v>
      </c>
    </row>
    <row r="976" spans="1:7" ht="21" customHeight="1">
      <c r="A976" s="17" t="s">
        <v>576</v>
      </c>
      <c r="B976" s="18" t="s">
        <v>577</v>
      </c>
      <c r="C976" s="17" t="s">
        <v>14</v>
      </c>
      <c r="D976" s="17" t="s">
        <v>339</v>
      </c>
      <c r="E976" s="19">
        <v>0.17349999999999999</v>
      </c>
      <c r="F976" s="20">
        <v>18.329999999999998</v>
      </c>
      <c r="G976" s="20">
        <f>TRUNC(TRUNC(E976,8)*F976,2)</f>
        <v>3.18</v>
      </c>
    </row>
    <row r="977" spans="1:7" ht="15" customHeight="1">
      <c r="A977" s="17" t="s">
        <v>578</v>
      </c>
      <c r="B977" s="18" t="s">
        <v>579</v>
      </c>
      <c r="C977" s="17" t="s">
        <v>14</v>
      </c>
      <c r="D977" s="17" t="s">
        <v>339</v>
      </c>
      <c r="E977" s="19">
        <v>0.41649999999999998</v>
      </c>
      <c r="F977" s="20">
        <v>22.23</v>
      </c>
      <c r="G977" s="20">
        <f>TRUNC(TRUNC(E977,8)*F977,2)</f>
        <v>9.25</v>
      </c>
    </row>
    <row r="978" spans="1:7" ht="18" customHeight="1">
      <c r="A978" s="2"/>
      <c r="B978" s="2"/>
      <c r="C978" s="2"/>
      <c r="D978" s="2"/>
      <c r="E978" s="77" t="s">
        <v>342</v>
      </c>
      <c r="F978" s="77"/>
      <c r="G978" s="21">
        <f>SUM(G976:G977)</f>
        <v>12.43</v>
      </c>
    </row>
    <row r="979" spans="1:7" ht="15" customHeight="1">
      <c r="A979" s="2"/>
      <c r="B979" s="2"/>
      <c r="C979" s="2"/>
      <c r="D979" s="2"/>
      <c r="E979" s="78" t="s">
        <v>347</v>
      </c>
      <c r="F979" s="78"/>
      <c r="G979" s="5">
        <f>SUM(G974,G978)</f>
        <v>331.24000000000007</v>
      </c>
    </row>
    <row r="980" spans="1:7" ht="15" customHeight="1">
      <c r="A980" s="61"/>
      <c r="B980" s="61"/>
      <c r="C980" s="61"/>
      <c r="D980" s="61"/>
      <c r="E980" s="79" t="s">
        <v>1363</v>
      </c>
      <c r="F980" s="79"/>
      <c r="G980" s="56">
        <f>ROUND(G979*(1-$K$1),2)</f>
        <v>279.20999999999998</v>
      </c>
    </row>
    <row r="981" spans="1:7" ht="9.9499999999999993" customHeight="1">
      <c r="A981" s="2"/>
      <c r="B981" s="2"/>
      <c r="C981" s="2"/>
      <c r="D981" s="2"/>
      <c r="E981" s="74"/>
      <c r="F981" s="74"/>
      <c r="G981" s="74"/>
    </row>
    <row r="982" spans="1:7" ht="20.100000000000001" customHeight="1">
      <c r="A982" s="75" t="s">
        <v>716</v>
      </c>
      <c r="B982" s="75"/>
      <c r="C982" s="75"/>
      <c r="D982" s="75"/>
      <c r="E982" s="75"/>
      <c r="F982" s="75"/>
      <c r="G982" s="75"/>
    </row>
    <row r="983" spans="1:7" ht="15" customHeight="1">
      <c r="A983" s="76" t="s">
        <v>321</v>
      </c>
      <c r="B983" s="76"/>
      <c r="C983" s="16" t="s">
        <v>4</v>
      </c>
      <c r="D983" s="16" t="s">
        <v>322</v>
      </c>
      <c r="E983" s="16" t="s">
        <v>323</v>
      </c>
      <c r="F983" s="16" t="s">
        <v>324</v>
      </c>
      <c r="G983" s="16" t="s">
        <v>325</v>
      </c>
    </row>
    <row r="984" spans="1:7" ht="29.1" customHeight="1">
      <c r="A984" s="17" t="s">
        <v>717</v>
      </c>
      <c r="B984" s="18" t="s">
        <v>718</v>
      </c>
      <c r="C984" s="17" t="s">
        <v>14</v>
      </c>
      <c r="D984" s="17" t="s">
        <v>36</v>
      </c>
      <c r="E984" s="19">
        <v>3.2730000000000001</v>
      </c>
      <c r="F984" s="20">
        <v>0.67</v>
      </c>
      <c r="G984" s="20">
        <f>TRUNC(TRUNC(E984,8)*F984,2)</f>
        <v>2.19</v>
      </c>
    </row>
    <row r="985" spans="1:7" ht="21" customHeight="1">
      <c r="A985" s="17" t="s">
        <v>719</v>
      </c>
      <c r="B985" s="18" t="s">
        <v>720</v>
      </c>
      <c r="C985" s="17" t="s">
        <v>14</v>
      </c>
      <c r="D985" s="17" t="s">
        <v>330</v>
      </c>
      <c r="E985" s="19">
        <v>4.0000000000000001E-3</v>
      </c>
      <c r="F985" s="20">
        <v>34.57</v>
      </c>
      <c r="G985" s="20">
        <f>TRUNC(TRUNC(E985,8)*F985,2)</f>
        <v>0.13</v>
      </c>
    </row>
    <row r="986" spans="1:7" ht="15" customHeight="1">
      <c r="A986" s="17" t="s">
        <v>721</v>
      </c>
      <c r="B986" s="18" t="s">
        <v>722</v>
      </c>
      <c r="C986" s="17" t="s">
        <v>14</v>
      </c>
      <c r="D986" s="17" t="s">
        <v>36</v>
      </c>
      <c r="E986" s="19">
        <v>1.091</v>
      </c>
      <c r="F986" s="20">
        <v>8.27</v>
      </c>
      <c r="G986" s="20">
        <f>TRUNC(TRUNC(E986,8)*F986,2)</f>
        <v>9.02</v>
      </c>
    </row>
    <row r="987" spans="1:7" ht="21" customHeight="1">
      <c r="A987" s="17" t="s">
        <v>723</v>
      </c>
      <c r="B987" s="18" t="s">
        <v>724</v>
      </c>
      <c r="C987" s="17" t="s">
        <v>14</v>
      </c>
      <c r="D987" s="17" t="s">
        <v>62</v>
      </c>
      <c r="E987" s="19">
        <v>1.0289999999999999</v>
      </c>
      <c r="F987" s="20">
        <v>52.1</v>
      </c>
      <c r="G987" s="20">
        <f>TRUNC(TRUNC(E987,8)*F987,2)</f>
        <v>53.61</v>
      </c>
    </row>
    <row r="988" spans="1:7" ht="15" customHeight="1">
      <c r="A988" s="2"/>
      <c r="B988" s="2"/>
      <c r="C988" s="2"/>
      <c r="D988" s="2"/>
      <c r="E988" s="77" t="s">
        <v>335</v>
      </c>
      <c r="F988" s="77"/>
      <c r="G988" s="21">
        <f>SUM(G984:G987)</f>
        <v>64.95</v>
      </c>
    </row>
    <row r="989" spans="1:7" ht="15" customHeight="1">
      <c r="A989" s="76" t="s">
        <v>336</v>
      </c>
      <c r="B989" s="76"/>
      <c r="C989" s="16" t="s">
        <v>4</v>
      </c>
      <c r="D989" s="16" t="s">
        <v>322</v>
      </c>
      <c r="E989" s="16" t="s">
        <v>323</v>
      </c>
      <c r="F989" s="16" t="s">
        <v>324</v>
      </c>
      <c r="G989" s="16" t="s">
        <v>325</v>
      </c>
    </row>
    <row r="990" spans="1:7" ht="21" customHeight="1">
      <c r="A990" s="17" t="s">
        <v>725</v>
      </c>
      <c r="B990" s="18" t="s">
        <v>726</v>
      </c>
      <c r="C990" s="17" t="s">
        <v>14</v>
      </c>
      <c r="D990" s="17" t="s">
        <v>339</v>
      </c>
      <c r="E990" s="19">
        <v>0.77800000000000002</v>
      </c>
      <c r="F990" s="20">
        <v>17.96</v>
      </c>
      <c r="G990" s="20">
        <f>TRUNC(TRUNC(E990,8)*F990,2)</f>
        <v>13.97</v>
      </c>
    </row>
    <row r="991" spans="1:7" ht="15" customHeight="1">
      <c r="A991" s="17" t="s">
        <v>727</v>
      </c>
      <c r="B991" s="18" t="s">
        <v>728</v>
      </c>
      <c r="C991" s="17" t="s">
        <v>14</v>
      </c>
      <c r="D991" s="17" t="s">
        <v>339</v>
      </c>
      <c r="E991" s="19">
        <v>0.94799999999999995</v>
      </c>
      <c r="F991" s="20">
        <v>21.75</v>
      </c>
      <c r="G991" s="20">
        <f>TRUNC(TRUNC(E991,8)*F991,2)</f>
        <v>20.61</v>
      </c>
    </row>
    <row r="992" spans="1:7" ht="18" customHeight="1">
      <c r="A992" s="2"/>
      <c r="B992" s="2"/>
      <c r="C992" s="2"/>
      <c r="D992" s="2"/>
      <c r="E992" s="77" t="s">
        <v>342</v>
      </c>
      <c r="F992" s="77"/>
      <c r="G992" s="21">
        <f>SUM(G990:G991)</f>
        <v>34.58</v>
      </c>
    </row>
    <row r="993" spans="1:7" ht="15" customHeight="1">
      <c r="A993" s="2"/>
      <c r="B993" s="2"/>
      <c r="C993" s="2"/>
      <c r="D993" s="2"/>
      <c r="E993" s="78" t="s">
        <v>347</v>
      </c>
      <c r="F993" s="78"/>
      <c r="G993" s="5">
        <f>SUM(G988,G992)</f>
        <v>99.53</v>
      </c>
    </row>
    <row r="994" spans="1:7" ht="15" customHeight="1">
      <c r="A994" s="61"/>
      <c r="B994" s="61"/>
      <c r="C994" s="61"/>
      <c r="D994" s="61"/>
      <c r="E994" s="79" t="s">
        <v>1363</v>
      </c>
      <c r="F994" s="79"/>
      <c r="G994" s="56">
        <f>ROUND(G993*(1-$K$1),2)</f>
        <v>83.9</v>
      </c>
    </row>
    <row r="995" spans="1:7" ht="9.9499999999999993" customHeight="1">
      <c r="A995" s="2"/>
      <c r="B995" s="2"/>
      <c r="C995" s="2"/>
      <c r="D995" s="2"/>
      <c r="E995" s="74"/>
      <c r="F995" s="74"/>
      <c r="G995" s="74"/>
    </row>
    <row r="996" spans="1:7" ht="20.100000000000001" customHeight="1">
      <c r="A996" s="75" t="s">
        <v>729</v>
      </c>
      <c r="B996" s="75"/>
      <c r="C996" s="75"/>
      <c r="D996" s="75"/>
      <c r="E996" s="75"/>
      <c r="F996" s="75"/>
      <c r="G996" s="75"/>
    </row>
    <row r="997" spans="1:7" ht="15" customHeight="1">
      <c r="A997" s="76" t="s">
        <v>730</v>
      </c>
      <c r="B997" s="76"/>
      <c r="C997" s="16" t="s">
        <v>4</v>
      </c>
      <c r="D997" s="16" t="s">
        <v>322</v>
      </c>
      <c r="E997" s="16" t="s">
        <v>323</v>
      </c>
      <c r="F997" s="16" t="s">
        <v>324</v>
      </c>
      <c r="G997" s="16" t="s">
        <v>325</v>
      </c>
    </row>
    <row r="998" spans="1:7" ht="45.95" customHeight="1">
      <c r="A998" s="17" t="s">
        <v>731</v>
      </c>
      <c r="B998" s="18" t="s">
        <v>732</v>
      </c>
      <c r="C998" s="17" t="s">
        <v>14</v>
      </c>
      <c r="D998" s="17" t="s">
        <v>733</v>
      </c>
      <c r="E998" s="19">
        <v>3.8899999999999997E-2</v>
      </c>
      <c r="F998" s="20">
        <v>19.899999999999999</v>
      </c>
      <c r="G998" s="20">
        <f>TRUNC(TRUNC(E998,8)*F998,2)</f>
        <v>0.77</v>
      </c>
    </row>
    <row r="999" spans="1:7" ht="15" customHeight="1">
      <c r="A999" s="2"/>
      <c r="B999" s="2"/>
      <c r="C999" s="2"/>
      <c r="D999" s="2"/>
      <c r="E999" s="77" t="s">
        <v>734</v>
      </c>
      <c r="F999" s="77"/>
      <c r="G999" s="21">
        <f>SUM(G998:G998)</f>
        <v>0.77</v>
      </c>
    </row>
    <row r="1000" spans="1:7" ht="15" customHeight="1">
      <c r="A1000" s="76" t="s">
        <v>321</v>
      </c>
      <c r="B1000" s="76"/>
      <c r="C1000" s="16" t="s">
        <v>4</v>
      </c>
      <c r="D1000" s="16" t="s">
        <v>322</v>
      </c>
      <c r="E1000" s="16" t="s">
        <v>323</v>
      </c>
      <c r="F1000" s="16" t="s">
        <v>324</v>
      </c>
      <c r="G1000" s="16" t="s">
        <v>325</v>
      </c>
    </row>
    <row r="1001" spans="1:7" ht="38.1" customHeight="1">
      <c r="A1001" s="17" t="s">
        <v>735</v>
      </c>
      <c r="B1001" s="18" t="s">
        <v>736</v>
      </c>
      <c r="C1001" s="17" t="s">
        <v>14</v>
      </c>
      <c r="D1001" s="17" t="s">
        <v>36</v>
      </c>
      <c r="E1001" s="19">
        <v>1</v>
      </c>
      <c r="F1001" s="20">
        <v>1694.19</v>
      </c>
      <c r="G1001" s="20">
        <f>TRUNC(TRUNC(E1001,8)*F1001,2)</f>
        <v>1694.19</v>
      </c>
    </row>
    <row r="1002" spans="1:7" ht="15" customHeight="1">
      <c r="A1002" s="2"/>
      <c r="B1002" s="2"/>
      <c r="C1002" s="2"/>
      <c r="D1002" s="2"/>
      <c r="E1002" s="77" t="s">
        <v>335</v>
      </c>
      <c r="F1002" s="77"/>
      <c r="G1002" s="21">
        <f>SUM(G1001:G1001)</f>
        <v>1694.19</v>
      </c>
    </row>
    <row r="1003" spans="1:7" ht="15" customHeight="1">
      <c r="A1003" s="76" t="s">
        <v>336</v>
      </c>
      <c r="B1003" s="76"/>
      <c r="C1003" s="16" t="s">
        <v>4</v>
      </c>
      <c r="D1003" s="16" t="s">
        <v>322</v>
      </c>
      <c r="E1003" s="16" t="s">
        <v>323</v>
      </c>
      <c r="F1003" s="16" t="s">
        <v>324</v>
      </c>
      <c r="G1003" s="16" t="s">
        <v>325</v>
      </c>
    </row>
    <row r="1004" spans="1:7" ht="15" customHeight="1">
      <c r="A1004" s="17" t="s">
        <v>390</v>
      </c>
      <c r="B1004" s="18" t="s">
        <v>391</v>
      </c>
      <c r="C1004" s="17" t="s">
        <v>14</v>
      </c>
      <c r="D1004" s="17" t="s">
        <v>339</v>
      </c>
      <c r="E1004" s="19">
        <v>8.75</v>
      </c>
      <c r="F1004" s="20">
        <v>21.93</v>
      </c>
      <c r="G1004" s="20">
        <f>TRUNC(TRUNC(E1004,8)*F1004,2)</f>
        <v>191.88</v>
      </c>
    </row>
    <row r="1005" spans="1:7" ht="15" customHeight="1">
      <c r="A1005" s="17" t="s">
        <v>340</v>
      </c>
      <c r="B1005" s="18" t="s">
        <v>341</v>
      </c>
      <c r="C1005" s="17" t="s">
        <v>14</v>
      </c>
      <c r="D1005" s="17" t="s">
        <v>339</v>
      </c>
      <c r="E1005" s="19">
        <v>2.9167000000000001</v>
      </c>
      <c r="F1005" s="20">
        <v>17.309999999999999</v>
      </c>
      <c r="G1005" s="20">
        <f>TRUNC(TRUNC(E1005,8)*F1005,2)</f>
        <v>50.48</v>
      </c>
    </row>
    <row r="1006" spans="1:7" ht="18" customHeight="1">
      <c r="A1006" s="2"/>
      <c r="B1006" s="2"/>
      <c r="C1006" s="2"/>
      <c r="D1006" s="2"/>
      <c r="E1006" s="77" t="s">
        <v>342</v>
      </c>
      <c r="F1006" s="77"/>
      <c r="G1006" s="21">
        <f>SUM(G1004:G1005)</f>
        <v>242.35999999999999</v>
      </c>
    </row>
    <row r="1007" spans="1:7" ht="15" customHeight="1">
      <c r="A1007" s="76" t="s">
        <v>343</v>
      </c>
      <c r="B1007" s="76"/>
      <c r="C1007" s="16" t="s">
        <v>4</v>
      </c>
      <c r="D1007" s="16" t="s">
        <v>322</v>
      </c>
      <c r="E1007" s="16" t="s">
        <v>323</v>
      </c>
      <c r="F1007" s="16" t="s">
        <v>324</v>
      </c>
      <c r="G1007" s="16" t="s">
        <v>325</v>
      </c>
    </row>
    <row r="1008" spans="1:7" ht="29.1" customHeight="1">
      <c r="A1008" s="17" t="s">
        <v>737</v>
      </c>
      <c r="B1008" s="18" t="s">
        <v>738</v>
      </c>
      <c r="C1008" s="17" t="s">
        <v>14</v>
      </c>
      <c r="D1008" s="17" t="s">
        <v>62</v>
      </c>
      <c r="E1008" s="19">
        <v>6</v>
      </c>
      <c r="F1008" s="20">
        <v>155.65</v>
      </c>
      <c r="G1008" s="20">
        <f>TRUNC(TRUNC(E1008,8)*F1008,2)</f>
        <v>933.9</v>
      </c>
    </row>
    <row r="1009" spans="1:7" ht="15" customHeight="1">
      <c r="A1009" s="2"/>
      <c r="B1009" s="2"/>
      <c r="C1009" s="2"/>
      <c r="D1009" s="2"/>
      <c r="E1009" s="77" t="s">
        <v>346</v>
      </c>
      <c r="F1009" s="77"/>
      <c r="G1009" s="21">
        <f>SUM(G1008:G1008)</f>
        <v>933.9</v>
      </c>
    </row>
    <row r="1010" spans="1:7" ht="15" customHeight="1">
      <c r="A1010" s="2"/>
      <c r="B1010" s="2"/>
      <c r="C1010" s="2"/>
      <c r="D1010" s="2"/>
      <c r="E1010" s="78" t="s">
        <v>347</v>
      </c>
      <c r="F1010" s="78"/>
      <c r="G1010" s="5">
        <f>SUM(G999,G1002,G1006,G1009)</f>
        <v>2871.22</v>
      </c>
    </row>
    <row r="1011" spans="1:7" ht="15" customHeight="1">
      <c r="A1011" s="61"/>
      <c r="B1011" s="61"/>
      <c r="C1011" s="61"/>
      <c r="D1011" s="61"/>
      <c r="E1011" s="79" t="s">
        <v>1363</v>
      </c>
      <c r="F1011" s="79"/>
      <c r="G1011" s="56">
        <f>ROUND(G1010*(1-$K$1),2)</f>
        <v>2420.2399999999998</v>
      </c>
    </row>
    <row r="1012" spans="1:7" ht="9.9499999999999993" customHeight="1">
      <c r="A1012" s="2"/>
      <c r="B1012" s="2"/>
      <c r="C1012" s="2"/>
      <c r="D1012" s="2"/>
      <c r="E1012" s="74"/>
      <c r="F1012" s="74"/>
      <c r="G1012" s="74"/>
    </row>
    <row r="1013" spans="1:7" ht="20.100000000000001" customHeight="1">
      <c r="A1013" s="75" t="s">
        <v>739</v>
      </c>
      <c r="B1013" s="75"/>
      <c r="C1013" s="75"/>
      <c r="D1013" s="75"/>
      <c r="E1013" s="75"/>
      <c r="F1013" s="75"/>
      <c r="G1013" s="75"/>
    </row>
    <row r="1014" spans="1:7" ht="15" customHeight="1">
      <c r="A1014" s="76" t="s">
        <v>321</v>
      </c>
      <c r="B1014" s="76"/>
      <c r="C1014" s="16" t="s">
        <v>4</v>
      </c>
      <c r="D1014" s="16" t="s">
        <v>322</v>
      </c>
      <c r="E1014" s="16" t="s">
        <v>323</v>
      </c>
      <c r="F1014" s="16" t="s">
        <v>324</v>
      </c>
      <c r="G1014" s="16" t="s">
        <v>325</v>
      </c>
    </row>
    <row r="1015" spans="1:7" ht="21" customHeight="1">
      <c r="A1015" s="17" t="s">
        <v>740</v>
      </c>
      <c r="B1015" s="18" t="s">
        <v>741</v>
      </c>
      <c r="C1015" s="17" t="s">
        <v>24</v>
      </c>
      <c r="D1015" s="17" t="s">
        <v>305</v>
      </c>
      <c r="E1015" s="19">
        <v>1</v>
      </c>
      <c r="F1015" s="20">
        <v>1006.84</v>
      </c>
      <c r="G1015" s="20">
        <f>ROUND(ROUND(E1015,8)*F1015,2)</f>
        <v>1006.84</v>
      </c>
    </row>
    <row r="1016" spans="1:7" ht="15" customHeight="1">
      <c r="A1016" s="2"/>
      <c r="B1016" s="2"/>
      <c r="C1016" s="2"/>
      <c r="D1016" s="2"/>
      <c r="E1016" s="77" t="s">
        <v>335</v>
      </c>
      <c r="F1016" s="77"/>
      <c r="G1016" s="21">
        <f>SUM(G1015:G1015)</f>
        <v>1006.84</v>
      </c>
    </row>
    <row r="1017" spans="1:7" ht="15" customHeight="1">
      <c r="A1017" s="2"/>
      <c r="B1017" s="2"/>
      <c r="C1017" s="2"/>
      <c r="D1017" s="2"/>
      <c r="E1017" s="78" t="s">
        <v>347</v>
      </c>
      <c r="F1017" s="78"/>
      <c r="G1017" s="5">
        <f>SUM(G1016)</f>
        <v>1006.84</v>
      </c>
    </row>
    <row r="1018" spans="1:7" ht="15" customHeight="1">
      <c r="A1018" s="61"/>
      <c r="B1018" s="61"/>
      <c r="C1018" s="61"/>
      <c r="D1018" s="61"/>
      <c r="E1018" s="79" t="s">
        <v>1363</v>
      </c>
      <c r="F1018" s="79"/>
      <c r="G1018" s="56">
        <f>ROUND(G1017*(1-$K$1),2)</f>
        <v>848.7</v>
      </c>
    </row>
    <row r="1019" spans="1:7" ht="9.9499999999999993" customHeight="1">
      <c r="A1019" s="2"/>
      <c r="B1019" s="2"/>
      <c r="C1019" s="2"/>
      <c r="D1019" s="2"/>
      <c r="E1019" s="74"/>
      <c r="F1019" s="74"/>
      <c r="G1019" s="74"/>
    </row>
    <row r="1020" spans="1:7" ht="27" customHeight="1">
      <c r="A1020" s="75" t="s">
        <v>742</v>
      </c>
      <c r="B1020" s="75"/>
      <c r="C1020" s="75"/>
      <c r="D1020" s="75"/>
      <c r="E1020" s="75"/>
      <c r="F1020" s="75"/>
      <c r="G1020" s="75"/>
    </row>
    <row r="1021" spans="1:7" ht="15" customHeight="1">
      <c r="A1021" s="76" t="s">
        <v>321</v>
      </c>
      <c r="B1021" s="76"/>
      <c r="C1021" s="16" t="s">
        <v>4</v>
      </c>
      <c r="D1021" s="16" t="s">
        <v>322</v>
      </c>
      <c r="E1021" s="16" t="s">
        <v>323</v>
      </c>
      <c r="F1021" s="16" t="s">
        <v>324</v>
      </c>
      <c r="G1021" s="16" t="s">
        <v>325</v>
      </c>
    </row>
    <row r="1022" spans="1:7" ht="21" customHeight="1">
      <c r="A1022" s="17" t="s">
        <v>743</v>
      </c>
      <c r="B1022" s="18" t="s">
        <v>744</v>
      </c>
      <c r="C1022" s="17" t="s">
        <v>14</v>
      </c>
      <c r="D1022" s="17" t="s">
        <v>330</v>
      </c>
      <c r="E1022" s="19">
        <v>7.9699999999999993E-2</v>
      </c>
      <c r="F1022" s="20">
        <v>26</v>
      </c>
      <c r="G1022" s="20">
        <f>TRUNC(TRUNC(E1022,8)*F1022,2)</f>
        <v>2.0699999999999998</v>
      </c>
    </row>
    <row r="1023" spans="1:7" ht="21" customHeight="1">
      <c r="A1023" s="17" t="s">
        <v>719</v>
      </c>
      <c r="B1023" s="18" t="s">
        <v>720</v>
      </c>
      <c r="C1023" s="17" t="s">
        <v>14</v>
      </c>
      <c r="D1023" s="17" t="s">
        <v>330</v>
      </c>
      <c r="E1023" s="19">
        <v>2.5000000000000001E-3</v>
      </c>
      <c r="F1023" s="20">
        <v>34.57</v>
      </c>
      <c r="G1023" s="20">
        <f>TRUNC(TRUNC(E1023,8)*F1023,2)</f>
        <v>0.08</v>
      </c>
    </row>
    <row r="1024" spans="1:7" ht="29.1" customHeight="1">
      <c r="A1024" s="17" t="s">
        <v>745</v>
      </c>
      <c r="B1024" s="18" t="s">
        <v>746</v>
      </c>
      <c r="C1024" s="17" t="s">
        <v>14</v>
      </c>
      <c r="D1024" s="17" t="s">
        <v>15</v>
      </c>
      <c r="E1024" s="19">
        <v>1.0203</v>
      </c>
      <c r="F1024" s="20">
        <v>25.06</v>
      </c>
      <c r="G1024" s="20">
        <f>TRUNC(TRUNC(E1024,8)*F1024,2)</f>
        <v>25.56</v>
      </c>
    </row>
    <row r="1025" spans="1:7" ht="21" customHeight="1">
      <c r="A1025" s="17" t="s">
        <v>747</v>
      </c>
      <c r="B1025" s="18" t="s">
        <v>748</v>
      </c>
      <c r="C1025" s="17" t="s">
        <v>14</v>
      </c>
      <c r="D1025" s="17" t="s">
        <v>62</v>
      </c>
      <c r="E1025" s="19">
        <v>0.87009999999999998</v>
      </c>
      <c r="F1025" s="20">
        <v>44.89</v>
      </c>
      <c r="G1025" s="20">
        <f>TRUNC(TRUNC(E1025,8)*F1025,2)</f>
        <v>39.049999999999997</v>
      </c>
    </row>
    <row r="1026" spans="1:7" ht="21" customHeight="1">
      <c r="A1026" s="17" t="s">
        <v>749</v>
      </c>
      <c r="B1026" s="18" t="s">
        <v>750</v>
      </c>
      <c r="C1026" s="17" t="s">
        <v>14</v>
      </c>
      <c r="D1026" s="17" t="s">
        <v>62</v>
      </c>
      <c r="E1026" s="19">
        <v>0.61050000000000004</v>
      </c>
      <c r="F1026" s="20">
        <v>75.209999999999994</v>
      </c>
      <c r="G1026" s="20">
        <f>TRUNC(TRUNC(E1026,8)*F1026,2)</f>
        <v>45.91</v>
      </c>
    </row>
    <row r="1027" spans="1:7" ht="15" customHeight="1">
      <c r="A1027" s="2"/>
      <c r="B1027" s="2"/>
      <c r="C1027" s="2"/>
      <c r="D1027" s="2"/>
      <c r="E1027" s="77" t="s">
        <v>335</v>
      </c>
      <c r="F1027" s="77"/>
      <c r="G1027" s="21">
        <f>SUM(G1022:G1026)</f>
        <v>112.66999999999999</v>
      </c>
    </row>
    <row r="1028" spans="1:7" ht="15" customHeight="1">
      <c r="A1028" s="76" t="s">
        <v>336</v>
      </c>
      <c r="B1028" s="76"/>
      <c r="C1028" s="16" t="s">
        <v>4</v>
      </c>
      <c r="D1028" s="16" t="s">
        <v>322</v>
      </c>
      <c r="E1028" s="16" t="s">
        <v>323</v>
      </c>
      <c r="F1028" s="16" t="s">
        <v>324</v>
      </c>
      <c r="G1028" s="16" t="s">
        <v>325</v>
      </c>
    </row>
    <row r="1029" spans="1:7" ht="15" customHeight="1">
      <c r="A1029" s="17" t="s">
        <v>727</v>
      </c>
      <c r="B1029" s="18" t="s">
        <v>728</v>
      </c>
      <c r="C1029" s="17" t="s">
        <v>14</v>
      </c>
      <c r="D1029" s="17" t="s">
        <v>339</v>
      </c>
      <c r="E1029" s="19">
        <v>0.97740000000000005</v>
      </c>
      <c r="F1029" s="20">
        <v>21.75</v>
      </c>
      <c r="G1029" s="20">
        <f>TRUNC(TRUNC(E1029,8)*F1029,2)</f>
        <v>21.25</v>
      </c>
    </row>
    <row r="1030" spans="1:7" ht="15" customHeight="1">
      <c r="A1030" s="17" t="s">
        <v>340</v>
      </c>
      <c r="B1030" s="18" t="s">
        <v>341</v>
      </c>
      <c r="C1030" s="17" t="s">
        <v>14</v>
      </c>
      <c r="D1030" s="17" t="s">
        <v>339</v>
      </c>
      <c r="E1030" s="19">
        <v>0.99739999999999995</v>
      </c>
      <c r="F1030" s="20">
        <v>17.309999999999999</v>
      </c>
      <c r="G1030" s="20">
        <f>TRUNC(TRUNC(E1030,8)*F1030,2)</f>
        <v>17.260000000000002</v>
      </c>
    </row>
    <row r="1031" spans="1:7" ht="18" customHeight="1">
      <c r="A1031" s="2"/>
      <c r="B1031" s="2"/>
      <c r="C1031" s="2"/>
      <c r="D1031" s="2"/>
      <c r="E1031" s="77" t="s">
        <v>342</v>
      </c>
      <c r="F1031" s="77"/>
      <c r="G1031" s="21">
        <f>SUM(G1029:G1030)</f>
        <v>38.510000000000005</v>
      </c>
    </row>
    <row r="1032" spans="1:7" ht="15" customHeight="1">
      <c r="A1032" s="76" t="s">
        <v>343</v>
      </c>
      <c r="B1032" s="76"/>
      <c r="C1032" s="16" t="s">
        <v>4</v>
      </c>
      <c r="D1032" s="16" t="s">
        <v>322</v>
      </c>
      <c r="E1032" s="16" t="s">
        <v>323</v>
      </c>
      <c r="F1032" s="16" t="s">
        <v>324</v>
      </c>
      <c r="G1032" s="16" t="s">
        <v>325</v>
      </c>
    </row>
    <row r="1033" spans="1:7" ht="29.1" customHeight="1">
      <c r="A1033" s="17" t="s">
        <v>751</v>
      </c>
      <c r="B1033" s="18" t="s">
        <v>752</v>
      </c>
      <c r="C1033" s="17" t="s">
        <v>14</v>
      </c>
      <c r="D1033" s="17" t="s">
        <v>394</v>
      </c>
      <c r="E1033" s="19">
        <v>4.4999999999999997E-3</v>
      </c>
      <c r="F1033" s="20">
        <v>361.62</v>
      </c>
      <c r="G1033" s="20">
        <f>TRUNC(TRUNC(E1033,8)*F1033,2)</f>
        <v>1.62</v>
      </c>
    </row>
    <row r="1034" spans="1:7" ht="15" customHeight="1">
      <c r="A1034" s="2"/>
      <c r="B1034" s="2"/>
      <c r="C1034" s="2"/>
      <c r="D1034" s="2"/>
      <c r="E1034" s="77" t="s">
        <v>346</v>
      </c>
      <c r="F1034" s="77"/>
      <c r="G1034" s="21">
        <f>SUM(G1033:G1033)</f>
        <v>1.62</v>
      </c>
    </row>
    <row r="1035" spans="1:7" ht="15" customHeight="1">
      <c r="A1035" s="2"/>
      <c r="B1035" s="2"/>
      <c r="C1035" s="2"/>
      <c r="D1035" s="2"/>
      <c r="E1035" s="78" t="s">
        <v>347</v>
      </c>
      <c r="F1035" s="78"/>
      <c r="G1035" s="5">
        <f>SUM(G1027,G1031,G1034)</f>
        <v>152.80000000000001</v>
      </c>
    </row>
    <row r="1036" spans="1:7" ht="15" customHeight="1">
      <c r="A1036" s="61"/>
      <c r="B1036" s="61"/>
      <c r="C1036" s="61"/>
      <c r="D1036" s="61"/>
      <c r="E1036" s="79" t="s">
        <v>1363</v>
      </c>
      <c r="F1036" s="79"/>
      <c r="G1036" s="56">
        <f>ROUND(G1035*(1-$K$1),2)</f>
        <v>128.80000000000001</v>
      </c>
    </row>
    <row r="1037" spans="1:7" ht="9.9499999999999993" customHeight="1">
      <c r="A1037" s="2"/>
      <c r="B1037" s="2"/>
      <c r="C1037" s="2"/>
      <c r="D1037" s="2"/>
      <c r="E1037" s="74"/>
      <c r="F1037" s="74"/>
      <c r="G1037" s="74"/>
    </row>
    <row r="1038" spans="1:7" ht="20.100000000000001" customHeight="1">
      <c r="A1038" s="75" t="s">
        <v>753</v>
      </c>
      <c r="B1038" s="75"/>
      <c r="C1038" s="75"/>
      <c r="D1038" s="75"/>
      <c r="E1038" s="75"/>
      <c r="F1038" s="75"/>
      <c r="G1038" s="75"/>
    </row>
    <row r="1039" spans="1:7" ht="15" customHeight="1">
      <c r="A1039" s="76" t="s">
        <v>321</v>
      </c>
      <c r="B1039" s="76"/>
      <c r="C1039" s="16" t="s">
        <v>4</v>
      </c>
      <c r="D1039" s="16" t="s">
        <v>322</v>
      </c>
      <c r="E1039" s="16" t="s">
        <v>323</v>
      </c>
      <c r="F1039" s="16" t="s">
        <v>324</v>
      </c>
      <c r="G1039" s="16" t="s">
        <v>325</v>
      </c>
    </row>
    <row r="1040" spans="1:7" ht="15" customHeight="1">
      <c r="A1040" s="17" t="s">
        <v>754</v>
      </c>
      <c r="B1040" s="18" t="s">
        <v>755</v>
      </c>
      <c r="C1040" s="17" t="s">
        <v>14</v>
      </c>
      <c r="D1040" s="17" t="s">
        <v>473</v>
      </c>
      <c r="E1040" s="19">
        <v>6.0000000000000001E-3</v>
      </c>
      <c r="F1040" s="20">
        <v>12.39</v>
      </c>
      <c r="G1040" s="20">
        <f>TRUNC(TRUNC(E1040,8)*F1040,2)</f>
        <v>7.0000000000000007E-2</v>
      </c>
    </row>
    <row r="1041" spans="1:7" ht="15" customHeight="1">
      <c r="A1041" s="2"/>
      <c r="B1041" s="2"/>
      <c r="C1041" s="2"/>
      <c r="D1041" s="2"/>
      <c r="E1041" s="77" t="s">
        <v>335</v>
      </c>
      <c r="F1041" s="77"/>
      <c r="G1041" s="21">
        <f>SUM(G1040:G1040)</f>
        <v>7.0000000000000007E-2</v>
      </c>
    </row>
    <row r="1042" spans="1:7" ht="15" customHeight="1">
      <c r="A1042" s="76" t="s">
        <v>336</v>
      </c>
      <c r="B1042" s="76"/>
      <c r="C1042" s="16" t="s">
        <v>4</v>
      </c>
      <c r="D1042" s="16" t="s">
        <v>322</v>
      </c>
      <c r="E1042" s="16" t="s">
        <v>323</v>
      </c>
      <c r="F1042" s="16" t="s">
        <v>324</v>
      </c>
      <c r="G1042" s="16" t="s">
        <v>325</v>
      </c>
    </row>
    <row r="1043" spans="1:7" ht="15" customHeight="1">
      <c r="A1043" s="17" t="s">
        <v>340</v>
      </c>
      <c r="B1043" s="18" t="s">
        <v>341</v>
      </c>
      <c r="C1043" s="17" t="s">
        <v>14</v>
      </c>
      <c r="D1043" s="17" t="s">
        <v>339</v>
      </c>
      <c r="E1043" s="19">
        <v>0.248</v>
      </c>
      <c r="F1043" s="20">
        <v>17.309999999999999</v>
      </c>
      <c r="G1043" s="20">
        <f>TRUNC(TRUNC(E1043,8)*F1043,2)</f>
        <v>4.29</v>
      </c>
    </row>
    <row r="1044" spans="1:7" ht="18" customHeight="1">
      <c r="A1044" s="2"/>
      <c r="B1044" s="2"/>
      <c r="C1044" s="2"/>
      <c r="D1044" s="2"/>
      <c r="E1044" s="77" t="s">
        <v>342</v>
      </c>
      <c r="F1044" s="77"/>
      <c r="G1044" s="21">
        <f>SUM(G1043:G1043)</f>
        <v>4.29</v>
      </c>
    </row>
    <row r="1045" spans="1:7" ht="15" customHeight="1">
      <c r="A1045" s="2"/>
      <c r="B1045" s="2"/>
      <c r="C1045" s="2"/>
      <c r="D1045" s="2"/>
      <c r="E1045" s="78" t="s">
        <v>347</v>
      </c>
      <c r="F1045" s="78"/>
      <c r="G1045" s="5">
        <f>SUM(G1041,G1044)</f>
        <v>4.3600000000000003</v>
      </c>
    </row>
    <row r="1046" spans="1:7" ht="15" customHeight="1">
      <c r="A1046" s="61"/>
      <c r="B1046" s="61"/>
      <c r="C1046" s="61"/>
      <c r="D1046" s="61"/>
      <c r="E1046" s="79" t="s">
        <v>1363</v>
      </c>
      <c r="F1046" s="79"/>
      <c r="G1046" s="56">
        <f>ROUND(G1045*(1-$K$1),2)</f>
        <v>3.68</v>
      </c>
    </row>
    <row r="1047" spans="1:7" ht="42" customHeight="1">
      <c r="A1047" s="71" t="s">
        <v>319</v>
      </c>
      <c r="B1047" s="71"/>
      <c r="C1047" s="71"/>
      <c r="D1047" s="71"/>
      <c r="E1047" s="71"/>
      <c r="F1047" s="71"/>
      <c r="G1047" s="71"/>
    </row>
  </sheetData>
  <mergeCells count="700">
    <mergeCell ref="E1046:F1046"/>
    <mergeCell ref="E967:F967"/>
    <mergeCell ref="E980:F980"/>
    <mergeCell ref="E994:F994"/>
    <mergeCell ref="E1011:F1011"/>
    <mergeCell ref="E1018:F1018"/>
    <mergeCell ref="E894:F894"/>
    <mergeCell ref="E906:F906"/>
    <mergeCell ref="E921:F921"/>
    <mergeCell ref="E929:F929"/>
    <mergeCell ref="E937:F937"/>
    <mergeCell ref="E1045:F1045"/>
    <mergeCell ref="E1037:G1037"/>
    <mergeCell ref="E1036:F1036"/>
    <mergeCell ref="E1019:G1019"/>
    <mergeCell ref="A1020:G1020"/>
    <mergeCell ref="A1021:B1021"/>
    <mergeCell ref="E1027:F1027"/>
    <mergeCell ref="A1028:B1028"/>
    <mergeCell ref="E1012:G1012"/>
    <mergeCell ref="A1013:G1013"/>
    <mergeCell ref="A1014:B1014"/>
    <mergeCell ref="E1016:F1016"/>
    <mergeCell ref="E1017:F1017"/>
    <mergeCell ref="E819:F819"/>
    <mergeCell ref="E832:F832"/>
    <mergeCell ref="E845:F845"/>
    <mergeCell ref="E713:F713"/>
    <mergeCell ref="E728:F728"/>
    <mergeCell ref="E743:F743"/>
    <mergeCell ref="E758:F758"/>
    <mergeCell ref="E774:F774"/>
    <mergeCell ref="E818:F818"/>
    <mergeCell ref="E820:G820"/>
    <mergeCell ref="A821:G821"/>
    <mergeCell ref="A822:B822"/>
    <mergeCell ref="E826:F826"/>
    <mergeCell ref="A808:G808"/>
    <mergeCell ref="A809:B809"/>
    <mergeCell ref="E813:F813"/>
    <mergeCell ref="A814:B814"/>
    <mergeCell ref="E817:F817"/>
    <mergeCell ref="E800:F800"/>
    <mergeCell ref="A801:B801"/>
    <mergeCell ref="E804:F804"/>
    <mergeCell ref="E805:F805"/>
    <mergeCell ref="E640:F640"/>
    <mergeCell ref="E651:F651"/>
    <mergeCell ref="E662:F662"/>
    <mergeCell ref="E539:F539"/>
    <mergeCell ref="E554:F554"/>
    <mergeCell ref="E569:F569"/>
    <mergeCell ref="E584:F584"/>
    <mergeCell ref="E599:F599"/>
    <mergeCell ref="E639:F639"/>
    <mergeCell ref="E641:G641"/>
    <mergeCell ref="A642:G642"/>
    <mergeCell ref="A643:B643"/>
    <mergeCell ref="E645:F645"/>
    <mergeCell ref="A631:G631"/>
    <mergeCell ref="A632:B632"/>
    <mergeCell ref="E634:F634"/>
    <mergeCell ref="A635:B635"/>
    <mergeCell ref="E638:F638"/>
    <mergeCell ref="E623:F623"/>
    <mergeCell ref="A624:B624"/>
    <mergeCell ref="E627:F627"/>
    <mergeCell ref="E628:F628"/>
    <mergeCell ref="E466:F466"/>
    <mergeCell ref="E477:F477"/>
    <mergeCell ref="E488:F488"/>
    <mergeCell ref="E500:F500"/>
    <mergeCell ref="E337:F337"/>
    <mergeCell ref="E347:F347"/>
    <mergeCell ref="E357:F357"/>
    <mergeCell ref="E369:F369"/>
    <mergeCell ref="E381:F381"/>
    <mergeCell ref="A468:G468"/>
    <mergeCell ref="A469:B469"/>
    <mergeCell ref="E471:F471"/>
    <mergeCell ref="A472:B472"/>
    <mergeCell ref="E475:F475"/>
    <mergeCell ref="E461:F461"/>
    <mergeCell ref="A462:B462"/>
    <mergeCell ref="E464:F464"/>
    <mergeCell ref="E465:F465"/>
    <mergeCell ref="E467:G467"/>
    <mergeCell ref="E454:G454"/>
    <mergeCell ref="A455:G455"/>
    <mergeCell ref="A456:B456"/>
    <mergeCell ref="E458:F458"/>
    <mergeCell ref="E276:F276"/>
    <mergeCell ref="E287:F287"/>
    <mergeCell ref="E299:F299"/>
    <mergeCell ref="E311:F311"/>
    <mergeCell ref="E325:F325"/>
    <mergeCell ref="E216:F216"/>
    <mergeCell ref="E227:F227"/>
    <mergeCell ref="E238:F238"/>
    <mergeCell ref="E252:F252"/>
    <mergeCell ref="E265:F265"/>
    <mergeCell ref="E310:F310"/>
    <mergeCell ref="E312:G312"/>
    <mergeCell ref="A313:G313"/>
    <mergeCell ref="A314:B314"/>
    <mergeCell ref="E319:F319"/>
    <mergeCell ref="A301:G301"/>
    <mergeCell ref="A302:B302"/>
    <mergeCell ref="E305:F305"/>
    <mergeCell ref="A306:B306"/>
    <mergeCell ref="E309:F309"/>
    <mergeCell ref="E293:F293"/>
    <mergeCell ref="A294:B294"/>
    <mergeCell ref="E297:F297"/>
    <mergeCell ref="E298:F298"/>
    <mergeCell ref="A1047:G1047"/>
    <mergeCell ref="E18:F18"/>
    <mergeCell ref="E25:F25"/>
    <mergeCell ref="E38:F38"/>
    <mergeCell ref="E47:F47"/>
    <mergeCell ref="E57:F57"/>
    <mergeCell ref="E67:F67"/>
    <mergeCell ref="E82:F82"/>
    <mergeCell ref="E97:F97"/>
    <mergeCell ref="E109:F109"/>
    <mergeCell ref="E120:F120"/>
    <mergeCell ref="E133:F133"/>
    <mergeCell ref="E147:F147"/>
    <mergeCell ref="E162:F162"/>
    <mergeCell ref="E179:F179"/>
    <mergeCell ref="A1038:G1038"/>
    <mergeCell ref="A1039:B1039"/>
    <mergeCell ref="E1041:F1041"/>
    <mergeCell ref="A1042:B1042"/>
    <mergeCell ref="E1044:F1044"/>
    <mergeCell ref="E1031:F1031"/>
    <mergeCell ref="A1032:B1032"/>
    <mergeCell ref="E1034:F1034"/>
    <mergeCell ref="E1035:F1035"/>
    <mergeCell ref="A1003:B1003"/>
    <mergeCell ref="E1006:F1006"/>
    <mergeCell ref="A1007:B1007"/>
    <mergeCell ref="E1009:F1009"/>
    <mergeCell ref="E1010:F1010"/>
    <mergeCell ref="A996:G996"/>
    <mergeCell ref="A997:B997"/>
    <mergeCell ref="E999:F999"/>
    <mergeCell ref="A1000:B1000"/>
    <mergeCell ref="E1002:F1002"/>
    <mergeCell ref="E988:F988"/>
    <mergeCell ref="A989:B989"/>
    <mergeCell ref="E992:F992"/>
    <mergeCell ref="E993:F993"/>
    <mergeCell ref="E995:G995"/>
    <mergeCell ref="E978:F978"/>
    <mergeCell ref="E979:F979"/>
    <mergeCell ref="E981:G981"/>
    <mergeCell ref="A982:G982"/>
    <mergeCell ref="A983:B983"/>
    <mergeCell ref="E968:G968"/>
    <mergeCell ref="A969:G969"/>
    <mergeCell ref="A970:B970"/>
    <mergeCell ref="E974:F974"/>
    <mergeCell ref="A975:B975"/>
    <mergeCell ref="A959:B959"/>
    <mergeCell ref="E961:F961"/>
    <mergeCell ref="A962:B962"/>
    <mergeCell ref="E965:F965"/>
    <mergeCell ref="E966:F966"/>
    <mergeCell ref="A951:B951"/>
    <mergeCell ref="E954:F954"/>
    <mergeCell ref="E955:F955"/>
    <mergeCell ref="E957:G957"/>
    <mergeCell ref="A958:G958"/>
    <mergeCell ref="E956:F956"/>
    <mergeCell ref="E944:F944"/>
    <mergeCell ref="E946:G946"/>
    <mergeCell ref="A947:G947"/>
    <mergeCell ref="A948:B948"/>
    <mergeCell ref="E950:F950"/>
    <mergeCell ref="E945:F945"/>
    <mergeCell ref="E936:F936"/>
    <mergeCell ref="E938:G938"/>
    <mergeCell ref="A939:G939"/>
    <mergeCell ref="A940:B940"/>
    <mergeCell ref="E943:F943"/>
    <mergeCell ref="E928:F928"/>
    <mergeCell ref="E930:G930"/>
    <mergeCell ref="A931:G931"/>
    <mergeCell ref="A932:B932"/>
    <mergeCell ref="E935:F935"/>
    <mergeCell ref="E920:F920"/>
    <mergeCell ref="E922:G922"/>
    <mergeCell ref="A923:G923"/>
    <mergeCell ref="A924:B924"/>
    <mergeCell ref="E927:F927"/>
    <mergeCell ref="E912:F912"/>
    <mergeCell ref="A913:B913"/>
    <mergeCell ref="E915:F915"/>
    <mergeCell ref="A916:B916"/>
    <mergeCell ref="E919:F919"/>
    <mergeCell ref="E904:F904"/>
    <mergeCell ref="E905:F905"/>
    <mergeCell ref="E907:G907"/>
    <mergeCell ref="A908:G908"/>
    <mergeCell ref="A909:B909"/>
    <mergeCell ref="E895:G895"/>
    <mergeCell ref="A896:G896"/>
    <mergeCell ref="A897:B897"/>
    <mergeCell ref="E900:F900"/>
    <mergeCell ref="A901:B901"/>
    <mergeCell ref="A885:B885"/>
    <mergeCell ref="E888:F888"/>
    <mergeCell ref="A889:B889"/>
    <mergeCell ref="E892:F892"/>
    <mergeCell ref="E893:F893"/>
    <mergeCell ref="A877:B877"/>
    <mergeCell ref="E880:F880"/>
    <mergeCell ref="E881:F881"/>
    <mergeCell ref="E883:G883"/>
    <mergeCell ref="A884:G884"/>
    <mergeCell ref="E882:F882"/>
    <mergeCell ref="E869:F869"/>
    <mergeCell ref="E871:G871"/>
    <mergeCell ref="A872:G872"/>
    <mergeCell ref="A873:B873"/>
    <mergeCell ref="E876:F876"/>
    <mergeCell ref="E870:F870"/>
    <mergeCell ref="A861:G861"/>
    <mergeCell ref="A862:B862"/>
    <mergeCell ref="E864:F864"/>
    <mergeCell ref="A865:B865"/>
    <mergeCell ref="E868:F868"/>
    <mergeCell ref="E854:F854"/>
    <mergeCell ref="A855:B855"/>
    <mergeCell ref="E857:F857"/>
    <mergeCell ref="E858:F858"/>
    <mergeCell ref="E860:G860"/>
    <mergeCell ref="E859:F859"/>
    <mergeCell ref="E846:G846"/>
    <mergeCell ref="A847:G847"/>
    <mergeCell ref="A848:B848"/>
    <mergeCell ref="E850:F850"/>
    <mergeCell ref="A851:B851"/>
    <mergeCell ref="A835:B835"/>
    <mergeCell ref="E839:F839"/>
    <mergeCell ref="A840:B840"/>
    <mergeCell ref="E843:F843"/>
    <mergeCell ref="E844:F844"/>
    <mergeCell ref="A827:B827"/>
    <mergeCell ref="E830:F830"/>
    <mergeCell ref="E831:F831"/>
    <mergeCell ref="E833:G833"/>
    <mergeCell ref="A834:G834"/>
    <mergeCell ref="E807:G807"/>
    <mergeCell ref="E791:G791"/>
    <mergeCell ref="A792:G792"/>
    <mergeCell ref="A793:B793"/>
    <mergeCell ref="E796:F796"/>
    <mergeCell ref="A797:B797"/>
    <mergeCell ref="A781:B781"/>
    <mergeCell ref="E784:F784"/>
    <mergeCell ref="A785:B785"/>
    <mergeCell ref="E788:F788"/>
    <mergeCell ref="E789:F789"/>
    <mergeCell ref="E790:F790"/>
    <mergeCell ref="E806:F806"/>
    <mergeCell ref="E773:F773"/>
    <mergeCell ref="E775:G775"/>
    <mergeCell ref="A776:G776"/>
    <mergeCell ref="A777:B777"/>
    <mergeCell ref="E780:F780"/>
    <mergeCell ref="E764:F764"/>
    <mergeCell ref="A765:B765"/>
    <mergeCell ref="E768:F768"/>
    <mergeCell ref="A769:B769"/>
    <mergeCell ref="E772:F772"/>
    <mergeCell ref="E756:F756"/>
    <mergeCell ref="E757:F757"/>
    <mergeCell ref="E759:G759"/>
    <mergeCell ref="A760:G760"/>
    <mergeCell ref="A761:B761"/>
    <mergeCell ref="A746:B746"/>
    <mergeCell ref="E749:F749"/>
    <mergeCell ref="A750:B750"/>
    <mergeCell ref="E752:F752"/>
    <mergeCell ref="A753:B753"/>
    <mergeCell ref="A738:B738"/>
    <mergeCell ref="E741:F741"/>
    <mergeCell ref="E742:F742"/>
    <mergeCell ref="E744:G744"/>
    <mergeCell ref="A745:G745"/>
    <mergeCell ref="A730:G730"/>
    <mergeCell ref="A731:B731"/>
    <mergeCell ref="E734:F734"/>
    <mergeCell ref="A735:B735"/>
    <mergeCell ref="E737:F737"/>
    <mergeCell ref="E722:F722"/>
    <mergeCell ref="A723:B723"/>
    <mergeCell ref="E726:F726"/>
    <mergeCell ref="E727:F727"/>
    <mergeCell ref="E729:G729"/>
    <mergeCell ref="E714:G714"/>
    <mergeCell ref="A715:G715"/>
    <mergeCell ref="A716:B716"/>
    <mergeCell ref="E719:F719"/>
    <mergeCell ref="A720:B720"/>
    <mergeCell ref="A704:B704"/>
    <mergeCell ref="E707:F707"/>
    <mergeCell ref="A708:B708"/>
    <mergeCell ref="E711:F711"/>
    <mergeCell ref="E712:F712"/>
    <mergeCell ref="A696:B696"/>
    <mergeCell ref="E699:F699"/>
    <mergeCell ref="E700:F700"/>
    <mergeCell ref="E702:G702"/>
    <mergeCell ref="A703:G703"/>
    <mergeCell ref="E701:F701"/>
    <mergeCell ref="A688:G688"/>
    <mergeCell ref="A689:B689"/>
    <mergeCell ref="E692:F692"/>
    <mergeCell ref="A693:B693"/>
    <mergeCell ref="E695:F695"/>
    <mergeCell ref="E680:F680"/>
    <mergeCell ref="A681:B681"/>
    <mergeCell ref="E684:F684"/>
    <mergeCell ref="E685:F685"/>
    <mergeCell ref="E687:G687"/>
    <mergeCell ref="E686:F686"/>
    <mergeCell ref="E672:F672"/>
    <mergeCell ref="E673:F673"/>
    <mergeCell ref="E675:G675"/>
    <mergeCell ref="A676:G676"/>
    <mergeCell ref="A677:B677"/>
    <mergeCell ref="E674:F674"/>
    <mergeCell ref="E663:G663"/>
    <mergeCell ref="A664:G664"/>
    <mergeCell ref="A665:B665"/>
    <mergeCell ref="E668:F668"/>
    <mergeCell ref="A669:B669"/>
    <mergeCell ref="A654:B654"/>
    <mergeCell ref="E656:F656"/>
    <mergeCell ref="A657:B657"/>
    <mergeCell ref="E660:F660"/>
    <mergeCell ref="E661:F661"/>
    <mergeCell ref="A646:B646"/>
    <mergeCell ref="E649:F649"/>
    <mergeCell ref="E650:F650"/>
    <mergeCell ref="E652:G652"/>
    <mergeCell ref="A653:G653"/>
    <mergeCell ref="E630:G630"/>
    <mergeCell ref="E615:G615"/>
    <mergeCell ref="A616:G616"/>
    <mergeCell ref="A617:B617"/>
    <mergeCell ref="E620:F620"/>
    <mergeCell ref="A621:B621"/>
    <mergeCell ref="A606:B606"/>
    <mergeCell ref="E608:F608"/>
    <mergeCell ref="A609:B609"/>
    <mergeCell ref="E612:F612"/>
    <mergeCell ref="E613:F613"/>
    <mergeCell ref="E614:F614"/>
    <mergeCell ref="E629:F629"/>
    <mergeCell ref="E598:F598"/>
    <mergeCell ref="E600:G600"/>
    <mergeCell ref="A601:G601"/>
    <mergeCell ref="A602:B602"/>
    <mergeCell ref="E605:F605"/>
    <mergeCell ref="E590:F590"/>
    <mergeCell ref="A591:B591"/>
    <mergeCell ref="E593:F593"/>
    <mergeCell ref="A594:B594"/>
    <mergeCell ref="E597:F597"/>
    <mergeCell ref="E582:F582"/>
    <mergeCell ref="E583:F583"/>
    <mergeCell ref="E585:G585"/>
    <mergeCell ref="A586:G586"/>
    <mergeCell ref="A587:B587"/>
    <mergeCell ref="A572:B572"/>
    <mergeCell ref="E575:F575"/>
    <mergeCell ref="A576:B576"/>
    <mergeCell ref="E578:F578"/>
    <mergeCell ref="A579:B579"/>
    <mergeCell ref="A564:B564"/>
    <mergeCell ref="E567:F567"/>
    <mergeCell ref="E568:F568"/>
    <mergeCell ref="E570:G570"/>
    <mergeCell ref="A571:G571"/>
    <mergeCell ref="A556:G556"/>
    <mergeCell ref="A557:B557"/>
    <mergeCell ref="E560:F560"/>
    <mergeCell ref="A561:B561"/>
    <mergeCell ref="E563:F563"/>
    <mergeCell ref="E548:F548"/>
    <mergeCell ref="A549:B549"/>
    <mergeCell ref="E552:F552"/>
    <mergeCell ref="E553:F553"/>
    <mergeCell ref="E555:G555"/>
    <mergeCell ref="E540:G540"/>
    <mergeCell ref="A541:G541"/>
    <mergeCell ref="A542:B542"/>
    <mergeCell ref="E545:F545"/>
    <mergeCell ref="A546:B546"/>
    <mergeCell ref="A531:B531"/>
    <mergeCell ref="E533:F533"/>
    <mergeCell ref="A534:B534"/>
    <mergeCell ref="E537:F537"/>
    <mergeCell ref="E538:F538"/>
    <mergeCell ref="A524:B524"/>
    <mergeCell ref="E526:F526"/>
    <mergeCell ref="E527:F527"/>
    <mergeCell ref="E529:G529"/>
    <mergeCell ref="A530:G530"/>
    <mergeCell ref="E528:F528"/>
    <mergeCell ref="A516:G516"/>
    <mergeCell ref="A517:B517"/>
    <mergeCell ref="E519:F519"/>
    <mergeCell ref="A520:B520"/>
    <mergeCell ref="E523:F523"/>
    <mergeCell ref="E509:F509"/>
    <mergeCell ref="A510:B510"/>
    <mergeCell ref="E512:F512"/>
    <mergeCell ref="E513:F513"/>
    <mergeCell ref="E515:G515"/>
    <mergeCell ref="E514:F514"/>
    <mergeCell ref="E501:G501"/>
    <mergeCell ref="A502:G502"/>
    <mergeCell ref="A503:B503"/>
    <mergeCell ref="E505:F505"/>
    <mergeCell ref="A506:B506"/>
    <mergeCell ref="A491:B491"/>
    <mergeCell ref="E494:F494"/>
    <mergeCell ref="A495:B495"/>
    <mergeCell ref="E498:F498"/>
    <mergeCell ref="E499:F499"/>
    <mergeCell ref="A483:B483"/>
    <mergeCell ref="E486:F486"/>
    <mergeCell ref="E487:F487"/>
    <mergeCell ref="E489:G489"/>
    <mergeCell ref="A490:G490"/>
    <mergeCell ref="E476:F476"/>
    <mergeCell ref="E478:G478"/>
    <mergeCell ref="A479:G479"/>
    <mergeCell ref="A480:B480"/>
    <mergeCell ref="E482:F482"/>
    <mergeCell ref="A459:B459"/>
    <mergeCell ref="A445:B445"/>
    <mergeCell ref="E447:F447"/>
    <mergeCell ref="A448:B448"/>
    <mergeCell ref="E451:F451"/>
    <mergeCell ref="E452:F452"/>
    <mergeCell ref="A437:B437"/>
    <mergeCell ref="E440:F440"/>
    <mergeCell ref="E441:F441"/>
    <mergeCell ref="E443:G443"/>
    <mergeCell ref="A444:G444"/>
    <mergeCell ref="E442:F442"/>
    <mergeCell ref="E453:F453"/>
    <mergeCell ref="E429:F429"/>
    <mergeCell ref="E431:G431"/>
    <mergeCell ref="A432:G432"/>
    <mergeCell ref="A433:B433"/>
    <mergeCell ref="E436:F436"/>
    <mergeCell ref="E430:F430"/>
    <mergeCell ref="A420:G420"/>
    <mergeCell ref="A421:B421"/>
    <mergeCell ref="E424:F424"/>
    <mergeCell ref="A425:B425"/>
    <mergeCell ref="E428:F428"/>
    <mergeCell ref="E412:F412"/>
    <mergeCell ref="A413:B413"/>
    <mergeCell ref="E416:F416"/>
    <mergeCell ref="E417:F417"/>
    <mergeCell ref="E419:G419"/>
    <mergeCell ref="E418:F418"/>
    <mergeCell ref="E404:F404"/>
    <mergeCell ref="E405:F405"/>
    <mergeCell ref="E407:G407"/>
    <mergeCell ref="A408:G408"/>
    <mergeCell ref="A409:B409"/>
    <mergeCell ref="E406:F406"/>
    <mergeCell ref="A395:B395"/>
    <mergeCell ref="E397:F397"/>
    <mergeCell ref="A398:B398"/>
    <mergeCell ref="E401:F401"/>
    <mergeCell ref="A402:B402"/>
    <mergeCell ref="A384:B384"/>
    <mergeCell ref="E390:F390"/>
    <mergeCell ref="E391:F391"/>
    <mergeCell ref="E393:G393"/>
    <mergeCell ref="A394:G394"/>
    <mergeCell ref="E392:F392"/>
    <mergeCell ref="A376:B376"/>
    <mergeCell ref="E379:F379"/>
    <mergeCell ref="E380:F380"/>
    <mergeCell ref="E382:G382"/>
    <mergeCell ref="A383:G383"/>
    <mergeCell ref="E368:F368"/>
    <mergeCell ref="E370:G370"/>
    <mergeCell ref="A371:G371"/>
    <mergeCell ref="A372:B372"/>
    <mergeCell ref="E375:F375"/>
    <mergeCell ref="A359:G359"/>
    <mergeCell ref="A360:B360"/>
    <mergeCell ref="E363:F363"/>
    <mergeCell ref="A364:B364"/>
    <mergeCell ref="E367:F367"/>
    <mergeCell ref="E352:F352"/>
    <mergeCell ref="A353:B353"/>
    <mergeCell ref="E355:F355"/>
    <mergeCell ref="E356:F356"/>
    <mergeCell ref="E358:G358"/>
    <mergeCell ref="E345:F345"/>
    <mergeCell ref="E346:F346"/>
    <mergeCell ref="E348:G348"/>
    <mergeCell ref="A349:G349"/>
    <mergeCell ref="A350:B350"/>
    <mergeCell ref="E338:G338"/>
    <mergeCell ref="A339:G339"/>
    <mergeCell ref="A340:B340"/>
    <mergeCell ref="E342:F342"/>
    <mergeCell ref="A343:B343"/>
    <mergeCell ref="A328:B328"/>
    <mergeCell ref="E331:F331"/>
    <mergeCell ref="A332:B332"/>
    <mergeCell ref="E335:F335"/>
    <mergeCell ref="E336:F336"/>
    <mergeCell ref="A320:B320"/>
    <mergeCell ref="E323:F323"/>
    <mergeCell ref="E324:F324"/>
    <mergeCell ref="E326:G326"/>
    <mergeCell ref="A327:G327"/>
    <mergeCell ref="E300:G300"/>
    <mergeCell ref="E285:F285"/>
    <mergeCell ref="E286:F286"/>
    <mergeCell ref="E288:G288"/>
    <mergeCell ref="A289:G289"/>
    <mergeCell ref="A290:B290"/>
    <mergeCell ref="E277:G277"/>
    <mergeCell ref="A278:G278"/>
    <mergeCell ref="A279:B279"/>
    <mergeCell ref="E282:F282"/>
    <mergeCell ref="A283:B283"/>
    <mergeCell ref="A268:B268"/>
    <mergeCell ref="E271:F271"/>
    <mergeCell ref="A272:B272"/>
    <mergeCell ref="E274:F274"/>
    <mergeCell ref="E275:F275"/>
    <mergeCell ref="A260:B260"/>
    <mergeCell ref="E263:F263"/>
    <mergeCell ref="E264:F264"/>
    <mergeCell ref="E266:G266"/>
    <mergeCell ref="A267:G267"/>
    <mergeCell ref="E251:F251"/>
    <mergeCell ref="E253:G253"/>
    <mergeCell ref="A254:G254"/>
    <mergeCell ref="A255:B255"/>
    <mergeCell ref="E259:F259"/>
    <mergeCell ref="A240:G240"/>
    <mergeCell ref="A241:B241"/>
    <mergeCell ref="E246:F246"/>
    <mergeCell ref="A247:B247"/>
    <mergeCell ref="E250:F250"/>
    <mergeCell ref="E232:F232"/>
    <mergeCell ref="A233:B233"/>
    <mergeCell ref="E236:F236"/>
    <mergeCell ref="E237:F237"/>
    <mergeCell ref="E239:G239"/>
    <mergeCell ref="E225:F225"/>
    <mergeCell ref="E226:F226"/>
    <mergeCell ref="E228:G228"/>
    <mergeCell ref="A229:G229"/>
    <mergeCell ref="A230:B230"/>
    <mergeCell ref="E217:G217"/>
    <mergeCell ref="A218:G218"/>
    <mergeCell ref="A219:B219"/>
    <mergeCell ref="E221:F221"/>
    <mergeCell ref="A222:B222"/>
    <mergeCell ref="A207:B207"/>
    <mergeCell ref="E210:F210"/>
    <mergeCell ref="A211:B211"/>
    <mergeCell ref="E214:F214"/>
    <mergeCell ref="E215:F215"/>
    <mergeCell ref="A199:B199"/>
    <mergeCell ref="E202:F202"/>
    <mergeCell ref="E203:F203"/>
    <mergeCell ref="E205:G205"/>
    <mergeCell ref="A206:G206"/>
    <mergeCell ref="E204:F204"/>
    <mergeCell ref="E191:F191"/>
    <mergeCell ref="E193:G193"/>
    <mergeCell ref="A194:G194"/>
    <mergeCell ref="A195:B195"/>
    <mergeCell ref="E198:F198"/>
    <mergeCell ref="E192:F192"/>
    <mergeCell ref="E178:F178"/>
    <mergeCell ref="E180:G180"/>
    <mergeCell ref="A181:G181"/>
    <mergeCell ref="A182:B182"/>
    <mergeCell ref="E190:F190"/>
    <mergeCell ref="E169:F169"/>
    <mergeCell ref="A170:B170"/>
    <mergeCell ref="E174:F174"/>
    <mergeCell ref="A175:B175"/>
    <mergeCell ref="E177:F177"/>
    <mergeCell ref="E160:F160"/>
    <mergeCell ref="E161:F161"/>
    <mergeCell ref="E163:G163"/>
    <mergeCell ref="A164:G164"/>
    <mergeCell ref="A165:B165"/>
    <mergeCell ref="A150:B150"/>
    <mergeCell ref="E153:F153"/>
    <mergeCell ref="A154:B154"/>
    <mergeCell ref="E156:F156"/>
    <mergeCell ref="A157:B157"/>
    <mergeCell ref="A143:B143"/>
    <mergeCell ref="E145:F145"/>
    <mergeCell ref="E146:F146"/>
    <mergeCell ref="E148:G148"/>
    <mergeCell ref="A149:G149"/>
    <mergeCell ref="A135:G135"/>
    <mergeCell ref="A136:B136"/>
    <mergeCell ref="E138:F138"/>
    <mergeCell ref="A139:B139"/>
    <mergeCell ref="E142:F142"/>
    <mergeCell ref="E127:F127"/>
    <mergeCell ref="A128:B128"/>
    <mergeCell ref="E131:F131"/>
    <mergeCell ref="E132:F132"/>
    <mergeCell ref="E134:G134"/>
    <mergeCell ref="E118:F118"/>
    <mergeCell ref="E119:F119"/>
    <mergeCell ref="E121:G121"/>
    <mergeCell ref="A122:G122"/>
    <mergeCell ref="A123:B123"/>
    <mergeCell ref="E110:G110"/>
    <mergeCell ref="A111:G111"/>
    <mergeCell ref="A112:B112"/>
    <mergeCell ref="E114:F114"/>
    <mergeCell ref="A115:B115"/>
    <mergeCell ref="A100:B100"/>
    <mergeCell ref="E103:F103"/>
    <mergeCell ref="A104:B104"/>
    <mergeCell ref="E107:F107"/>
    <mergeCell ref="E108:F108"/>
    <mergeCell ref="A93:B93"/>
    <mergeCell ref="E95:F95"/>
    <mergeCell ref="E96:F96"/>
    <mergeCell ref="E98:G98"/>
    <mergeCell ref="A99:G99"/>
    <mergeCell ref="A84:G84"/>
    <mergeCell ref="A85:B85"/>
    <mergeCell ref="E87:F87"/>
    <mergeCell ref="A88:B88"/>
    <mergeCell ref="E92:F92"/>
    <mergeCell ref="A78:B78"/>
    <mergeCell ref="E80:F80"/>
    <mergeCell ref="E81:F81"/>
    <mergeCell ref="E83:G83"/>
    <mergeCell ref="E68:G68"/>
    <mergeCell ref="A69:G69"/>
    <mergeCell ref="A70:B70"/>
    <mergeCell ref="E72:F72"/>
    <mergeCell ref="A73:B73"/>
    <mergeCell ref="A60:B60"/>
    <mergeCell ref="E65:F65"/>
    <mergeCell ref="E66:F66"/>
    <mergeCell ref="E48:G48"/>
    <mergeCell ref="A49:G49"/>
    <mergeCell ref="A50:B50"/>
    <mergeCell ref="E55:F55"/>
    <mergeCell ref="E56:F56"/>
    <mergeCell ref="E77:F77"/>
    <mergeCell ref="E45:F45"/>
    <mergeCell ref="E46:F46"/>
    <mergeCell ref="E26:G26"/>
    <mergeCell ref="A27:G27"/>
    <mergeCell ref="A28:B28"/>
    <mergeCell ref="E36:F36"/>
    <mergeCell ref="E37:F37"/>
    <mergeCell ref="E58:G58"/>
    <mergeCell ref="A59:G59"/>
    <mergeCell ref="E24:F24"/>
    <mergeCell ref="A10:B10"/>
    <mergeCell ref="E13:F13"/>
    <mergeCell ref="A14:B14"/>
    <mergeCell ref="E16:F16"/>
    <mergeCell ref="E17:F17"/>
    <mergeCell ref="E39:G39"/>
    <mergeCell ref="A40:G40"/>
    <mergeCell ref="A41:B41"/>
    <mergeCell ref="A1:G1"/>
    <mergeCell ref="E2:G2"/>
    <mergeCell ref="A3:G3"/>
    <mergeCell ref="A4:B4"/>
    <mergeCell ref="E9:F9"/>
    <mergeCell ref="E19:G19"/>
    <mergeCell ref="A20:G20"/>
    <mergeCell ref="A21:B21"/>
    <mergeCell ref="E23:F23"/>
  </mergeCells>
  <pageMargins left="0.5" right="0.5" top="0.5" bottom="0.5" header="0" footer="0"/>
  <pageSetup paperSize="9" scale="8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H1176"/>
  <sheetViews>
    <sheetView workbookViewId="0">
      <selection activeCell="I9" sqref="I9"/>
    </sheetView>
  </sheetViews>
  <sheetFormatPr defaultRowHeight="15"/>
  <cols>
    <col min="1" max="1" width="10.28515625" customWidth="1"/>
    <col min="2" max="2" width="45.85546875" customWidth="1"/>
    <col min="3" max="3" width="9.28515625" customWidth="1"/>
    <col min="4" max="5" width="6.140625" customWidth="1"/>
    <col min="6" max="8" width="12.42578125" customWidth="1"/>
  </cols>
  <sheetData>
    <row r="1" spans="1:8" ht="84.95" customHeight="1">
      <c r="A1" s="67"/>
      <c r="B1" s="67"/>
      <c r="C1" s="67"/>
      <c r="D1" s="67"/>
      <c r="E1" s="67"/>
      <c r="F1" s="67"/>
      <c r="G1" s="67"/>
      <c r="H1" s="67"/>
    </row>
    <row r="2" spans="1:8" ht="9.9499999999999993" customHeight="1">
      <c r="A2" s="2"/>
      <c r="B2" s="2"/>
      <c r="C2" s="2"/>
      <c r="D2" s="2"/>
      <c r="E2" s="2"/>
      <c r="F2" s="74"/>
      <c r="G2" s="74"/>
      <c r="H2" s="74"/>
    </row>
    <row r="3" spans="1:8" ht="20.100000000000001" customHeight="1">
      <c r="A3" s="75" t="s">
        <v>756</v>
      </c>
      <c r="B3" s="75"/>
      <c r="C3" s="75"/>
      <c r="D3" s="75"/>
      <c r="E3" s="75"/>
      <c r="F3" s="75"/>
      <c r="G3" s="75"/>
      <c r="H3" s="75"/>
    </row>
    <row r="4" spans="1:8" ht="15" customHeight="1">
      <c r="A4" s="76" t="s">
        <v>321</v>
      </c>
      <c r="B4" s="76"/>
      <c r="C4" s="80" t="s">
        <v>4</v>
      </c>
      <c r="D4" s="80"/>
      <c r="E4" s="16" t="s">
        <v>322</v>
      </c>
      <c r="F4" s="16" t="s">
        <v>323</v>
      </c>
      <c r="G4" s="16" t="s">
        <v>324</v>
      </c>
      <c r="H4" s="16" t="s">
        <v>325</v>
      </c>
    </row>
    <row r="5" spans="1:8" ht="38.1" customHeight="1">
      <c r="A5" s="17" t="s">
        <v>757</v>
      </c>
      <c r="B5" s="18" t="s">
        <v>758</v>
      </c>
      <c r="C5" s="81" t="s">
        <v>14</v>
      </c>
      <c r="D5" s="81"/>
      <c r="E5" s="17" t="s">
        <v>62</v>
      </c>
      <c r="F5" s="19">
        <v>1.163</v>
      </c>
      <c r="G5" s="20">
        <v>7.09</v>
      </c>
      <c r="H5" s="20">
        <f>TRUNC(TRUNC(F5,8)*G5,2)</f>
        <v>8.24</v>
      </c>
    </row>
    <row r="6" spans="1:8" ht="15" customHeight="1">
      <c r="A6" s="17" t="s">
        <v>759</v>
      </c>
      <c r="B6" s="18" t="s">
        <v>760</v>
      </c>
      <c r="C6" s="81" t="s">
        <v>14</v>
      </c>
      <c r="D6" s="81"/>
      <c r="E6" s="17" t="s">
        <v>330</v>
      </c>
      <c r="F6" s="19">
        <v>6.0000000000000001E-3</v>
      </c>
      <c r="G6" s="20">
        <v>22.88</v>
      </c>
      <c r="H6" s="20">
        <f>TRUNC(TRUNC(F6,8)*G6,2)</f>
        <v>0.13</v>
      </c>
    </row>
    <row r="7" spans="1:8" ht="15" customHeight="1">
      <c r="A7" s="2"/>
      <c r="B7" s="2"/>
      <c r="C7" s="2"/>
      <c r="D7" s="2"/>
      <c r="E7" s="2"/>
      <c r="F7" s="77" t="s">
        <v>335</v>
      </c>
      <c r="G7" s="77"/>
      <c r="H7" s="21">
        <f>SUM(H5:H6)</f>
        <v>8.370000000000001</v>
      </c>
    </row>
    <row r="8" spans="1:8" ht="15" customHeight="1">
      <c r="A8" s="76" t="s">
        <v>336</v>
      </c>
      <c r="B8" s="76"/>
      <c r="C8" s="80" t="s">
        <v>4</v>
      </c>
      <c r="D8" s="80"/>
      <c r="E8" s="16" t="s">
        <v>322</v>
      </c>
      <c r="F8" s="16" t="s">
        <v>323</v>
      </c>
      <c r="G8" s="16" t="s">
        <v>324</v>
      </c>
      <c r="H8" s="16" t="s">
        <v>325</v>
      </c>
    </row>
    <row r="9" spans="1:8" ht="21" customHeight="1">
      <c r="A9" s="17" t="s">
        <v>388</v>
      </c>
      <c r="B9" s="18" t="s">
        <v>389</v>
      </c>
      <c r="C9" s="81" t="s">
        <v>14</v>
      </c>
      <c r="D9" s="81"/>
      <c r="E9" s="17" t="s">
        <v>339</v>
      </c>
      <c r="F9" s="19">
        <v>6.8000000000000005E-2</v>
      </c>
      <c r="G9" s="20">
        <v>20.75</v>
      </c>
      <c r="H9" s="20">
        <f>TRUNC(TRUNC(F9,8)*G9,2)</f>
        <v>1.41</v>
      </c>
    </row>
    <row r="10" spans="1:8" ht="15" customHeight="1">
      <c r="A10" s="17" t="s">
        <v>340</v>
      </c>
      <c r="B10" s="18" t="s">
        <v>341</v>
      </c>
      <c r="C10" s="81" t="s">
        <v>14</v>
      </c>
      <c r="D10" s="81"/>
      <c r="E10" s="17" t="s">
        <v>339</v>
      </c>
      <c r="F10" s="19">
        <v>3.4000000000000002E-2</v>
      </c>
      <c r="G10" s="20">
        <v>17.309999999999999</v>
      </c>
      <c r="H10" s="20">
        <f>TRUNC(TRUNC(F10,8)*G10,2)</f>
        <v>0.57999999999999996</v>
      </c>
    </row>
    <row r="11" spans="1:8" ht="18" customHeight="1">
      <c r="A11" s="2"/>
      <c r="B11" s="2"/>
      <c r="C11" s="2"/>
      <c r="D11" s="2"/>
      <c r="E11" s="2"/>
      <c r="F11" s="77" t="s">
        <v>342</v>
      </c>
      <c r="G11" s="77"/>
      <c r="H11" s="21">
        <f>SUM(H9:H10)</f>
        <v>1.9899999999999998</v>
      </c>
    </row>
    <row r="12" spans="1:8" ht="15" customHeight="1">
      <c r="A12" s="2"/>
      <c r="B12" s="2"/>
      <c r="C12" s="2"/>
      <c r="D12" s="2"/>
      <c r="E12" s="2"/>
      <c r="F12" s="78" t="s">
        <v>347</v>
      </c>
      <c r="G12" s="78"/>
      <c r="H12" s="5">
        <f>SUM(H7,H11)</f>
        <v>10.360000000000001</v>
      </c>
    </row>
    <row r="13" spans="1:8" ht="9.9499999999999993" customHeight="1">
      <c r="A13" s="2"/>
      <c r="B13" s="2"/>
      <c r="C13" s="2"/>
      <c r="D13" s="2"/>
      <c r="E13" s="2"/>
      <c r="F13" s="74"/>
      <c r="G13" s="74"/>
      <c r="H13" s="74"/>
    </row>
    <row r="14" spans="1:8" ht="20.100000000000001" customHeight="1">
      <c r="A14" s="75" t="s">
        <v>761</v>
      </c>
      <c r="B14" s="75"/>
      <c r="C14" s="75"/>
      <c r="D14" s="75"/>
      <c r="E14" s="75"/>
      <c r="F14" s="75"/>
      <c r="G14" s="75"/>
      <c r="H14" s="75"/>
    </row>
    <row r="15" spans="1:8" ht="15" customHeight="1">
      <c r="A15" s="76" t="s">
        <v>321</v>
      </c>
      <c r="B15" s="76"/>
      <c r="C15" s="80" t="s">
        <v>4</v>
      </c>
      <c r="D15" s="80"/>
      <c r="E15" s="16" t="s">
        <v>322</v>
      </c>
      <c r="F15" s="16" t="s">
        <v>323</v>
      </c>
      <c r="G15" s="16" t="s">
        <v>324</v>
      </c>
      <c r="H15" s="16" t="s">
        <v>325</v>
      </c>
    </row>
    <row r="16" spans="1:8" ht="21" customHeight="1">
      <c r="A16" s="17" t="s">
        <v>762</v>
      </c>
      <c r="B16" s="18" t="s">
        <v>763</v>
      </c>
      <c r="C16" s="81" t="s">
        <v>14</v>
      </c>
      <c r="D16" s="81"/>
      <c r="E16" s="17" t="s">
        <v>394</v>
      </c>
      <c r="F16" s="19">
        <v>1.1599999999999999</v>
      </c>
      <c r="G16" s="20">
        <v>115</v>
      </c>
      <c r="H16" s="20">
        <f>TRUNC(TRUNC(F16,8)*G16,2)</f>
        <v>133.4</v>
      </c>
    </row>
    <row r="17" spans="1:8" ht="15" customHeight="1">
      <c r="A17" s="17" t="s">
        <v>764</v>
      </c>
      <c r="B17" s="18" t="s">
        <v>765</v>
      </c>
      <c r="C17" s="81" t="s">
        <v>14</v>
      </c>
      <c r="D17" s="81"/>
      <c r="E17" s="17" t="s">
        <v>330</v>
      </c>
      <c r="F17" s="19">
        <v>116.4</v>
      </c>
      <c r="G17" s="20">
        <v>1.08</v>
      </c>
      <c r="H17" s="20">
        <f>TRUNC(TRUNC(F17,8)*G17,2)</f>
        <v>125.71</v>
      </c>
    </row>
    <row r="18" spans="1:8" ht="15" customHeight="1">
      <c r="A18" s="17" t="s">
        <v>766</v>
      </c>
      <c r="B18" s="18" t="s">
        <v>767</v>
      </c>
      <c r="C18" s="81" t="s">
        <v>14</v>
      </c>
      <c r="D18" s="81"/>
      <c r="E18" s="17" t="s">
        <v>330</v>
      </c>
      <c r="F18" s="19">
        <v>261.89</v>
      </c>
      <c r="G18" s="20">
        <v>0.7</v>
      </c>
      <c r="H18" s="20">
        <f>TRUNC(TRUNC(F18,8)*G18,2)</f>
        <v>183.32</v>
      </c>
    </row>
    <row r="19" spans="1:8" ht="15" customHeight="1">
      <c r="A19" s="2"/>
      <c r="B19" s="2"/>
      <c r="C19" s="2"/>
      <c r="D19" s="2"/>
      <c r="E19" s="2"/>
      <c r="F19" s="77" t="s">
        <v>335</v>
      </c>
      <c r="G19" s="77"/>
      <c r="H19" s="21">
        <f>SUM(H16:H18)</f>
        <v>442.43</v>
      </c>
    </row>
    <row r="20" spans="1:8" ht="15" customHeight="1">
      <c r="A20" s="76" t="s">
        <v>336</v>
      </c>
      <c r="B20" s="76"/>
      <c r="C20" s="80" t="s">
        <v>4</v>
      </c>
      <c r="D20" s="80"/>
      <c r="E20" s="16" t="s">
        <v>322</v>
      </c>
      <c r="F20" s="16" t="s">
        <v>323</v>
      </c>
      <c r="G20" s="16" t="s">
        <v>324</v>
      </c>
      <c r="H20" s="16" t="s">
        <v>325</v>
      </c>
    </row>
    <row r="21" spans="1:8" ht="15" customHeight="1">
      <c r="A21" s="17" t="s">
        <v>340</v>
      </c>
      <c r="B21" s="18" t="s">
        <v>341</v>
      </c>
      <c r="C21" s="81" t="s">
        <v>14</v>
      </c>
      <c r="D21" s="81"/>
      <c r="E21" s="17" t="s">
        <v>339</v>
      </c>
      <c r="F21" s="19">
        <v>11.23</v>
      </c>
      <c r="G21" s="20">
        <v>17.309999999999999</v>
      </c>
      <c r="H21" s="20">
        <f>TRUNC(TRUNC(F21,8)*G21,2)</f>
        <v>194.39</v>
      </c>
    </row>
    <row r="22" spans="1:8" ht="18" customHeight="1">
      <c r="A22" s="2"/>
      <c r="B22" s="2"/>
      <c r="C22" s="2"/>
      <c r="D22" s="2"/>
      <c r="E22" s="2"/>
      <c r="F22" s="77" t="s">
        <v>342</v>
      </c>
      <c r="G22" s="77"/>
      <c r="H22" s="21">
        <f>SUM(H21:H21)</f>
        <v>194.39</v>
      </c>
    </row>
    <row r="23" spans="1:8" ht="15" customHeight="1">
      <c r="A23" s="2"/>
      <c r="B23" s="2"/>
      <c r="C23" s="2"/>
      <c r="D23" s="2"/>
      <c r="E23" s="2"/>
      <c r="F23" s="78" t="s">
        <v>347</v>
      </c>
      <c r="G23" s="78"/>
      <c r="H23" s="5">
        <f>SUM(H19,H22)</f>
        <v>636.81999999999994</v>
      </c>
    </row>
    <row r="24" spans="1:8" ht="9.9499999999999993" customHeight="1">
      <c r="A24" s="2"/>
      <c r="B24" s="2"/>
      <c r="C24" s="2"/>
      <c r="D24" s="2"/>
      <c r="E24" s="2"/>
      <c r="F24" s="74"/>
      <c r="G24" s="74"/>
      <c r="H24" s="74"/>
    </row>
    <row r="25" spans="1:8" ht="20.100000000000001" customHeight="1">
      <c r="A25" s="75" t="s">
        <v>768</v>
      </c>
      <c r="B25" s="75"/>
      <c r="C25" s="75"/>
      <c r="D25" s="75"/>
      <c r="E25" s="75"/>
      <c r="F25" s="75"/>
      <c r="G25" s="75"/>
      <c r="H25" s="75"/>
    </row>
    <row r="26" spans="1:8" ht="15" customHeight="1">
      <c r="A26" s="76" t="s">
        <v>321</v>
      </c>
      <c r="B26" s="76"/>
      <c r="C26" s="80" t="s">
        <v>4</v>
      </c>
      <c r="D26" s="80"/>
      <c r="E26" s="16" t="s">
        <v>322</v>
      </c>
      <c r="F26" s="16" t="s">
        <v>323</v>
      </c>
      <c r="G26" s="16" t="s">
        <v>324</v>
      </c>
      <c r="H26" s="16" t="s">
        <v>325</v>
      </c>
    </row>
    <row r="27" spans="1:8" ht="21" customHeight="1">
      <c r="A27" s="17" t="s">
        <v>762</v>
      </c>
      <c r="B27" s="18" t="s">
        <v>763</v>
      </c>
      <c r="C27" s="81" t="s">
        <v>14</v>
      </c>
      <c r="D27" s="81"/>
      <c r="E27" s="17" t="s">
        <v>394</v>
      </c>
      <c r="F27" s="19">
        <v>1.07</v>
      </c>
      <c r="G27" s="20">
        <v>115</v>
      </c>
      <c r="H27" s="20">
        <f>TRUNC(TRUNC(F27,8)*G27,2)</f>
        <v>123.05</v>
      </c>
    </row>
    <row r="28" spans="1:8" ht="15" customHeight="1">
      <c r="A28" s="17" t="s">
        <v>766</v>
      </c>
      <c r="B28" s="18" t="s">
        <v>767</v>
      </c>
      <c r="C28" s="81" t="s">
        <v>14</v>
      </c>
      <c r="D28" s="81"/>
      <c r="E28" s="17" t="s">
        <v>330</v>
      </c>
      <c r="F28" s="19">
        <v>482.96</v>
      </c>
      <c r="G28" s="20">
        <v>0.7</v>
      </c>
      <c r="H28" s="20">
        <f>TRUNC(TRUNC(F28,8)*G28,2)</f>
        <v>338.07</v>
      </c>
    </row>
    <row r="29" spans="1:8" ht="15" customHeight="1">
      <c r="A29" s="2"/>
      <c r="B29" s="2"/>
      <c r="C29" s="2"/>
      <c r="D29" s="2"/>
      <c r="E29" s="2"/>
      <c r="F29" s="77" t="s">
        <v>335</v>
      </c>
      <c r="G29" s="77"/>
      <c r="H29" s="21">
        <f>SUM(H27:H28)</f>
        <v>461.12</v>
      </c>
    </row>
    <row r="30" spans="1:8" ht="15" customHeight="1">
      <c r="A30" s="76" t="s">
        <v>336</v>
      </c>
      <c r="B30" s="76"/>
      <c r="C30" s="80" t="s">
        <v>4</v>
      </c>
      <c r="D30" s="80"/>
      <c r="E30" s="16" t="s">
        <v>322</v>
      </c>
      <c r="F30" s="16" t="s">
        <v>323</v>
      </c>
      <c r="G30" s="16" t="s">
        <v>324</v>
      </c>
      <c r="H30" s="16" t="s">
        <v>325</v>
      </c>
    </row>
    <row r="31" spans="1:8" ht="15" customHeight="1">
      <c r="A31" s="17" t="s">
        <v>340</v>
      </c>
      <c r="B31" s="18" t="s">
        <v>341</v>
      </c>
      <c r="C31" s="81" t="s">
        <v>14</v>
      </c>
      <c r="D31" s="81"/>
      <c r="E31" s="17" t="s">
        <v>339</v>
      </c>
      <c r="F31" s="19">
        <v>8.57</v>
      </c>
      <c r="G31" s="20">
        <v>17.309999999999999</v>
      </c>
      <c r="H31" s="20">
        <f>TRUNC(TRUNC(F31,8)*G31,2)</f>
        <v>148.34</v>
      </c>
    </row>
    <row r="32" spans="1:8" ht="18" customHeight="1">
      <c r="A32" s="2"/>
      <c r="B32" s="2"/>
      <c r="C32" s="2"/>
      <c r="D32" s="2"/>
      <c r="E32" s="2"/>
      <c r="F32" s="77" t="s">
        <v>342</v>
      </c>
      <c r="G32" s="77"/>
      <c r="H32" s="21">
        <f>SUM(H31:H31)</f>
        <v>148.34</v>
      </c>
    </row>
    <row r="33" spans="1:8" ht="15" customHeight="1">
      <c r="A33" s="2"/>
      <c r="B33" s="2"/>
      <c r="C33" s="2"/>
      <c r="D33" s="2"/>
      <c r="E33" s="2"/>
      <c r="F33" s="78" t="s">
        <v>347</v>
      </c>
      <c r="G33" s="78"/>
      <c r="H33" s="5">
        <f>SUM(H29,H32)</f>
        <v>609.46</v>
      </c>
    </row>
    <row r="34" spans="1:8" ht="9.9499999999999993" customHeight="1">
      <c r="A34" s="2"/>
      <c r="B34" s="2"/>
      <c r="C34" s="2"/>
      <c r="D34" s="2"/>
      <c r="E34" s="2"/>
      <c r="F34" s="74"/>
      <c r="G34" s="74"/>
      <c r="H34" s="74"/>
    </row>
    <row r="35" spans="1:8" ht="20.100000000000001" customHeight="1">
      <c r="A35" s="75" t="s">
        <v>769</v>
      </c>
      <c r="B35" s="75"/>
      <c r="C35" s="75"/>
      <c r="D35" s="75"/>
      <c r="E35" s="75"/>
      <c r="F35" s="75"/>
      <c r="G35" s="75"/>
      <c r="H35" s="75"/>
    </row>
    <row r="36" spans="1:8" ht="15" customHeight="1">
      <c r="A36" s="76" t="s">
        <v>419</v>
      </c>
      <c r="B36" s="76"/>
      <c r="C36" s="80" t="s">
        <v>4</v>
      </c>
      <c r="D36" s="80"/>
      <c r="E36" s="16" t="s">
        <v>322</v>
      </c>
      <c r="F36" s="16" t="s">
        <v>323</v>
      </c>
      <c r="G36" s="16" t="s">
        <v>324</v>
      </c>
      <c r="H36" s="16" t="s">
        <v>325</v>
      </c>
    </row>
    <row r="37" spans="1:8" ht="21" customHeight="1">
      <c r="A37" s="17" t="s">
        <v>770</v>
      </c>
      <c r="B37" s="18" t="s">
        <v>771</v>
      </c>
      <c r="C37" s="81" t="s">
        <v>14</v>
      </c>
      <c r="D37" s="81"/>
      <c r="E37" s="17" t="s">
        <v>339</v>
      </c>
      <c r="F37" s="19">
        <v>1</v>
      </c>
      <c r="G37" s="20">
        <v>1.04</v>
      </c>
      <c r="H37" s="20">
        <f t="shared" ref="H37:H42" si="0">TRUNC(TRUNC(F37,8)*G37,2)</f>
        <v>1.04</v>
      </c>
    </row>
    <row r="38" spans="1:8" ht="21" customHeight="1">
      <c r="A38" s="17" t="s">
        <v>772</v>
      </c>
      <c r="B38" s="18" t="s">
        <v>773</v>
      </c>
      <c r="C38" s="81" t="s">
        <v>14</v>
      </c>
      <c r="D38" s="81"/>
      <c r="E38" s="17" t="s">
        <v>339</v>
      </c>
      <c r="F38" s="19">
        <v>1</v>
      </c>
      <c r="G38" s="20">
        <v>1.2</v>
      </c>
      <c r="H38" s="20">
        <f t="shared" si="0"/>
        <v>1.2</v>
      </c>
    </row>
    <row r="39" spans="1:8" ht="21" customHeight="1">
      <c r="A39" s="17" t="s">
        <v>774</v>
      </c>
      <c r="B39" s="18" t="s">
        <v>775</v>
      </c>
      <c r="C39" s="81" t="s">
        <v>14</v>
      </c>
      <c r="D39" s="81"/>
      <c r="E39" s="17" t="s">
        <v>339</v>
      </c>
      <c r="F39" s="19">
        <v>1</v>
      </c>
      <c r="G39" s="20">
        <v>1.34</v>
      </c>
      <c r="H39" s="20">
        <f t="shared" si="0"/>
        <v>1.34</v>
      </c>
    </row>
    <row r="40" spans="1:8" ht="21" customHeight="1">
      <c r="A40" s="17" t="s">
        <v>776</v>
      </c>
      <c r="B40" s="18" t="s">
        <v>777</v>
      </c>
      <c r="C40" s="81" t="s">
        <v>14</v>
      </c>
      <c r="D40" s="81"/>
      <c r="E40" s="17" t="s">
        <v>339</v>
      </c>
      <c r="F40" s="19">
        <v>1</v>
      </c>
      <c r="G40" s="20">
        <v>0.85</v>
      </c>
      <c r="H40" s="20">
        <f t="shared" si="0"/>
        <v>0.85</v>
      </c>
    </row>
    <row r="41" spans="1:8" ht="21" customHeight="1">
      <c r="A41" s="17" t="s">
        <v>778</v>
      </c>
      <c r="B41" s="18" t="s">
        <v>779</v>
      </c>
      <c r="C41" s="81" t="s">
        <v>14</v>
      </c>
      <c r="D41" s="81"/>
      <c r="E41" s="17" t="s">
        <v>339</v>
      </c>
      <c r="F41" s="19">
        <v>1</v>
      </c>
      <c r="G41" s="20">
        <v>0.01</v>
      </c>
      <c r="H41" s="20">
        <f t="shared" si="0"/>
        <v>0.01</v>
      </c>
    </row>
    <row r="42" spans="1:8" ht="21" customHeight="1">
      <c r="A42" s="17" t="s">
        <v>780</v>
      </c>
      <c r="B42" s="18" t="s">
        <v>781</v>
      </c>
      <c r="C42" s="81" t="s">
        <v>14</v>
      </c>
      <c r="D42" s="81"/>
      <c r="E42" s="17" t="s">
        <v>339</v>
      </c>
      <c r="F42" s="19">
        <v>1</v>
      </c>
      <c r="G42" s="20">
        <v>0.77</v>
      </c>
      <c r="H42" s="20">
        <f t="shared" si="0"/>
        <v>0.77</v>
      </c>
    </row>
    <row r="43" spans="1:8" ht="15" customHeight="1">
      <c r="A43" s="2"/>
      <c r="B43" s="2"/>
      <c r="C43" s="2"/>
      <c r="D43" s="2"/>
      <c r="E43" s="2"/>
      <c r="F43" s="77" t="s">
        <v>425</v>
      </c>
      <c r="G43" s="77"/>
      <c r="H43" s="21">
        <f>SUM(H37:H42)</f>
        <v>5.2099999999999991</v>
      </c>
    </row>
    <row r="44" spans="1:8" ht="15" customHeight="1">
      <c r="A44" s="76" t="s">
        <v>428</v>
      </c>
      <c r="B44" s="76"/>
      <c r="C44" s="80" t="s">
        <v>4</v>
      </c>
      <c r="D44" s="80"/>
      <c r="E44" s="16" t="s">
        <v>322</v>
      </c>
      <c r="F44" s="16" t="s">
        <v>323</v>
      </c>
      <c r="G44" s="16" t="s">
        <v>324</v>
      </c>
      <c r="H44" s="16" t="s">
        <v>325</v>
      </c>
    </row>
    <row r="45" spans="1:8" ht="15" customHeight="1">
      <c r="A45" s="17" t="s">
        <v>782</v>
      </c>
      <c r="B45" s="18" t="s">
        <v>783</v>
      </c>
      <c r="C45" s="81" t="s">
        <v>14</v>
      </c>
      <c r="D45" s="81"/>
      <c r="E45" s="17" t="s">
        <v>339</v>
      </c>
      <c r="F45" s="19">
        <v>1</v>
      </c>
      <c r="G45" s="20">
        <v>12.58</v>
      </c>
      <c r="H45" s="20">
        <f>TRUNC(TRUNC(F45,8)*G45,2)</f>
        <v>12.58</v>
      </c>
    </row>
    <row r="46" spans="1:8" ht="15" customHeight="1">
      <c r="A46" s="2"/>
      <c r="B46" s="2"/>
      <c r="C46" s="2"/>
      <c r="D46" s="2"/>
      <c r="E46" s="2"/>
      <c r="F46" s="77" t="s">
        <v>433</v>
      </c>
      <c r="G46" s="77"/>
      <c r="H46" s="21">
        <f>SUM(H45:H45)</f>
        <v>12.58</v>
      </c>
    </row>
    <row r="47" spans="1:8" ht="15" customHeight="1">
      <c r="A47" s="76" t="s">
        <v>343</v>
      </c>
      <c r="B47" s="76"/>
      <c r="C47" s="80" t="s">
        <v>4</v>
      </c>
      <c r="D47" s="80"/>
      <c r="E47" s="16" t="s">
        <v>322</v>
      </c>
      <c r="F47" s="16" t="s">
        <v>323</v>
      </c>
      <c r="G47" s="16" t="s">
        <v>324</v>
      </c>
      <c r="H47" s="16" t="s">
        <v>325</v>
      </c>
    </row>
    <row r="48" spans="1:8" ht="21" customHeight="1">
      <c r="A48" s="17" t="s">
        <v>784</v>
      </c>
      <c r="B48" s="18" t="s">
        <v>785</v>
      </c>
      <c r="C48" s="81" t="s">
        <v>14</v>
      </c>
      <c r="D48" s="81"/>
      <c r="E48" s="17" t="s">
        <v>339</v>
      </c>
      <c r="F48" s="19">
        <v>1</v>
      </c>
      <c r="G48" s="20">
        <v>0.54</v>
      </c>
      <c r="H48" s="20">
        <f>TRUNC(TRUNC(F48,8)*G48,2)</f>
        <v>0.54</v>
      </c>
    </row>
    <row r="49" spans="1:8" ht="15" customHeight="1">
      <c r="A49" s="2"/>
      <c r="B49" s="2"/>
      <c r="C49" s="2"/>
      <c r="D49" s="2"/>
      <c r="E49" s="2"/>
      <c r="F49" s="77" t="s">
        <v>346</v>
      </c>
      <c r="G49" s="77"/>
      <c r="H49" s="21">
        <f>SUM(H48:H48)</f>
        <v>0.54</v>
      </c>
    </row>
    <row r="50" spans="1:8" ht="15" customHeight="1">
      <c r="A50" s="2"/>
      <c r="B50" s="2"/>
      <c r="C50" s="2"/>
      <c r="D50" s="2"/>
      <c r="E50" s="2"/>
      <c r="F50" s="78" t="s">
        <v>347</v>
      </c>
      <c r="G50" s="78"/>
      <c r="H50" s="5">
        <f>SUM(H43,H46,H49)</f>
        <v>18.329999999999998</v>
      </c>
    </row>
    <row r="51" spans="1:8" ht="9.9499999999999993" customHeight="1">
      <c r="A51" s="2"/>
      <c r="B51" s="2"/>
      <c r="C51" s="2"/>
      <c r="D51" s="2"/>
      <c r="E51" s="2"/>
      <c r="F51" s="74"/>
      <c r="G51" s="74"/>
      <c r="H51" s="74"/>
    </row>
    <row r="52" spans="1:8" ht="20.100000000000001" customHeight="1">
      <c r="A52" s="75" t="s">
        <v>786</v>
      </c>
      <c r="B52" s="75"/>
      <c r="C52" s="75"/>
      <c r="D52" s="75"/>
      <c r="E52" s="75"/>
      <c r="F52" s="75"/>
      <c r="G52" s="75"/>
      <c r="H52" s="75"/>
    </row>
    <row r="53" spans="1:8" ht="15" customHeight="1">
      <c r="A53" s="76" t="s">
        <v>419</v>
      </c>
      <c r="B53" s="76"/>
      <c r="C53" s="80" t="s">
        <v>4</v>
      </c>
      <c r="D53" s="80"/>
      <c r="E53" s="16" t="s">
        <v>322</v>
      </c>
      <c r="F53" s="16" t="s">
        <v>323</v>
      </c>
      <c r="G53" s="16" t="s">
        <v>324</v>
      </c>
      <c r="H53" s="16" t="s">
        <v>325</v>
      </c>
    </row>
    <row r="54" spans="1:8" ht="21" customHeight="1">
      <c r="A54" s="17" t="s">
        <v>770</v>
      </c>
      <c r="B54" s="18" t="s">
        <v>771</v>
      </c>
      <c r="C54" s="81" t="s">
        <v>14</v>
      </c>
      <c r="D54" s="81"/>
      <c r="E54" s="17" t="s">
        <v>339</v>
      </c>
      <c r="F54" s="19">
        <v>1</v>
      </c>
      <c r="G54" s="20">
        <v>1.04</v>
      </c>
      <c r="H54" s="20">
        <f t="shared" ref="H54:H59" si="1">TRUNC(TRUNC(F54,8)*G54,2)</f>
        <v>1.04</v>
      </c>
    </row>
    <row r="55" spans="1:8" ht="21" customHeight="1">
      <c r="A55" s="17" t="s">
        <v>787</v>
      </c>
      <c r="B55" s="18" t="s">
        <v>788</v>
      </c>
      <c r="C55" s="81" t="s">
        <v>14</v>
      </c>
      <c r="D55" s="81"/>
      <c r="E55" s="17" t="s">
        <v>339</v>
      </c>
      <c r="F55" s="19">
        <v>1</v>
      </c>
      <c r="G55" s="20">
        <v>1.06</v>
      </c>
      <c r="H55" s="20">
        <f t="shared" si="1"/>
        <v>1.06</v>
      </c>
    </row>
    <row r="56" spans="1:8" ht="21" customHeight="1">
      <c r="A56" s="17" t="s">
        <v>774</v>
      </c>
      <c r="B56" s="18" t="s">
        <v>775</v>
      </c>
      <c r="C56" s="81" t="s">
        <v>14</v>
      </c>
      <c r="D56" s="81"/>
      <c r="E56" s="17" t="s">
        <v>339</v>
      </c>
      <c r="F56" s="19">
        <v>1</v>
      </c>
      <c r="G56" s="20">
        <v>1.34</v>
      </c>
      <c r="H56" s="20">
        <f t="shared" si="1"/>
        <v>1.34</v>
      </c>
    </row>
    <row r="57" spans="1:8" ht="21" customHeight="1">
      <c r="A57" s="17" t="s">
        <v>789</v>
      </c>
      <c r="B57" s="18" t="s">
        <v>790</v>
      </c>
      <c r="C57" s="81" t="s">
        <v>14</v>
      </c>
      <c r="D57" s="81"/>
      <c r="E57" s="17" t="s">
        <v>339</v>
      </c>
      <c r="F57" s="19">
        <v>1</v>
      </c>
      <c r="G57" s="20">
        <v>0.31</v>
      </c>
      <c r="H57" s="20">
        <f t="shared" si="1"/>
        <v>0.31</v>
      </c>
    </row>
    <row r="58" spans="1:8" ht="21" customHeight="1">
      <c r="A58" s="17" t="s">
        <v>778</v>
      </c>
      <c r="B58" s="18" t="s">
        <v>779</v>
      </c>
      <c r="C58" s="81" t="s">
        <v>14</v>
      </c>
      <c r="D58" s="81"/>
      <c r="E58" s="17" t="s">
        <v>339</v>
      </c>
      <c r="F58" s="19">
        <v>1</v>
      </c>
      <c r="G58" s="20">
        <v>0.01</v>
      </c>
      <c r="H58" s="20">
        <f t="shared" si="1"/>
        <v>0.01</v>
      </c>
    </row>
    <row r="59" spans="1:8" ht="21" customHeight="1">
      <c r="A59" s="17" t="s">
        <v>780</v>
      </c>
      <c r="B59" s="18" t="s">
        <v>781</v>
      </c>
      <c r="C59" s="81" t="s">
        <v>14</v>
      </c>
      <c r="D59" s="81"/>
      <c r="E59" s="17" t="s">
        <v>339</v>
      </c>
      <c r="F59" s="19">
        <v>1</v>
      </c>
      <c r="G59" s="20">
        <v>0.77</v>
      </c>
      <c r="H59" s="20">
        <f t="shared" si="1"/>
        <v>0.77</v>
      </c>
    </row>
    <row r="60" spans="1:8" ht="15" customHeight="1">
      <c r="A60" s="2"/>
      <c r="B60" s="2"/>
      <c r="C60" s="2"/>
      <c r="D60" s="2"/>
      <c r="E60" s="2"/>
      <c r="F60" s="77" t="s">
        <v>425</v>
      </c>
      <c r="G60" s="77"/>
      <c r="H60" s="21">
        <f>SUM(H54:H59)</f>
        <v>4.53</v>
      </c>
    </row>
    <row r="61" spans="1:8" ht="15" customHeight="1">
      <c r="A61" s="76" t="s">
        <v>428</v>
      </c>
      <c r="B61" s="76"/>
      <c r="C61" s="80" t="s">
        <v>4</v>
      </c>
      <c r="D61" s="80"/>
      <c r="E61" s="16" t="s">
        <v>322</v>
      </c>
      <c r="F61" s="16" t="s">
        <v>323</v>
      </c>
      <c r="G61" s="16" t="s">
        <v>324</v>
      </c>
      <c r="H61" s="16" t="s">
        <v>325</v>
      </c>
    </row>
    <row r="62" spans="1:8" ht="21" customHeight="1">
      <c r="A62" s="17" t="s">
        <v>791</v>
      </c>
      <c r="B62" s="18" t="s">
        <v>792</v>
      </c>
      <c r="C62" s="81" t="s">
        <v>14</v>
      </c>
      <c r="D62" s="81"/>
      <c r="E62" s="17" t="s">
        <v>339</v>
      </c>
      <c r="F62" s="19">
        <v>1</v>
      </c>
      <c r="G62" s="20">
        <v>12.58</v>
      </c>
      <c r="H62" s="20">
        <f>TRUNC(TRUNC(F62,8)*G62,2)</f>
        <v>12.58</v>
      </c>
    </row>
    <row r="63" spans="1:8" ht="15" customHeight="1">
      <c r="A63" s="2"/>
      <c r="B63" s="2"/>
      <c r="C63" s="2"/>
      <c r="D63" s="2"/>
      <c r="E63" s="2"/>
      <c r="F63" s="77" t="s">
        <v>433</v>
      </c>
      <c r="G63" s="77"/>
      <c r="H63" s="21">
        <f>SUM(H62:H62)</f>
        <v>12.58</v>
      </c>
    </row>
    <row r="64" spans="1:8" ht="15" customHeight="1">
      <c r="A64" s="76" t="s">
        <v>343</v>
      </c>
      <c r="B64" s="76"/>
      <c r="C64" s="80" t="s">
        <v>4</v>
      </c>
      <c r="D64" s="80"/>
      <c r="E64" s="16" t="s">
        <v>322</v>
      </c>
      <c r="F64" s="16" t="s">
        <v>323</v>
      </c>
      <c r="G64" s="16" t="s">
        <v>324</v>
      </c>
      <c r="H64" s="16" t="s">
        <v>325</v>
      </c>
    </row>
    <row r="65" spans="1:8" ht="29.1" customHeight="1">
      <c r="A65" s="17" t="s">
        <v>793</v>
      </c>
      <c r="B65" s="18" t="s">
        <v>794</v>
      </c>
      <c r="C65" s="81" t="s">
        <v>14</v>
      </c>
      <c r="D65" s="81"/>
      <c r="E65" s="17" t="s">
        <v>339</v>
      </c>
      <c r="F65" s="19">
        <v>1</v>
      </c>
      <c r="G65" s="20">
        <v>0.26</v>
      </c>
      <c r="H65" s="20">
        <f>TRUNC(TRUNC(F65,8)*G65,2)</f>
        <v>0.26</v>
      </c>
    </row>
    <row r="66" spans="1:8" ht="15" customHeight="1">
      <c r="A66" s="2"/>
      <c r="B66" s="2"/>
      <c r="C66" s="2"/>
      <c r="D66" s="2"/>
      <c r="E66" s="2"/>
      <c r="F66" s="77" t="s">
        <v>346</v>
      </c>
      <c r="G66" s="77"/>
      <c r="H66" s="21">
        <f>SUM(H65:H65)</f>
        <v>0.26</v>
      </c>
    </row>
    <row r="67" spans="1:8" ht="15" customHeight="1">
      <c r="A67" s="2"/>
      <c r="B67" s="2"/>
      <c r="C67" s="2"/>
      <c r="D67" s="2"/>
      <c r="E67" s="2"/>
      <c r="F67" s="78" t="s">
        <v>347</v>
      </c>
      <c r="G67" s="78"/>
      <c r="H67" s="5">
        <f>SUM(H60,H63,H66)</f>
        <v>17.37</v>
      </c>
    </row>
    <row r="68" spans="1:8" ht="9.9499999999999993" customHeight="1">
      <c r="A68" s="2"/>
      <c r="B68" s="2"/>
      <c r="C68" s="2"/>
      <c r="D68" s="2"/>
      <c r="E68" s="2"/>
      <c r="F68" s="74"/>
      <c r="G68" s="74"/>
      <c r="H68" s="74"/>
    </row>
    <row r="69" spans="1:8" ht="20.100000000000001" customHeight="1">
      <c r="A69" s="75" t="s">
        <v>795</v>
      </c>
      <c r="B69" s="75"/>
      <c r="C69" s="75"/>
      <c r="D69" s="75"/>
      <c r="E69" s="75"/>
      <c r="F69" s="75"/>
      <c r="G69" s="75"/>
      <c r="H69" s="75"/>
    </row>
    <row r="70" spans="1:8" ht="15" customHeight="1">
      <c r="A70" s="76" t="s">
        <v>419</v>
      </c>
      <c r="B70" s="76"/>
      <c r="C70" s="80" t="s">
        <v>4</v>
      </c>
      <c r="D70" s="80"/>
      <c r="E70" s="16" t="s">
        <v>322</v>
      </c>
      <c r="F70" s="16" t="s">
        <v>323</v>
      </c>
      <c r="G70" s="16" t="s">
        <v>324</v>
      </c>
      <c r="H70" s="16" t="s">
        <v>325</v>
      </c>
    </row>
    <row r="71" spans="1:8" ht="21" customHeight="1">
      <c r="A71" s="17" t="s">
        <v>770</v>
      </c>
      <c r="B71" s="18" t="s">
        <v>771</v>
      </c>
      <c r="C71" s="81" t="s">
        <v>14</v>
      </c>
      <c r="D71" s="81"/>
      <c r="E71" s="17" t="s">
        <v>339</v>
      </c>
      <c r="F71" s="19">
        <v>1</v>
      </c>
      <c r="G71" s="20">
        <v>1.04</v>
      </c>
      <c r="H71" s="20">
        <f t="shared" ref="H71:H76" si="2">TRUNC(TRUNC(F71,8)*G71,2)</f>
        <v>1.04</v>
      </c>
    </row>
    <row r="72" spans="1:8" ht="21" customHeight="1">
      <c r="A72" s="17" t="s">
        <v>796</v>
      </c>
      <c r="B72" s="18" t="s">
        <v>797</v>
      </c>
      <c r="C72" s="81" t="s">
        <v>14</v>
      </c>
      <c r="D72" s="81"/>
      <c r="E72" s="17" t="s">
        <v>339</v>
      </c>
      <c r="F72" s="19">
        <v>1</v>
      </c>
      <c r="G72" s="20">
        <v>1.24</v>
      </c>
      <c r="H72" s="20">
        <f t="shared" si="2"/>
        <v>1.24</v>
      </c>
    </row>
    <row r="73" spans="1:8" ht="21" customHeight="1">
      <c r="A73" s="17" t="s">
        <v>774</v>
      </c>
      <c r="B73" s="18" t="s">
        <v>775</v>
      </c>
      <c r="C73" s="81" t="s">
        <v>14</v>
      </c>
      <c r="D73" s="81"/>
      <c r="E73" s="17" t="s">
        <v>339</v>
      </c>
      <c r="F73" s="19">
        <v>1</v>
      </c>
      <c r="G73" s="20">
        <v>1.34</v>
      </c>
      <c r="H73" s="20">
        <f t="shared" si="2"/>
        <v>1.34</v>
      </c>
    </row>
    <row r="74" spans="1:8" ht="21" customHeight="1">
      <c r="A74" s="17" t="s">
        <v>798</v>
      </c>
      <c r="B74" s="18" t="s">
        <v>799</v>
      </c>
      <c r="C74" s="81" t="s">
        <v>14</v>
      </c>
      <c r="D74" s="81"/>
      <c r="E74" s="17" t="s">
        <v>339</v>
      </c>
      <c r="F74" s="19">
        <v>1</v>
      </c>
      <c r="G74" s="20">
        <v>0.82</v>
      </c>
      <c r="H74" s="20">
        <f t="shared" si="2"/>
        <v>0.82</v>
      </c>
    </row>
    <row r="75" spans="1:8" ht="21" customHeight="1">
      <c r="A75" s="17" t="s">
        <v>778</v>
      </c>
      <c r="B75" s="18" t="s">
        <v>779</v>
      </c>
      <c r="C75" s="81" t="s">
        <v>14</v>
      </c>
      <c r="D75" s="81"/>
      <c r="E75" s="17" t="s">
        <v>339</v>
      </c>
      <c r="F75" s="19">
        <v>1</v>
      </c>
      <c r="G75" s="20">
        <v>0.01</v>
      </c>
      <c r="H75" s="20">
        <f t="shared" si="2"/>
        <v>0.01</v>
      </c>
    </row>
    <row r="76" spans="1:8" ht="21" customHeight="1">
      <c r="A76" s="17" t="s">
        <v>780</v>
      </c>
      <c r="B76" s="18" t="s">
        <v>781</v>
      </c>
      <c r="C76" s="81" t="s">
        <v>14</v>
      </c>
      <c r="D76" s="81"/>
      <c r="E76" s="17" t="s">
        <v>339</v>
      </c>
      <c r="F76" s="19">
        <v>1</v>
      </c>
      <c r="G76" s="20">
        <v>0.77</v>
      </c>
      <c r="H76" s="20">
        <f t="shared" si="2"/>
        <v>0.77</v>
      </c>
    </row>
    <row r="77" spans="1:8" ht="15" customHeight="1">
      <c r="A77" s="2"/>
      <c r="B77" s="2"/>
      <c r="C77" s="2"/>
      <c r="D77" s="2"/>
      <c r="E77" s="2"/>
      <c r="F77" s="77" t="s">
        <v>425</v>
      </c>
      <c r="G77" s="77"/>
      <c r="H77" s="21">
        <f>SUM(H71:H76)</f>
        <v>5.2200000000000006</v>
      </c>
    </row>
    <row r="78" spans="1:8" ht="15" customHeight="1">
      <c r="A78" s="76" t="s">
        <v>428</v>
      </c>
      <c r="B78" s="76"/>
      <c r="C78" s="80" t="s">
        <v>4</v>
      </c>
      <c r="D78" s="80"/>
      <c r="E78" s="16" t="s">
        <v>322</v>
      </c>
      <c r="F78" s="16" t="s">
        <v>323</v>
      </c>
      <c r="G78" s="16" t="s">
        <v>324</v>
      </c>
      <c r="H78" s="16" t="s">
        <v>325</v>
      </c>
    </row>
    <row r="79" spans="1:8" ht="15" customHeight="1">
      <c r="A79" s="17" t="s">
        <v>800</v>
      </c>
      <c r="B79" s="18" t="s">
        <v>801</v>
      </c>
      <c r="C79" s="81" t="s">
        <v>14</v>
      </c>
      <c r="D79" s="81"/>
      <c r="E79" s="17" t="s">
        <v>339</v>
      </c>
      <c r="F79" s="19">
        <v>1</v>
      </c>
      <c r="G79" s="20">
        <v>12.58</v>
      </c>
      <c r="H79" s="20">
        <f>TRUNC(TRUNC(F79,8)*G79,2)</f>
        <v>12.58</v>
      </c>
    </row>
    <row r="80" spans="1:8" ht="15" customHeight="1">
      <c r="A80" s="2"/>
      <c r="B80" s="2"/>
      <c r="C80" s="2"/>
      <c r="D80" s="2"/>
      <c r="E80" s="2"/>
      <c r="F80" s="77" t="s">
        <v>433</v>
      </c>
      <c r="G80" s="77"/>
      <c r="H80" s="21">
        <f>SUM(H79:H79)</f>
        <v>12.58</v>
      </c>
    </row>
    <row r="81" spans="1:8" ht="15" customHeight="1">
      <c r="A81" s="76" t="s">
        <v>343</v>
      </c>
      <c r="B81" s="76"/>
      <c r="C81" s="80" t="s">
        <v>4</v>
      </c>
      <c r="D81" s="80"/>
      <c r="E81" s="16" t="s">
        <v>322</v>
      </c>
      <c r="F81" s="16" t="s">
        <v>323</v>
      </c>
      <c r="G81" s="16" t="s">
        <v>324</v>
      </c>
      <c r="H81" s="16" t="s">
        <v>325</v>
      </c>
    </row>
    <row r="82" spans="1:8" ht="21" customHeight="1">
      <c r="A82" s="17" t="s">
        <v>802</v>
      </c>
      <c r="B82" s="18" t="s">
        <v>803</v>
      </c>
      <c r="C82" s="81" t="s">
        <v>14</v>
      </c>
      <c r="D82" s="81"/>
      <c r="E82" s="17" t="s">
        <v>339</v>
      </c>
      <c r="F82" s="19">
        <v>1</v>
      </c>
      <c r="G82" s="20">
        <v>0.16</v>
      </c>
      <c r="H82" s="20">
        <f>TRUNC(TRUNC(F82,8)*G82,2)</f>
        <v>0.16</v>
      </c>
    </row>
    <row r="83" spans="1:8" ht="15" customHeight="1">
      <c r="A83" s="2"/>
      <c r="B83" s="2"/>
      <c r="C83" s="2"/>
      <c r="D83" s="2"/>
      <c r="E83" s="2"/>
      <c r="F83" s="77" t="s">
        <v>346</v>
      </c>
      <c r="G83" s="77"/>
      <c r="H83" s="21">
        <f>SUM(H82:H82)</f>
        <v>0.16</v>
      </c>
    </row>
    <row r="84" spans="1:8" ht="15" customHeight="1">
      <c r="A84" s="2"/>
      <c r="B84" s="2"/>
      <c r="C84" s="2"/>
      <c r="D84" s="2"/>
      <c r="E84" s="2"/>
      <c r="F84" s="78" t="s">
        <v>347</v>
      </c>
      <c r="G84" s="78"/>
      <c r="H84" s="5">
        <f>SUM(H77,H80,H83)</f>
        <v>17.96</v>
      </c>
    </row>
    <row r="85" spans="1:8" ht="9.9499999999999993" customHeight="1">
      <c r="A85" s="2"/>
      <c r="B85" s="2"/>
      <c r="C85" s="2"/>
      <c r="D85" s="2"/>
      <c r="E85" s="2"/>
      <c r="F85" s="74"/>
      <c r="G85" s="74"/>
      <c r="H85" s="74"/>
    </row>
    <row r="86" spans="1:8" ht="20.100000000000001" customHeight="1">
      <c r="A86" s="75" t="s">
        <v>804</v>
      </c>
      <c r="B86" s="75"/>
      <c r="C86" s="75"/>
      <c r="D86" s="75"/>
      <c r="E86" s="75"/>
      <c r="F86" s="75"/>
      <c r="G86" s="75"/>
      <c r="H86" s="75"/>
    </row>
    <row r="87" spans="1:8" ht="15" customHeight="1">
      <c r="A87" s="76" t="s">
        <v>419</v>
      </c>
      <c r="B87" s="76"/>
      <c r="C87" s="80" t="s">
        <v>4</v>
      </c>
      <c r="D87" s="80"/>
      <c r="E87" s="16" t="s">
        <v>322</v>
      </c>
      <c r="F87" s="16" t="s">
        <v>323</v>
      </c>
      <c r="G87" s="16" t="s">
        <v>324</v>
      </c>
      <c r="H87" s="16" t="s">
        <v>325</v>
      </c>
    </row>
    <row r="88" spans="1:8" ht="15" customHeight="1">
      <c r="A88" s="17" t="s">
        <v>420</v>
      </c>
      <c r="B88" s="18" t="s">
        <v>421</v>
      </c>
      <c r="C88" s="81" t="s">
        <v>24</v>
      </c>
      <c r="D88" s="81"/>
      <c r="E88" s="17" t="s">
        <v>422</v>
      </c>
      <c r="F88" s="19">
        <v>0.4</v>
      </c>
      <c r="G88" s="20">
        <v>3.73</v>
      </c>
      <c r="H88" s="20">
        <f>ROUND(ROUND(F88,8)*G88,2)</f>
        <v>1.49</v>
      </c>
    </row>
    <row r="89" spans="1:8" ht="15" customHeight="1">
      <c r="A89" s="17" t="s">
        <v>423</v>
      </c>
      <c r="B89" s="18" t="s">
        <v>424</v>
      </c>
      <c r="C89" s="81" t="s">
        <v>24</v>
      </c>
      <c r="D89" s="81"/>
      <c r="E89" s="17" t="s">
        <v>422</v>
      </c>
      <c r="F89" s="19">
        <v>0.4</v>
      </c>
      <c r="G89" s="20">
        <v>3.83</v>
      </c>
      <c r="H89" s="20">
        <f>ROUND(ROUND(F89,8)*G89,2)</f>
        <v>1.53</v>
      </c>
    </row>
    <row r="90" spans="1:8" ht="15" customHeight="1">
      <c r="A90" s="2"/>
      <c r="B90" s="2"/>
      <c r="C90" s="2"/>
      <c r="D90" s="2"/>
      <c r="E90" s="2"/>
      <c r="F90" s="77" t="s">
        <v>425</v>
      </c>
      <c r="G90" s="77"/>
      <c r="H90" s="21">
        <f>SUM(H88:H89)</f>
        <v>3.02</v>
      </c>
    </row>
    <row r="91" spans="1:8" ht="15" customHeight="1">
      <c r="A91" s="76" t="s">
        <v>428</v>
      </c>
      <c r="B91" s="76"/>
      <c r="C91" s="80" t="s">
        <v>4</v>
      </c>
      <c r="D91" s="80"/>
      <c r="E91" s="16" t="s">
        <v>322</v>
      </c>
      <c r="F91" s="16" t="s">
        <v>323</v>
      </c>
      <c r="G91" s="16" t="s">
        <v>324</v>
      </c>
      <c r="H91" s="16" t="s">
        <v>325</v>
      </c>
    </row>
    <row r="92" spans="1:8" ht="15" customHeight="1">
      <c r="A92" s="17" t="s">
        <v>429</v>
      </c>
      <c r="B92" s="18" t="s">
        <v>430</v>
      </c>
      <c r="C92" s="81" t="s">
        <v>24</v>
      </c>
      <c r="D92" s="81"/>
      <c r="E92" s="17" t="s">
        <v>422</v>
      </c>
      <c r="F92" s="19">
        <v>0.4</v>
      </c>
      <c r="G92" s="20">
        <v>18.21</v>
      </c>
      <c r="H92" s="20">
        <f>ROUND(ROUND(F92,8)*G92,2)</f>
        <v>7.28</v>
      </c>
    </row>
    <row r="93" spans="1:8" ht="15" customHeight="1">
      <c r="A93" s="17" t="s">
        <v>431</v>
      </c>
      <c r="B93" s="18" t="s">
        <v>432</v>
      </c>
      <c r="C93" s="81" t="s">
        <v>24</v>
      </c>
      <c r="D93" s="81"/>
      <c r="E93" s="17" t="s">
        <v>422</v>
      </c>
      <c r="F93" s="19">
        <v>0.4</v>
      </c>
      <c r="G93" s="20">
        <v>13.65</v>
      </c>
      <c r="H93" s="20">
        <f>ROUND(ROUND(F93,8)*G93,2)</f>
        <v>5.46</v>
      </c>
    </row>
    <row r="94" spans="1:8" ht="15" customHeight="1">
      <c r="A94" s="2"/>
      <c r="B94" s="2"/>
      <c r="C94" s="2"/>
      <c r="D94" s="2"/>
      <c r="E94" s="2"/>
      <c r="F94" s="77" t="s">
        <v>433</v>
      </c>
      <c r="G94" s="77"/>
      <c r="H94" s="21">
        <f>SUM(H92:H93)</f>
        <v>12.74</v>
      </c>
    </row>
    <row r="95" spans="1:8" ht="15" customHeight="1">
      <c r="A95" s="2"/>
      <c r="B95" s="2"/>
      <c r="C95" s="2"/>
      <c r="D95" s="2"/>
      <c r="E95" s="2"/>
      <c r="F95" s="78" t="s">
        <v>347</v>
      </c>
      <c r="G95" s="78"/>
      <c r="H95" s="5">
        <f>SUM(H90,H94)</f>
        <v>15.76</v>
      </c>
    </row>
    <row r="96" spans="1:8" ht="9.9499999999999993" customHeight="1">
      <c r="A96" s="2"/>
      <c r="B96" s="2"/>
      <c r="C96" s="2"/>
      <c r="D96" s="2"/>
      <c r="E96" s="2"/>
      <c r="F96" s="74"/>
      <c r="G96" s="74"/>
      <c r="H96" s="74"/>
    </row>
    <row r="97" spans="1:8" ht="20.100000000000001" customHeight="1">
      <c r="A97" s="75" t="s">
        <v>805</v>
      </c>
      <c r="B97" s="75"/>
      <c r="C97" s="75"/>
      <c r="D97" s="75"/>
      <c r="E97" s="75"/>
      <c r="F97" s="75"/>
      <c r="G97" s="75"/>
      <c r="H97" s="75"/>
    </row>
    <row r="98" spans="1:8" ht="15" customHeight="1">
      <c r="A98" s="76" t="s">
        <v>419</v>
      </c>
      <c r="B98" s="76"/>
      <c r="C98" s="80" t="s">
        <v>4</v>
      </c>
      <c r="D98" s="80"/>
      <c r="E98" s="16" t="s">
        <v>322</v>
      </c>
      <c r="F98" s="16" t="s">
        <v>323</v>
      </c>
      <c r="G98" s="16" t="s">
        <v>324</v>
      </c>
      <c r="H98" s="16" t="s">
        <v>325</v>
      </c>
    </row>
    <row r="99" spans="1:8" ht="15" customHeight="1">
      <c r="A99" s="17" t="s">
        <v>420</v>
      </c>
      <c r="B99" s="18" t="s">
        <v>421</v>
      </c>
      <c r="C99" s="81" t="s">
        <v>24</v>
      </c>
      <c r="D99" s="81"/>
      <c r="E99" s="17" t="s">
        <v>422</v>
      </c>
      <c r="F99" s="19">
        <v>1.1399999999999999</v>
      </c>
      <c r="G99" s="20">
        <v>3.73</v>
      </c>
      <c r="H99" s="20">
        <f>ROUND(ROUND(F99,8)*G99,2)</f>
        <v>4.25</v>
      </c>
    </row>
    <row r="100" spans="1:8" ht="15" customHeight="1">
      <c r="A100" s="17" t="s">
        <v>423</v>
      </c>
      <c r="B100" s="18" t="s">
        <v>424</v>
      </c>
      <c r="C100" s="81" t="s">
        <v>24</v>
      </c>
      <c r="D100" s="81"/>
      <c r="E100" s="17" t="s">
        <v>422</v>
      </c>
      <c r="F100" s="19">
        <v>0.88</v>
      </c>
      <c r="G100" s="20">
        <v>3.83</v>
      </c>
      <c r="H100" s="20">
        <f>ROUND(ROUND(F100,8)*G100,2)</f>
        <v>3.37</v>
      </c>
    </row>
    <row r="101" spans="1:8" ht="15" customHeight="1">
      <c r="A101" s="2"/>
      <c r="B101" s="2"/>
      <c r="C101" s="2"/>
      <c r="D101" s="2"/>
      <c r="E101" s="2"/>
      <c r="F101" s="77" t="s">
        <v>425</v>
      </c>
      <c r="G101" s="77"/>
      <c r="H101" s="21">
        <f>SUM(H99:H100)</f>
        <v>7.62</v>
      </c>
    </row>
    <row r="102" spans="1:8" ht="15" customHeight="1">
      <c r="A102" s="76" t="s">
        <v>321</v>
      </c>
      <c r="B102" s="76"/>
      <c r="C102" s="80" t="s">
        <v>4</v>
      </c>
      <c r="D102" s="80"/>
      <c r="E102" s="16" t="s">
        <v>322</v>
      </c>
      <c r="F102" s="16" t="s">
        <v>323</v>
      </c>
      <c r="G102" s="16" t="s">
        <v>324</v>
      </c>
      <c r="H102" s="16" t="s">
        <v>325</v>
      </c>
    </row>
    <row r="103" spans="1:8" ht="21" customHeight="1">
      <c r="A103" s="17" t="s">
        <v>806</v>
      </c>
      <c r="B103" s="18" t="s">
        <v>807</v>
      </c>
      <c r="C103" s="81" t="s">
        <v>24</v>
      </c>
      <c r="D103" s="81"/>
      <c r="E103" s="17" t="s">
        <v>78</v>
      </c>
      <c r="F103" s="19">
        <v>40</v>
      </c>
      <c r="G103" s="20">
        <v>0.92</v>
      </c>
      <c r="H103" s="20">
        <f>ROUND(ROUND(F103,8)*G103,2)</f>
        <v>36.799999999999997</v>
      </c>
    </row>
    <row r="104" spans="1:8" ht="15" customHeight="1">
      <c r="A104" s="2"/>
      <c r="B104" s="2"/>
      <c r="C104" s="2"/>
      <c r="D104" s="2"/>
      <c r="E104" s="2"/>
      <c r="F104" s="77" t="s">
        <v>335</v>
      </c>
      <c r="G104" s="77"/>
      <c r="H104" s="21">
        <f>SUM(H103:H103)</f>
        <v>36.799999999999997</v>
      </c>
    </row>
    <row r="105" spans="1:8" ht="15" customHeight="1">
      <c r="A105" s="76" t="s">
        <v>428</v>
      </c>
      <c r="B105" s="76"/>
      <c r="C105" s="80" t="s">
        <v>4</v>
      </c>
      <c r="D105" s="80"/>
      <c r="E105" s="16" t="s">
        <v>322</v>
      </c>
      <c r="F105" s="16" t="s">
        <v>323</v>
      </c>
      <c r="G105" s="16" t="s">
        <v>324</v>
      </c>
      <c r="H105" s="16" t="s">
        <v>325</v>
      </c>
    </row>
    <row r="106" spans="1:8" ht="15" customHeight="1">
      <c r="A106" s="17" t="s">
        <v>429</v>
      </c>
      <c r="B106" s="18" t="s">
        <v>430</v>
      </c>
      <c r="C106" s="81" t="s">
        <v>24</v>
      </c>
      <c r="D106" s="81"/>
      <c r="E106" s="17" t="s">
        <v>422</v>
      </c>
      <c r="F106" s="19">
        <v>1.1399999999999999</v>
      </c>
      <c r="G106" s="20">
        <v>18.21</v>
      </c>
      <c r="H106" s="20">
        <f>ROUND(ROUND(F106,8)*G106,2)</f>
        <v>20.76</v>
      </c>
    </row>
    <row r="107" spans="1:8" ht="15" customHeight="1">
      <c r="A107" s="17" t="s">
        <v>431</v>
      </c>
      <c r="B107" s="18" t="s">
        <v>432</v>
      </c>
      <c r="C107" s="81" t="s">
        <v>24</v>
      </c>
      <c r="D107" s="81"/>
      <c r="E107" s="17" t="s">
        <v>422</v>
      </c>
      <c r="F107" s="19">
        <v>0.88</v>
      </c>
      <c r="G107" s="20">
        <v>13.65</v>
      </c>
      <c r="H107" s="20">
        <f>ROUND(ROUND(F107,8)*G107,2)</f>
        <v>12.01</v>
      </c>
    </row>
    <row r="108" spans="1:8" ht="15" customHeight="1">
      <c r="A108" s="2"/>
      <c r="B108" s="2"/>
      <c r="C108" s="2"/>
      <c r="D108" s="2"/>
      <c r="E108" s="2"/>
      <c r="F108" s="77" t="s">
        <v>433</v>
      </c>
      <c r="G108" s="77"/>
      <c r="H108" s="21">
        <f>SUM(H106:H107)</f>
        <v>32.770000000000003</v>
      </c>
    </row>
    <row r="109" spans="1:8" ht="15" customHeight="1">
      <c r="A109" s="76" t="s">
        <v>343</v>
      </c>
      <c r="B109" s="76"/>
      <c r="C109" s="80" t="s">
        <v>4</v>
      </c>
      <c r="D109" s="80"/>
      <c r="E109" s="16" t="s">
        <v>322</v>
      </c>
      <c r="F109" s="16" t="s">
        <v>323</v>
      </c>
      <c r="G109" s="16" t="s">
        <v>324</v>
      </c>
      <c r="H109" s="16" t="s">
        <v>325</v>
      </c>
    </row>
    <row r="110" spans="1:8" ht="38.1" customHeight="1">
      <c r="A110" s="17" t="s">
        <v>808</v>
      </c>
      <c r="B110" s="18" t="s">
        <v>809</v>
      </c>
      <c r="C110" s="81" t="s">
        <v>24</v>
      </c>
      <c r="D110" s="81"/>
      <c r="E110" s="17" t="s">
        <v>357</v>
      </c>
      <c r="F110" s="19">
        <v>2.52E-2</v>
      </c>
      <c r="G110" s="20">
        <v>567.5</v>
      </c>
      <c r="H110" s="20">
        <f>ROUND(ROUND(F110,8)*G110,2)</f>
        <v>14.3</v>
      </c>
    </row>
    <row r="111" spans="1:8" ht="15" customHeight="1">
      <c r="A111" s="2"/>
      <c r="B111" s="2"/>
      <c r="C111" s="2"/>
      <c r="D111" s="2"/>
      <c r="E111" s="2"/>
      <c r="F111" s="77" t="s">
        <v>346</v>
      </c>
      <c r="G111" s="77"/>
      <c r="H111" s="21">
        <f>SUM(H110:H110)</f>
        <v>14.3</v>
      </c>
    </row>
    <row r="112" spans="1:8" ht="15" customHeight="1">
      <c r="A112" s="2"/>
      <c r="B112" s="2"/>
      <c r="C112" s="2"/>
      <c r="D112" s="2"/>
      <c r="E112" s="2"/>
      <c r="F112" s="78" t="s">
        <v>347</v>
      </c>
      <c r="G112" s="78"/>
      <c r="H112" s="5">
        <f>SUM(H101,H104,H108,H111)</f>
        <v>91.49</v>
      </c>
    </row>
    <row r="113" spans="1:8" ht="9.9499999999999993" customHeight="1">
      <c r="A113" s="2"/>
      <c r="B113" s="2"/>
      <c r="C113" s="2"/>
      <c r="D113" s="2"/>
      <c r="E113" s="2"/>
      <c r="F113" s="74"/>
      <c r="G113" s="74"/>
      <c r="H113" s="74"/>
    </row>
    <row r="114" spans="1:8" ht="20.100000000000001" customHeight="1">
      <c r="A114" s="75" t="s">
        <v>810</v>
      </c>
      <c r="B114" s="75"/>
      <c r="C114" s="75"/>
      <c r="D114" s="75"/>
      <c r="E114" s="75"/>
      <c r="F114" s="75"/>
      <c r="G114" s="75"/>
      <c r="H114" s="75"/>
    </row>
    <row r="115" spans="1:8" ht="15" customHeight="1">
      <c r="A115" s="76" t="s">
        <v>419</v>
      </c>
      <c r="B115" s="76"/>
      <c r="C115" s="80" t="s">
        <v>4</v>
      </c>
      <c r="D115" s="80"/>
      <c r="E115" s="16" t="s">
        <v>322</v>
      </c>
      <c r="F115" s="16" t="s">
        <v>323</v>
      </c>
      <c r="G115" s="16" t="s">
        <v>324</v>
      </c>
      <c r="H115" s="16" t="s">
        <v>325</v>
      </c>
    </row>
    <row r="116" spans="1:8" ht="15" customHeight="1">
      <c r="A116" s="17" t="s">
        <v>420</v>
      </c>
      <c r="B116" s="18" t="s">
        <v>421</v>
      </c>
      <c r="C116" s="81" t="s">
        <v>24</v>
      </c>
      <c r="D116" s="81"/>
      <c r="E116" s="17" t="s">
        <v>422</v>
      </c>
      <c r="F116" s="19">
        <v>6</v>
      </c>
      <c r="G116" s="20">
        <v>3.73</v>
      </c>
      <c r="H116" s="20">
        <f>ROUND(ROUND(F116,8)*G116,2)</f>
        <v>22.38</v>
      </c>
    </row>
    <row r="117" spans="1:8" ht="15" customHeight="1">
      <c r="A117" s="17" t="s">
        <v>423</v>
      </c>
      <c r="B117" s="18" t="s">
        <v>424</v>
      </c>
      <c r="C117" s="81" t="s">
        <v>24</v>
      </c>
      <c r="D117" s="81"/>
      <c r="E117" s="17" t="s">
        <v>422</v>
      </c>
      <c r="F117" s="19">
        <v>6</v>
      </c>
      <c r="G117" s="20">
        <v>3.83</v>
      </c>
      <c r="H117" s="20">
        <f>ROUND(ROUND(F117,8)*G117,2)</f>
        <v>22.98</v>
      </c>
    </row>
    <row r="118" spans="1:8" ht="15" customHeight="1">
      <c r="A118" s="2"/>
      <c r="B118" s="2"/>
      <c r="C118" s="2"/>
      <c r="D118" s="2"/>
      <c r="E118" s="2"/>
      <c r="F118" s="77" t="s">
        <v>425</v>
      </c>
      <c r="G118" s="77"/>
      <c r="H118" s="21">
        <f>SUM(H116:H117)</f>
        <v>45.36</v>
      </c>
    </row>
    <row r="119" spans="1:8" ht="15" customHeight="1">
      <c r="A119" s="76" t="s">
        <v>321</v>
      </c>
      <c r="B119" s="76"/>
      <c r="C119" s="80" t="s">
        <v>4</v>
      </c>
      <c r="D119" s="80"/>
      <c r="E119" s="16" t="s">
        <v>322</v>
      </c>
      <c r="F119" s="16" t="s">
        <v>323</v>
      </c>
      <c r="G119" s="16" t="s">
        <v>324</v>
      </c>
      <c r="H119" s="16" t="s">
        <v>325</v>
      </c>
    </row>
    <row r="120" spans="1:8" ht="21" customHeight="1">
      <c r="A120" s="17" t="s">
        <v>811</v>
      </c>
      <c r="B120" s="18" t="s">
        <v>812</v>
      </c>
      <c r="C120" s="81" t="s">
        <v>24</v>
      </c>
      <c r="D120" s="81"/>
      <c r="E120" s="17" t="s">
        <v>357</v>
      </c>
      <c r="F120" s="19">
        <v>1.2</v>
      </c>
      <c r="G120" s="20">
        <v>126.57</v>
      </c>
      <c r="H120" s="20">
        <f>ROUND(ROUND(F120,8)*G120,2)</f>
        <v>151.88</v>
      </c>
    </row>
    <row r="121" spans="1:8" ht="15" customHeight="1">
      <c r="A121" s="2"/>
      <c r="B121" s="2"/>
      <c r="C121" s="2"/>
      <c r="D121" s="2"/>
      <c r="E121" s="2"/>
      <c r="F121" s="77" t="s">
        <v>335</v>
      </c>
      <c r="G121" s="77"/>
      <c r="H121" s="21">
        <f>SUM(H120:H120)</f>
        <v>151.88</v>
      </c>
    </row>
    <row r="122" spans="1:8" ht="15" customHeight="1">
      <c r="A122" s="76" t="s">
        <v>428</v>
      </c>
      <c r="B122" s="76"/>
      <c r="C122" s="80" t="s">
        <v>4</v>
      </c>
      <c r="D122" s="80"/>
      <c r="E122" s="16" t="s">
        <v>322</v>
      </c>
      <c r="F122" s="16" t="s">
        <v>323</v>
      </c>
      <c r="G122" s="16" t="s">
        <v>324</v>
      </c>
      <c r="H122" s="16" t="s">
        <v>325</v>
      </c>
    </row>
    <row r="123" spans="1:8" ht="15" customHeight="1">
      <c r="A123" s="17" t="s">
        <v>429</v>
      </c>
      <c r="B123" s="18" t="s">
        <v>430</v>
      </c>
      <c r="C123" s="81" t="s">
        <v>24</v>
      </c>
      <c r="D123" s="81"/>
      <c r="E123" s="17" t="s">
        <v>422</v>
      </c>
      <c r="F123" s="19">
        <v>6</v>
      </c>
      <c r="G123" s="20">
        <v>18.21</v>
      </c>
      <c r="H123" s="20">
        <f>ROUND(ROUND(F123,8)*G123,2)</f>
        <v>109.26</v>
      </c>
    </row>
    <row r="124" spans="1:8" ht="15" customHeight="1">
      <c r="A124" s="17" t="s">
        <v>431</v>
      </c>
      <c r="B124" s="18" t="s">
        <v>432</v>
      </c>
      <c r="C124" s="81" t="s">
        <v>24</v>
      </c>
      <c r="D124" s="81"/>
      <c r="E124" s="17" t="s">
        <v>422</v>
      </c>
      <c r="F124" s="19">
        <v>6</v>
      </c>
      <c r="G124" s="20">
        <v>13.65</v>
      </c>
      <c r="H124" s="20">
        <f>ROUND(ROUND(F124,8)*G124,2)</f>
        <v>81.900000000000006</v>
      </c>
    </row>
    <row r="125" spans="1:8" ht="15" customHeight="1">
      <c r="A125" s="2"/>
      <c r="B125" s="2"/>
      <c r="C125" s="2"/>
      <c r="D125" s="2"/>
      <c r="E125" s="2"/>
      <c r="F125" s="77" t="s">
        <v>433</v>
      </c>
      <c r="G125" s="77"/>
      <c r="H125" s="21">
        <f>SUM(H123:H124)</f>
        <v>191.16000000000003</v>
      </c>
    </row>
    <row r="126" spans="1:8" ht="15" customHeight="1">
      <c r="A126" s="76" t="s">
        <v>343</v>
      </c>
      <c r="B126" s="76"/>
      <c r="C126" s="80" t="s">
        <v>4</v>
      </c>
      <c r="D126" s="80"/>
      <c r="E126" s="16" t="s">
        <v>322</v>
      </c>
      <c r="F126" s="16" t="s">
        <v>323</v>
      </c>
      <c r="G126" s="16" t="s">
        <v>324</v>
      </c>
      <c r="H126" s="16" t="s">
        <v>325</v>
      </c>
    </row>
    <row r="127" spans="1:8" ht="29.1" customHeight="1">
      <c r="A127" s="17" t="s">
        <v>813</v>
      </c>
      <c r="B127" s="18" t="s">
        <v>814</v>
      </c>
      <c r="C127" s="81" t="s">
        <v>24</v>
      </c>
      <c r="D127" s="81"/>
      <c r="E127" s="17" t="s">
        <v>357</v>
      </c>
      <c r="F127" s="19">
        <v>0.3</v>
      </c>
      <c r="G127" s="20">
        <v>428.62</v>
      </c>
      <c r="H127" s="20">
        <f>ROUND(ROUND(F127,8)*G127,2)</f>
        <v>128.59</v>
      </c>
    </row>
    <row r="128" spans="1:8" ht="15" customHeight="1">
      <c r="A128" s="2"/>
      <c r="B128" s="2"/>
      <c r="C128" s="2"/>
      <c r="D128" s="2"/>
      <c r="E128" s="2"/>
      <c r="F128" s="77" t="s">
        <v>346</v>
      </c>
      <c r="G128" s="77"/>
      <c r="H128" s="21">
        <f>SUM(H127:H127)</f>
        <v>128.59</v>
      </c>
    </row>
    <row r="129" spans="1:8" ht="15" customHeight="1">
      <c r="A129" s="2"/>
      <c r="B129" s="2"/>
      <c r="C129" s="2"/>
      <c r="D129" s="2"/>
      <c r="E129" s="2"/>
      <c r="F129" s="78" t="s">
        <v>347</v>
      </c>
      <c r="G129" s="78"/>
      <c r="H129" s="5">
        <f>SUM(H118,H121,H125,H128)</f>
        <v>516.99</v>
      </c>
    </row>
    <row r="130" spans="1:8" ht="9.9499999999999993" customHeight="1">
      <c r="A130" s="2"/>
      <c r="B130" s="2"/>
      <c r="C130" s="2"/>
      <c r="D130" s="2"/>
      <c r="E130" s="2"/>
      <c r="F130" s="74"/>
      <c r="G130" s="74"/>
      <c r="H130" s="74"/>
    </row>
    <row r="131" spans="1:8" ht="20.100000000000001" customHeight="1">
      <c r="A131" s="75" t="s">
        <v>815</v>
      </c>
      <c r="B131" s="75"/>
      <c r="C131" s="75"/>
      <c r="D131" s="75"/>
      <c r="E131" s="75"/>
      <c r="F131" s="75"/>
      <c r="G131" s="75"/>
      <c r="H131" s="75"/>
    </row>
    <row r="132" spans="1:8" ht="15" customHeight="1">
      <c r="A132" s="76" t="s">
        <v>419</v>
      </c>
      <c r="B132" s="76"/>
      <c r="C132" s="80" t="s">
        <v>4</v>
      </c>
      <c r="D132" s="80"/>
      <c r="E132" s="16" t="s">
        <v>322</v>
      </c>
      <c r="F132" s="16" t="s">
        <v>323</v>
      </c>
      <c r="G132" s="16" t="s">
        <v>324</v>
      </c>
      <c r="H132" s="16" t="s">
        <v>325</v>
      </c>
    </row>
    <row r="133" spans="1:8" ht="15" customHeight="1">
      <c r="A133" s="17" t="s">
        <v>816</v>
      </c>
      <c r="B133" s="18" t="s">
        <v>817</v>
      </c>
      <c r="C133" s="81" t="s">
        <v>24</v>
      </c>
      <c r="D133" s="81"/>
      <c r="E133" s="17" t="s">
        <v>422</v>
      </c>
      <c r="F133" s="19">
        <v>0.3</v>
      </c>
      <c r="G133" s="20">
        <v>3.9</v>
      </c>
      <c r="H133" s="20">
        <f>ROUND(ROUND(F133,8)*G133,2)</f>
        <v>1.17</v>
      </c>
    </row>
    <row r="134" spans="1:8" ht="15" customHeight="1">
      <c r="A134" s="17" t="s">
        <v>423</v>
      </c>
      <c r="B134" s="18" t="s">
        <v>424</v>
      </c>
      <c r="C134" s="81" t="s">
        <v>24</v>
      </c>
      <c r="D134" s="81"/>
      <c r="E134" s="17" t="s">
        <v>422</v>
      </c>
      <c r="F134" s="19">
        <v>0.2</v>
      </c>
      <c r="G134" s="20">
        <v>3.83</v>
      </c>
      <c r="H134" s="20">
        <f>ROUND(ROUND(F134,8)*G134,2)</f>
        <v>0.77</v>
      </c>
    </row>
    <row r="135" spans="1:8" ht="15" customHeight="1">
      <c r="A135" s="2"/>
      <c r="B135" s="2"/>
      <c r="C135" s="2"/>
      <c r="D135" s="2"/>
      <c r="E135" s="2"/>
      <c r="F135" s="77" t="s">
        <v>425</v>
      </c>
      <c r="G135" s="77"/>
      <c r="H135" s="21">
        <f>SUM(H133:H134)</f>
        <v>1.94</v>
      </c>
    </row>
    <row r="136" spans="1:8" ht="15" customHeight="1">
      <c r="A136" s="76" t="s">
        <v>321</v>
      </c>
      <c r="B136" s="76"/>
      <c r="C136" s="80" t="s">
        <v>4</v>
      </c>
      <c r="D136" s="80"/>
      <c r="E136" s="16" t="s">
        <v>322</v>
      </c>
      <c r="F136" s="16" t="s">
        <v>323</v>
      </c>
      <c r="G136" s="16" t="s">
        <v>324</v>
      </c>
      <c r="H136" s="16" t="s">
        <v>325</v>
      </c>
    </row>
    <row r="137" spans="1:8" ht="15" customHeight="1">
      <c r="A137" s="17" t="s">
        <v>818</v>
      </c>
      <c r="B137" s="18" t="s">
        <v>819</v>
      </c>
      <c r="C137" s="81" t="s">
        <v>24</v>
      </c>
      <c r="D137" s="81"/>
      <c r="E137" s="17" t="s">
        <v>820</v>
      </c>
      <c r="F137" s="19">
        <v>0.6</v>
      </c>
      <c r="G137" s="20">
        <v>7.66</v>
      </c>
      <c r="H137" s="20">
        <f>ROUND(ROUND(F137,8)*G137,2)</f>
        <v>4.5999999999999996</v>
      </c>
    </row>
    <row r="138" spans="1:8" ht="15" customHeight="1">
      <c r="A138" s="2"/>
      <c r="B138" s="2"/>
      <c r="C138" s="2"/>
      <c r="D138" s="2"/>
      <c r="E138" s="2"/>
      <c r="F138" s="77" t="s">
        <v>335</v>
      </c>
      <c r="G138" s="77"/>
      <c r="H138" s="21">
        <f>SUM(H137:H137)</f>
        <v>4.5999999999999996</v>
      </c>
    </row>
    <row r="139" spans="1:8" ht="15" customHeight="1">
      <c r="A139" s="76" t="s">
        <v>428</v>
      </c>
      <c r="B139" s="76"/>
      <c r="C139" s="80" t="s">
        <v>4</v>
      </c>
      <c r="D139" s="80"/>
      <c r="E139" s="16" t="s">
        <v>322</v>
      </c>
      <c r="F139" s="16" t="s">
        <v>323</v>
      </c>
      <c r="G139" s="16" t="s">
        <v>324</v>
      </c>
      <c r="H139" s="16" t="s">
        <v>325</v>
      </c>
    </row>
    <row r="140" spans="1:8" ht="15" customHeight="1">
      <c r="A140" s="17" t="s">
        <v>821</v>
      </c>
      <c r="B140" s="18" t="s">
        <v>822</v>
      </c>
      <c r="C140" s="81" t="s">
        <v>24</v>
      </c>
      <c r="D140" s="81"/>
      <c r="E140" s="17" t="s">
        <v>422</v>
      </c>
      <c r="F140" s="19">
        <v>0.3</v>
      </c>
      <c r="G140" s="20">
        <v>18.21</v>
      </c>
      <c r="H140" s="20">
        <f>ROUND(ROUND(F140,8)*G140,2)</f>
        <v>5.46</v>
      </c>
    </row>
    <row r="141" spans="1:8" ht="15" customHeight="1">
      <c r="A141" s="17" t="s">
        <v>431</v>
      </c>
      <c r="B141" s="18" t="s">
        <v>432</v>
      </c>
      <c r="C141" s="81" t="s">
        <v>24</v>
      </c>
      <c r="D141" s="81"/>
      <c r="E141" s="17" t="s">
        <v>422</v>
      </c>
      <c r="F141" s="19">
        <v>0.2</v>
      </c>
      <c r="G141" s="20">
        <v>13.65</v>
      </c>
      <c r="H141" s="20">
        <f>ROUND(ROUND(F141,8)*G141,2)</f>
        <v>2.73</v>
      </c>
    </row>
    <row r="142" spans="1:8" ht="15" customHeight="1">
      <c r="A142" s="2"/>
      <c r="B142" s="2"/>
      <c r="C142" s="2"/>
      <c r="D142" s="2"/>
      <c r="E142" s="2"/>
      <c r="F142" s="77" t="s">
        <v>433</v>
      </c>
      <c r="G142" s="77"/>
      <c r="H142" s="21">
        <f>SUM(H140:H141)</f>
        <v>8.19</v>
      </c>
    </row>
    <row r="143" spans="1:8" ht="15" customHeight="1">
      <c r="A143" s="2"/>
      <c r="B143" s="2"/>
      <c r="C143" s="2"/>
      <c r="D143" s="2"/>
      <c r="E143" s="2"/>
      <c r="F143" s="78" t="s">
        <v>347</v>
      </c>
      <c r="G143" s="78"/>
      <c r="H143" s="5">
        <f>SUM(H135,H138,H142)</f>
        <v>14.729999999999999</v>
      </c>
    </row>
    <row r="144" spans="1:8" ht="9.9499999999999993" customHeight="1">
      <c r="A144" s="2"/>
      <c r="B144" s="2"/>
      <c r="C144" s="2"/>
      <c r="D144" s="2"/>
      <c r="E144" s="2"/>
      <c r="F144" s="74"/>
      <c r="G144" s="74"/>
      <c r="H144" s="74"/>
    </row>
    <row r="145" spans="1:8" ht="20.100000000000001" customHeight="1">
      <c r="A145" s="75" t="s">
        <v>823</v>
      </c>
      <c r="B145" s="75"/>
      <c r="C145" s="75"/>
      <c r="D145" s="75"/>
      <c r="E145" s="75"/>
      <c r="F145" s="75"/>
      <c r="G145" s="75"/>
      <c r="H145" s="75"/>
    </row>
    <row r="146" spans="1:8" ht="15" customHeight="1">
      <c r="A146" s="76" t="s">
        <v>419</v>
      </c>
      <c r="B146" s="76"/>
      <c r="C146" s="80" t="s">
        <v>4</v>
      </c>
      <c r="D146" s="80"/>
      <c r="E146" s="16" t="s">
        <v>322</v>
      </c>
      <c r="F146" s="16" t="s">
        <v>323</v>
      </c>
      <c r="G146" s="16" t="s">
        <v>324</v>
      </c>
      <c r="H146" s="16" t="s">
        <v>325</v>
      </c>
    </row>
    <row r="147" spans="1:8" ht="15" customHeight="1">
      <c r="A147" s="17" t="s">
        <v>423</v>
      </c>
      <c r="B147" s="18" t="s">
        <v>424</v>
      </c>
      <c r="C147" s="81" t="s">
        <v>24</v>
      </c>
      <c r="D147" s="81"/>
      <c r="E147" s="17" t="s">
        <v>422</v>
      </c>
      <c r="F147" s="19">
        <v>4</v>
      </c>
      <c r="G147" s="20">
        <v>3.83</v>
      </c>
      <c r="H147" s="20">
        <f>ROUND(ROUND(F147,8)*G147,2)</f>
        <v>15.32</v>
      </c>
    </row>
    <row r="148" spans="1:8" ht="15" customHeight="1">
      <c r="A148" s="2"/>
      <c r="B148" s="2"/>
      <c r="C148" s="2"/>
      <c r="D148" s="2"/>
      <c r="E148" s="2"/>
      <c r="F148" s="77" t="s">
        <v>425</v>
      </c>
      <c r="G148" s="77"/>
      <c r="H148" s="21">
        <f>SUM(H147:H147)</f>
        <v>15.32</v>
      </c>
    </row>
    <row r="149" spans="1:8" ht="15" customHeight="1">
      <c r="A149" s="76" t="s">
        <v>321</v>
      </c>
      <c r="B149" s="76"/>
      <c r="C149" s="80" t="s">
        <v>4</v>
      </c>
      <c r="D149" s="80"/>
      <c r="E149" s="16" t="s">
        <v>322</v>
      </c>
      <c r="F149" s="16" t="s">
        <v>323</v>
      </c>
      <c r="G149" s="16" t="s">
        <v>324</v>
      </c>
      <c r="H149" s="16" t="s">
        <v>325</v>
      </c>
    </row>
    <row r="150" spans="1:8" ht="21" customHeight="1">
      <c r="A150" s="17" t="s">
        <v>824</v>
      </c>
      <c r="B150" s="18" t="s">
        <v>825</v>
      </c>
      <c r="C150" s="81" t="s">
        <v>24</v>
      </c>
      <c r="D150" s="81"/>
      <c r="E150" s="17" t="s">
        <v>357</v>
      </c>
      <c r="F150" s="19">
        <v>1.08</v>
      </c>
      <c r="G150" s="20">
        <v>110</v>
      </c>
      <c r="H150" s="20">
        <f>ROUND(ROUND(F150,8)*G150,2)</f>
        <v>118.8</v>
      </c>
    </row>
    <row r="151" spans="1:8" ht="15" customHeight="1">
      <c r="A151" s="17" t="s">
        <v>826</v>
      </c>
      <c r="B151" s="18" t="s">
        <v>827</v>
      </c>
      <c r="C151" s="81" t="s">
        <v>24</v>
      </c>
      <c r="D151" s="81"/>
      <c r="E151" s="17" t="s">
        <v>352</v>
      </c>
      <c r="F151" s="19">
        <v>452.2</v>
      </c>
      <c r="G151" s="20">
        <v>0.8</v>
      </c>
      <c r="H151" s="20">
        <f>ROUND(ROUND(F151,8)*G151,2)</f>
        <v>361.76</v>
      </c>
    </row>
    <row r="152" spans="1:8" ht="15" customHeight="1">
      <c r="A152" s="2"/>
      <c r="B152" s="2"/>
      <c r="C152" s="2"/>
      <c r="D152" s="2"/>
      <c r="E152" s="2"/>
      <c r="F152" s="77" t="s">
        <v>335</v>
      </c>
      <c r="G152" s="77"/>
      <c r="H152" s="21">
        <f>SUM(H150:H151)</f>
        <v>480.56</v>
      </c>
    </row>
    <row r="153" spans="1:8" ht="15" customHeight="1">
      <c r="A153" s="76" t="s">
        <v>428</v>
      </c>
      <c r="B153" s="76"/>
      <c r="C153" s="80" t="s">
        <v>4</v>
      </c>
      <c r="D153" s="80"/>
      <c r="E153" s="16" t="s">
        <v>322</v>
      </c>
      <c r="F153" s="16" t="s">
        <v>323</v>
      </c>
      <c r="G153" s="16" t="s">
        <v>324</v>
      </c>
      <c r="H153" s="16" t="s">
        <v>325</v>
      </c>
    </row>
    <row r="154" spans="1:8" ht="15" customHeight="1">
      <c r="A154" s="17" t="s">
        <v>431</v>
      </c>
      <c r="B154" s="18" t="s">
        <v>432</v>
      </c>
      <c r="C154" s="81" t="s">
        <v>24</v>
      </c>
      <c r="D154" s="81"/>
      <c r="E154" s="17" t="s">
        <v>422</v>
      </c>
      <c r="F154" s="19">
        <v>4</v>
      </c>
      <c r="G154" s="20">
        <v>13.65</v>
      </c>
      <c r="H154" s="20">
        <f>ROUND(ROUND(F154,8)*G154,2)</f>
        <v>54.6</v>
      </c>
    </row>
    <row r="155" spans="1:8" ht="15" customHeight="1">
      <c r="A155" s="2"/>
      <c r="B155" s="2"/>
      <c r="C155" s="2"/>
      <c r="D155" s="2"/>
      <c r="E155" s="2"/>
      <c r="F155" s="77" t="s">
        <v>433</v>
      </c>
      <c r="G155" s="77"/>
      <c r="H155" s="21">
        <f>SUM(H154:H154)</f>
        <v>54.6</v>
      </c>
    </row>
    <row r="156" spans="1:8" ht="15" customHeight="1">
      <c r="A156" s="2"/>
      <c r="B156" s="2"/>
      <c r="C156" s="2"/>
      <c r="D156" s="2"/>
      <c r="E156" s="2"/>
      <c r="F156" s="78" t="s">
        <v>347</v>
      </c>
      <c r="G156" s="78"/>
      <c r="H156" s="5">
        <f>SUM(H148,H152,H155)</f>
        <v>550.48</v>
      </c>
    </row>
    <row r="157" spans="1:8" ht="9.9499999999999993" customHeight="1">
      <c r="A157" s="2"/>
      <c r="B157" s="2"/>
      <c r="C157" s="2"/>
      <c r="D157" s="2"/>
      <c r="E157" s="2"/>
      <c r="F157" s="74"/>
      <c r="G157" s="74"/>
      <c r="H157" s="74"/>
    </row>
    <row r="158" spans="1:8" ht="20.100000000000001" customHeight="1">
      <c r="A158" s="75" t="s">
        <v>828</v>
      </c>
      <c r="B158" s="75"/>
      <c r="C158" s="75"/>
      <c r="D158" s="75"/>
      <c r="E158" s="75"/>
      <c r="F158" s="75"/>
      <c r="G158" s="75"/>
      <c r="H158" s="75"/>
    </row>
    <row r="159" spans="1:8" ht="15" customHeight="1">
      <c r="A159" s="76" t="s">
        <v>419</v>
      </c>
      <c r="B159" s="76"/>
      <c r="C159" s="80" t="s">
        <v>4</v>
      </c>
      <c r="D159" s="80"/>
      <c r="E159" s="16" t="s">
        <v>322</v>
      </c>
      <c r="F159" s="16" t="s">
        <v>323</v>
      </c>
      <c r="G159" s="16" t="s">
        <v>324</v>
      </c>
      <c r="H159" s="16" t="s">
        <v>325</v>
      </c>
    </row>
    <row r="160" spans="1:8" ht="15" customHeight="1">
      <c r="A160" s="17" t="s">
        <v>423</v>
      </c>
      <c r="B160" s="18" t="s">
        <v>424</v>
      </c>
      <c r="C160" s="81" t="s">
        <v>24</v>
      </c>
      <c r="D160" s="81"/>
      <c r="E160" s="17" t="s">
        <v>422</v>
      </c>
      <c r="F160" s="19">
        <v>4</v>
      </c>
      <c r="G160" s="20">
        <v>3.83</v>
      </c>
      <c r="H160" s="20">
        <f>ROUND(ROUND(F160,8)*G160,2)</f>
        <v>15.32</v>
      </c>
    </row>
    <row r="161" spans="1:8" ht="15" customHeight="1">
      <c r="A161" s="2"/>
      <c r="B161" s="2"/>
      <c r="C161" s="2"/>
      <c r="D161" s="2"/>
      <c r="E161" s="2"/>
      <c r="F161" s="77" t="s">
        <v>425</v>
      </c>
      <c r="G161" s="77"/>
      <c r="H161" s="21">
        <f>SUM(H160:H160)</f>
        <v>15.32</v>
      </c>
    </row>
    <row r="162" spans="1:8" ht="15" customHeight="1">
      <c r="A162" s="76" t="s">
        <v>321</v>
      </c>
      <c r="B162" s="76"/>
      <c r="C162" s="80" t="s">
        <v>4</v>
      </c>
      <c r="D162" s="80"/>
      <c r="E162" s="16" t="s">
        <v>322</v>
      </c>
      <c r="F162" s="16" t="s">
        <v>323</v>
      </c>
      <c r="G162" s="16" t="s">
        <v>324</v>
      </c>
      <c r="H162" s="16" t="s">
        <v>325</v>
      </c>
    </row>
    <row r="163" spans="1:8" ht="21" customHeight="1">
      <c r="A163" s="17" t="s">
        <v>824</v>
      </c>
      <c r="B163" s="18" t="s">
        <v>825</v>
      </c>
      <c r="C163" s="81" t="s">
        <v>24</v>
      </c>
      <c r="D163" s="81"/>
      <c r="E163" s="17" t="s">
        <v>357</v>
      </c>
      <c r="F163" s="19">
        <v>1.08</v>
      </c>
      <c r="G163" s="20">
        <v>110</v>
      </c>
      <c r="H163" s="20">
        <f>ROUND(ROUND(F163,8)*G163,2)</f>
        <v>118.8</v>
      </c>
    </row>
    <row r="164" spans="1:8" ht="15" customHeight="1">
      <c r="A164" s="17" t="s">
        <v>826</v>
      </c>
      <c r="B164" s="18" t="s">
        <v>827</v>
      </c>
      <c r="C164" s="81" t="s">
        <v>24</v>
      </c>
      <c r="D164" s="81"/>
      <c r="E164" s="17" t="s">
        <v>352</v>
      </c>
      <c r="F164" s="19">
        <v>452.2</v>
      </c>
      <c r="G164" s="20">
        <v>0.8</v>
      </c>
      <c r="H164" s="20">
        <f>ROUND(ROUND(F164,8)*G164,2)</f>
        <v>361.76</v>
      </c>
    </row>
    <row r="165" spans="1:8" ht="21" customHeight="1">
      <c r="A165" s="17" t="s">
        <v>829</v>
      </c>
      <c r="B165" s="18" t="s">
        <v>830</v>
      </c>
      <c r="C165" s="81" t="s">
        <v>24</v>
      </c>
      <c r="D165" s="81"/>
      <c r="E165" s="17" t="s">
        <v>352</v>
      </c>
      <c r="F165" s="19">
        <v>20</v>
      </c>
      <c r="G165" s="20">
        <v>7.36</v>
      </c>
      <c r="H165" s="20">
        <f>ROUND(ROUND(F165,8)*G165,2)</f>
        <v>147.19999999999999</v>
      </c>
    </row>
    <row r="166" spans="1:8" ht="15" customHeight="1">
      <c r="A166" s="2"/>
      <c r="B166" s="2"/>
      <c r="C166" s="2"/>
      <c r="D166" s="2"/>
      <c r="E166" s="2"/>
      <c r="F166" s="77" t="s">
        <v>335</v>
      </c>
      <c r="G166" s="77"/>
      <c r="H166" s="21">
        <f>SUM(H163:H165)</f>
        <v>627.76</v>
      </c>
    </row>
    <row r="167" spans="1:8" ht="15" customHeight="1">
      <c r="A167" s="76" t="s">
        <v>428</v>
      </c>
      <c r="B167" s="76"/>
      <c r="C167" s="80" t="s">
        <v>4</v>
      </c>
      <c r="D167" s="80"/>
      <c r="E167" s="16" t="s">
        <v>322</v>
      </c>
      <c r="F167" s="16" t="s">
        <v>323</v>
      </c>
      <c r="G167" s="16" t="s">
        <v>324</v>
      </c>
      <c r="H167" s="16" t="s">
        <v>325</v>
      </c>
    </row>
    <row r="168" spans="1:8" ht="15" customHeight="1">
      <c r="A168" s="17" t="s">
        <v>431</v>
      </c>
      <c r="B168" s="18" t="s">
        <v>432</v>
      </c>
      <c r="C168" s="81" t="s">
        <v>24</v>
      </c>
      <c r="D168" s="81"/>
      <c r="E168" s="17" t="s">
        <v>422</v>
      </c>
      <c r="F168" s="19">
        <v>4</v>
      </c>
      <c r="G168" s="20">
        <v>13.65</v>
      </c>
      <c r="H168" s="20">
        <f>ROUND(ROUND(F168,8)*G168,2)</f>
        <v>54.6</v>
      </c>
    </row>
    <row r="169" spans="1:8" ht="15" customHeight="1">
      <c r="A169" s="2"/>
      <c r="B169" s="2"/>
      <c r="C169" s="2"/>
      <c r="D169" s="2"/>
      <c r="E169" s="2"/>
      <c r="F169" s="77" t="s">
        <v>433</v>
      </c>
      <c r="G169" s="77"/>
      <c r="H169" s="21">
        <f>SUM(H168:H168)</f>
        <v>54.6</v>
      </c>
    </row>
    <row r="170" spans="1:8" ht="15" customHeight="1">
      <c r="A170" s="2"/>
      <c r="B170" s="2"/>
      <c r="C170" s="2"/>
      <c r="D170" s="2"/>
      <c r="E170" s="2"/>
      <c r="F170" s="78" t="s">
        <v>347</v>
      </c>
      <c r="G170" s="78"/>
      <c r="H170" s="5">
        <f>SUM(H161,H166,H169)</f>
        <v>697.68000000000006</v>
      </c>
    </row>
    <row r="171" spans="1:8" ht="9.9499999999999993" customHeight="1">
      <c r="A171" s="2"/>
      <c r="B171" s="2"/>
      <c r="C171" s="2"/>
      <c r="D171" s="2"/>
      <c r="E171" s="2"/>
      <c r="F171" s="74"/>
      <c r="G171" s="74"/>
      <c r="H171" s="74"/>
    </row>
    <row r="172" spans="1:8" ht="20.100000000000001" customHeight="1">
      <c r="A172" s="75" t="s">
        <v>831</v>
      </c>
      <c r="B172" s="75"/>
      <c r="C172" s="75"/>
      <c r="D172" s="75"/>
      <c r="E172" s="75"/>
      <c r="F172" s="75"/>
      <c r="G172" s="75"/>
      <c r="H172" s="75"/>
    </row>
    <row r="173" spans="1:8" ht="15" customHeight="1">
      <c r="A173" s="76" t="s">
        <v>419</v>
      </c>
      <c r="B173" s="76"/>
      <c r="C173" s="80" t="s">
        <v>4</v>
      </c>
      <c r="D173" s="80"/>
      <c r="E173" s="16" t="s">
        <v>322</v>
      </c>
      <c r="F173" s="16" t="s">
        <v>323</v>
      </c>
      <c r="G173" s="16" t="s">
        <v>324</v>
      </c>
      <c r="H173" s="16" t="s">
        <v>325</v>
      </c>
    </row>
    <row r="174" spans="1:8" ht="15" customHeight="1">
      <c r="A174" s="17" t="s">
        <v>423</v>
      </c>
      <c r="B174" s="18" t="s">
        <v>424</v>
      </c>
      <c r="C174" s="81" t="s">
        <v>24</v>
      </c>
      <c r="D174" s="81"/>
      <c r="E174" s="17" t="s">
        <v>422</v>
      </c>
      <c r="F174" s="19">
        <v>4</v>
      </c>
      <c r="G174" s="20">
        <v>3.83</v>
      </c>
      <c r="H174" s="20">
        <f>ROUND(ROUND(F174,8)*G174,2)</f>
        <v>15.32</v>
      </c>
    </row>
    <row r="175" spans="1:8" ht="15" customHeight="1">
      <c r="A175" s="2"/>
      <c r="B175" s="2"/>
      <c r="C175" s="2"/>
      <c r="D175" s="2"/>
      <c r="E175" s="2"/>
      <c r="F175" s="77" t="s">
        <v>425</v>
      </c>
      <c r="G175" s="77"/>
      <c r="H175" s="21">
        <f>SUM(H174:H174)</f>
        <v>15.32</v>
      </c>
    </row>
    <row r="176" spans="1:8" ht="15" customHeight="1">
      <c r="A176" s="76" t="s">
        <v>321</v>
      </c>
      <c r="B176" s="76"/>
      <c r="C176" s="80" t="s">
        <v>4</v>
      </c>
      <c r="D176" s="80"/>
      <c r="E176" s="16" t="s">
        <v>322</v>
      </c>
      <c r="F176" s="16" t="s">
        <v>323</v>
      </c>
      <c r="G176" s="16" t="s">
        <v>324</v>
      </c>
      <c r="H176" s="16" t="s">
        <v>325</v>
      </c>
    </row>
    <row r="177" spans="1:8" ht="21" customHeight="1">
      <c r="A177" s="17" t="s">
        <v>824</v>
      </c>
      <c r="B177" s="18" t="s">
        <v>825</v>
      </c>
      <c r="C177" s="81" t="s">
        <v>24</v>
      </c>
      <c r="D177" s="81"/>
      <c r="E177" s="17" t="s">
        <v>357</v>
      </c>
      <c r="F177" s="19">
        <v>1.08</v>
      </c>
      <c r="G177" s="20">
        <v>110</v>
      </c>
      <c r="H177" s="20">
        <f>ROUND(ROUND(F177,8)*G177,2)</f>
        <v>118.8</v>
      </c>
    </row>
    <row r="178" spans="1:8" ht="15" customHeight="1">
      <c r="A178" s="17" t="s">
        <v>826</v>
      </c>
      <c r="B178" s="18" t="s">
        <v>827</v>
      </c>
      <c r="C178" s="81" t="s">
        <v>24</v>
      </c>
      <c r="D178" s="81"/>
      <c r="E178" s="17" t="s">
        <v>352</v>
      </c>
      <c r="F178" s="19">
        <v>300</v>
      </c>
      <c r="G178" s="20">
        <v>0.8</v>
      </c>
      <c r="H178" s="20">
        <f>ROUND(ROUND(F178,8)*G178,2)</f>
        <v>240</v>
      </c>
    </row>
    <row r="179" spans="1:8" ht="15" customHeight="1">
      <c r="A179" s="2"/>
      <c r="B179" s="2"/>
      <c r="C179" s="2"/>
      <c r="D179" s="2"/>
      <c r="E179" s="2"/>
      <c r="F179" s="77" t="s">
        <v>335</v>
      </c>
      <c r="G179" s="77"/>
      <c r="H179" s="21">
        <f>SUM(H177:H178)</f>
        <v>358.8</v>
      </c>
    </row>
    <row r="180" spans="1:8" ht="15" customHeight="1">
      <c r="A180" s="76" t="s">
        <v>428</v>
      </c>
      <c r="B180" s="76"/>
      <c r="C180" s="80" t="s">
        <v>4</v>
      </c>
      <c r="D180" s="80"/>
      <c r="E180" s="16" t="s">
        <v>322</v>
      </c>
      <c r="F180" s="16" t="s">
        <v>323</v>
      </c>
      <c r="G180" s="16" t="s">
        <v>324</v>
      </c>
      <c r="H180" s="16" t="s">
        <v>325</v>
      </c>
    </row>
    <row r="181" spans="1:8" ht="15" customHeight="1">
      <c r="A181" s="17" t="s">
        <v>431</v>
      </c>
      <c r="B181" s="18" t="s">
        <v>432</v>
      </c>
      <c r="C181" s="81" t="s">
        <v>24</v>
      </c>
      <c r="D181" s="81"/>
      <c r="E181" s="17" t="s">
        <v>422</v>
      </c>
      <c r="F181" s="19">
        <v>4</v>
      </c>
      <c r="G181" s="20">
        <v>13.65</v>
      </c>
      <c r="H181" s="20">
        <f>ROUND(ROUND(F181,8)*G181,2)</f>
        <v>54.6</v>
      </c>
    </row>
    <row r="182" spans="1:8" ht="15" customHeight="1">
      <c r="A182" s="2"/>
      <c r="B182" s="2"/>
      <c r="C182" s="2"/>
      <c r="D182" s="2"/>
      <c r="E182" s="2"/>
      <c r="F182" s="77" t="s">
        <v>433</v>
      </c>
      <c r="G182" s="77"/>
      <c r="H182" s="21">
        <f>SUM(H181:H181)</f>
        <v>54.6</v>
      </c>
    </row>
    <row r="183" spans="1:8" ht="15" customHeight="1">
      <c r="A183" s="2"/>
      <c r="B183" s="2"/>
      <c r="C183" s="2"/>
      <c r="D183" s="2"/>
      <c r="E183" s="2"/>
      <c r="F183" s="78" t="s">
        <v>347</v>
      </c>
      <c r="G183" s="78"/>
      <c r="H183" s="5">
        <f>SUM(H175,H179,H182)</f>
        <v>428.72</v>
      </c>
    </row>
    <row r="184" spans="1:8" ht="9.9499999999999993" customHeight="1">
      <c r="A184" s="2"/>
      <c r="B184" s="2"/>
      <c r="C184" s="2"/>
      <c r="D184" s="2"/>
      <c r="E184" s="2"/>
      <c r="F184" s="74"/>
      <c r="G184" s="74"/>
      <c r="H184" s="74"/>
    </row>
    <row r="185" spans="1:8" ht="20.100000000000001" customHeight="1">
      <c r="A185" s="75" t="s">
        <v>832</v>
      </c>
      <c r="B185" s="75"/>
      <c r="C185" s="75"/>
      <c r="D185" s="75"/>
      <c r="E185" s="75"/>
      <c r="F185" s="75"/>
      <c r="G185" s="75"/>
      <c r="H185" s="75"/>
    </row>
    <row r="186" spans="1:8" ht="15" customHeight="1">
      <c r="A186" s="76" t="s">
        <v>419</v>
      </c>
      <c r="B186" s="76"/>
      <c r="C186" s="80" t="s">
        <v>4</v>
      </c>
      <c r="D186" s="80"/>
      <c r="E186" s="16" t="s">
        <v>322</v>
      </c>
      <c r="F186" s="16" t="s">
        <v>323</v>
      </c>
      <c r="G186" s="16" t="s">
        <v>324</v>
      </c>
      <c r="H186" s="16" t="s">
        <v>325</v>
      </c>
    </row>
    <row r="187" spans="1:8" ht="15" customHeight="1">
      <c r="A187" s="17" t="s">
        <v>423</v>
      </c>
      <c r="B187" s="18" t="s">
        <v>424</v>
      </c>
      <c r="C187" s="81" t="s">
        <v>24</v>
      </c>
      <c r="D187" s="81"/>
      <c r="E187" s="17" t="s">
        <v>422</v>
      </c>
      <c r="F187" s="19">
        <v>4</v>
      </c>
      <c r="G187" s="20">
        <v>3.83</v>
      </c>
      <c r="H187" s="20">
        <f>ROUND(ROUND(F187,8)*G187,2)</f>
        <v>15.32</v>
      </c>
    </row>
    <row r="188" spans="1:8" ht="15" customHeight="1">
      <c r="A188" s="2"/>
      <c r="B188" s="2"/>
      <c r="C188" s="2"/>
      <c r="D188" s="2"/>
      <c r="E188" s="2"/>
      <c r="F188" s="77" t="s">
        <v>425</v>
      </c>
      <c r="G188" s="77"/>
      <c r="H188" s="21">
        <f>SUM(H187:H187)</f>
        <v>15.32</v>
      </c>
    </row>
    <row r="189" spans="1:8" ht="15" customHeight="1">
      <c r="A189" s="76" t="s">
        <v>321</v>
      </c>
      <c r="B189" s="76"/>
      <c r="C189" s="80" t="s">
        <v>4</v>
      </c>
      <c r="D189" s="80"/>
      <c r="E189" s="16" t="s">
        <v>322</v>
      </c>
      <c r="F189" s="16" t="s">
        <v>323</v>
      </c>
      <c r="G189" s="16" t="s">
        <v>324</v>
      </c>
      <c r="H189" s="16" t="s">
        <v>325</v>
      </c>
    </row>
    <row r="190" spans="1:8" ht="21" customHeight="1">
      <c r="A190" s="17" t="s">
        <v>833</v>
      </c>
      <c r="B190" s="18" t="s">
        <v>834</v>
      </c>
      <c r="C190" s="81" t="s">
        <v>24</v>
      </c>
      <c r="D190" s="81"/>
      <c r="E190" s="17" t="s">
        <v>357</v>
      </c>
      <c r="F190" s="19">
        <v>1.216</v>
      </c>
      <c r="G190" s="20">
        <v>111.43</v>
      </c>
      <c r="H190" s="20">
        <f>ROUND(ROUND(F190,8)*G190,2)</f>
        <v>135.5</v>
      </c>
    </row>
    <row r="191" spans="1:8" ht="15" customHeight="1">
      <c r="A191" s="17" t="s">
        <v>835</v>
      </c>
      <c r="B191" s="18" t="s">
        <v>836</v>
      </c>
      <c r="C191" s="81" t="s">
        <v>24</v>
      </c>
      <c r="D191" s="81"/>
      <c r="E191" s="17" t="s">
        <v>352</v>
      </c>
      <c r="F191" s="19">
        <v>182</v>
      </c>
      <c r="G191" s="20">
        <v>1.19</v>
      </c>
      <c r="H191" s="20">
        <f>ROUND(ROUND(F191,8)*G191,2)</f>
        <v>216.58</v>
      </c>
    </row>
    <row r="192" spans="1:8" ht="15" customHeight="1">
      <c r="A192" s="17" t="s">
        <v>826</v>
      </c>
      <c r="B192" s="18" t="s">
        <v>827</v>
      </c>
      <c r="C192" s="81" t="s">
        <v>24</v>
      </c>
      <c r="D192" s="81"/>
      <c r="E192" s="17" t="s">
        <v>352</v>
      </c>
      <c r="F192" s="19">
        <v>182</v>
      </c>
      <c r="G192" s="20">
        <v>0.8</v>
      </c>
      <c r="H192" s="20">
        <f>ROUND(ROUND(F192,8)*G192,2)</f>
        <v>145.6</v>
      </c>
    </row>
    <row r="193" spans="1:8" ht="15" customHeight="1">
      <c r="A193" s="2"/>
      <c r="B193" s="2"/>
      <c r="C193" s="2"/>
      <c r="D193" s="2"/>
      <c r="E193" s="2"/>
      <c r="F193" s="77" t="s">
        <v>335</v>
      </c>
      <c r="G193" s="77"/>
      <c r="H193" s="21">
        <f>SUM(H190:H192)</f>
        <v>497.68000000000006</v>
      </c>
    </row>
    <row r="194" spans="1:8" ht="15" customHeight="1">
      <c r="A194" s="76" t="s">
        <v>428</v>
      </c>
      <c r="B194" s="76"/>
      <c r="C194" s="80" t="s">
        <v>4</v>
      </c>
      <c r="D194" s="80"/>
      <c r="E194" s="16" t="s">
        <v>322</v>
      </c>
      <c r="F194" s="16" t="s">
        <v>323</v>
      </c>
      <c r="G194" s="16" t="s">
        <v>324</v>
      </c>
      <c r="H194" s="16" t="s">
        <v>325</v>
      </c>
    </row>
    <row r="195" spans="1:8" ht="15" customHeight="1">
      <c r="A195" s="17" t="s">
        <v>431</v>
      </c>
      <c r="B195" s="18" t="s">
        <v>432</v>
      </c>
      <c r="C195" s="81" t="s">
        <v>24</v>
      </c>
      <c r="D195" s="81"/>
      <c r="E195" s="17" t="s">
        <v>422</v>
      </c>
      <c r="F195" s="19">
        <v>4</v>
      </c>
      <c r="G195" s="20">
        <v>13.65</v>
      </c>
      <c r="H195" s="20">
        <f>ROUND(ROUND(F195,8)*G195,2)</f>
        <v>54.6</v>
      </c>
    </row>
    <row r="196" spans="1:8" ht="15" customHeight="1">
      <c r="A196" s="2"/>
      <c r="B196" s="2"/>
      <c r="C196" s="2"/>
      <c r="D196" s="2"/>
      <c r="E196" s="2"/>
      <c r="F196" s="77" t="s">
        <v>433</v>
      </c>
      <c r="G196" s="77"/>
      <c r="H196" s="21">
        <f>SUM(H195:H195)</f>
        <v>54.6</v>
      </c>
    </row>
    <row r="197" spans="1:8" ht="15" customHeight="1">
      <c r="A197" s="2"/>
      <c r="B197" s="2"/>
      <c r="C197" s="2"/>
      <c r="D197" s="2"/>
      <c r="E197" s="2"/>
      <c r="F197" s="78" t="s">
        <v>347</v>
      </c>
      <c r="G197" s="78"/>
      <c r="H197" s="5">
        <f>SUM(H188,H193,H196)</f>
        <v>567.60000000000014</v>
      </c>
    </row>
    <row r="198" spans="1:8" ht="9.9499999999999993" customHeight="1">
      <c r="A198" s="2"/>
      <c r="B198" s="2"/>
      <c r="C198" s="2"/>
      <c r="D198" s="2"/>
      <c r="E198" s="2"/>
      <c r="F198" s="74"/>
      <c r="G198" s="74"/>
      <c r="H198" s="74"/>
    </row>
    <row r="199" spans="1:8" ht="20.100000000000001" customHeight="1">
      <c r="A199" s="75" t="s">
        <v>837</v>
      </c>
      <c r="B199" s="75"/>
      <c r="C199" s="75"/>
      <c r="D199" s="75"/>
      <c r="E199" s="75"/>
      <c r="F199" s="75"/>
      <c r="G199" s="75"/>
      <c r="H199" s="75"/>
    </row>
    <row r="200" spans="1:8" ht="15" customHeight="1">
      <c r="A200" s="76" t="s">
        <v>419</v>
      </c>
      <c r="B200" s="76"/>
      <c r="C200" s="80" t="s">
        <v>4</v>
      </c>
      <c r="D200" s="80"/>
      <c r="E200" s="16" t="s">
        <v>322</v>
      </c>
      <c r="F200" s="16" t="s">
        <v>323</v>
      </c>
      <c r="G200" s="16" t="s">
        <v>324</v>
      </c>
      <c r="H200" s="16" t="s">
        <v>325</v>
      </c>
    </row>
    <row r="201" spans="1:8" ht="15" customHeight="1">
      <c r="A201" s="17" t="s">
        <v>423</v>
      </c>
      <c r="B201" s="18" t="s">
        <v>424</v>
      </c>
      <c r="C201" s="81" t="s">
        <v>24</v>
      </c>
      <c r="D201" s="81"/>
      <c r="E201" s="17" t="s">
        <v>422</v>
      </c>
      <c r="F201" s="19">
        <v>3</v>
      </c>
      <c r="G201" s="20">
        <v>3.83</v>
      </c>
      <c r="H201" s="20">
        <f>ROUND(ROUND(F201,8)*G201,2)</f>
        <v>11.49</v>
      </c>
    </row>
    <row r="202" spans="1:8" ht="15" customHeight="1">
      <c r="A202" s="2"/>
      <c r="B202" s="2"/>
      <c r="C202" s="2"/>
      <c r="D202" s="2"/>
      <c r="E202" s="2"/>
      <c r="F202" s="77" t="s">
        <v>425</v>
      </c>
      <c r="G202" s="77"/>
      <c r="H202" s="21">
        <f>SUM(H201:H201)</f>
        <v>11.49</v>
      </c>
    </row>
    <row r="203" spans="1:8" ht="15" customHeight="1">
      <c r="A203" s="76" t="s">
        <v>321</v>
      </c>
      <c r="B203" s="76"/>
      <c r="C203" s="80" t="s">
        <v>4</v>
      </c>
      <c r="D203" s="80"/>
      <c r="E203" s="16" t="s">
        <v>322</v>
      </c>
      <c r="F203" s="16" t="s">
        <v>323</v>
      </c>
      <c r="G203" s="16" t="s">
        <v>324</v>
      </c>
      <c r="H203" s="16" t="s">
        <v>325</v>
      </c>
    </row>
    <row r="204" spans="1:8" ht="21" customHeight="1">
      <c r="A204" s="17" t="s">
        <v>838</v>
      </c>
      <c r="B204" s="18" t="s">
        <v>839</v>
      </c>
      <c r="C204" s="81" t="s">
        <v>24</v>
      </c>
      <c r="D204" s="81"/>
      <c r="E204" s="17" t="s">
        <v>357</v>
      </c>
      <c r="F204" s="19">
        <v>1.2</v>
      </c>
      <c r="G204" s="20">
        <v>110</v>
      </c>
      <c r="H204" s="20">
        <f>ROUND(ROUND(F204,8)*G204,2)</f>
        <v>132</v>
      </c>
    </row>
    <row r="205" spans="1:8" ht="15" customHeight="1">
      <c r="A205" s="2"/>
      <c r="B205" s="2"/>
      <c r="C205" s="2"/>
      <c r="D205" s="2"/>
      <c r="E205" s="2"/>
      <c r="F205" s="77" t="s">
        <v>335</v>
      </c>
      <c r="G205" s="77"/>
      <c r="H205" s="21">
        <f>SUM(H204:H204)</f>
        <v>132</v>
      </c>
    </row>
    <row r="206" spans="1:8" ht="15" customHeight="1">
      <c r="A206" s="76" t="s">
        <v>428</v>
      </c>
      <c r="B206" s="76"/>
      <c r="C206" s="80" t="s">
        <v>4</v>
      </c>
      <c r="D206" s="80"/>
      <c r="E206" s="16" t="s">
        <v>322</v>
      </c>
      <c r="F206" s="16" t="s">
        <v>323</v>
      </c>
      <c r="G206" s="16" t="s">
        <v>324</v>
      </c>
      <c r="H206" s="16" t="s">
        <v>325</v>
      </c>
    </row>
    <row r="207" spans="1:8" ht="15" customHeight="1">
      <c r="A207" s="17" t="s">
        <v>431</v>
      </c>
      <c r="B207" s="18" t="s">
        <v>432</v>
      </c>
      <c r="C207" s="81" t="s">
        <v>24</v>
      </c>
      <c r="D207" s="81"/>
      <c r="E207" s="17" t="s">
        <v>422</v>
      </c>
      <c r="F207" s="19">
        <v>3</v>
      </c>
      <c r="G207" s="20">
        <v>13.65</v>
      </c>
      <c r="H207" s="20">
        <f>ROUND(ROUND(F207,8)*G207,2)</f>
        <v>40.950000000000003</v>
      </c>
    </row>
    <row r="208" spans="1:8" ht="15" customHeight="1">
      <c r="A208" s="2"/>
      <c r="B208" s="2"/>
      <c r="C208" s="2"/>
      <c r="D208" s="2"/>
      <c r="E208" s="2"/>
      <c r="F208" s="77" t="s">
        <v>433</v>
      </c>
      <c r="G208" s="77"/>
      <c r="H208" s="21">
        <f>SUM(H207:H207)</f>
        <v>40.950000000000003</v>
      </c>
    </row>
    <row r="209" spans="1:8" ht="15" customHeight="1">
      <c r="A209" s="2"/>
      <c r="B209" s="2"/>
      <c r="C209" s="2"/>
      <c r="D209" s="2"/>
      <c r="E209" s="2"/>
      <c r="F209" s="78" t="s">
        <v>347</v>
      </c>
      <c r="G209" s="78"/>
      <c r="H209" s="5">
        <f>SUM(H202,H205,H208)</f>
        <v>184.44</v>
      </c>
    </row>
    <row r="210" spans="1:8" ht="9.9499999999999993" customHeight="1">
      <c r="A210" s="2"/>
      <c r="B210" s="2"/>
      <c r="C210" s="2"/>
      <c r="D210" s="2"/>
      <c r="E210" s="2"/>
      <c r="F210" s="74"/>
      <c r="G210" s="74"/>
      <c r="H210" s="74"/>
    </row>
    <row r="211" spans="1:8" ht="20.100000000000001" customHeight="1">
      <c r="A211" s="75" t="s">
        <v>840</v>
      </c>
      <c r="B211" s="75"/>
      <c r="C211" s="75"/>
      <c r="D211" s="75"/>
      <c r="E211" s="75"/>
      <c r="F211" s="75"/>
      <c r="G211" s="75"/>
      <c r="H211" s="75"/>
    </row>
    <row r="212" spans="1:8" ht="15" customHeight="1">
      <c r="A212" s="76" t="s">
        <v>419</v>
      </c>
      <c r="B212" s="76"/>
      <c r="C212" s="80" t="s">
        <v>4</v>
      </c>
      <c r="D212" s="80"/>
      <c r="E212" s="16" t="s">
        <v>322</v>
      </c>
      <c r="F212" s="16" t="s">
        <v>323</v>
      </c>
      <c r="G212" s="16" t="s">
        <v>324</v>
      </c>
      <c r="H212" s="16" t="s">
        <v>325</v>
      </c>
    </row>
    <row r="213" spans="1:8" ht="15" customHeight="1">
      <c r="A213" s="17" t="s">
        <v>841</v>
      </c>
      <c r="B213" s="18" t="s">
        <v>842</v>
      </c>
      <c r="C213" s="81" t="s">
        <v>24</v>
      </c>
      <c r="D213" s="81"/>
      <c r="E213" s="17" t="s">
        <v>422</v>
      </c>
      <c r="F213" s="19">
        <v>0.08</v>
      </c>
      <c r="G213" s="20">
        <v>3.65</v>
      </c>
      <c r="H213" s="20">
        <f>ROUND(ROUND(F213,8)*G213,2)</f>
        <v>0.28999999999999998</v>
      </c>
    </row>
    <row r="214" spans="1:8" ht="15" customHeight="1">
      <c r="A214" s="17" t="s">
        <v>423</v>
      </c>
      <c r="B214" s="18" t="s">
        <v>424</v>
      </c>
      <c r="C214" s="81" t="s">
        <v>24</v>
      </c>
      <c r="D214" s="81"/>
      <c r="E214" s="17" t="s">
        <v>422</v>
      </c>
      <c r="F214" s="19">
        <v>0.08</v>
      </c>
      <c r="G214" s="20">
        <v>3.83</v>
      </c>
      <c r="H214" s="20">
        <f>ROUND(ROUND(F214,8)*G214,2)</f>
        <v>0.31</v>
      </c>
    </row>
    <row r="215" spans="1:8" ht="15" customHeight="1">
      <c r="A215" s="2"/>
      <c r="B215" s="2"/>
      <c r="C215" s="2"/>
      <c r="D215" s="2"/>
      <c r="E215" s="2"/>
      <c r="F215" s="77" t="s">
        <v>425</v>
      </c>
      <c r="G215" s="77"/>
      <c r="H215" s="21">
        <f>SUM(H213:H214)</f>
        <v>0.6</v>
      </c>
    </row>
    <row r="216" spans="1:8" ht="15" customHeight="1">
      <c r="A216" s="76" t="s">
        <v>321</v>
      </c>
      <c r="B216" s="76"/>
      <c r="C216" s="80" t="s">
        <v>4</v>
      </c>
      <c r="D216" s="80"/>
      <c r="E216" s="16" t="s">
        <v>322</v>
      </c>
      <c r="F216" s="16" t="s">
        <v>323</v>
      </c>
      <c r="G216" s="16" t="s">
        <v>324</v>
      </c>
      <c r="H216" s="16" t="s">
        <v>325</v>
      </c>
    </row>
    <row r="217" spans="1:8" ht="15" customHeight="1">
      <c r="A217" s="17" t="s">
        <v>843</v>
      </c>
      <c r="B217" s="18" t="s">
        <v>844</v>
      </c>
      <c r="C217" s="81" t="s">
        <v>24</v>
      </c>
      <c r="D217" s="81"/>
      <c r="E217" s="17" t="s">
        <v>352</v>
      </c>
      <c r="F217" s="19">
        <v>1</v>
      </c>
      <c r="G217" s="20">
        <v>8.65</v>
      </c>
      <c r="H217" s="20">
        <f>ROUND(ROUND(F217,8)*G217,2)</f>
        <v>8.65</v>
      </c>
    </row>
    <row r="218" spans="1:8" ht="21" customHeight="1">
      <c r="A218" s="17" t="s">
        <v>845</v>
      </c>
      <c r="B218" s="18" t="s">
        <v>846</v>
      </c>
      <c r="C218" s="81" t="s">
        <v>24</v>
      </c>
      <c r="D218" s="81"/>
      <c r="E218" s="17" t="s">
        <v>352</v>
      </c>
      <c r="F218" s="19">
        <v>0.02</v>
      </c>
      <c r="G218" s="20">
        <v>26.9</v>
      </c>
      <c r="H218" s="20">
        <f>ROUND(ROUND(F218,8)*G218,2)</f>
        <v>0.54</v>
      </c>
    </row>
    <row r="219" spans="1:8" ht="29.1" customHeight="1">
      <c r="A219" s="17" t="s">
        <v>847</v>
      </c>
      <c r="B219" s="18" t="s">
        <v>848</v>
      </c>
      <c r="C219" s="81" t="s">
        <v>24</v>
      </c>
      <c r="D219" s="81"/>
      <c r="E219" s="17" t="s">
        <v>78</v>
      </c>
      <c r="F219" s="19">
        <v>0.4</v>
      </c>
      <c r="G219" s="20">
        <v>0.22</v>
      </c>
      <c r="H219" s="20">
        <f>ROUND(ROUND(F219,8)*G219,2)</f>
        <v>0.09</v>
      </c>
    </row>
    <row r="220" spans="1:8" ht="29.1" customHeight="1">
      <c r="A220" s="17" t="s">
        <v>849</v>
      </c>
      <c r="B220" s="18" t="s">
        <v>850</v>
      </c>
      <c r="C220" s="81" t="s">
        <v>24</v>
      </c>
      <c r="D220" s="81"/>
      <c r="E220" s="17" t="s">
        <v>78</v>
      </c>
      <c r="F220" s="19">
        <v>0.4</v>
      </c>
      <c r="G220" s="20">
        <v>0.35</v>
      </c>
      <c r="H220" s="20">
        <f>ROUND(ROUND(F220,8)*G220,2)</f>
        <v>0.14000000000000001</v>
      </c>
    </row>
    <row r="221" spans="1:8" ht="15" customHeight="1">
      <c r="A221" s="2"/>
      <c r="B221" s="2"/>
      <c r="C221" s="2"/>
      <c r="D221" s="2"/>
      <c r="E221" s="2"/>
      <c r="F221" s="77" t="s">
        <v>335</v>
      </c>
      <c r="G221" s="77"/>
      <c r="H221" s="21">
        <f>SUM(H217:H220)</f>
        <v>9.4200000000000017</v>
      </c>
    </row>
    <row r="222" spans="1:8" ht="15" customHeight="1">
      <c r="A222" s="76" t="s">
        <v>428</v>
      </c>
      <c r="B222" s="76"/>
      <c r="C222" s="80" t="s">
        <v>4</v>
      </c>
      <c r="D222" s="80"/>
      <c r="E222" s="16" t="s">
        <v>322</v>
      </c>
      <c r="F222" s="16" t="s">
        <v>323</v>
      </c>
      <c r="G222" s="16" t="s">
        <v>324</v>
      </c>
      <c r="H222" s="16" t="s">
        <v>325</v>
      </c>
    </row>
    <row r="223" spans="1:8" ht="15" customHeight="1">
      <c r="A223" s="17" t="s">
        <v>851</v>
      </c>
      <c r="B223" s="18" t="s">
        <v>852</v>
      </c>
      <c r="C223" s="81" t="s">
        <v>24</v>
      </c>
      <c r="D223" s="81"/>
      <c r="E223" s="17" t="s">
        <v>422</v>
      </c>
      <c r="F223" s="19">
        <v>0.08</v>
      </c>
      <c r="G223" s="20">
        <v>18.21</v>
      </c>
      <c r="H223" s="20">
        <f>ROUND(ROUND(F223,8)*G223,2)</f>
        <v>1.46</v>
      </c>
    </row>
    <row r="224" spans="1:8" ht="15" customHeight="1">
      <c r="A224" s="17" t="s">
        <v>431</v>
      </c>
      <c r="B224" s="18" t="s">
        <v>432</v>
      </c>
      <c r="C224" s="81" t="s">
        <v>24</v>
      </c>
      <c r="D224" s="81"/>
      <c r="E224" s="17" t="s">
        <v>422</v>
      </c>
      <c r="F224" s="19">
        <v>0.08</v>
      </c>
      <c r="G224" s="20">
        <v>13.65</v>
      </c>
      <c r="H224" s="20">
        <f>ROUND(ROUND(F224,8)*G224,2)</f>
        <v>1.0900000000000001</v>
      </c>
    </row>
    <row r="225" spans="1:8" ht="15" customHeight="1">
      <c r="A225" s="2"/>
      <c r="B225" s="2"/>
      <c r="C225" s="2"/>
      <c r="D225" s="2"/>
      <c r="E225" s="2"/>
      <c r="F225" s="77" t="s">
        <v>433</v>
      </c>
      <c r="G225" s="77"/>
      <c r="H225" s="21">
        <f>SUM(H223:H224)</f>
        <v>2.5499999999999998</v>
      </c>
    </row>
    <row r="226" spans="1:8" ht="15" customHeight="1">
      <c r="A226" s="2"/>
      <c r="B226" s="2"/>
      <c r="C226" s="2"/>
      <c r="D226" s="2"/>
      <c r="E226" s="2"/>
      <c r="F226" s="78" t="s">
        <v>347</v>
      </c>
      <c r="G226" s="78"/>
      <c r="H226" s="5">
        <f>SUM(H215,H221,H225)</f>
        <v>12.57</v>
      </c>
    </row>
    <row r="227" spans="1:8" ht="9.9499999999999993" customHeight="1">
      <c r="A227" s="2"/>
      <c r="B227" s="2"/>
      <c r="C227" s="2"/>
      <c r="D227" s="2"/>
      <c r="E227" s="2"/>
      <c r="F227" s="74"/>
      <c r="G227" s="74"/>
      <c r="H227" s="74"/>
    </row>
    <row r="228" spans="1:8" ht="20.100000000000001" customHeight="1">
      <c r="A228" s="75" t="s">
        <v>853</v>
      </c>
      <c r="B228" s="75"/>
      <c r="C228" s="75"/>
      <c r="D228" s="75"/>
      <c r="E228" s="75"/>
      <c r="F228" s="75"/>
      <c r="G228" s="75"/>
      <c r="H228" s="75"/>
    </row>
    <row r="229" spans="1:8" ht="15" customHeight="1">
      <c r="A229" s="76" t="s">
        <v>321</v>
      </c>
      <c r="B229" s="76"/>
      <c r="C229" s="80" t="s">
        <v>4</v>
      </c>
      <c r="D229" s="80"/>
      <c r="E229" s="16" t="s">
        <v>322</v>
      </c>
      <c r="F229" s="16" t="s">
        <v>323</v>
      </c>
      <c r="G229" s="16" t="s">
        <v>324</v>
      </c>
      <c r="H229" s="16" t="s">
        <v>325</v>
      </c>
    </row>
    <row r="230" spans="1:8" ht="15" customHeight="1">
      <c r="A230" s="17" t="s">
        <v>854</v>
      </c>
      <c r="B230" s="18" t="s">
        <v>855</v>
      </c>
      <c r="C230" s="81" t="s">
        <v>14</v>
      </c>
      <c r="D230" s="81"/>
      <c r="E230" s="17" t="s">
        <v>330</v>
      </c>
      <c r="F230" s="19">
        <v>0.2</v>
      </c>
      <c r="G230" s="20">
        <v>20.32</v>
      </c>
      <c r="H230" s="20">
        <f>TRUNC(TRUNC(F230,8)*G230,2)</f>
        <v>4.0599999999999996</v>
      </c>
    </row>
    <row r="231" spans="1:8" ht="21" customHeight="1">
      <c r="A231" s="17" t="s">
        <v>856</v>
      </c>
      <c r="B231" s="18" t="s">
        <v>857</v>
      </c>
      <c r="C231" s="81" t="s">
        <v>14</v>
      </c>
      <c r="D231" s="81"/>
      <c r="E231" s="17" t="s">
        <v>473</v>
      </c>
      <c r="F231" s="19">
        <v>0.1671</v>
      </c>
      <c r="G231" s="20">
        <v>14.96</v>
      </c>
      <c r="H231" s="20">
        <f>TRUNC(TRUNC(F231,8)*G231,2)</f>
        <v>2.4900000000000002</v>
      </c>
    </row>
    <row r="232" spans="1:8" ht="15" customHeight="1">
      <c r="A232" s="2"/>
      <c r="B232" s="2"/>
      <c r="C232" s="2"/>
      <c r="D232" s="2"/>
      <c r="E232" s="2"/>
      <c r="F232" s="77" t="s">
        <v>335</v>
      </c>
      <c r="G232" s="77"/>
      <c r="H232" s="21">
        <f>SUM(H230:H231)</f>
        <v>6.55</v>
      </c>
    </row>
    <row r="233" spans="1:8" ht="15" customHeight="1">
      <c r="A233" s="76" t="s">
        <v>336</v>
      </c>
      <c r="B233" s="76"/>
      <c r="C233" s="80" t="s">
        <v>4</v>
      </c>
      <c r="D233" s="80"/>
      <c r="E233" s="16" t="s">
        <v>322</v>
      </c>
      <c r="F233" s="16" t="s">
        <v>323</v>
      </c>
      <c r="G233" s="16" t="s">
        <v>324</v>
      </c>
      <c r="H233" s="16" t="s">
        <v>325</v>
      </c>
    </row>
    <row r="234" spans="1:8" ht="21" customHeight="1">
      <c r="A234" s="17" t="s">
        <v>388</v>
      </c>
      <c r="B234" s="18" t="s">
        <v>389</v>
      </c>
      <c r="C234" s="81" t="s">
        <v>14</v>
      </c>
      <c r="D234" s="81"/>
      <c r="E234" s="17" t="s">
        <v>339</v>
      </c>
      <c r="F234" s="19">
        <v>0.55200000000000005</v>
      </c>
      <c r="G234" s="20">
        <v>20.75</v>
      </c>
      <c r="H234" s="20">
        <f>TRUNC(TRUNC(F234,8)*G234,2)</f>
        <v>11.45</v>
      </c>
    </row>
    <row r="235" spans="1:8" ht="15" customHeight="1">
      <c r="A235" s="17" t="s">
        <v>390</v>
      </c>
      <c r="B235" s="18" t="s">
        <v>391</v>
      </c>
      <c r="C235" s="81" t="s">
        <v>14</v>
      </c>
      <c r="D235" s="81"/>
      <c r="E235" s="17" t="s">
        <v>339</v>
      </c>
      <c r="F235" s="19">
        <v>1.3620000000000001</v>
      </c>
      <c r="G235" s="20">
        <v>21.93</v>
      </c>
      <c r="H235" s="20">
        <f>TRUNC(TRUNC(F235,8)*G235,2)</f>
        <v>29.86</v>
      </c>
    </row>
    <row r="236" spans="1:8" ht="15" customHeight="1">
      <c r="A236" s="17" t="s">
        <v>340</v>
      </c>
      <c r="B236" s="18" t="s">
        <v>341</v>
      </c>
      <c r="C236" s="81" t="s">
        <v>14</v>
      </c>
      <c r="D236" s="81"/>
      <c r="E236" s="17" t="s">
        <v>339</v>
      </c>
      <c r="F236" s="19">
        <v>0.95699999999999996</v>
      </c>
      <c r="G236" s="20">
        <v>17.309999999999999</v>
      </c>
      <c r="H236" s="20">
        <f>TRUNC(TRUNC(F236,8)*G236,2)</f>
        <v>16.559999999999999</v>
      </c>
    </row>
    <row r="237" spans="1:8" ht="18" customHeight="1">
      <c r="A237" s="2"/>
      <c r="B237" s="2"/>
      <c r="C237" s="2"/>
      <c r="D237" s="2"/>
      <c r="E237" s="2"/>
      <c r="F237" s="77" t="s">
        <v>342</v>
      </c>
      <c r="G237" s="77"/>
      <c r="H237" s="21">
        <f>SUM(H234:H236)</f>
        <v>57.870000000000005</v>
      </c>
    </row>
    <row r="238" spans="1:8" ht="15" customHeight="1">
      <c r="A238" s="76" t="s">
        <v>343</v>
      </c>
      <c r="B238" s="76"/>
      <c r="C238" s="80" t="s">
        <v>4</v>
      </c>
      <c r="D238" s="80"/>
      <c r="E238" s="16" t="s">
        <v>322</v>
      </c>
      <c r="F238" s="16" t="s">
        <v>323</v>
      </c>
      <c r="G238" s="16" t="s">
        <v>324</v>
      </c>
      <c r="H238" s="16" t="s">
        <v>325</v>
      </c>
    </row>
    <row r="239" spans="1:8" ht="21" customHeight="1">
      <c r="A239" s="17" t="s">
        <v>392</v>
      </c>
      <c r="B239" s="18" t="s">
        <v>393</v>
      </c>
      <c r="C239" s="81" t="s">
        <v>14</v>
      </c>
      <c r="D239" s="81"/>
      <c r="E239" s="17" t="s">
        <v>394</v>
      </c>
      <c r="F239" s="19">
        <v>2.23E-2</v>
      </c>
      <c r="G239" s="20">
        <v>609.46</v>
      </c>
      <c r="H239" s="20">
        <f>TRUNC(TRUNC(F239,8)*G239,2)</f>
        <v>13.59</v>
      </c>
    </row>
    <row r="240" spans="1:8" ht="21" customHeight="1">
      <c r="A240" s="17" t="s">
        <v>858</v>
      </c>
      <c r="B240" s="18" t="s">
        <v>859</v>
      </c>
      <c r="C240" s="81" t="s">
        <v>14</v>
      </c>
      <c r="D240" s="81"/>
      <c r="E240" s="17" t="s">
        <v>36</v>
      </c>
      <c r="F240" s="19">
        <v>1</v>
      </c>
      <c r="G240" s="20">
        <v>276.12</v>
      </c>
      <c r="H240" s="20">
        <f>TRUNC(TRUNC(F240,8)*G240,2)</f>
        <v>276.12</v>
      </c>
    </row>
    <row r="241" spans="1:8" ht="15" customHeight="1">
      <c r="A241" s="2"/>
      <c r="B241" s="2"/>
      <c r="C241" s="2"/>
      <c r="D241" s="2"/>
      <c r="E241" s="2"/>
      <c r="F241" s="77" t="s">
        <v>346</v>
      </c>
      <c r="G241" s="77"/>
      <c r="H241" s="21">
        <f>SUM(H239:H240)</f>
        <v>289.70999999999998</v>
      </c>
    </row>
    <row r="242" spans="1:8" ht="15" customHeight="1">
      <c r="A242" s="2"/>
      <c r="B242" s="2"/>
      <c r="C242" s="2"/>
      <c r="D242" s="2"/>
      <c r="E242" s="2"/>
      <c r="F242" s="78" t="s">
        <v>347</v>
      </c>
      <c r="G242" s="78"/>
      <c r="H242" s="5">
        <f>SUM(H232,H237,H241)</f>
        <v>354.13</v>
      </c>
    </row>
    <row r="243" spans="1:8" ht="9.9499999999999993" customHeight="1">
      <c r="A243" s="2"/>
      <c r="B243" s="2"/>
      <c r="C243" s="2"/>
      <c r="D243" s="2"/>
      <c r="E243" s="2"/>
      <c r="F243" s="74"/>
      <c r="G243" s="74"/>
      <c r="H243" s="74"/>
    </row>
    <row r="244" spans="1:8" ht="20.100000000000001" customHeight="1">
      <c r="A244" s="75" t="s">
        <v>860</v>
      </c>
      <c r="B244" s="75"/>
      <c r="C244" s="75"/>
      <c r="D244" s="75"/>
      <c r="E244" s="75"/>
      <c r="F244" s="75"/>
      <c r="G244" s="75"/>
      <c r="H244" s="75"/>
    </row>
    <row r="245" spans="1:8" ht="15" customHeight="1">
      <c r="A245" s="76" t="s">
        <v>321</v>
      </c>
      <c r="B245" s="76"/>
      <c r="C245" s="80" t="s">
        <v>4</v>
      </c>
      <c r="D245" s="80"/>
      <c r="E245" s="16" t="s">
        <v>322</v>
      </c>
      <c r="F245" s="16" t="s">
        <v>323</v>
      </c>
      <c r="G245" s="16" t="s">
        <v>324</v>
      </c>
      <c r="H245" s="16" t="s">
        <v>325</v>
      </c>
    </row>
    <row r="246" spans="1:8" ht="54.95" customHeight="1">
      <c r="A246" s="17" t="s">
        <v>861</v>
      </c>
      <c r="B246" s="18" t="s">
        <v>862</v>
      </c>
      <c r="C246" s="81" t="s">
        <v>14</v>
      </c>
      <c r="D246" s="81"/>
      <c r="E246" s="17" t="s">
        <v>863</v>
      </c>
      <c r="F246" s="19">
        <v>1</v>
      </c>
      <c r="G246" s="20">
        <v>195</v>
      </c>
      <c r="H246" s="20">
        <f>TRUNC(TRUNC(F246,8)*G246,2)</f>
        <v>195</v>
      </c>
    </row>
    <row r="247" spans="1:8" ht="15" customHeight="1">
      <c r="A247" s="17" t="s">
        <v>864</v>
      </c>
      <c r="B247" s="18" t="s">
        <v>865</v>
      </c>
      <c r="C247" s="81" t="s">
        <v>14</v>
      </c>
      <c r="D247" s="81"/>
      <c r="E247" s="17" t="s">
        <v>330</v>
      </c>
      <c r="F247" s="19">
        <v>1.0999999999999999E-2</v>
      </c>
      <c r="G247" s="20">
        <v>26.81</v>
      </c>
      <c r="H247" s="20">
        <f>TRUNC(TRUNC(F247,8)*G247,2)</f>
        <v>0.28999999999999998</v>
      </c>
    </row>
    <row r="248" spans="1:8" ht="15" customHeight="1">
      <c r="A248" s="17" t="s">
        <v>866</v>
      </c>
      <c r="B248" s="18" t="s">
        <v>867</v>
      </c>
      <c r="C248" s="81" t="s">
        <v>14</v>
      </c>
      <c r="D248" s="81"/>
      <c r="E248" s="17" t="s">
        <v>330</v>
      </c>
      <c r="F248" s="19">
        <v>2.4E-2</v>
      </c>
      <c r="G248" s="20">
        <v>20.34</v>
      </c>
      <c r="H248" s="20">
        <f>TRUNC(TRUNC(F248,8)*G248,2)</f>
        <v>0.48</v>
      </c>
    </row>
    <row r="249" spans="1:8" ht="15" customHeight="1">
      <c r="A249" s="2"/>
      <c r="B249" s="2"/>
      <c r="C249" s="2"/>
      <c r="D249" s="2"/>
      <c r="E249" s="2"/>
      <c r="F249" s="77" t="s">
        <v>335</v>
      </c>
      <c r="G249" s="77"/>
      <c r="H249" s="21">
        <f>SUM(H246:H248)</f>
        <v>195.76999999999998</v>
      </c>
    </row>
    <row r="250" spans="1:8" ht="15" customHeight="1">
      <c r="A250" s="76" t="s">
        <v>336</v>
      </c>
      <c r="B250" s="76"/>
      <c r="C250" s="80" t="s">
        <v>4</v>
      </c>
      <c r="D250" s="80"/>
      <c r="E250" s="16" t="s">
        <v>322</v>
      </c>
      <c r="F250" s="16" t="s">
        <v>323</v>
      </c>
      <c r="G250" s="16" t="s">
        <v>324</v>
      </c>
      <c r="H250" s="16" t="s">
        <v>325</v>
      </c>
    </row>
    <row r="251" spans="1:8" ht="21" customHeight="1">
      <c r="A251" s="17" t="s">
        <v>388</v>
      </c>
      <c r="B251" s="18" t="s">
        <v>389</v>
      </c>
      <c r="C251" s="81" t="s">
        <v>14</v>
      </c>
      <c r="D251" s="81"/>
      <c r="E251" s="17" t="s">
        <v>339</v>
      </c>
      <c r="F251" s="19">
        <v>2.7410000000000001</v>
      </c>
      <c r="G251" s="20">
        <v>20.75</v>
      </c>
      <c r="H251" s="20">
        <f>TRUNC(TRUNC(F251,8)*G251,2)</f>
        <v>56.87</v>
      </c>
    </row>
    <row r="252" spans="1:8" ht="15" customHeight="1">
      <c r="A252" s="17" t="s">
        <v>340</v>
      </c>
      <c r="B252" s="18" t="s">
        <v>341</v>
      </c>
      <c r="C252" s="81" t="s">
        <v>14</v>
      </c>
      <c r="D252" s="81"/>
      <c r="E252" s="17" t="s">
        <v>339</v>
      </c>
      <c r="F252" s="19">
        <v>1.357</v>
      </c>
      <c r="G252" s="20">
        <v>17.309999999999999</v>
      </c>
      <c r="H252" s="20">
        <f>TRUNC(TRUNC(F252,8)*G252,2)</f>
        <v>23.48</v>
      </c>
    </row>
    <row r="253" spans="1:8" ht="18" customHeight="1">
      <c r="A253" s="2"/>
      <c r="B253" s="2"/>
      <c r="C253" s="2"/>
      <c r="D253" s="2"/>
      <c r="E253" s="2"/>
      <c r="F253" s="77" t="s">
        <v>342</v>
      </c>
      <c r="G253" s="77"/>
      <c r="H253" s="21">
        <f>SUM(H251:H252)</f>
        <v>80.349999999999994</v>
      </c>
    </row>
    <row r="254" spans="1:8" ht="15" customHeight="1">
      <c r="A254" s="2"/>
      <c r="B254" s="2"/>
      <c r="C254" s="2"/>
      <c r="D254" s="2"/>
      <c r="E254" s="2"/>
      <c r="F254" s="78" t="s">
        <v>347</v>
      </c>
      <c r="G254" s="78"/>
      <c r="H254" s="5">
        <f>SUM(H249,H253)</f>
        <v>276.12</v>
      </c>
    </row>
    <row r="255" spans="1:8" ht="9.9499999999999993" customHeight="1">
      <c r="A255" s="2"/>
      <c r="B255" s="2"/>
      <c r="C255" s="2"/>
      <c r="D255" s="2"/>
      <c r="E255" s="2"/>
      <c r="F255" s="74"/>
      <c r="G255" s="74"/>
      <c r="H255" s="74"/>
    </row>
    <row r="256" spans="1:8" ht="20.100000000000001" customHeight="1">
      <c r="A256" s="75" t="s">
        <v>868</v>
      </c>
      <c r="B256" s="75"/>
      <c r="C256" s="75"/>
      <c r="D256" s="75"/>
      <c r="E256" s="75"/>
      <c r="F256" s="75"/>
      <c r="G256" s="75"/>
      <c r="H256" s="75"/>
    </row>
    <row r="257" spans="1:8" ht="15" customHeight="1">
      <c r="A257" s="76" t="s">
        <v>343</v>
      </c>
      <c r="B257" s="76"/>
      <c r="C257" s="80" t="s">
        <v>4</v>
      </c>
      <c r="D257" s="80"/>
      <c r="E257" s="16" t="s">
        <v>322</v>
      </c>
      <c r="F257" s="16" t="s">
        <v>323</v>
      </c>
      <c r="G257" s="16" t="s">
        <v>324</v>
      </c>
      <c r="H257" s="16" t="s">
        <v>325</v>
      </c>
    </row>
    <row r="258" spans="1:8" ht="38.1" customHeight="1">
      <c r="A258" s="17" t="s">
        <v>869</v>
      </c>
      <c r="B258" s="18" t="s">
        <v>870</v>
      </c>
      <c r="C258" s="81" t="s">
        <v>14</v>
      </c>
      <c r="D258" s="81"/>
      <c r="E258" s="17" t="s">
        <v>339</v>
      </c>
      <c r="F258" s="19">
        <v>1</v>
      </c>
      <c r="G258" s="20">
        <v>0.34</v>
      </c>
      <c r="H258" s="20">
        <f>TRUNC(TRUNC(F258,8)*G258,2)</f>
        <v>0.34</v>
      </c>
    </row>
    <row r="259" spans="1:8" ht="38.1" customHeight="1">
      <c r="A259" s="17" t="s">
        <v>871</v>
      </c>
      <c r="B259" s="18" t="s">
        <v>872</v>
      </c>
      <c r="C259" s="81" t="s">
        <v>14</v>
      </c>
      <c r="D259" s="81"/>
      <c r="E259" s="17" t="s">
        <v>339</v>
      </c>
      <c r="F259" s="19">
        <v>1</v>
      </c>
      <c r="G259" s="20">
        <v>0.08</v>
      </c>
      <c r="H259" s="20">
        <f>TRUNC(TRUNC(F259,8)*G259,2)</f>
        <v>0.08</v>
      </c>
    </row>
    <row r="260" spans="1:8" ht="15" customHeight="1">
      <c r="A260" s="2"/>
      <c r="B260" s="2"/>
      <c r="C260" s="2"/>
      <c r="D260" s="2"/>
      <c r="E260" s="2"/>
      <c r="F260" s="77" t="s">
        <v>346</v>
      </c>
      <c r="G260" s="77"/>
      <c r="H260" s="21">
        <f>SUM(H258:H259)</f>
        <v>0.42000000000000004</v>
      </c>
    </row>
    <row r="261" spans="1:8" ht="15" customHeight="1">
      <c r="A261" s="2"/>
      <c r="B261" s="2"/>
      <c r="C261" s="2"/>
      <c r="D261" s="2"/>
      <c r="E261" s="2"/>
      <c r="F261" s="78" t="s">
        <v>347</v>
      </c>
      <c r="G261" s="78"/>
      <c r="H261" s="5">
        <f>SUM(H260)</f>
        <v>0.42000000000000004</v>
      </c>
    </row>
    <row r="262" spans="1:8" ht="9.9499999999999993" customHeight="1">
      <c r="A262" s="2"/>
      <c r="B262" s="2"/>
      <c r="C262" s="2"/>
      <c r="D262" s="2"/>
      <c r="E262" s="2"/>
      <c r="F262" s="74"/>
      <c r="G262" s="74"/>
      <c r="H262" s="74"/>
    </row>
    <row r="263" spans="1:8" ht="20.100000000000001" customHeight="1">
      <c r="A263" s="75" t="s">
        <v>873</v>
      </c>
      <c r="B263" s="75"/>
      <c r="C263" s="75"/>
      <c r="D263" s="75"/>
      <c r="E263" s="75"/>
      <c r="F263" s="75"/>
      <c r="G263" s="75"/>
      <c r="H263" s="75"/>
    </row>
    <row r="264" spans="1:8" ht="15" customHeight="1">
      <c r="A264" s="76" t="s">
        <v>343</v>
      </c>
      <c r="B264" s="76"/>
      <c r="C264" s="80" t="s">
        <v>4</v>
      </c>
      <c r="D264" s="80"/>
      <c r="E264" s="16" t="s">
        <v>322</v>
      </c>
      <c r="F264" s="16" t="s">
        <v>323</v>
      </c>
      <c r="G264" s="16" t="s">
        <v>324</v>
      </c>
      <c r="H264" s="16" t="s">
        <v>325</v>
      </c>
    </row>
    <row r="265" spans="1:8" ht="38.1" customHeight="1">
      <c r="A265" s="17" t="s">
        <v>869</v>
      </c>
      <c r="B265" s="18" t="s">
        <v>870</v>
      </c>
      <c r="C265" s="81" t="s">
        <v>14</v>
      </c>
      <c r="D265" s="81"/>
      <c r="E265" s="17" t="s">
        <v>339</v>
      </c>
      <c r="F265" s="19">
        <v>1</v>
      </c>
      <c r="G265" s="20">
        <v>0.34</v>
      </c>
      <c r="H265" s="20">
        <f>TRUNC(TRUNC(F265,8)*G265,2)</f>
        <v>0.34</v>
      </c>
    </row>
    <row r="266" spans="1:8" ht="38.1" customHeight="1">
      <c r="A266" s="17" t="s">
        <v>871</v>
      </c>
      <c r="B266" s="18" t="s">
        <v>872</v>
      </c>
      <c r="C266" s="81" t="s">
        <v>14</v>
      </c>
      <c r="D266" s="81"/>
      <c r="E266" s="17" t="s">
        <v>339</v>
      </c>
      <c r="F266" s="19">
        <v>1</v>
      </c>
      <c r="G266" s="20">
        <v>0.08</v>
      </c>
      <c r="H266" s="20">
        <f>TRUNC(TRUNC(F266,8)*G266,2)</f>
        <v>0.08</v>
      </c>
    </row>
    <row r="267" spans="1:8" ht="38.1" customHeight="1">
      <c r="A267" s="17" t="s">
        <v>874</v>
      </c>
      <c r="B267" s="18" t="s">
        <v>875</v>
      </c>
      <c r="C267" s="81" t="s">
        <v>14</v>
      </c>
      <c r="D267" s="81"/>
      <c r="E267" s="17" t="s">
        <v>339</v>
      </c>
      <c r="F267" s="19">
        <v>1</v>
      </c>
      <c r="G267" s="20">
        <v>0.4</v>
      </c>
      <c r="H267" s="20">
        <f>TRUNC(TRUNC(F267,8)*G267,2)</f>
        <v>0.4</v>
      </c>
    </row>
    <row r="268" spans="1:8" ht="38.1" customHeight="1">
      <c r="A268" s="17" t="s">
        <v>876</v>
      </c>
      <c r="B268" s="18" t="s">
        <v>877</v>
      </c>
      <c r="C268" s="81" t="s">
        <v>14</v>
      </c>
      <c r="D268" s="81"/>
      <c r="E268" s="17" t="s">
        <v>339</v>
      </c>
      <c r="F268" s="19">
        <v>1</v>
      </c>
      <c r="G268" s="20">
        <v>0.92</v>
      </c>
      <c r="H268" s="20">
        <f>TRUNC(TRUNC(F268,8)*G268,2)</f>
        <v>0.92</v>
      </c>
    </row>
    <row r="269" spans="1:8" ht="15" customHeight="1">
      <c r="A269" s="2"/>
      <c r="B269" s="2"/>
      <c r="C269" s="2"/>
      <c r="D269" s="2"/>
      <c r="E269" s="2"/>
      <c r="F269" s="77" t="s">
        <v>346</v>
      </c>
      <c r="G269" s="77"/>
      <c r="H269" s="21">
        <f>SUM(H265:H268)</f>
        <v>1.7400000000000002</v>
      </c>
    </row>
    <row r="270" spans="1:8" ht="15" customHeight="1">
      <c r="A270" s="2"/>
      <c r="B270" s="2"/>
      <c r="C270" s="2"/>
      <c r="D270" s="2"/>
      <c r="E270" s="2"/>
      <c r="F270" s="78" t="s">
        <v>347</v>
      </c>
      <c r="G270" s="78"/>
      <c r="H270" s="5">
        <f>SUM(H269)</f>
        <v>1.7400000000000002</v>
      </c>
    </row>
    <row r="271" spans="1:8" ht="9.9499999999999993" customHeight="1">
      <c r="A271" s="2"/>
      <c r="B271" s="2"/>
      <c r="C271" s="2"/>
      <c r="D271" s="2"/>
      <c r="E271" s="2"/>
      <c r="F271" s="74"/>
      <c r="G271" s="74"/>
      <c r="H271" s="74"/>
    </row>
    <row r="272" spans="1:8" ht="20.100000000000001" customHeight="1">
      <c r="A272" s="75" t="s">
        <v>878</v>
      </c>
      <c r="B272" s="75"/>
      <c r="C272" s="75"/>
      <c r="D272" s="75"/>
      <c r="E272" s="75"/>
      <c r="F272" s="75"/>
      <c r="G272" s="75"/>
      <c r="H272" s="75"/>
    </row>
    <row r="273" spans="1:8" ht="15" customHeight="1">
      <c r="A273" s="76" t="s">
        <v>730</v>
      </c>
      <c r="B273" s="76"/>
      <c r="C273" s="80" t="s">
        <v>4</v>
      </c>
      <c r="D273" s="80"/>
      <c r="E273" s="16" t="s">
        <v>322</v>
      </c>
      <c r="F273" s="16" t="s">
        <v>323</v>
      </c>
      <c r="G273" s="16" t="s">
        <v>324</v>
      </c>
      <c r="H273" s="16" t="s">
        <v>325</v>
      </c>
    </row>
    <row r="274" spans="1:8" ht="29.1" customHeight="1">
      <c r="A274" s="17" t="s">
        <v>879</v>
      </c>
      <c r="B274" s="18" t="s">
        <v>880</v>
      </c>
      <c r="C274" s="81" t="s">
        <v>14</v>
      </c>
      <c r="D274" s="81"/>
      <c r="E274" s="17" t="s">
        <v>36</v>
      </c>
      <c r="F274" s="19">
        <v>6.0000000000000002E-5</v>
      </c>
      <c r="G274" s="20">
        <v>5764.95</v>
      </c>
      <c r="H274" s="20">
        <f>TRUNC(TRUNC(F274,8)*G274,2)</f>
        <v>0.34</v>
      </c>
    </row>
    <row r="275" spans="1:8" ht="15" customHeight="1">
      <c r="A275" s="2"/>
      <c r="B275" s="2"/>
      <c r="C275" s="2"/>
      <c r="D275" s="2"/>
      <c r="E275" s="2"/>
      <c r="F275" s="77" t="s">
        <v>734</v>
      </c>
      <c r="G275" s="77"/>
      <c r="H275" s="21">
        <f>SUM(H274:H274)</f>
        <v>0.34</v>
      </c>
    </row>
    <row r="276" spans="1:8" ht="15" customHeight="1">
      <c r="A276" s="2"/>
      <c r="B276" s="2"/>
      <c r="C276" s="2"/>
      <c r="D276" s="2"/>
      <c r="E276" s="2"/>
      <c r="F276" s="78" t="s">
        <v>347</v>
      </c>
      <c r="G276" s="78"/>
      <c r="H276" s="5">
        <f>SUM(H275)</f>
        <v>0.34</v>
      </c>
    </row>
    <row r="277" spans="1:8" ht="9.9499999999999993" customHeight="1">
      <c r="A277" s="2"/>
      <c r="B277" s="2"/>
      <c r="C277" s="2"/>
      <c r="D277" s="2"/>
      <c r="E277" s="2"/>
      <c r="F277" s="74"/>
      <c r="G277" s="74"/>
      <c r="H277" s="74"/>
    </row>
    <row r="278" spans="1:8" ht="20.100000000000001" customHeight="1">
      <c r="A278" s="75" t="s">
        <v>881</v>
      </c>
      <c r="B278" s="75"/>
      <c r="C278" s="75"/>
      <c r="D278" s="75"/>
      <c r="E278" s="75"/>
      <c r="F278" s="75"/>
      <c r="G278" s="75"/>
      <c r="H278" s="75"/>
    </row>
    <row r="279" spans="1:8" ht="15" customHeight="1">
      <c r="A279" s="76" t="s">
        <v>730</v>
      </c>
      <c r="B279" s="76"/>
      <c r="C279" s="80" t="s">
        <v>4</v>
      </c>
      <c r="D279" s="80"/>
      <c r="E279" s="16" t="s">
        <v>322</v>
      </c>
      <c r="F279" s="16" t="s">
        <v>323</v>
      </c>
      <c r="G279" s="16" t="s">
        <v>324</v>
      </c>
      <c r="H279" s="16" t="s">
        <v>325</v>
      </c>
    </row>
    <row r="280" spans="1:8" ht="29.1" customHeight="1">
      <c r="A280" s="17" t="s">
        <v>879</v>
      </c>
      <c r="B280" s="18" t="s">
        <v>880</v>
      </c>
      <c r="C280" s="81" t="s">
        <v>14</v>
      </c>
      <c r="D280" s="81"/>
      <c r="E280" s="17" t="s">
        <v>36</v>
      </c>
      <c r="F280" s="19">
        <v>1.4800000000000001E-5</v>
      </c>
      <c r="G280" s="20">
        <v>5764.95</v>
      </c>
      <c r="H280" s="20">
        <f>TRUNC(TRUNC(F280,8)*G280,2)</f>
        <v>0.08</v>
      </c>
    </row>
    <row r="281" spans="1:8" ht="15" customHeight="1">
      <c r="A281" s="2"/>
      <c r="B281" s="2"/>
      <c r="C281" s="2"/>
      <c r="D281" s="2"/>
      <c r="E281" s="2"/>
      <c r="F281" s="77" t="s">
        <v>734</v>
      </c>
      <c r="G281" s="77"/>
      <c r="H281" s="21">
        <f>SUM(H280:H280)</f>
        <v>0.08</v>
      </c>
    </row>
    <row r="282" spans="1:8" ht="15" customHeight="1">
      <c r="A282" s="2"/>
      <c r="B282" s="2"/>
      <c r="C282" s="2"/>
      <c r="D282" s="2"/>
      <c r="E282" s="2"/>
      <c r="F282" s="78" t="s">
        <v>347</v>
      </c>
      <c r="G282" s="78"/>
      <c r="H282" s="5">
        <f>SUM(H281)</f>
        <v>0.08</v>
      </c>
    </row>
    <row r="283" spans="1:8" ht="9.9499999999999993" customHeight="1">
      <c r="A283" s="2"/>
      <c r="B283" s="2"/>
      <c r="C283" s="2"/>
      <c r="D283" s="2"/>
      <c r="E283" s="2"/>
      <c r="F283" s="74"/>
      <c r="G283" s="74"/>
      <c r="H283" s="74"/>
    </row>
    <row r="284" spans="1:8" ht="20.100000000000001" customHeight="1">
      <c r="A284" s="75" t="s">
        <v>882</v>
      </c>
      <c r="B284" s="75"/>
      <c r="C284" s="75"/>
      <c r="D284" s="75"/>
      <c r="E284" s="75"/>
      <c r="F284" s="75"/>
      <c r="G284" s="75"/>
      <c r="H284" s="75"/>
    </row>
    <row r="285" spans="1:8" ht="15" customHeight="1">
      <c r="A285" s="76" t="s">
        <v>730</v>
      </c>
      <c r="B285" s="76"/>
      <c r="C285" s="80" t="s">
        <v>4</v>
      </c>
      <c r="D285" s="80"/>
      <c r="E285" s="16" t="s">
        <v>322</v>
      </c>
      <c r="F285" s="16" t="s">
        <v>323</v>
      </c>
      <c r="G285" s="16" t="s">
        <v>324</v>
      </c>
      <c r="H285" s="16" t="s">
        <v>325</v>
      </c>
    </row>
    <row r="286" spans="1:8" ht="29.1" customHeight="1">
      <c r="A286" s="17" t="s">
        <v>879</v>
      </c>
      <c r="B286" s="18" t="s">
        <v>880</v>
      </c>
      <c r="C286" s="81" t="s">
        <v>14</v>
      </c>
      <c r="D286" s="81"/>
      <c r="E286" s="17" t="s">
        <v>36</v>
      </c>
      <c r="F286" s="19">
        <v>6.9999999999999994E-5</v>
      </c>
      <c r="G286" s="20">
        <v>5764.95</v>
      </c>
      <c r="H286" s="20">
        <f>TRUNC(TRUNC(F286,8)*G286,2)</f>
        <v>0.4</v>
      </c>
    </row>
    <row r="287" spans="1:8" ht="15" customHeight="1">
      <c r="A287" s="2"/>
      <c r="B287" s="2"/>
      <c r="C287" s="2"/>
      <c r="D287" s="2"/>
      <c r="E287" s="2"/>
      <c r="F287" s="77" t="s">
        <v>734</v>
      </c>
      <c r="G287" s="77"/>
      <c r="H287" s="21">
        <f>SUM(H286:H286)</f>
        <v>0.4</v>
      </c>
    </row>
    <row r="288" spans="1:8" ht="15" customHeight="1">
      <c r="A288" s="2"/>
      <c r="B288" s="2"/>
      <c r="C288" s="2"/>
      <c r="D288" s="2"/>
      <c r="E288" s="2"/>
      <c r="F288" s="78" t="s">
        <v>347</v>
      </c>
      <c r="G288" s="78"/>
      <c r="H288" s="5">
        <f>SUM(H287)</f>
        <v>0.4</v>
      </c>
    </row>
    <row r="289" spans="1:8" ht="9.9499999999999993" customHeight="1">
      <c r="A289" s="2"/>
      <c r="B289" s="2"/>
      <c r="C289" s="2"/>
      <c r="D289" s="2"/>
      <c r="E289" s="2"/>
      <c r="F289" s="74"/>
      <c r="G289" s="74"/>
      <c r="H289" s="74"/>
    </row>
    <row r="290" spans="1:8" ht="20.100000000000001" customHeight="1">
      <c r="A290" s="75" t="s">
        <v>883</v>
      </c>
      <c r="B290" s="75"/>
      <c r="C290" s="75"/>
      <c r="D290" s="75"/>
      <c r="E290" s="75"/>
      <c r="F290" s="75"/>
      <c r="G290" s="75"/>
      <c r="H290" s="75"/>
    </row>
    <row r="291" spans="1:8" ht="15" customHeight="1">
      <c r="A291" s="76" t="s">
        <v>884</v>
      </c>
      <c r="B291" s="76"/>
      <c r="C291" s="80" t="s">
        <v>4</v>
      </c>
      <c r="D291" s="80"/>
      <c r="E291" s="16" t="s">
        <v>322</v>
      </c>
      <c r="F291" s="16" t="s">
        <v>323</v>
      </c>
      <c r="G291" s="16" t="s">
        <v>324</v>
      </c>
      <c r="H291" s="16" t="s">
        <v>325</v>
      </c>
    </row>
    <row r="292" spans="1:8" ht="21" customHeight="1">
      <c r="A292" s="17" t="s">
        <v>885</v>
      </c>
      <c r="B292" s="18" t="s">
        <v>886</v>
      </c>
      <c r="C292" s="81" t="s">
        <v>14</v>
      </c>
      <c r="D292" s="81"/>
      <c r="E292" s="17" t="s">
        <v>887</v>
      </c>
      <c r="F292" s="19">
        <v>1.2512000000000001</v>
      </c>
      <c r="G292" s="20">
        <v>0.74</v>
      </c>
      <c r="H292" s="20">
        <f>TRUNC(TRUNC(F292,8)*G292,2)</f>
        <v>0.92</v>
      </c>
    </row>
    <row r="293" spans="1:8" ht="15" customHeight="1">
      <c r="A293" s="2"/>
      <c r="B293" s="2"/>
      <c r="C293" s="2"/>
      <c r="D293" s="2"/>
      <c r="E293" s="2"/>
      <c r="F293" s="77" t="s">
        <v>888</v>
      </c>
      <c r="G293" s="77"/>
      <c r="H293" s="21">
        <f>SUM(H292:H292)</f>
        <v>0.92</v>
      </c>
    </row>
    <row r="294" spans="1:8" ht="15" customHeight="1">
      <c r="A294" s="2"/>
      <c r="B294" s="2"/>
      <c r="C294" s="2"/>
      <c r="D294" s="2"/>
      <c r="E294" s="2"/>
      <c r="F294" s="78" t="s">
        <v>347</v>
      </c>
      <c r="G294" s="78"/>
      <c r="H294" s="5">
        <f>SUM(H293)</f>
        <v>0.92</v>
      </c>
    </row>
    <row r="295" spans="1:8" ht="9.9499999999999993" customHeight="1">
      <c r="A295" s="2"/>
      <c r="B295" s="2"/>
      <c r="C295" s="2"/>
      <c r="D295" s="2"/>
      <c r="E295" s="2"/>
      <c r="F295" s="74"/>
      <c r="G295" s="74"/>
      <c r="H295" s="74"/>
    </row>
    <row r="296" spans="1:8" ht="20.100000000000001" customHeight="1">
      <c r="A296" s="75" t="s">
        <v>889</v>
      </c>
      <c r="B296" s="75"/>
      <c r="C296" s="75"/>
      <c r="D296" s="75"/>
      <c r="E296" s="75"/>
      <c r="F296" s="75"/>
      <c r="G296" s="75"/>
      <c r="H296" s="75"/>
    </row>
    <row r="297" spans="1:8" ht="15" customHeight="1">
      <c r="A297" s="76" t="s">
        <v>419</v>
      </c>
      <c r="B297" s="76"/>
      <c r="C297" s="80" t="s">
        <v>4</v>
      </c>
      <c r="D297" s="80"/>
      <c r="E297" s="16" t="s">
        <v>322</v>
      </c>
      <c r="F297" s="16" t="s">
        <v>323</v>
      </c>
      <c r="G297" s="16" t="s">
        <v>324</v>
      </c>
      <c r="H297" s="16" t="s">
        <v>325</v>
      </c>
    </row>
    <row r="298" spans="1:8" ht="21" customHeight="1">
      <c r="A298" s="17" t="s">
        <v>770</v>
      </c>
      <c r="B298" s="18" t="s">
        <v>771</v>
      </c>
      <c r="C298" s="81" t="s">
        <v>14</v>
      </c>
      <c r="D298" s="81"/>
      <c r="E298" s="17" t="s">
        <v>339</v>
      </c>
      <c r="F298" s="19">
        <v>1</v>
      </c>
      <c r="G298" s="20">
        <v>1.04</v>
      </c>
      <c r="H298" s="20">
        <f t="shared" ref="H298:H303" si="3">TRUNC(TRUNC(F298,8)*G298,2)</f>
        <v>1.04</v>
      </c>
    </row>
    <row r="299" spans="1:8" ht="21" customHeight="1">
      <c r="A299" s="17" t="s">
        <v>890</v>
      </c>
      <c r="B299" s="18" t="s">
        <v>891</v>
      </c>
      <c r="C299" s="81" t="s">
        <v>14</v>
      </c>
      <c r="D299" s="81"/>
      <c r="E299" s="17" t="s">
        <v>339</v>
      </c>
      <c r="F299" s="19">
        <v>1</v>
      </c>
      <c r="G299" s="20">
        <v>1.43</v>
      </c>
      <c r="H299" s="20">
        <f t="shared" si="3"/>
        <v>1.43</v>
      </c>
    </row>
    <row r="300" spans="1:8" ht="21" customHeight="1">
      <c r="A300" s="17" t="s">
        <v>774</v>
      </c>
      <c r="B300" s="18" t="s">
        <v>775</v>
      </c>
      <c r="C300" s="81" t="s">
        <v>14</v>
      </c>
      <c r="D300" s="81"/>
      <c r="E300" s="17" t="s">
        <v>339</v>
      </c>
      <c r="F300" s="19">
        <v>1</v>
      </c>
      <c r="G300" s="20">
        <v>1.34</v>
      </c>
      <c r="H300" s="20">
        <f t="shared" si="3"/>
        <v>1.34</v>
      </c>
    </row>
    <row r="301" spans="1:8" ht="29.1" customHeight="1">
      <c r="A301" s="17" t="s">
        <v>892</v>
      </c>
      <c r="B301" s="18" t="s">
        <v>893</v>
      </c>
      <c r="C301" s="81" t="s">
        <v>14</v>
      </c>
      <c r="D301" s="81"/>
      <c r="E301" s="17" t="s">
        <v>339</v>
      </c>
      <c r="F301" s="19">
        <v>1</v>
      </c>
      <c r="G301" s="20">
        <v>0.49</v>
      </c>
      <c r="H301" s="20">
        <f t="shared" si="3"/>
        <v>0.49</v>
      </c>
    </row>
    <row r="302" spans="1:8" ht="21" customHeight="1">
      <c r="A302" s="17" t="s">
        <v>778</v>
      </c>
      <c r="B302" s="18" t="s">
        <v>779</v>
      </c>
      <c r="C302" s="81" t="s">
        <v>14</v>
      </c>
      <c r="D302" s="81"/>
      <c r="E302" s="17" t="s">
        <v>339</v>
      </c>
      <c r="F302" s="19">
        <v>1</v>
      </c>
      <c r="G302" s="20">
        <v>0.01</v>
      </c>
      <c r="H302" s="20">
        <f t="shared" si="3"/>
        <v>0.01</v>
      </c>
    </row>
    <row r="303" spans="1:8" ht="21" customHeight="1">
      <c r="A303" s="17" t="s">
        <v>780</v>
      </c>
      <c r="B303" s="18" t="s">
        <v>781</v>
      </c>
      <c r="C303" s="81" t="s">
        <v>14</v>
      </c>
      <c r="D303" s="81"/>
      <c r="E303" s="17" t="s">
        <v>339</v>
      </c>
      <c r="F303" s="19">
        <v>1</v>
      </c>
      <c r="G303" s="20">
        <v>0.77</v>
      </c>
      <c r="H303" s="20">
        <f t="shared" si="3"/>
        <v>0.77</v>
      </c>
    </row>
    <row r="304" spans="1:8" ht="15" customHeight="1">
      <c r="A304" s="2"/>
      <c r="B304" s="2"/>
      <c r="C304" s="2"/>
      <c r="D304" s="2"/>
      <c r="E304" s="2"/>
      <c r="F304" s="77" t="s">
        <v>425</v>
      </c>
      <c r="G304" s="77"/>
      <c r="H304" s="21">
        <f>SUM(H298:H303)</f>
        <v>5.08</v>
      </c>
    </row>
    <row r="305" spans="1:8" ht="15" customHeight="1">
      <c r="A305" s="76" t="s">
        <v>428</v>
      </c>
      <c r="B305" s="76"/>
      <c r="C305" s="80" t="s">
        <v>4</v>
      </c>
      <c r="D305" s="80"/>
      <c r="E305" s="16" t="s">
        <v>322</v>
      </c>
      <c r="F305" s="16" t="s">
        <v>323</v>
      </c>
      <c r="G305" s="16" t="s">
        <v>324</v>
      </c>
      <c r="H305" s="16" t="s">
        <v>325</v>
      </c>
    </row>
    <row r="306" spans="1:8" ht="15" customHeight="1">
      <c r="A306" s="17" t="s">
        <v>894</v>
      </c>
      <c r="B306" s="18" t="s">
        <v>895</v>
      </c>
      <c r="C306" s="81" t="s">
        <v>14</v>
      </c>
      <c r="D306" s="81"/>
      <c r="E306" s="17" t="s">
        <v>339</v>
      </c>
      <c r="F306" s="19">
        <v>1</v>
      </c>
      <c r="G306" s="20">
        <v>15.41</v>
      </c>
      <c r="H306" s="20">
        <f>TRUNC(TRUNC(F306,8)*G306,2)</f>
        <v>15.41</v>
      </c>
    </row>
    <row r="307" spans="1:8" ht="15" customHeight="1">
      <c r="A307" s="2"/>
      <c r="B307" s="2"/>
      <c r="C307" s="2"/>
      <c r="D307" s="2"/>
      <c r="E307" s="2"/>
      <c r="F307" s="77" t="s">
        <v>433</v>
      </c>
      <c r="G307" s="77"/>
      <c r="H307" s="21">
        <f>SUM(H306:H306)</f>
        <v>15.41</v>
      </c>
    </row>
    <row r="308" spans="1:8" ht="15" customHeight="1">
      <c r="A308" s="76" t="s">
        <v>343</v>
      </c>
      <c r="B308" s="76"/>
      <c r="C308" s="80" t="s">
        <v>4</v>
      </c>
      <c r="D308" s="80"/>
      <c r="E308" s="16" t="s">
        <v>322</v>
      </c>
      <c r="F308" s="16" t="s">
        <v>323</v>
      </c>
      <c r="G308" s="16" t="s">
        <v>324</v>
      </c>
      <c r="H308" s="16" t="s">
        <v>325</v>
      </c>
    </row>
    <row r="309" spans="1:8" ht="21" customHeight="1">
      <c r="A309" s="17" t="s">
        <v>896</v>
      </c>
      <c r="B309" s="18" t="s">
        <v>897</v>
      </c>
      <c r="C309" s="81" t="s">
        <v>14</v>
      </c>
      <c r="D309" s="81"/>
      <c r="E309" s="17" t="s">
        <v>339</v>
      </c>
      <c r="F309" s="19">
        <v>1</v>
      </c>
      <c r="G309" s="20">
        <v>0.26</v>
      </c>
      <c r="H309" s="20">
        <f>TRUNC(TRUNC(F309,8)*G309,2)</f>
        <v>0.26</v>
      </c>
    </row>
    <row r="310" spans="1:8" ht="15" customHeight="1">
      <c r="A310" s="2"/>
      <c r="B310" s="2"/>
      <c r="C310" s="2"/>
      <c r="D310" s="2"/>
      <c r="E310" s="2"/>
      <c r="F310" s="77" t="s">
        <v>346</v>
      </c>
      <c r="G310" s="77"/>
      <c r="H310" s="21">
        <f>SUM(H309:H309)</f>
        <v>0.26</v>
      </c>
    </row>
    <row r="311" spans="1:8" ht="15" customHeight="1">
      <c r="A311" s="2"/>
      <c r="B311" s="2"/>
      <c r="C311" s="2"/>
      <c r="D311" s="2"/>
      <c r="E311" s="2"/>
      <c r="F311" s="78" t="s">
        <v>347</v>
      </c>
      <c r="G311" s="78"/>
      <c r="H311" s="5">
        <f>SUM(H304,H307,H310)</f>
        <v>20.750000000000004</v>
      </c>
    </row>
    <row r="312" spans="1:8" ht="9.9499999999999993" customHeight="1">
      <c r="A312" s="2"/>
      <c r="B312" s="2"/>
      <c r="C312" s="2"/>
      <c r="D312" s="2"/>
      <c r="E312" s="2"/>
      <c r="F312" s="74"/>
      <c r="G312" s="74"/>
      <c r="H312" s="74"/>
    </row>
    <row r="313" spans="1:8" ht="20.100000000000001" customHeight="1">
      <c r="A313" s="75" t="s">
        <v>898</v>
      </c>
      <c r="B313" s="75"/>
      <c r="C313" s="75"/>
      <c r="D313" s="75"/>
      <c r="E313" s="75"/>
      <c r="F313" s="75"/>
      <c r="G313" s="75"/>
      <c r="H313" s="75"/>
    </row>
    <row r="314" spans="1:8" ht="15" customHeight="1">
      <c r="A314" s="76" t="s">
        <v>419</v>
      </c>
      <c r="B314" s="76"/>
      <c r="C314" s="80" t="s">
        <v>4</v>
      </c>
      <c r="D314" s="80"/>
      <c r="E314" s="16" t="s">
        <v>322</v>
      </c>
      <c r="F314" s="16" t="s">
        <v>323</v>
      </c>
      <c r="G314" s="16" t="s">
        <v>324</v>
      </c>
      <c r="H314" s="16" t="s">
        <v>325</v>
      </c>
    </row>
    <row r="315" spans="1:8" ht="21" customHeight="1">
      <c r="A315" s="17" t="s">
        <v>770</v>
      </c>
      <c r="B315" s="18" t="s">
        <v>771</v>
      </c>
      <c r="C315" s="81" t="s">
        <v>14</v>
      </c>
      <c r="D315" s="81"/>
      <c r="E315" s="17" t="s">
        <v>339</v>
      </c>
      <c r="F315" s="19">
        <v>1</v>
      </c>
      <c r="G315" s="20">
        <v>1.04</v>
      </c>
      <c r="H315" s="20">
        <f t="shared" ref="H315:H320" si="4">TRUNC(TRUNC(F315,8)*G315,2)</f>
        <v>1.04</v>
      </c>
    </row>
    <row r="316" spans="1:8" ht="21" customHeight="1">
      <c r="A316" s="17" t="s">
        <v>890</v>
      </c>
      <c r="B316" s="18" t="s">
        <v>891</v>
      </c>
      <c r="C316" s="81" t="s">
        <v>14</v>
      </c>
      <c r="D316" s="81"/>
      <c r="E316" s="17" t="s">
        <v>339</v>
      </c>
      <c r="F316" s="19">
        <v>1</v>
      </c>
      <c r="G316" s="20">
        <v>1.43</v>
      </c>
      <c r="H316" s="20">
        <f t="shared" si="4"/>
        <v>1.43</v>
      </c>
    </row>
    <row r="317" spans="1:8" ht="21" customHeight="1">
      <c r="A317" s="17" t="s">
        <v>774</v>
      </c>
      <c r="B317" s="18" t="s">
        <v>775</v>
      </c>
      <c r="C317" s="81" t="s">
        <v>14</v>
      </c>
      <c r="D317" s="81"/>
      <c r="E317" s="17" t="s">
        <v>339</v>
      </c>
      <c r="F317" s="19">
        <v>1</v>
      </c>
      <c r="G317" s="20">
        <v>1.34</v>
      </c>
      <c r="H317" s="20">
        <f t="shared" si="4"/>
        <v>1.34</v>
      </c>
    </row>
    <row r="318" spans="1:8" ht="29.1" customHeight="1">
      <c r="A318" s="17" t="s">
        <v>892</v>
      </c>
      <c r="B318" s="18" t="s">
        <v>893</v>
      </c>
      <c r="C318" s="81" t="s">
        <v>14</v>
      </c>
      <c r="D318" s="81"/>
      <c r="E318" s="17" t="s">
        <v>339</v>
      </c>
      <c r="F318" s="19">
        <v>1</v>
      </c>
      <c r="G318" s="20">
        <v>0.49</v>
      </c>
      <c r="H318" s="20">
        <f t="shared" si="4"/>
        <v>0.49</v>
      </c>
    </row>
    <row r="319" spans="1:8" ht="21" customHeight="1">
      <c r="A319" s="17" t="s">
        <v>778</v>
      </c>
      <c r="B319" s="18" t="s">
        <v>779</v>
      </c>
      <c r="C319" s="81" t="s">
        <v>14</v>
      </c>
      <c r="D319" s="81"/>
      <c r="E319" s="17" t="s">
        <v>339</v>
      </c>
      <c r="F319" s="19">
        <v>1</v>
      </c>
      <c r="G319" s="20">
        <v>0.01</v>
      </c>
      <c r="H319" s="20">
        <f t="shared" si="4"/>
        <v>0.01</v>
      </c>
    </row>
    <row r="320" spans="1:8" ht="21" customHeight="1">
      <c r="A320" s="17" t="s">
        <v>780</v>
      </c>
      <c r="B320" s="18" t="s">
        <v>781</v>
      </c>
      <c r="C320" s="81" t="s">
        <v>14</v>
      </c>
      <c r="D320" s="81"/>
      <c r="E320" s="17" t="s">
        <v>339</v>
      </c>
      <c r="F320" s="19">
        <v>1</v>
      </c>
      <c r="G320" s="20">
        <v>0.77</v>
      </c>
      <c r="H320" s="20">
        <f t="shared" si="4"/>
        <v>0.77</v>
      </c>
    </row>
    <row r="321" spans="1:8" ht="15" customHeight="1">
      <c r="A321" s="2"/>
      <c r="B321" s="2"/>
      <c r="C321" s="2"/>
      <c r="D321" s="2"/>
      <c r="E321" s="2"/>
      <c r="F321" s="77" t="s">
        <v>425</v>
      </c>
      <c r="G321" s="77"/>
      <c r="H321" s="21">
        <f>SUM(H315:H320)</f>
        <v>5.08</v>
      </c>
    </row>
    <row r="322" spans="1:8" ht="15" customHeight="1">
      <c r="A322" s="76" t="s">
        <v>428</v>
      </c>
      <c r="B322" s="76"/>
      <c r="C322" s="80" t="s">
        <v>4</v>
      </c>
      <c r="D322" s="80"/>
      <c r="E322" s="16" t="s">
        <v>322</v>
      </c>
      <c r="F322" s="16" t="s">
        <v>323</v>
      </c>
      <c r="G322" s="16" t="s">
        <v>324</v>
      </c>
      <c r="H322" s="16" t="s">
        <v>325</v>
      </c>
    </row>
    <row r="323" spans="1:8" ht="15" customHeight="1">
      <c r="A323" s="17" t="s">
        <v>899</v>
      </c>
      <c r="B323" s="18" t="s">
        <v>900</v>
      </c>
      <c r="C323" s="81" t="s">
        <v>14</v>
      </c>
      <c r="D323" s="81"/>
      <c r="E323" s="17" t="s">
        <v>339</v>
      </c>
      <c r="F323" s="19">
        <v>1</v>
      </c>
      <c r="G323" s="20">
        <v>16.190000000000001</v>
      </c>
      <c r="H323" s="20">
        <f>TRUNC(TRUNC(F323,8)*G323,2)</f>
        <v>16.190000000000001</v>
      </c>
    </row>
    <row r="324" spans="1:8" ht="15" customHeight="1">
      <c r="A324" s="2"/>
      <c r="B324" s="2"/>
      <c r="C324" s="2"/>
      <c r="D324" s="2"/>
      <c r="E324" s="2"/>
      <c r="F324" s="77" t="s">
        <v>433</v>
      </c>
      <c r="G324" s="77"/>
      <c r="H324" s="21">
        <f>SUM(H323:H323)</f>
        <v>16.190000000000001</v>
      </c>
    </row>
    <row r="325" spans="1:8" ht="15" customHeight="1">
      <c r="A325" s="76" t="s">
        <v>343</v>
      </c>
      <c r="B325" s="76"/>
      <c r="C325" s="80" t="s">
        <v>4</v>
      </c>
      <c r="D325" s="80"/>
      <c r="E325" s="16" t="s">
        <v>322</v>
      </c>
      <c r="F325" s="16" t="s">
        <v>323</v>
      </c>
      <c r="G325" s="16" t="s">
        <v>324</v>
      </c>
      <c r="H325" s="16" t="s">
        <v>325</v>
      </c>
    </row>
    <row r="326" spans="1:8" ht="21" customHeight="1">
      <c r="A326" s="17" t="s">
        <v>901</v>
      </c>
      <c r="B326" s="18" t="s">
        <v>902</v>
      </c>
      <c r="C326" s="81" t="s">
        <v>14</v>
      </c>
      <c r="D326" s="81"/>
      <c r="E326" s="17" t="s">
        <v>339</v>
      </c>
      <c r="F326" s="19">
        <v>1</v>
      </c>
      <c r="G326" s="20">
        <v>0.21</v>
      </c>
      <c r="H326" s="20">
        <f>TRUNC(TRUNC(F326,8)*G326,2)</f>
        <v>0.21</v>
      </c>
    </row>
    <row r="327" spans="1:8" ht="15" customHeight="1">
      <c r="A327" s="2"/>
      <c r="B327" s="2"/>
      <c r="C327" s="2"/>
      <c r="D327" s="2"/>
      <c r="E327" s="2"/>
      <c r="F327" s="77" t="s">
        <v>346</v>
      </c>
      <c r="G327" s="77"/>
      <c r="H327" s="21">
        <f>SUM(H326:H326)</f>
        <v>0.21</v>
      </c>
    </row>
    <row r="328" spans="1:8" ht="15" customHeight="1">
      <c r="A328" s="2"/>
      <c r="B328" s="2"/>
      <c r="C328" s="2"/>
      <c r="D328" s="2"/>
      <c r="E328" s="2"/>
      <c r="F328" s="78" t="s">
        <v>347</v>
      </c>
      <c r="G328" s="78"/>
      <c r="H328" s="5">
        <f>SUM(H321,H324,H327)</f>
        <v>21.480000000000004</v>
      </c>
    </row>
    <row r="329" spans="1:8" ht="9.9499999999999993" customHeight="1">
      <c r="A329" s="2"/>
      <c r="B329" s="2"/>
      <c r="C329" s="2"/>
      <c r="D329" s="2"/>
      <c r="E329" s="2"/>
      <c r="F329" s="74"/>
      <c r="G329" s="74"/>
      <c r="H329" s="74"/>
    </row>
    <row r="330" spans="1:8" ht="20.100000000000001" customHeight="1">
      <c r="A330" s="75" t="s">
        <v>903</v>
      </c>
      <c r="B330" s="75"/>
      <c r="C330" s="75"/>
      <c r="D330" s="75"/>
      <c r="E330" s="75"/>
      <c r="F330" s="75"/>
      <c r="G330" s="75"/>
      <c r="H330" s="75"/>
    </row>
    <row r="331" spans="1:8" ht="15" customHeight="1">
      <c r="A331" s="76" t="s">
        <v>904</v>
      </c>
      <c r="B331" s="76"/>
      <c r="C331" s="80" t="s">
        <v>4</v>
      </c>
      <c r="D331" s="80"/>
      <c r="E331" s="16" t="s">
        <v>322</v>
      </c>
      <c r="F331" s="16" t="s">
        <v>323</v>
      </c>
      <c r="G331" s="16" t="s">
        <v>324</v>
      </c>
      <c r="H331" s="16" t="s">
        <v>325</v>
      </c>
    </row>
    <row r="332" spans="1:8" ht="38.1" customHeight="1">
      <c r="A332" s="17" t="s">
        <v>905</v>
      </c>
      <c r="B332" s="18" t="s">
        <v>906</v>
      </c>
      <c r="C332" s="81" t="s">
        <v>14</v>
      </c>
      <c r="D332" s="81"/>
      <c r="E332" s="17" t="s">
        <v>907</v>
      </c>
      <c r="F332" s="19">
        <v>0.77869999999999995</v>
      </c>
      <c r="G332" s="20">
        <v>0.42</v>
      </c>
      <c r="H332" s="20">
        <f>TRUNC(TRUNC(F332,8)*G332,2)</f>
        <v>0.32</v>
      </c>
    </row>
    <row r="333" spans="1:8" ht="38.1" customHeight="1">
      <c r="A333" s="17" t="s">
        <v>908</v>
      </c>
      <c r="B333" s="18" t="s">
        <v>909</v>
      </c>
      <c r="C333" s="81" t="s">
        <v>14</v>
      </c>
      <c r="D333" s="81"/>
      <c r="E333" s="17" t="s">
        <v>910</v>
      </c>
      <c r="F333" s="19">
        <v>0.82589999999999997</v>
      </c>
      <c r="G333" s="20">
        <v>1.74</v>
      </c>
      <c r="H333" s="20">
        <f>TRUNC(TRUNC(F333,8)*G333,2)</f>
        <v>1.43</v>
      </c>
    </row>
    <row r="334" spans="1:8" ht="18" customHeight="1">
      <c r="A334" s="2"/>
      <c r="B334" s="2"/>
      <c r="C334" s="2"/>
      <c r="D334" s="2"/>
      <c r="E334" s="2"/>
      <c r="F334" s="77" t="s">
        <v>911</v>
      </c>
      <c r="G334" s="77"/>
      <c r="H334" s="21">
        <f>SUM(H332:H333)</f>
        <v>1.75</v>
      </c>
    </row>
    <row r="335" spans="1:8" ht="15" customHeight="1">
      <c r="A335" s="76" t="s">
        <v>321</v>
      </c>
      <c r="B335" s="76"/>
      <c r="C335" s="80" t="s">
        <v>4</v>
      </c>
      <c r="D335" s="80"/>
      <c r="E335" s="16" t="s">
        <v>322</v>
      </c>
      <c r="F335" s="16" t="s">
        <v>323</v>
      </c>
      <c r="G335" s="16" t="s">
        <v>324</v>
      </c>
      <c r="H335" s="16" t="s">
        <v>325</v>
      </c>
    </row>
    <row r="336" spans="1:8" ht="21" customHeight="1">
      <c r="A336" s="17" t="s">
        <v>762</v>
      </c>
      <c r="B336" s="18" t="s">
        <v>763</v>
      </c>
      <c r="C336" s="81" t="s">
        <v>14</v>
      </c>
      <c r="D336" s="81"/>
      <c r="E336" s="17" t="s">
        <v>394</v>
      </c>
      <c r="F336" s="19">
        <v>0.75580000000000003</v>
      </c>
      <c r="G336" s="20">
        <v>115</v>
      </c>
      <c r="H336" s="20">
        <f>TRUNC(TRUNC(F336,8)*G336,2)</f>
        <v>86.91</v>
      </c>
    </row>
    <row r="337" spans="1:8" ht="15" customHeight="1">
      <c r="A337" s="17" t="s">
        <v>766</v>
      </c>
      <c r="B337" s="18" t="s">
        <v>767</v>
      </c>
      <c r="C337" s="81" t="s">
        <v>14</v>
      </c>
      <c r="D337" s="81"/>
      <c r="E337" s="17" t="s">
        <v>330</v>
      </c>
      <c r="F337" s="19">
        <v>322.97770000000003</v>
      </c>
      <c r="G337" s="20">
        <v>0.7</v>
      </c>
      <c r="H337" s="20">
        <f>TRUNC(TRUNC(F337,8)*G337,2)</f>
        <v>226.08</v>
      </c>
    </row>
    <row r="338" spans="1:8" ht="21" customHeight="1">
      <c r="A338" s="17" t="s">
        <v>912</v>
      </c>
      <c r="B338" s="18" t="s">
        <v>913</v>
      </c>
      <c r="C338" s="81" t="s">
        <v>14</v>
      </c>
      <c r="D338" s="81"/>
      <c r="E338" s="17" t="s">
        <v>394</v>
      </c>
      <c r="F338" s="19">
        <v>0.58720000000000006</v>
      </c>
      <c r="G338" s="20">
        <v>94.5</v>
      </c>
      <c r="H338" s="20">
        <f>TRUNC(TRUNC(F338,8)*G338,2)</f>
        <v>55.49</v>
      </c>
    </row>
    <row r="339" spans="1:8" ht="15" customHeight="1">
      <c r="A339" s="2"/>
      <c r="B339" s="2"/>
      <c r="C339" s="2"/>
      <c r="D339" s="2"/>
      <c r="E339" s="2"/>
      <c r="F339" s="77" t="s">
        <v>335</v>
      </c>
      <c r="G339" s="77"/>
      <c r="H339" s="21">
        <f>SUM(H336:H338)</f>
        <v>368.48</v>
      </c>
    </row>
    <row r="340" spans="1:8" ht="15" customHeight="1">
      <c r="A340" s="76" t="s">
        <v>336</v>
      </c>
      <c r="B340" s="76"/>
      <c r="C340" s="80" t="s">
        <v>4</v>
      </c>
      <c r="D340" s="80"/>
      <c r="E340" s="16" t="s">
        <v>322</v>
      </c>
      <c r="F340" s="16" t="s">
        <v>323</v>
      </c>
      <c r="G340" s="16" t="s">
        <v>324</v>
      </c>
      <c r="H340" s="16" t="s">
        <v>325</v>
      </c>
    </row>
    <row r="341" spans="1:8" ht="21" customHeight="1">
      <c r="A341" s="17" t="s">
        <v>914</v>
      </c>
      <c r="B341" s="18" t="s">
        <v>915</v>
      </c>
      <c r="C341" s="81" t="s">
        <v>14</v>
      </c>
      <c r="D341" s="81"/>
      <c r="E341" s="17" t="s">
        <v>339</v>
      </c>
      <c r="F341" s="19">
        <v>1.6046</v>
      </c>
      <c r="G341" s="20">
        <v>14.39</v>
      </c>
      <c r="H341" s="20">
        <f>TRUNC(TRUNC(F341,8)*G341,2)</f>
        <v>23.09</v>
      </c>
    </row>
    <row r="342" spans="1:8" ht="15" customHeight="1">
      <c r="A342" s="17" t="s">
        <v>340</v>
      </c>
      <c r="B342" s="18" t="s">
        <v>341</v>
      </c>
      <c r="C342" s="81" t="s">
        <v>14</v>
      </c>
      <c r="D342" s="81"/>
      <c r="E342" s="17" t="s">
        <v>339</v>
      </c>
      <c r="F342" s="19">
        <v>2.5333000000000001</v>
      </c>
      <c r="G342" s="20">
        <v>17.309999999999999</v>
      </c>
      <c r="H342" s="20">
        <f>TRUNC(TRUNC(F342,8)*G342,2)</f>
        <v>43.85</v>
      </c>
    </row>
    <row r="343" spans="1:8" ht="18" customHeight="1">
      <c r="A343" s="2"/>
      <c r="B343" s="2"/>
      <c r="C343" s="2"/>
      <c r="D343" s="2"/>
      <c r="E343" s="2"/>
      <c r="F343" s="77" t="s">
        <v>342</v>
      </c>
      <c r="G343" s="77"/>
      <c r="H343" s="21">
        <f>SUM(H341:H342)</f>
        <v>66.94</v>
      </c>
    </row>
    <row r="344" spans="1:8" ht="15" customHeight="1">
      <c r="A344" s="2"/>
      <c r="B344" s="2"/>
      <c r="C344" s="2"/>
      <c r="D344" s="2"/>
      <c r="E344" s="2"/>
      <c r="F344" s="78" t="s">
        <v>347</v>
      </c>
      <c r="G344" s="78"/>
      <c r="H344" s="5">
        <f>SUM(H334,H339,H343)</f>
        <v>437.17</v>
      </c>
    </row>
    <row r="345" spans="1:8" ht="9.9499999999999993" customHeight="1">
      <c r="A345" s="2"/>
      <c r="B345" s="2"/>
      <c r="C345" s="2"/>
      <c r="D345" s="2"/>
      <c r="E345" s="2"/>
      <c r="F345" s="74"/>
      <c r="G345" s="74"/>
      <c r="H345" s="74"/>
    </row>
    <row r="346" spans="1:8" ht="20.100000000000001" customHeight="1">
      <c r="A346" s="75" t="s">
        <v>916</v>
      </c>
      <c r="B346" s="75"/>
      <c r="C346" s="75"/>
      <c r="D346" s="75"/>
      <c r="E346" s="75"/>
      <c r="F346" s="75"/>
      <c r="G346" s="75"/>
      <c r="H346" s="75"/>
    </row>
    <row r="347" spans="1:8" ht="15" customHeight="1">
      <c r="A347" s="76" t="s">
        <v>904</v>
      </c>
      <c r="B347" s="76"/>
      <c r="C347" s="80" t="s">
        <v>4</v>
      </c>
      <c r="D347" s="80"/>
      <c r="E347" s="16" t="s">
        <v>322</v>
      </c>
      <c r="F347" s="16" t="s">
        <v>323</v>
      </c>
      <c r="G347" s="16" t="s">
        <v>324</v>
      </c>
      <c r="H347" s="16" t="s">
        <v>325</v>
      </c>
    </row>
    <row r="348" spans="1:8" ht="38.1" customHeight="1">
      <c r="A348" s="17" t="s">
        <v>905</v>
      </c>
      <c r="B348" s="18" t="s">
        <v>906</v>
      </c>
      <c r="C348" s="81" t="s">
        <v>14</v>
      </c>
      <c r="D348" s="81"/>
      <c r="E348" s="17" t="s">
        <v>907</v>
      </c>
      <c r="F348" s="19">
        <v>0.71879999999999999</v>
      </c>
      <c r="G348" s="20">
        <v>0.42</v>
      </c>
      <c r="H348" s="20">
        <f>TRUNC(TRUNC(F348,8)*G348,2)</f>
        <v>0.3</v>
      </c>
    </row>
    <row r="349" spans="1:8" ht="38.1" customHeight="1">
      <c r="A349" s="17" t="s">
        <v>908</v>
      </c>
      <c r="B349" s="18" t="s">
        <v>909</v>
      </c>
      <c r="C349" s="81" t="s">
        <v>14</v>
      </c>
      <c r="D349" s="81"/>
      <c r="E349" s="17" t="s">
        <v>910</v>
      </c>
      <c r="F349" s="19">
        <v>0.76229999999999998</v>
      </c>
      <c r="G349" s="20">
        <v>1.74</v>
      </c>
      <c r="H349" s="20">
        <f>TRUNC(TRUNC(F349,8)*G349,2)</f>
        <v>1.32</v>
      </c>
    </row>
    <row r="350" spans="1:8" ht="18" customHeight="1">
      <c r="A350" s="2"/>
      <c r="B350" s="2"/>
      <c r="C350" s="2"/>
      <c r="D350" s="2"/>
      <c r="E350" s="2"/>
      <c r="F350" s="77" t="s">
        <v>911</v>
      </c>
      <c r="G350" s="77"/>
      <c r="H350" s="21">
        <f>SUM(H348:H349)</f>
        <v>1.62</v>
      </c>
    </row>
    <row r="351" spans="1:8" ht="15" customHeight="1">
      <c r="A351" s="76" t="s">
        <v>321</v>
      </c>
      <c r="B351" s="76"/>
      <c r="C351" s="80" t="s">
        <v>4</v>
      </c>
      <c r="D351" s="80"/>
      <c r="E351" s="16" t="s">
        <v>322</v>
      </c>
      <c r="F351" s="16" t="s">
        <v>323</v>
      </c>
      <c r="G351" s="16" t="s">
        <v>324</v>
      </c>
      <c r="H351" s="16" t="s">
        <v>325</v>
      </c>
    </row>
    <row r="352" spans="1:8" ht="21" customHeight="1">
      <c r="A352" s="17" t="s">
        <v>762</v>
      </c>
      <c r="B352" s="18" t="s">
        <v>763</v>
      </c>
      <c r="C352" s="81" t="s">
        <v>14</v>
      </c>
      <c r="D352" s="81"/>
      <c r="E352" s="17" t="s">
        <v>394</v>
      </c>
      <c r="F352" s="19">
        <v>0.82689999999999997</v>
      </c>
      <c r="G352" s="20">
        <v>115</v>
      </c>
      <c r="H352" s="20">
        <f>TRUNC(TRUNC(F352,8)*G352,2)</f>
        <v>95.09</v>
      </c>
    </row>
    <row r="353" spans="1:8" ht="15" customHeight="1">
      <c r="A353" s="17" t="s">
        <v>766</v>
      </c>
      <c r="B353" s="18" t="s">
        <v>767</v>
      </c>
      <c r="C353" s="81" t="s">
        <v>14</v>
      </c>
      <c r="D353" s="81"/>
      <c r="E353" s="17" t="s">
        <v>330</v>
      </c>
      <c r="F353" s="19">
        <v>212.01939999999999</v>
      </c>
      <c r="G353" s="20">
        <v>0.7</v>
      </c>
      <c r="H353" s="20">
        <f>TRUNC(TRUNC(F353,8)*G353,2)</f>
        <v>148.41</v>
      </c>
    </row>
    <row r="354" spans="1:8" ht="21" customHeight="1">
      <c r="A354" s="17" t="s">
        <v>912</v>
      </c>
      <c r="B354" s="18" t="s">
        <v>913</v>
      </c>
      <c r="C354" s="81" t="s">
        <v>14</v>
      </c>
      <c r="D354" s="81"/>
      <c r="E354" s="17" t="s">
        <v>394</v>
      </c>
      <c r="F354" s="19">
        <v>0.57820000000000005</v>
      </c>
      <c r="G354" s="20">
        <v>94.5</v>
      </c>
      <c r="H354" s="20">
        <f>TRUNC(TRUNC(F354,8)*G354,2)</f>
        <v>54.63</v>
      </c>
    </row>
    <row r="355" spans="1:8" ht="15" customHeight="1">
      <c r="A355" s="2"/>
      <c r="B355" s="2"/>
      <c r="C355" s="2"/>
      <c r="D355" s="2"/>
      <c r="E355" s="2"/>
      <c r="F355" s="77" t="s">
        <v>335</v>
      </c>
      <c r="G355" s="77"/>
      <c r="H355" s="21">
        <f>SUM(H352:H354)</f>
        <v>298.13</v>
      </c>
    </row>
    <row r="356" spans="1:8" ht="15" customHeight="1">
      <c r="A356" s="76" t="s">
        <v>336</v>
      </c>
      <c r="B356" s="76"/>
      <c r="C356" s="80" t="s">
        <v>4</v>
      </c>
      <c r="D356" s="80"/>
      <c r="E356" s="16" t="s">
        <v>322</v>
      </c>
      <c r="F356" s="16" t="s">
        <v>323</v>
      </c>
      <c r="G356" s="16" t="s">
        <v>324</v>
      </c>
      <c r="H356" s="16" t="s">
        <v>325</v>
      </c>
    </row>
    <row r="357" spans="1:8" ht="21" customHeight="1">
      <c r="A357" s="17" t="s">
        <v>914</v>
      </c>
      <c r="B357" s="18" t="s">
        <v>915</v>
      </c>
      <c r="C357" s="81" t="s">
        <v>14</v>
      </c>
      <c r="D357" s="81"/>
      <c r="E357" s="17" t="s">
        <v>339</v>
      </c>
      <c r="F357" s="19">
        <v>1.4811000000000001</v>
      </c>
      <c r="G357" s="20">
        <v>14.39</v>
      </c>
      <c r="H357" s="20">
        <f>TRUNC(TRUNC(F357,8)*G357,2)</f>
        <v>21.31</v>
      </c>
    </row>
    <row r="358" spans="1:8" ht="15" customHeight="1">
      <c r="A358" s="17" t="s">
        <v>340</v>
      </c>
      <c r="B358" s="18" t="s">
        <v>341</v>
      </c>
      <c r="C358" s="81" t="s">
        <v>14</v>
      </c>
      <c r="D358" s="81"/>
      <c r="E358" s="17" t="s">
        <v>339</v>
      </c>
      <c r="F358" s="19">
        <v>2.3433000000000002</v>
      </c>
      <c r="G358" s="20">
        <v>17.309999999999999</v>
      </c>
      <c r="H358" s="20">
        <f>TRUNC(TRUNC(F358,8)*G358,2)</f>
        <v>40.56</v>
      </c>
    </row>
    <row r="359" spans="1:8" ht="18" customHeight="1">
      <c r="A359" s="2"/>
      <c r="B359" s="2"/>
      <c r="C359" s="2"/>
      <c r="D359" s="2"/>
      <c r="E359" s="2"/>
      <c r="F359" s="77" t="s">
        <v>342</v>
      </c>
      <c r="G359" s="77"/>
      <c r="H359" s="21">
        <f>SUM(H357:H358)</f>
        <v>61.870000000000005</v>
      </c>
    </row>
    <row r="360" spans="1:8" ht="15" customHeight="1">
      <c r="A360" s="2"/>
      <c r="B360" s="2"/>
      <c r="C360" s="2"/>
      <c r="D360" s="2"/>
      <c r="E360" s="2"/>
      <c r="F360" s="78" t="s">
        <v>347</v>
      </c>
      <c r="G360" s="78"/>
      <c r="H360" s="5">
        <f>SUM(H350,H355,H359)</f>
        <v>361.62</v>
      </c>
    </row>
    <row r="361" spans="1:8" ht="9.9499999999999993" customHeight="1">
      <c r="A361" s="2"/>
      <c r="B361" s="2"/>
      <c r="C361" s="2"/>
      <c r="D361" s="2"/>
      <c r="E361" s="2"/>
      <c r="F361" s="74"/>
      <c r="G361" s="74"/>
      <c r="H361" s="74"/>
    </row>
    <row r="362" spans="1:8" ht="20.100000000000001" customHeight="1">
      <c r="A362" s="75" t="s">
        <v>917</v>
      </c>
      <c r="B362" s="75"/>
      <c r="C362" s="75"/>
      <c r="D362" s="75"/>
      <c r="E362" s="75"/>
      <c r="F362" s="75"/>
      <c r="G362" s="75"/>
      <c r="H362" s="75"/>
    </row>
    <row r="363" spans="1:8" ht="15" customHeight="1">
      <c r="A363" s="76" t="s">
        <v>428</v>
      </c>
      <c r="B363" s="76"/>
      <c r="C363" s="80" t="s">
        <v>4</v>
      </c>
      <c r="D363" s="80"/>
      <c r="E363" s="16" t="s">
        <v>322</v>
      </c>
      <c r="F363" s="16" t="s">
        <v>323</v>
      </c>
      <c r="G363" s="16" t="s">
        <v>324</v>
      </c>
      <c r="H363" s="16" t="s">
        <v>325</v>
      </c>
    </row>
    <row r="364" spans="1:8" ht="15" customHeight="1">
      <c r="A364" s="17" t="s">
        <v>782</v>
      </c>
      <c r="B364" s="18" t="s">
        <v>783</v>
      </c>
      <c r="C364" s="81" t="s">
        <v>14</v>
      </c>
      <c r="D364" s="81"/>
      <c r="E364" s="17" t="s">
        <v>339</v>
      </c>
      <c r="F364" s="19">
        <v>4.2970000000000001E-2</v>
      </c>
      <c r="G364" s="20">
        <v>12.58</v>
      </c>
      <c r="H364" s="20">
        <f>TRUNC(TRUNC(F364,8)*G364,2)</f>
        <v>0.54</v>
      </c>
    </row>
    <row r="365" spans="1:8" ht="15" customHeight="1">
      <c r="A365" s="2"/>
      <c r="B365" s="2"/>
      <c r="C365" s="2"/>
      <c r="D365" s="2"/>
      <c r="E365" s="2"/>
      <c r="F365" s="77" t="s">
        <v>433</v>
      </c>
      <c r="G365" s="77"/>
      <c r="H365" s="21">
        <f>SUM(H364:H364)</f>
        <v>0.54</v>
      </c>
    </row>
    <row r="366" spans="1:8" ht="15" customHeight="1">
      <c r="A366" s="2"/>
      <c r="B366" s="2"/>
      <c r="C366" s="2"/>
      <c r="D366" s="2"/>
      <c r="E366" s="2"/>
      <c r="F366" s="78" t="s">
        <v>347</v>
      </c>
      <c r="G366" s="78"/>
      <c r="H366" s="5">
        <f>SUM(H365)</f>
        <v>0.54</v>
      </c>
    </row>
    <row r="367" spans="1:8" ht="9.9499999999999993" customHeight="1">
      <c r="A367" s="2"/>
      <c r="B367" s="2"/>
      <c r="C367" s="2"/>
      <c r="D367" s="2"/>
      <c r="E367" s="2"/>
      <c r="F367" s="74"/>
      <c r="G367" s="74"/>
      <c r="H367" s="74"/>
    </row>
    <row r="368" spans="1:8" ht="20.100000000000001" customHeight="1">
      <c r="A368" s="75" t="s">
        <v>918</v>
      </c>
      <c r="B368" s="75"/>
      <c r="C368" s="75"/>
      <c r="D368" s="75"/>
      <c r="E368" s="75"/>
      <c r="F368" s="75"/>
      <c r="G368" s="75"/>
      <c r="H368" s="75"/>
    </row>
    <row r="369" spans="1:8" ht="15" customHeight="1">
      <c r="A369" s="76" t="s">
        <v>428</v>
      </c>
      <c r="B369" s="76"/>
      <c r="C369" s="80" t="s">
        <v>4</v>
      </c>
      <c r="D369" s="80"/>
      <c r="E369" s="16" t="s">
        <v>322</v>
      </c>
      <c r="F369" s="16" t="s">
        <v>323</v>
      </c>
      <c r="G369" s="16" t="s">
        <v>324</v>
      </c>
      <c r="H369" s="16" t="s">
        <v>325</v>
      </c>
    </row>
    <row r="370" spans="1:8" ht="21" customHeight="1">
      <c r="A370" s="17" t="s">
        <v>791</v>
      </c>
      <c r="B370" s="18" t="s">
        <v>792</v>
      </c>
      <c r="C370" s="81" t="s">
        <v>14</v>
      </c>
      <c r="D370" s="81"/>
      <c r="E370" s="17" t="s">
        <v>339</v>
      </c>
      <c r="F370" s="19">
        <v>2.07E-2</v>
      </c>
      <c r="G370" s="20">
        <v>12.58</v>
      </c>
      <c r="H370" s="20">
        <f>TRUNC(TRUNC(F370,8)*G370,2)</f>
        <v>0.26</v>
      </c>
    </row>
    <row r="371" spans="1:8" ht="15" customHeight="1">
      <c r="A371" s="2"/>
      <c r="B371" s="2"/>
      <c r="C371" s="2"/>
      <c r="D371" s="2"/>
      <c r="E371" s="2"/>
      <c r="F371" s="77" t="s">
        <v>433</v>
      </c>
      <c r="G371" s="77"/>
      <c r="H371" s="21">
        <f>SUM(H370:H370)</f>
        <v>0.26</v>
      </c>
    </row>
    <row r="372" spans="1:8" ht="15" customHeight="1">
      <c r="A372" s="2"/>
      <c r="B372" s="2"/>
      <c r="C372" s="2"/>
      <c r="D372" s="2"/>
      <c r="E372" s="2"/>
      <c r="F372" s="78" t="s">
        <v>347</v>
      </c>
      <c r="G372" s="78"/>
      <c r="H372" s="5">
        <f>SUM(H371)</f>
        <v>0.26</v>
      </c>
    </row>
    <row r="373" spans="1:8" ht="9.9499999999999993" customHeight="1">
      <c r="A373" s="2"/>
      <c r="B373" s="2"/>
      <c r="C373" s="2"/>
      <c r="D373" s="2"/>
      <c r="E373" s="2"/>
      <c r="F373" s="74"/>
      <c r="G373" s="74"/>
      <c r="H373" s="74"/>
    </row>
    <row r="374" spans="1:8" ht="20.100000000000001" customHeight="1">
      <c r="A374" s="75" t="s">
        <v>919</v>
      </c>
      <c r="B374" s="75"/>
      <c r="C374" s="75"/>
      <c r="D374" s="75"/>
      <c r="E374" s="75"/>
      <c r="F374" s="75"/>
      <c r="G374" s="75"/>
      <c r="H374" s="75"/>
    </row>
    <row r="375" spans="1:8" ht="15" customHeight="1">
      <c r="A375" s="76" t="s">
        <v>428</v>
      </c>
      <c r="B375" s="76"/>
      <c r="C375" s="80" t="s">
        <v>4</v>
      </c>
      <c r="D375" s="80"/>
      <c r="E375" s="16" t="s">
        <v>322</v>
      </c>
      <c r="F375" s="16" t="s">
        <v>323</v>
      </c>
      <c r="G375" s="16" t="s">
        <v>324</v>
      </c>
      <c r="H375" s="16" t="s">
        <v>325</v>
      </c>
    </row>
    <row r="376" spans="1:8" ht="15" customHeight="1">
      <c r="A376" s="17" t="s">
        <v>800</v>
      </c>
      <c r="B376" s="18" t="s">
        <v>801</v>
      </c>
      <c r="C376" s="81" t="s">
        <v>14</v>
      </c>
      <c r="D376" s="81"/>
      <c r="E376" s="17" t="s">
        <v>339</v>
      </c>
      <c r="F376" s="19">
        <v>1.328E-2</v>
      </c>
      <c r="G376" s="20">
        <v>12.58</v>
      </c>
      <c r="H376" s="20">
        <f>TRUNC(TRUNC(F376,8)*G376,2)</f>
        <v>0.16</v>
      </c>
    </row>
    <row r="377" spans="1:8" ht="15" customHeight="1">
      <c r="A377" s="2"/>
      <c r="B377" s="2"/>
      <c r="C377" s="2"/>
      <c r="D377" s="2"/>
      <c r="E377" s="2"/>
      <c r="F377" s="77" t="s">
        <v>433</v>
      </c>
      <c r="G377" s="77"/>
      <c r="H377" s="21">
        <f>SUM(H376:H376)</f>
        <v>0.16</v>
      </c>
    </row>
    <row r="378" spans="1:8" ht="15" customHeight="1">
      <c r="A378" s="2"/>
      <c r="B378" s="2"/>
      <c r="C378" s="2"/>
      <c r="D378" s="2"/>
      <c r="E378" s="2"/>
      <c r="F378" s="78" t="s">
        <v>347</v>
      </c>
      <c r="G378" s="78"/>
      <c r="H378" s="5">
        <f>SUM(H377)</f>
        <v>0.16</v>
      </c>
    </row>
    <row r="379" spans="1:8" ht="9.9499999999999993" customHeight="1">
      <c r="A379" s="2"/>
      <c r="B379" s="2"/>
      <c r="C379" s="2"/>
      <c r="D379" s="2"/>
      <c r="E379" s="2"/>
      <c r="F379" s="74"/>
      <c r="G379" s="74"/>
      <c r="H379" s="74"/>
    </row>
    <row r="380" spans="1:8" ht="20.100000000000001" customHeight="1">
      <c r="A380" s="75" t="s">
        <v>920</v>
      </c>
      <c r="B380" s="75"/>
      <c r="C380" s="75"/>
      <c r="D380" s="75"/>
      <c r="E380" s="75"/>
      <c r="F380" s="75"/>
      <c r="G380" s="75"/>
      <c r="H380" s="75"/>
    </row>
    <row r="381" spans="1:8" ht="15" customHeight="1">
      <c r="A381" s="76" t="s">
        <v>428</v>
      </c>
      <c r="B381" s="76"/>
      <c r="C381" s="80" t="s">
        <v>4</v>
      </c>
      <c r="D381" s="80"/>
      <c r="E381" s="16" t="s">
        <v>322</v>
      </c>
      <c r="F381" s="16" t="s">
        <v>323</v>
      </c>
      <c r="G381" s="16" t="s">
        <v>324</v>
      </c>
      <c r="H381" s="16" t="s">
        <v>325</v>
      </c>
    </row>
    <row r="382" spans="1:8" ht="15" customHeight="1">
      <c r="A382" s="17" t="s">
        <v>894</v>
      </c>
      <c r="B382" s="18" t="s">
        <v>895</v>
      </c>
      <c r="C382" s="81" t="s">
        <v>14</v>
      </c>
      <c r="D382" s="81"/>
      <c r="E382" s="17" t="s">
        <v>339</v>
      </c>
      <c r="F382" s="19">
        <v>1.6990000000000002E-2</v>
      </c>
      <c r="G382" s="20">
        <v>15.41</v>
      </c>
      <c r="H382" s="20">
        <f>TRUNC(TRUNC(F382,8)*G382,2)</f>
        <v>0.26</v>
      </c>
    </row>
    <row r="383" spans="1:8" ht="15" customHeight="1">
      <c r="A383" s="2"/>
      <c r="B383" s="2"/>
      <c r="C383" s="2"/>
      <c r="D383" s="2"/>
      <c r="E383" s="2"/>
      <c r="F383" s="77" t="s">
        <v>433</v>
      </c>
      <c r="G383" s="77"/>
      <c r="H383" s="21">
        <f>SUM(H382:H382)</f>
        <v>0.26</v>
      </c>
    </row>
    <row r="384" spans="1:8" ht="15" customHeight="1">
      <c r="A384" s="2"/>
      <c r="B384" s="2"/>
      <c r="C384" s="2"/>
      <c r="D384" s="2"/>
      <c r="E384" s="2"/>
      <c r="F384" s="78" t="s">
        <v>347</v>
      </c>
      <c r="G384" s="78"/>
      <c r="H384" s="5">
        <f>SUM(H383)</f>
        <v>0.26</v>
      </c>
    </row>
    <row r="385" spans="1:8" ht="9.9499999999999993" customHeight="1">
      <c r="A385" s="2"/>
      <c r="B385" s="2"/>
      <c r="C385" s="2"/>
      <c r="D385" s="2"/>
      <c r="E385" s="2"/>
      <c r="F385" s="74"/>
      <c r="G385" s="74"/>
      <c r="H385" s="74"/>
    </row>
    <row r="386" spans="1:8" ht="20.100000000000001" customHeight="1">
      <c r="A386" s="75" t="s">
        <v>921</v>
      </c>
      <c r="B386" s="75"/>
      <c r="C386" s="75"/>
      <c r="D386" s="75"/>
      <c r="E386" s="75"/>
      <c r="F386" s="75"/>
      <c r="G386" s="75"/>
      <c r="H386" s="75"/>
    </row>
    <row r="387" spans="1:8" ht="15" customHeight="1">
      <c r="A387" s="76" t="s">
        <v>428</v>
      </c>
      <c r="B387" s="76"/>
      <c r="C387" s="80" t="s">
        <v>4</v>
      </c>
      <c r="D387" s="80"/>
      <c r="E387" s="16" t="s">
        <v>322</v>
      </c>
      <c r="F387" s="16" t="s">
        <v>323</v>
      </c>
      <c r="G387" s="16" t="s">
        <v>324</v>
      </c>
      <c r="H387" s="16" t="s">
        <v>325</v>
      </c>
    </row>
    <row r="388" spans="1:8" ht="15" customHeight="1">
      <c r="A388" s="17" t="s">
        <v>899</v>
      </c>
      <c r="B388" s="18" t="s">
        <v>900</v>
      </c>
      <c r="C388" s="81" t="s">
        <v>14</v>
      </c>
      <c r="D388" s="81"/>
      <c r="E388" s="17" t="s">
        <v>339</v>
      </c>
      <c r="F388" s="19">
        <v>1.328E-2</v>
      </c>
      <c r="G388" s="20">
        <v>16.190000000000001</v>
      </c>
      <c r="H388" s="20">
        <f>TRUNC(TRUNC(F388,8)*G388,2)</f>
        <v>0.21</v>
      </c>
    </row>
    <row r="389" spans="1:8" ht="15" customHeight="1">
      <c r="A389" s="2"/>
      <c r="B389" s="2"/>
      <c r="C389" s="2"/>
      <c r="D389" s="2"/>
      <c r="E389" s="2"/>
      <c r="F389" s="77" t="s">
        <v>433</v>
      </c>
      <c r="G389" s="77"/>
      <c r="H389" s="21">
        <f>SUM(H388:H388)</f>
        <v>0.21</v>
      </c>
    </row>
    <row r="390" spans="1:8" ht="15" customHeight="1">
      <c r="A390" s="2"/>
      <c r="B390" s="2"/>
      <c r="C390" s="2"/>
      <c r="D390" s="2"/>
      <c r="E390" s="2"/>
      <c r="F390" s="78" t="s">
        <v>347</v>
      </c>
      <c r="G390" s="78"/>
      <c r="H390" s="5">
        <f>SUM(H389)</f>
        <v>0.21</v>
      </c>
    </row>
    <row r="391" spans="1:8" ht="9.9499999999999993" customHeight="1">
      <c r="A391" s="2"/>
      <c r="B391" s="2"/>
      <c r="C391" s="2"/>
      <c r="D391" s="2"/>
      <c r="E391" s="2"/>
      <c r="F391" s="74"/>
      <c r="G391" s="74"/>
      <c r="H391" s="74"/>
    </row>
    <row r="392" spans="1:8" ht="20.100000000000001" customHeight="1">
      <c r="A392" s="75" t="s">
        <v>922</v>
      </c>
      <c r="B392" s="75"/>
      <c r="C392" s="75"/>
      <c r="D392" s="75"/>
      <c r="E392" s="75"/>
      <c r="F392" s="75"/>
      <c r="G392" s="75"/>
      <c r="H392" s="75"/>
    </row>
    <row r="393" spans="1:8" ht="15" customHeight="1">
      <c r="A393" s="76" t="s">
        <v>428</v>
      </c>
      <c r="B393" s="76"/>
      <c r="C393" s="80" t="s">
        <v>4</v>
      </c>
      <c r="D393" s="80"/>
      <c r="E393" s="16" t="s">
        <v>322</v>
      </c>
      <c r="F393" s="16" t="s">
        <v>323</v>
      </c>
      <c r="G393" s="16" t="s">
        <v>324</v>
      </c>
      <c r="H393" s="16" t="s">
        <v>325</v>
      </c>
    </row>
    <row r="394" spans="1:8" ht="15" customHeight="1">
      <c r="A394" s="17" t="s">
        <v>923</v>
      </c>
      <c r="B394" s="18" t="s">
        <v>924</v>
      </c>
      <c r="C394" s="81" t="s">
        <v>14</v>
      </c>
      <c r="D394" s="81"/>
      <c r="E394" s="17" t="s">
        <v>339</v>
      </c>
      <c r="F394" s="19">
        <v>4.2970000000000001E-2</v>
      </c>
      <c r="G394" s="20">
        <v>16.32</v>
      </c>
      <c r="H394" s="20">
        <f>TRUNC(TRUNC(F394,8)*G394,2)</f>
        <v>0.7</v>
      </c>
    </row>
    <row r="395" spans="1:8" ht="15" customHeight="1">
      <c r="A395" s="2"/>
      <c r="B395" s="2"/>
      <c r="C395" s="2"/>
      <c r="D395" s="2"/>
      <c r="E395" s="2"/>
      <c r="F395" s="77" t="s">
        <v>433</v>
      </c>
      <c r="G395" s="77"/>
      <c r="H395" s="21">
        <f>SUM(H394:H394)</f>
        <v>0.7</v>
      </c>
    </row>
    <row r="396" spans="1:8" ht="15" customHeight="1">
      <c r="A396" s="2"/>
      <c r="B396" s="2"/>
      <c r="C396" s="2"/>
      <c r="D396" s="2"/>
      <c r="E396" s="2"/>
      <c r="F396" s="78" t="s">
        <v>347</v>
      </c>
      <c r="G396" s="78"/>
      <c r="H396" s="5">
        <f>SUM(H395)</f>
        <v>0.7</v>
      </c>
    </row>
    <row r="397" spans="1:8" ht="9.9499999999999993" customHeight="1">
      <c r="A397" s="2"/>
      <c r="B397" s="2"/>
      <c r="C397" s="2"/>
      <c r="D397" s="2"/>
      <c r="E397" s="2"/>
      <c r="F397" s="74"/>
      <c r="G397" s="74"/>
      <c r="H397" s="74"/>
    </row>
    <row r="398" spans="1:8" ht="20.100000000000001" customHeight="1">
      <c r="A398" s="75" t="s">
        <v>925</v>
      </c>
      <c r="B398" s="75"/>
      <c r="C398" s="75"/>
      <c r="D398" s="75"/>
      <c r="E398" s="75"/>
      <c r="F398" s="75"/>
      <c r="G398" s="75"/>
      <c r="H398" s="75"/>
    </row>
    <row r="399" spans="1:8" ht="15" customHeight="1">
      <c r="A399" s="76" t="s">
        <v>428</v>
      </c>
      <c r="B399" s="76"/>
      <c r="C399" s="80" t="s">
        <v>4</v>
      </c>
      <c r="D399" s="80"/>
      <c r="E399" s="16" t="s">
        <v>322</v>
      </c>
      <c r="F399" s="16" t="s">
        <v>323</v>
      </c>
      <c r="G399" s="16" t="s">
        <v>324</v>
      </c>
      <c r="H399" s="16" t="s">
        <v>325</v>
      </c>
    </row>
    <row r="400" spans="1:8" ht="15" customHeight="1">
      <c r="A400" s="17" t="s">
        <v>926</v>
      </c>
      <c r="B400" s="18" t="s">
        <v>927</v>
      </c>
      <c r="C400" s="81" t="s">
        <v>14</v>
      </c>
      <c r="D400" s="81"/>
      <c r="E400" s="17" t="s">
        <v>339</v>
      </c>
      <c r="F400" s="19">
        <v>2.07E-2</v>
      </c>
      <c r="G400" s="20">
        <v>16.190000000000001</v>
      </c>
      <c r="H400" s="20">
        <f>TRUNC(TRUNC(F400,8)*G400,2)</f>
        <v>0.33</v>
      </c>
    </row>
    <row r="401" spans="1:8" ht="15" customHeight="1">
      <c r="A401" s="2"/>
      <c r="B401" s="2"/>
      <c r="C401" s="2"/>
      <c r="D401" s="2"/>
      <c r="E401" s="2"/>
      <c r="F401" s="77" t="s">
        <v>433</v>
      </c>
      <c r="G401" s="77"/>
      <c r="H401" s="21">
        <f>SUM(H400:H400)</f>
        <v>0.33</v>
      </c>
    </row>
    <row r="402" spans="1:8" ht="15" customHeight="1">
      <c r="A402" s="2"/>
      <c r="B402" s="2"/>
      <c r="C402" s="2"/>
      <c r="D402" s="2"/>
      <c r="E402" s="2"/>
      <c r="F402" s="78" t="s">
        <v>347</v>
      </c>
      <c r="G402" s="78"/>
      <c r="H402" s="5">
        <f>SUM(H401)</f>
        <v>0.33</v>
      </c>
    </row>
    <row r="403" spans="1:8" ht="9.9499999999999993" customHeight="1">
      <c r="A403" s="2"/>
      <c r="B403" s="2"/>
      <c r="C403" s="2"/>
      <c r="D403" s="2"/>
      <c r="E403" s="2"/>
      <c r="F403" s="74"/>
      <c r="G403" s="74"/>
      <c r="H403" s="74"/>
    </row>
    <row r="404" spans="1:8" ht="20.100000000000001" customHeight="1">
      <c r="A404" s="75" t="s">
        <v>928</v>
      </c>
      <c r="B404" s="75"/>
      <c r="C404" s="75"/>
      <c r="D404" s="75"/>
      <c r="E404" s="75"/>
      <c r="F404" s="75"/>
      <c r="G404" s="75"/>
      <c r="H404" s="75"/>
    </row>
    <row r="405" spans="1:8" ht="15" customHeight="1">
      <c r="A405" s="76" t="s">
        <v>428</v>
      </c>
      <c r="B405" s="76"/>
      <c r="C405" s="80" t="s">
        <v>4</v>
      </c>
      <c r="D405" s="80"/>
      <c r="E405" s="16" t="s">
        <v>322</v>
      </c>
      <c r="F405" s="16" t="s">
        <v>323</v>
      </c>
      <c r="G405" s="16" t="s">
        <v>324</v>
      </c>
      <c r="H405" s="16" t="s">
        <v>325</v>
      </c>
    </row>
    <row r="406" spans="1:8" ht="15" customHeight="1">
      <c r="A406" s="17" t="s">
        <v>929</v>
      </c>
      <c r="B406" s="18" t="s">
        <v>930</v>
      </c>
      <c r="C406" s="81" t="s">
        <v>14</v>
      </c>
      <c r="D406" s="81"/>
      <c r="E406" s="17" t="s">
        <v>339</v>
      </c>
      <c r="F406" s="19">
        <v>1.6990000000000002E-2</v>
      </c>
      <c r="G406" s="20">
        <v>16.32</v>
      </c>
      <c r="H406" s="20">
        <f>TRUNC(TRUNC(F406,8)*G406,2)</f>
        <v>0.27</v>
      </c>
    </row>
    <row r="407" spans="1:8" ht="15" customHeight="1">
      <c r="A407" s="2"/>
      <c r="B407" s="2"/>
      <c r="C407" s="2"/>
      <c r="D407" s="2"/>
      <c r="E407" s="2"/>
      <c r="F407" s="77" t="s">
        <v>433</v>
      </c>
      <c r="G407" s="77"/>
      <c r="H407" s="21">
        <f>SUM(H406:H406)</f>
        <v>0.27</v>
      </c>
    </row>
    <row r="408" spans="1:8" ht="15" customHeight="1">
      <c r="A408" s="2"/>
      <c r="B408" s="2"/>
      <c r="C408" s="2"/>
      <c r="D408" s="2"/>
      <c r="E408" s="2"/>
      <c r="F408" s="78" t="s">
        <v>347</v>
      </c>
      <c r="G408" s="78"/>
      <c r="H408" s="5">
        <f>SUM(H407)</f>
        <v>0.27</v>
      </c>
    </row>
    <row r="409" spans="1:8" ht="9.9499999999999993" customHeight="1">
      <c r="A409" s="2"/>
      <c r="B409" s="2"/>
      <c r="C409" s="2"/>
      <c r="D409" s="2"/>
      <c r="E409" s="2"/>
      <c r="F409" s="74"/>
      <c r="G409" s="74"/>
      <c r="H409" s="74"/>
    </row>
    <row r="410" spans="1:8" ht="20.100000000000001" customHeight="1">
      <c r="A410" s="75" t="s">
        <v>931</v>
      </c>
      <c r="B410" s="75"/>
      <c r="C410" s="75"/>
      <c r="D410" s="75"/>
      <c r="E410" s="75"/>
      <c r="F410" s="75"/>
      <c r="G410" s="75"/>
      <c r="H410" s="75"/>
    </row>
    <row r="411" spans="1:8" ht="15" customHeight="1">
      <c r="A411" s="76" t="s">
        <v>428</v>
      </c>
      <c r="B411" s="76"/>
      <c r="C411" s="80" t="s">
        <v>4</v>
      </c>
      <c r="D411" s="80"/>
      <c r="E411" s="16" t="s">
        <v>322</v>
      </c>
      <c r="F411" s="16" t="s">
        <v>323</v>
      </c>
      <c r="G411" s="16" t="s">
        <v>324</v>
      </c>
      <c r="H411" s="16" t="s">
        <v>325</v>
      </c>
    </row>
    <row r="412" spans="1:8" ht="15" customHeight="1">
      <c r="A412" s="17" t="s">
        <v>932</v>
      </c>
      <c r="B412" s="18" t="s">
        <v>933</v>
      </c>
      <c r="C412" s="81" t="s">
        <v>14</v>
      </c>
      <c r="D412" s="81"/>
      <c r="E412" s="17" t="s">
        <v>339</v>
      </c>
      <c r="F412" s="19">
        <v>1.328E-2</v>
      </c>
      <c r="G412" s="20">
        <v>12.23</v>
      </c>
      <c r="H412" s="20">
        <f>TRUNC(TRUNC(F412,8)*G412,2)</f>
        <v>0.16</v>
      </c>
    </row>
    <row r="413" spans="1:8" ht="15" customHeight="1">
      <c r="A413" s="2"/>
      <c r="B413" s="2"/>
      <c r="C413" s="2"/>
      <c r="D413" s="2"/>
      <c r="E413" s="2"/>
      <c r="F413" s="77" t="s">
        <v>433</v>
      </c>
      <c r="G413" s="77"/>
      <c r="H413" s="21">
        <f>SUM(H412:H412)</f>
        <v>0.16</v>
      </c>
    </row>
    <row r="414" spans="1:8" ht="15" customHeight="1">
      <c r="A414" s="2"/>
      <c r="B414" s="2"/>
      <c r="C414" s="2"/>
      <c r="D414" s="2"/>
      <c r="E414" s="2"/>
      <c r="F414" s="78" t="s">
        <v>347</v>
      </c>
      <c r="G414" s="78"/>
      <c r="H414" s="5">
        <f>SUM(H413)</f>
        <v>0.16</v>
      </c>
    </row>
    <row r="415" spans="1:8" ht="9.9499999999999993" customHeight="1">
      <c r="A415" s="2"/>
      <c r="B415" s="2"/>
      <c r="C415" s="2"/>
      <c r="D415" s="2"/>
      <c r="E415" s="2"/>
      <c r="F415" s="74"/>
      <c r="G415" s="74"/>
      <c r="H415" s="74"/>
    </row>
    <row r="416" spans="1:8" ht="20.100000000000001" customHeight="1">
      <c r="A416" s="75" t="s">
        <v>934</v>
      </c>
      <c r="B416" s="75"/>
      <c r="C416" s="75"/>
      <c r="D416" s="75"/>
      <c r="E416" s="75"/>
      <c r="F416" s="75"/>
      <c r="G416" s="75"/>
      <c r="H416" s="75"/>
    </row>
    <row r="417" spans="1:8" ht="15" customHeight="1">
      <c r="A417" s="76" t="s">
        <v>428</v>
      </c>
      <c r="B417" s="76"/>
      <c r="C417" s="80" t="s">
        <v>4</v>
      </c>
      <c r="D417" s="80"/>
      <c r="E417" s="16" t="s">
        <v>322</v>
      </c>
      <c r="F417" s="16" t="s">
        <v>323</v>
      </c>
      <c r="G417" s="16" t="s">
        <v>324</v>
      </c>
      <c r="H417" s="16" t="s">
        <v>325</v>
      </c>
    </row>
    <row r="418" spans="1:8" ht="21" customHeight="1">
      <c r="A418" s="17" t="s">
        <v>935</v>
      </c>
      <c r="B418" s="18" t="s">
        <v>936</v>
      </c>
      <c r="C418" s="81" t="s">
        <v>14</v>
      </c>
      <c r="D418" s="81"/>
      <c r="E418" s="17" t="s">
        <v>339</v>
      </c>
      <c r="F418" s="19">
        <v>9.5700000000000004E-3</v>
      </c>
      <c r="G418" s="20">
        <v>10.27</v>
      </c>
      <c r="H418" s="20">
        <f>TRUNC(TRUNC(F418,8)*G418,2)</f>
        <v>0.09</v>
      </c>
    </row>
    <row r="419" spans="1:8" ht="15" customHeight="1">
      <c r="A419" s="2"/>
      <c r="B419" s="2"/>
      <c r="C419" s="2"/>
      <c r="D419" s="2"/>
      <c r="E419" s="2"/>
      <c r="F419" s="77" t="s">
        <v>433</v>
      </c>
      <c r="G419" s="77"/>
      <c r="H419" s="21">
        <f>SUM(H418:H418)</f>
        <v>0.09</v>
      </c>
    </row>
    <row r="420" spans="1:8" ht="15" customHeight="1">
      <c r="A420" s="2"/>
      <c r="B420" s="2"/>
      <c r="C420" s="2"/>
      <c r="D420" s="2"/>
      <c r="E420" s="2"/>
      <c r="F420" s="78" t="s">
        <v>347</v>
      </c>
      <c r="G420" s="78"/>
      <c r="H420" s="5">
        <f>SUM(H419)</f>
        <v>0.09</v>
      </c>
    </row>
    <row r="421" spans="1:8" ht="9.9499999999999993" customHeight="1">
      <c r="A421" s="2"/>
      <c r="B421" s="2"/>
      <c r="C421" s="2"/>
      <c r="D421" s="2"/>
      <c r="E421" s="2"/>
      <c r="F421" s="74"/>
      <c r="G421" s="74"/>
      <c r="H421" s="74"/>
    </row>
    <row r="422" spans="1:8" ht="20.100000000000001" customHeight="1">
      <c r="A422" s="75" t="s">
        <v>937</v>
      </c>
      <c r="B422" s="75"/>
      <c r="C422" s="75"/>
      <c r="D422" s="75"/>
      <c r="E422" s="75"/>
      <c r="F422" s="75"/>
      <c r="G422" s="75"/>
      <c r="H422" s="75"/>
    </row>
    <row r="423" spans="1:8" ht="15" customHeight="1">
      <c r="A423" s="76" t="s">
        <v>428</v>
      </c>
      <c r="B423" s="76"/>
      <c r="C423" s="80" t="s">
        <v>4</v>
      </c>
      <c r="D423" s="80"/>
      <c r="E423" s="16" t="s">
        <v>322</v>
      </c>
      <c r="F423" s="16" t="s">
        <v>323</v>
      </c>
      <c r="G423" s="16" t="s">
        <v>324</v>
      </c>
      <c r="H423" s="16" t="s">
        <v>325</v>
      </c>
    </row>
    <row r="424" spans="1:8" ht="15" customHeight="1">
      <c r="A424" s="17" t="s">
        <v>938</v>
      </c>
      <c r="B424" s="18" t="s">
        <v>939</v>
      </c>
      <c r="C424" s="81" t="s">
        <v>14</v>
      </c>
      <c r="D424" s="81"/>
      <c r="E424" s="17" t="s">
        <v>339</v>
      </c>
      <c r="F424" s="19">
        <v>2.4420000000000001E-2</v>
      </c>
      <c r="G424" s="20">
        <v>16.32</v>
      </c>
      <c r="H424" s="20">
        <f>TRUNC(TRUNC(F424,8)*G424,2)</f>
        <v>0.39</v>
      </c>
    </row>
    <row r="425" spans="1:8" ht="15" customHeight="1">
      <c r="A425" s="2"/>
      <c r="B425" s="2"/>
      <c r="C425" s="2"/>
      <c r="D425" s="2"/>
      <c r="E425" s="2"/>
      <c r="F425" s="77" t="s">
        <v>433</v>
      </c>
      <c r="G425" s="77"/>
      <c r="H425" s="21">
        <f>SUM(H424:H424)</f>
        <v>0.39</v>
      </c>
    </row>
    <row r="426" spans="1:8" ht="15" customHeight="1">
      <c r="A426" s="2"/>
      <c r="B426" s="2"/>
      <c r="C426" s="2"/>
      <c r="D426" s="2"/>
      <c r="E426" s="2"/>
      <c r="F426" s="78" t="s">
        <v>347</v>
      </c>
      <c r="G426" s="78"/>
      <c r="H426" s="5">
        <f>SUM(H425)</f>
        <v>0.39</v>
      </c>
    </row>
    <row r="427" spans="1:8" ht="9.9499999999999993" customHeight="1">
      <c r="A427" s="2"/>
      <c r="B427" s="2"/>
      <c r="C427" s="2"/>
      <c r="D427" s="2"/>
      <c r="E427" s="2"/>
      <c r="F427" s="74"/>
      <c r="G427" s="74"/>
      <c r="H427" s="74"/>
    </row>
    <row r="428" spans="1:8" ht="20.100000000000001" customHeight="1">
      <c r="A428" s="75" t="s">
        <v>940</v>
      </c>
      <c r="B428" s="75"/>
      <c r="C428" s="75"/>
      <c r="D428" s="75"/>
      <c r="E428" s="75"/>
      <c r="F428" s="75"/>
      <c r="G428" s="75"/>
      <c r="H428" s="75"/>
    </row>
    <row r="429" spans="1:8" ht="15" customHeight="1">
      <c r="A429" s="76" t="s">
        <v>428</v>
      </c>
      <c r="B429" s="76"/>
      <c r="C429" s="80" t="s">
        <v>4</v>
      </c>
      <c r="D429" s="80"/>
      <c r="E429" s="16" t="s">
        <v>322</v>
      </c>
      <c r="F429" s="16" t="s">
        <v>323</v>
      </c>
      <c r="G429" s="16" t="s">
        <v>324</v>
      </c>
      <c r="H429" s="16" t="s">
        <v>325</v>
      </c>
    </row>
    <row r="430" spans="1:8" ht="15" customHeight="1">
      <c r="A430" s="17" t="s">
        <v>941</v>
      </c>
      <c r="B430" s="18" t="s">
        <v>942</v>
      </c>
      <c r="C430" s="81" t="s">
        <v>14</v>
      </c>
      <c r="D430" s="81"/>
      <c r="E430" s="17" t="s">
        <v>339</v>
      </c>
      <c r="F430" s="19">
        <v>1.6990000000000002E-2</v>
      </c>
      <c r="G430" s="20">
        <v>16.59</v>
      </c>
      <c r="H430" s="20">
        <f>TRUNC(TRUNC(F430,8)*G430,2)</f>
        <v>0.28000000000000003</v>
      </c>
    </row>
    <row r="431" spans="1:8" ht="15" customHeight="1">
      <c r="A431" s="2"/>
      <c r="B431" s="2"/>
      <c r="C431" s="2"/>
      <c r="D431" s="2"/>
      <c r="E431" s="2"/>
      <c r="F431" s="77" t="s">
        <v>433</v>
      </c>
      <c r="G431" s="77"/>
      <c r="H431" s="21">
        <f>SUM(H430:H430)</f>
        <v>0.28000000000000003</v>
      </c>
    </row>
    <row r="432" spans="1:8" ht="15" customHeight="1">
      <c r="A432" s="2"/>
      <c r="B432" s="2"/>
      <c r="C432" s="2"/>
      <c r="D432" s="2"/>
      <c r="E432" s="2"/>
      <c r="F432" s="78" t="s">
        <v>347</v>
      </c>
      <c r="G432" s="78"/>
      <c r="H432" s="5">
        <f>SUM(H431)</f>
        <v>0.28000000000000003</v>
      </c>
    </row>
    <row r="433" spans="1:8" ht="9.9499999999999993" customHeight="1">
      <c r="A433" s="2"/>
      <c r="B433" s="2"/>
      <c r="C433" s="2"/>
      <c r="D433" s="2"/>
      <c r="E433" s="2"/>
      <c r="F433" s="74"/>
      <c r="G433" s="74"/>
      <c r="H433" s="74"/>
    </row>
    <row r="434" spans="1:8" ht="20.100000000000001" customHeight="1">
      <c r="A434" s="75" t="s">
        <v>943</v>
      </c>
      <c r="B434" s="75"/>
      <c r="C434" s="75"/>
      <c r="D434" s="75"/>
      <c r="E434" s="75"/>
      <c r="F434" s="75"/>
      <c r="G434" s="75"/>
      <c r="H434" s="75"/>
    </row>
    <row r="435" spans="1:8" ht="15" customHeight="1">
      <c r="A435" s="76" t="s">
        <v>428</v>
      </c>
      <c r="B435" s="76"/>
      <c r="C435" s="80" t="s">
        <v>4</v>
      </c>
      <c r="D435" s="80"/>
      <c r="E435" s="16" t="s">
        <v>322</v>
      </c>
      <c r="F435" s="16" t="s">
        <v>323</v>
      </c>
      <c r="G435" s="16" t="s">
        <v>324</v>
      </c>
      <c r="H435" s="16" t="s">
        <v>325</v>
      </c>
    </row>
    <row r="436" spans="1:8" ht="15" customHeight="1">
      <c r="A436" s="17" t="s">
        <v>944</v>
      </c>
      <c r="B436" s="18" t="s">
        <v>945</v>
      </c>
      <c r="C436" s="81" t="s">
        <v>14</v>
      </c>
      <c r="D436" s="81"/>
      <c r="E436" s="17" t="s">
        <v>339</v>
      </c>
      <c r="F436" s="19">
        <v>1.6990000000000002E-2</v>
      </c>
      <c r="G436" s="20">
        <v>16.59</v>
      </c>
      <c r="H436" s="20">
        <f>TRUNC(TRUNC(F436,8)*G436,2)</f>
        <v>0.28000000000000003</v>
      </c>
    </row>
    <row r="437" spans="1:8" ht="15" customHeight="1">
      <c r="A437" s="2"/>
      <c r="B437" s="2"/>
      <c r="C437" s="2"/>
      <c r="D437" s="2"/>
      <c r="E437" s="2"/>
      <c r="F437" s="77" t="s">
        <v>433</v>
      </c>
      <c r="G437" s="77"/>
      <c r="H437" s="21">
        <f>SUM(H436:H436)</f>
        <v>0.28000000000000003</v>
      </c>
    </row>
    <row r="438" spans="1:8" ht="15" customHeight="1">
      <c r="A438" s="2"/>
      <c r="B438" s="2"/>
      <c r="C438" s="2"/>
      <c r="D438" s="2"/>
      <c r="E438" s="2"/>
      <c r="F438" s="78" t="s">
        <v>347</v>
      </c>
      <c r="G438" s="78"/>
      <c r="H438" s="5">
        <f>SUM(H437)</f>
        <v>0.28000000000000003</v>
      </c>
    </row>
    <row r="439" spans="1:8" ht="9.9499999999999993" customHeight="1">
      <c r="A439" s="2"/>
      <c r="B439" s="2"/>
      <c r="C439" s="2"/>
      <c r="D439" s="2"/>
      <c r="E439" s="2"/>
      <c r="F439" s="74"/>
      <c r="G439" s="74"/>
      <c r="H439" s="74"/>
    </row>
    <row r="440" spans="1:8" ht="20.100000000000001" customHeight="1">
      <c r="A440" s="75" t="s">
        <v>946</v>
      </c>
      <c r="B440" s="75"/>
      <c r="C440" s="75"/>
      <c r="D440" s="75"/>
      <c r="E440" s="75"/>
      <c r="F440" s="75"/>
      <c r="G440" s="75"/>
      <c r="H440" s="75"/>
    </row>
    <row r="441" spans="1:8" ht="15" customHeight="1">
      <c r="A441" s="76" t="s">
        <v>428</v>
      </c>
      <c r="B441" s="76"/>
      <c r="C441" s="80" t="s">
        <v>4</v>
      </c>
      <c r="D441" s="80"/>
      <c r="E441" s="16" t="s">
        <v>322</v>
      </c>
      <c r="F441" s="16" t="s">
        <v>323</v>
      </c>
      <c r="G441" s="16" t="s">
        <v>324</v>
      </c>
      <c r="H441" s="16" t="s">
        <v>325</v>
      </c>
    </row>
    <row r="442" spans="1:8" ht="15" customHeight="1">
      <c r="A442" s="17" t="s">
        <v>947</v>
      </c>
      <c r="B442" s="18" t="s">
        <v>948</v>
      </c>
      <c r="C442" s="81" t="s">
        <v>14</v>
      </c>
      <c r="D442" s="81"/>
      <c r="E442" s="17" t="s">
        <v>339</v>
      </c>
      <c r="F442" s="19">
        <v>1.328E-2</v>
      </c>
      <c r="G442" s="20">
        <v>16.32</v>
      </c>
      <c r="H442" s="20">
        <f>TRUNC(TRUNC(F442,8)*G442,2)</f>
        <v>0.21</v>
      </c>
    </row>
    <row r="443" spans="1:8" ht="15" customHeight="1">
      <c r="A443" s="2"/>
      <c r="B443" s="2"/>
      <c r="C443" s="2"/>
      <c r="D443" s="2"/>
      <c r="E443" s="2"/>
      <c r="F443" s="77" t="s">
        <v>433</v>
      </c>
      <c r="G443" s="77"/>
      <c r="H443" s="21">
        <f>SUM(H442:H442)</f>
        <v>0.21</v>
      </c>
    </row>
    <row r="444" spans="1:8" ht="15" customHeight="1">
      <c r="A444" s="2"/>
      <c r="B444" s="2"/>
      <c r="C444" s="2"/>
      <c r="D444" s="2"/>
      <c r="E444" s="2"/>
      <c r="F444" s="78" t="s">
        <v>347</v>
      </c>
      <c r="G444" s="78"/>
      <c r="H444" s="5">
        <f>SUM(H443)</f>
        <v>0.21</v>
      </c>
    </row>
    <row r="445" spans="1:8" ht="9.9499999999999993" customHeight="1">
      <c r="A445" s="2"/>
      <c r="B445" s="2"/>
      <c r="C445" s="2"/>
      <c r="D445" s="2"/>
      <c r="E445" s="2"/>
      <c r="F445" s="74"/>
      <c r="G445" s="74"/>
      <c r="H445" s="74"/>
    </row>
    <row r="446" spans="1:8" ht="20.100000000000001" customHeight="1">
      <c r="A446" s="75" t="s">
        <v>949</v>
      </c>
      <c r="B446" s="75"/>
      <c r="C446" s="75"/>
      <c r="D446" s="75"/>
      <c r="E446" s="75"/>
      <c r="F446" s="75"/>
      <c r="G446" s="75"/>
      <c r="H446" s="75"/>
    </row>
    <row r="447" spans="1:8" ht="15" customHeight="1">
      <c r="A447" s="76" t="s">
        <v>428</v>
      </c>
      <c r="B447" s="76"/>
      <c r="C447" s="80" t="s">
        <v>4</v>
      </c>
      <c r="D447" s="80"/>
      <c r="E447" s="16" t="s">
        <v>322</v>
      </c>
      <c r="F447" s="16" t="s">
        <v>323</v>
      </c>
      <c r="G447" s="16" t="s">
        <v>324</v>
      </c>
      <c r="H447" s="16" t="s">
        <v>325</v>
      </c>
    </row>
    <row r="448" spans="1:8" ht="15" customHeight="1">
      <c r="A448" s="17" t="s">
        <v>950</v>
      </c>
      <c r="B448" s="18" t="s">
        <v>951</v>
      </c>
      <c r="C448" s="81" t="s">
        <v>14</v>
      </c>
      <c r="D448" s="81"/>
      <c r="E448" s="17" t="s">
        <v>339</v>
      </c>
      <c r="F448" s="19">
        <v>2.4420000000000001E-2</v>
      </c>
      <c r="G448" s="20">
        <v>11.92</v>
      </c>
      <c r="H448" s="20">
        <f>TRUNC(TRUNC(F448,8)*G448,2)</f>
        <v>0.28999999999999998</v>
      </c>
    </row>
    <row r="449" spans="1:8" ht="15" customHeight="1">
      <c r="A449" s="2"/>
      <c r="B449" s="2"/>
      <c r="C449" s="2"/>
      <c r="D449" s="2"/>
      <c r="E449" s="2"/>
      <c r="F449" s="77" t="s">
        <v>433</v>
      </c>
      <c r="G449" s="77"/>
      <c r="H449" s="21">
        <f>SUM(H448:H448)</f>
        <v>0.28999999999999998</v>
      </c>
    </row>
    <row r="450" spans="1:8" ht="15" customHeight="1">
      <c r="A450" s="2"/>
      <c r="B450" s="2"/>
      <c r="C450" s="2"/>
      <c r="D450" s="2"/>
      <c r="E450" s="2"/>
      <c r="F450" s="78" t="s">
        <v>347</v>
      </c>
      <c r="G450" s="78"/>
      <c r="H450" s="5">
        <f>SUM(H449)</f>
        <v>0.28999999999999998</v>
      </c>
    </row>
    <row r="451" spans="1:8" ht="9.9499999999999993" customHeight="1">
      <c r="A451" s="2"/>
      <c r="B451" s="2"/>
      <c r="C451" s="2"/>
      <c r="D451" s="2"/>
      <c r="E451" s="2"/>
      <c r="F451" s="74"/>
      <c r="G451" s="74"/>
      <c r="H451" s="74"/>
    </row>
    <row r="452" spans="1:8" ht="20.100000000000001" customHeight="1">
      <c r="A452" s="75" t="s">
        <v>952</v>
      </c>
      <c r="B452" s="75"/>
      <c r="C452" s="75"/>
      <c r="D452" s="75"/>
      <c r="E452" s="75"/>
      <c r="F452" s="75"/>
      <c r="G452" s="75"/>
      <c r="H452" s="75"/>
    </row>
    <row r="453" spans="1:8" ht="15" customHeight="1">
      <c r="A453" s="76" t="s">
        <v>419</v>
      </c>
      <c r="B453" s="76"/>
      <c r="C453" s="80" t="s">
        <v>4</v>
      </c>
      <c r="D453" s="80"/>
      <c r="E453" s="16" t="s">
        <v>322</v>
      </c>
      <c r="F453" s="16" t="s">
        <v>323</v>
      </c>
      <c r="G453" s="16" t="s">
        <v>324</v>
      </c>
      <c r="H453" s="16" t="s">
        <v>325</v>
      </c>
    </row>
    <row r="454" spans="1:8" ht="15" customHeight="1">
      <c r="A454" s="17" t="s">
        <v>420</v>
      </c>
      <c r="B454" s="18" t="s">
        <v>421</v>
      </c>
      <c r="C454" s="81" t="s">
        <v>24</v>
      </c>
      <c r="D454" s="81"/>
      <c r="E454" s="17" t="s">
        <v>422</v>
      </c>
      <c r="F454" s="19">
        <v>0.1</v>
      </c>
      <c r="G454" s="20">
        <v>3.73</v>
      </c>
      <c r="H454" s="20">
        <f>ROUND(ROUND(F454,8)*G454,2)</f>
        <v>0.37</v>
      </c>
    </row>
    <row r="455" spans="1:8" ht="15" customHeight="1">
      <c r="A455" s="17" t="s">
        <v>423</v>
      </c>
      <c r="B455" s="18" t="s">
        <v>424</v>
      </c>
      <c r="C455" s="81" t="s">
        <v>24</v>
      </c>
      <c r="D455" s="81"/>
      <c r="E455" s="17" t="s">
        <v>422</v>
      </c>
      <c r="F455" s="19">
        <v>0.1</v>
      </c>
      <c r="G455" s="20">
        <v>3.83</v>
      </c>
      <c r="H455" s="20">
        <f>ROUND(ROUND(F455,8)*G455,2)</f>
        <v>0.38</v>
      </c>
    </row>
    <row r="456" spans="1:8" ht="15" customHeight="1">
      <c r="A456" s="2"/>
      <c r="B456" s="2"/>
      <c r="C456" s="2"/>
      <c r="D456" s="2"/>
      <c r="E456" s="2"/>
      <c r="F456" s="77" t="s">
        <v>425</v>
      </c>
      <c r="G456" s="77"/>
      <c r="H456" s="21">
        <f>SUM(H454:H455)</f>
        <v>0.75</v>
      </c>
    </row>
    <row r="457" spans="1:8" ht="15" customHeight="1">
      <c r="A457" s="76" t="s">
        <v>428</v>
      </c>
      <c r="B457" s="76"/>
      <c r="C457" s="80" t="s">
        <v>4</v>
      </c>
      <c r="D457" s="80"/>
      <c r="E457" s="16" t="s">
        <v>322</v>
      </c>
      <c r="F457" s="16" t="s">
        <v>323</v>
      </c>
      <c r="G457" s="16" t="s">
        <v>324</v>
      </c>
      <c r="H457" s="16" t="s">
        <v>325</v>
      </c>
    </row>
    <row r="458" spans="1:8" ht="15" customHeight="1">
      <c r="A458" s="17" t="s">
        <v>429</v>
      </c>
      <c r="B458" s="18" t="s">
        <v>430</v>
      </c>
      <c r="C458" s="81" t="s">
        <v>24</v>
      </c>
      <c r="D458" s="81"/>
      <c r="E458" s="17" t="s">
        <v>422</v>
      </c>
      <c r="F458" s="19">
        <v>0.1</v>
      </c>
      <c r="G458" s="20">
        <v>18.21</v>
      </c>
      <c r="H458" s="20">
        <f>ROUND(ROUND(F458,8)*G458,2)</f>
        <v>1.82</v>
      </c>
    </row>
    <row r="459" spans="1:8" ht="15" customHeight="1">
      <c r="A459" s="17" t="s">
        <v>431</v>
      </c>
      <c r="B459" s="18" t="s">
        <v>432</v>
      </c>
      <c r="C459" s="81" t="s">
        <v>24</v>
      </c>
      <c r="D459" s="81"/>
      <c r="E459" s="17" t="s">
        <v>422</v>
      </c>
      <c r="F459" s="19">
        <v>0.1</v>
      </c>
      <c r="G459" s="20">
        <v>13.65</v>
      </c>
      <c r="H459" s="20">
        <f>ROUND(ROUND(F459,8)*G459,2)</f>
        <v>1.37</v>
      </c>
    </row>
    <row r="460" spans="1:8" ht="15" customHeight="1">
      <c r="A460" s="2"/>
      <c r="B460" s="2"/>
      <c r="C460" s="2"/>
      <c r="D460" s="2"/>
      <c r="E460" s="2"/>
      <c r="F460" s="77" t="s">
        <v>433</v>
      </c>
      <c r="G460" s="77"/>
      <c r="H460" s="21">
        <f>SUM(H458:H459)</f>
        <v>3.1900000000000004</v>
      </c>
    </row>
    <row r="461" spans="1:8" ht="15" customHeight="1">
      <c r="A461" s="76" t="s">
        <v>343</v>
      </c>
      <c r="B461" s="76"/>
      <c r="C461" s="80" t="s">
        <v>4</v>
      </c>
      <c r="D461" s="80"/>
      <c r="E461" s="16" t="s">
        <v>322</v>
      </c>
      <c r="F461" s="16" t="s">
        <v>323</v>
      </c>
      <c r="G461" s="16" t="s">
        <v>324</v>
      </c>
      <c r="H461" s="16" t="s">
        <v>325</v>
      </c>
    </row>
    <row r="462" spans="1:8" ht="29.1" customHeight="1">
      <c r="A462" s="17" t="s">
        <v>953</v>
      </c>
      <c r="B462" s="18" t="s">
        <v>954</v>
      </c>
      <c r="C462" s="81" t="s">
        <v>24</v>
      </c>
      <c r="D462" s="81"/>
      <c r="E462" s="17" t="s">
        <v>357</v>
      </c>
      <c r="F462" s="19">
        <v>5.0000000000000001E-3</v>
      </c>
      <c r="G462" s="20">
        <v>550.38</v>
      </c>
      <c r="H462" s="20">
        <f>ROUND(ROUND(F462,8)*G462,2)</f>
        <v>2.75</v>
      </c>
    </row>
    <row r="463" spans="1:8" ht="15" customHeight="1">
      <c r="A463" s="2"/>
      <c r="B463" s="2"/>
      <c r="C463" s="2"/>
      <c r="D463" s="2"/>
      <c r="E463" s="2"/>
      <c r="F463" s="77" t="s">
        <v>346</v>
      </c>
      <c r="G463" s="77"/>
      <c r="H463" s="21">
        <f>SUM(H462:H462)</f>
        <v>2.75</v>
      </c>
    </row>
    <row r="464" spans="1:8" ht="15" customHeight="1">
      <c r="A464" s="2"/>
      <c r="B464" s="2"/>
      <c r="C464" s="2"/>
      <c r="D464" s="2"/>
      <c r="E464" s="2"/>
      <c r="F464" s="78" t="s">
        <v>347</v>
      </c>
      <c r="G464" s="78"/>
      <c r="H464" s="5">
        <f>SUM(H456,H460,H463)</f>
        <v>6.69</v>
      </c>
    </row>
    <row r="465" spans="1:8" ht="9.9499999999999993" customHeight="1">
      <c r="A465" s="2"/>
      <c r="B465" s="2"/>
      <c r="C465" s="2"/>
      <c r="D465" s="2"/>
      <c r="E465" s="2"/>
      <c r="F465" s="74"/>
      <c r="G465" s="74"/>
      <c r="H465" s="74"/>
    </row>
    <row r="466" spans="1:8" ht="20.100000000000001" customHeight="1">
      <c r="A466" s="75" t="s">
        <v>955</v>
      </c>
      <c r="B466" s="75"/>
      <c r="C466" s="75"/>
      <c r="D466" s="75"/>
      <c r="E466" s="75"/>
      <c r="F466" s="75"/>
      <c r="G466" s="75"/>
      <c r="H466" s="75"/>
    </row>
    <row r="467" spans="1:8" ht="15" customHeight="1">
      <c r="A467" s="76" t="s">
        <v>343</v>
      </c>
      <c r="B467" s="76"/>
      <c r="C467" s="80" t="s">
        <v>4</v>
      </c>
      <c r="D467" s="80"/>
      <c r="E467" s="16" t="s">
        <v>322</v>
      </c>
      <c r="F467" s="16" t="s">
        <v>323</v>
      </c>
      <c r="G467" s="16" t="s">
        <v>324</v>
      </c>
      <c r="H467" s="16" t="s">
        <v>325</v>
      </c>
    </row>
    <row r="468" spans="1:8" ht="21" customHeight="1">
      <c r="A468" s="17" t="s">
        <v>956</v>
      </c>
      <c r="B468" s="18" t="s">
        <v>957</v>
      </c>
      <c r="C468" s="81" t="s">
        <v>24</v>
      </c>
      <c r="D468" s="81"/>
      <c r="E468" s="17" t="s">
        <v>357</v>
      </c>
      <c r="F468" s="19">
        <v>1</v>
      </c>
      <c r="G468" s="20">
        <v>553.89</v>
      </c>
      <c r="H468" s="20">
        <f>ROUND(ROUND(F468,8)*G468,2)</f>
        <v>553.89</v>
      </c>
    </row>
    <row r="469" spans="1:8" ht="21" customHeight="1">
      <c r="A469" s="17" t="s">
        <v>958</v>
      </c>
      <c r="B469" s="18" t="s">
        <v>959</v>
      </c>
      <c r="C469" s="81" t="s">
        <v>24</v>
      </c>
      <c r="D469" s="81"/>
      <c r="E469" s="17" t="s">
        <v>357</v>
      </c>
      <c r="F469" s="19">
        <v>1</v>
      </c>
      <c r="G469" s="20">
        <v>47.98</v>
      </c>
      <c r="H469" s="20">
        <f>ROUND(ROUND(F469,8)*G469,2)</f>
        <v>47.98</v>
      </c>
    </row>
    <row r="470" spans="1:8" ht="15" customHeight="1">
      <c r="A470" s="2"/>
      <c r="B470" s="2"/>
      <c r="C470" s="2"/>
      <c r="D470" s="2"/>
      <c r="E470" s="2"/>
      <c r="F470" s="77" t="s">
        <v>346</v>
      </c>
      <c r="G470" s="77"/>
      <c r="H470" s="21">
        <f>SUM(H468:H469)</f>
        <v>601.87</v>
      </c>
    </row>
    <row r="471" spans="1:8" ht="15" customHeight="1">
      <c r="A471" s="2"/>
      <c r="B471" s="2"/>
      <c r="C471" s="2"/>
      <c r="D471" s="2"/>
      <c r="E471" s="2"/>
      <c r="F471" s="78" t="s">
        <v>347</v>
      </c>
      <c r="G471" s="78"/>
      <c r="H471" s="5">
        <f>SUM(H470)</f>
        <v>601.87</v>
      </c>
    </row>
    <row r="472" spans="1:8" ht="9.9499999999999993" customHeight="1">
      <c r="A472" s="2"/>
      <c r="B472" s="2"/>
      <c r="C472" s="2"/>
      <c r="D472" s="2"/>
      <c r="E472" s="2"/>
      <c r="F472" s="74"/>
      <c r="G472" s="74"/>
      <c r="H472" s="74"/>
    </row>
    <row r="473" spans="1:8" ht="20.100000000000001" customHeight="1">
      <c r="A473" s="75" t="s">
        <v>960</v>
      </c>
      <c r="B473" s="75"/>
      <c r="C473" s="75"/>
      <c r="D473" s="75"/>
      <c r="E473" s="75"/>
      <c r="F473" s="75"/>
      <c r="G473" s="75"/>
      <c r="H473" s="75"/>
    </row>
    <row r="474" spans="1:8" ht="15" customHeight="1">
      <c r="A474" s="76" t="s">
        <v>419</v>
      </c>
      <c r="B474" s="76"/>
      <c r="C474" s="80" t="s">
        <v>4</v>
      </c>
      <c r="D474" s="80"/>
      <c r="E474" s="16" t="s">
        <v>322</v>
      </c>
      <c r="F474" s="16" t="s">
        <v>323</v>
      </c>
      <c r="G474" s="16" t="s">
        <v>324</v>
      </c>
      <c r="H474" s="16" t="s">
        <v>325</v>
      </c>
    </row>
    <row r="475" spans="1:8" ht="15" customHeight="1">
      <c r="A475" s="17" t="s">
        <v>423</v>
      </c>
      <c r="B475" s="18" t="s">
        <v>424</v>
      </c>
      <c r="C475" s="81" t="s">
        <v>24</v>
      </c>
      <c r="D475" s="81"/>
      <c r="E475" s="17" t="s">
        <v>422</v>
      </c>
      <c r="F475" s="19">
        <v>6</v>
      </c>
      <c r="G475" s="20">
        <v>3.83</v>
      </c>
      <c r="H475" s="20">
        <f>ROUND(ROUND(F475,8)*G475,2)</f>
        <v>22.98</v>
      </c>
    </row>
    <row r="476" spans="1:8" ht="15" customHeight="1">
      <c r="A476" s="2"/>
      <c r="B476" s="2"/>
      <c r="C476" s="2"/>
      <c r="D476" s="2"/>
      <c r="E476" s="2"/>
      <c r="F476" s="77" t="s">
        <v>425</v>
      </c>
      <c r="G476" s="77"/>
      <c r="H476" s="21">
        <f>SUM(H475:H475)</f>
        <v>22.98</v>
      </c>
    </row>
    <row r="477" spans="1:8" ht="15" customHeight="1">
      <c r="A477" s="76" t="s">
        <v>321</v>
      </c>
      <c r="B477" s="76"/>
      <c r="C477" s="80" t="s">
        <v>4</v>
      </c>
      <c r="D477" s="80"/>
      <c r="E477" s="16" t="s">
        <v>322</v>
      </c>
      <c r="F477" s="16" t="s">
        <v>323</v>
      </c>
      <c r="G477" s="16" t="s">
        <v>324</v>
      </c>
      <c r="H477" s="16" t="s">
        <v>325</v>
      </c>
    </row>
    <row r="478" spans="1:8" ht="21" customHeight="1">
      <c r="A478" s="17" t="s">
        <v>833</v>
      </c>
      <c r="B478" s="18" t="s">
        <v>834</v>
      </c>
      <c r="C478" s="81" t="s">
        <v>24</v>
      </c>
      <c r="D478" s="81"/>
      <c r="E478" s="17" t="s">
        <v>357</v>
      </c>
      <c r="F478" s="19">
        <v>0.91300000000000003</v>
      </c>
      <c r="G478" s="20">
        <v>111.43</v>
      </c>
      <c r="H478" s="20">
        <f>ROUND(ROUND(F478,8)*G478,2)</f>
        <v>101.74</v>
      </c>
    </row>
    <row r="479" spans="1:8" ht="15" customHeight="1">
      <c r="A479" s="17" t="s">
        <v>826</v>
      </c>
      <c r="B479" s="18" t="s">
        <v>827</v>
      </c>
      <c r="C479" s="81" t="s">
        <v>24</v>
      </c>
      <c r="D479" s="81"/>
      <c r="E479" s="17" t="s">
        <v>352</v>
      </c>
      <c r="F479" s="19">
        <v>293</v>
      </c>
      <c r="G479" s="20">
        <v>0.8</v>
      </c>
      <c r="H479" s="20">
        <f>ROUND(ROUND(F479,8)*G479,2)</f>
        <v>234.4</v>
      </c>
    </row>
    <row r="480" spans="1:8" ht="21" customHeight="1">
      <c r="A480" s="17" t="s">
        <v>961</v>
      </c>
      <c r="B480" s="18" t="s">
        <v>962</v>
      </c>
      <c r="C480" s="81" t="s">
        <v>24</v>
      </c>
      <c r="D480" s="81"/>
      <c r="E480" s="17" t="s">
        <v>357</v>
      </c>
      <c r="F480" s="19">
        <v>0.20899999999999999</v>
      </c>
      <c r="G480" s="20">
        <v>134.66</v>
      </c>
      <c r="H480" s="20">
        <f>ROUND(ROUND(F480,8)*G480,2)</f>
        <v>28.14</v>
      </c>
    </row>
    <row r="481" spans="1:8" ht="21" customHeight="1">
      <c r="A481" s="17" t="s">
        <v>963</v>
      </c>
      <c r="B481" s="18" t="s">
        <v>964</v>
      </c>
      <c r="C481" s="81" t="s">
        <v>24</v>
      </c>
      <c r="D481" s="81"/>
      <c r="E481" s="17" t="s">
        <v>357</v>
      </c>
      <c r="F481" s="19">
        <v>0.627</v>
      </c>
      <c r="G481" s="20">
        <v>135.37</v>
      </c>
      <c r="H481" s="20">
        <f>ROUND(ROUND(F481,8)*G481,2)</f>
        <v>84.88</v>
      </c>
    </row>
    <row r="482" spans="1:8" ht="15" customHeight="1">
      <c r="A482" s="2"/>
      <c r="B482" s="2"/>
      <c r="C482" s="2"/>
      <c r="D482" s="2"/>
      <c r="E482" s="2"/>
      <c r="F482" s="77" t="s">
        <v>335</v>
      </c>
      <c r="G482" s="77"/>
      <c r="H482" s="21">
        <f>SUM(H478:H481)</f>
        <v>449.15999999999997</v>
      </c>
    </row>
    <row r="483" spans="1:8" ht="15" customHeight="1">
      <c r="A483" s="76" t="s">
        <v>428</v>
      </c>
      <c r="B483" s="76"/>
      <c r="C483" s="80" t="s">
        <v>4</v>
      </c>
      <c r="D483" s="80"/>
      <c r="E483" s="16" t="s">
        <v>322</v>
      </c>
      <c r="F483" s="16" t="s">
        <v>323</v>
      </c>
      <c r="G483" s="16" t="s">
        <v>324</v>
      </c>
      <c r="H483" s="16" t="s">
        <v>325</v>
      </c>
    </row>
    <row r="484" spans="1:8" ht="15" customHeight="1">
      <c r="A484" s="17" t="s">
        <v>431</v>
      </c>
      <c r="B484" s="18" t="s">
        <v>432</v>
      </c>
      <c r="C484" s="81" t="s">
        <v>24</v>
      </c>
      <c r="D484" s="81"/>
      <c r="E484" s="17" t="s">
        <v>422</v>
      </c>
      <c r="F484" s="19">
        <v>6</v>
      </c>
      <c r="G484" s="20">
        <v>13.65</v>
      </c>
      <c r="H484" s="20">
        <f>ROUND(ROUND(F484,8)*G484,2)</f>
        <v>81.900000000000006</v>
      </c>
    </row>
    <row r="485" spans="1:8" ht="15" customHeight="1">
      <c r="A485" s="2"/>
      <c r="B485" s="2"/>
      <c r="C485" s="2"/>
      <c r="D485" s="2"/>
      <c r="E485" s="2"/>
      <c r="F485" s="77" t="s">
        <v>433</v>
      </c>
      <c r="G485" s="77"/>
      <c r="H485" s="21">
        <f>SUM(H484:H484)</f>
        <v>81.900000000000006</v>
      </c>
    </row>
    <row r="486" spans="1:8" ht="15" customHeight="1">
      <c r="A486" s="2"/>
      <c r="B486" s="2"/>
      <c r="C486" s="2"/>
      <c r="D486" s="2"/>
      <c r="E486" s="2"/>
      <c r="F486" s="78" t="s">
        <v>347</v>
      </c>
      <c r="G486" s="78"/>
      <c r="H486" s="5">
        <f>SUM(H476,H482,H485)</f>
        <v>554.04</v>
      </c>
    </row>
    <row r="487" spans="1:8" ht="9.9499999999999993" customHeight="1">
      <c r="A487" s="2"/>
      <c r="B487" s="2"/>
      <c r="C487" s="2"/>
      <c r="D487" s="2"/>
      <c r="E487" s="2"/>
      <c r="F487" s="74"/>
      <c r="G487" s="74"/>
      <c r="H487" s="74"/>
    </row>
    <row r="488" spans="1:8" ht="20.100000000000001" customHeight="1">
      <c r="A488" s="75" t="s">
        <v>965</v>
      </c>
      <c r="B488" s="75"/>
      <c r="C488" s="75"/>
      <c r="D488" s="75"/>
      <c r="E488" s="75"/>
      <c r="F488" s="75"/>
      <c r="G488" s="75"/>
      <c r="H488" s="75"/>
    </row>
    <row r="489" spans="1:8" ht="15" customHeight="1">
      <c r="A489" s="76" t="s">
        <v>321</v>
      </c>
      <c r="B489" s="76"/>
      <c r="C489" s="80" t="s">
        <v>4</v>
      </c>
      <c r="D489" s="80"/>
      <c r="E489" s="16" t="s">
        <v>322</v>
      </c>
      <c r="F489" s="16" t="s">
        <v>323</v>
      </c>
      <c r="G489" s="16" t="s">
        <v>324</v>
      </c>
      <c r="H489" s="16" t="s">
        <v>325</v>
      </c>
    </row>
    <row r="490" spans="1:8" ht="15" customHeight="1">
      <c r="A490" s="17" t="s">
        <v>966</v>
      </c>
      <c r="B490" s="18" t="s">
        <v>967</v>
      </c>
      <c r="C490" s="81" t="s">
        <v>24</v>
      </c>
      <c r="D490" s="81"/>
      <c r="E490" s="17" t="s">
        <v>357</v>
      </c>
      <c r="F490" s="19">
        <v>1</v>
      </c>
      <c r="G490" s="20">
        <v>446.23</v>
      </c>
      <c r="H490" s="20">
        <f>ROUND(ROUND(F490,8)*G490,2)</f>
        <v>446.23</v>
      </c>
    </row>
    <row r="491" spans="1:8" ht="21" customHeight="1">
      <c r="A491" s="17" t="s">
        <v>968</v>
      </c>
      <c r="B491" s="18" t="s">
        <v>969</v>
      </c>
      <c r="C491" s="81" t="s">
        <v>24</v>
      </c>
      <c r="D491" s="81"/>
      <c r="E491" s="17" t="s">
        <v>357</v>
      </c>
      <c r="F491" s="19">
        <v>1</v>
      </c>
      <c r="G491" s="20">
        <v>47.81</v>
      </c>
      <c r="H491" s="20">
        <f>ROUND(ROUND(F491,8)*G491,2)</f>
        <v>47.81</v>
      </c>
    </row>
    <row r="492" spans="1:8" ht="15" customHeight="1">
      <c r="A492" s="2"/>
      <c r="B492" s="2"/>
      <c r="C492" s="2"/>
      <c r="D492" s="2"/>
      <c r="E492" s="2"/>
      <c r="F492" s="77" t="s">
        <v>335</v>
      </c>
      <c r="G492" s="77"/>
      <c r="H492" s="21">
        <f>SUM(H490:H491)</f>
        <v>494.04</v>
      </c>
    </row>
    <row r="493" spans="1:8" ht="15" customHeight="1">
      <c r="A493" s="76" t="s">
        <v>343</v>
      </c>
      <c r="B493" s="76"/>
      <c r="C493" s="80" t="s">
        <v>4</v>
      </c>
      <c r="D493" s="80"/>
      <c r="E493" s="16" t="s">
        <v>322</v>
      </c>
      <c r="F493" s="16" t="s">
        <v>323</v>
      </c>
      <c r="G493" s="16" t="s">
        <v>324</v>
      </c>
      <c r="H493" s="16" t="s">
        <v>325</v>
      </c>
    </row>
    <row r="494" spans="1:8" ht="29.1" customHeight="1">
      <c r="A494" s="17" t="s">
        <v>970</v>
      </c>
      <c r="B494" s="18" t="s">
        <v>971</v>
      </c>
      <c r="C494" s="81" t="s">
        <v>24</v>
      </c>
      <c r="D494" s="81"/>
      <c r="E494" s="17" t="s">
        <v>357</v>
      </c>
      <c r="F494" s="19">
        <v>1</v>
      </c>
      <c r="G494" s="20">
        <v>47.98</v>
      </c>
      <c r="H494" s="20">
        <f>ROUND(ROUND(F494,8)*G494,2)</f>
        <v>47.98</v>
      </c>
    </row>
    <row r="495" spans="1:8" ht="15" customHeight="1">
      <c r="A495" s="2"/>
      <c r="B495" s="2"/>
      <c r="C495" s="2"/>
      <c r="D495" s="2"/>
      <c r="E495" s="2"/>
      <c r="F495" s="77" t="s">
        <v>346</v>
      </c>
      <c r="G495" s="77"/>
      <c r="H495" s="21">
        <f>SUM(H494:H494)</f>
        <v>47.98</v>
      </c>
    </row>
    <row r="496" spans="1:8" ht="15" customHeight="1">
      <c r="A496" s="2"/>
      <c r="B496" s="2"/>
      <c r="C496" s="2"/>
      <c r="D496" s="2"/>
      <c r="E496" s="2"/>
      <c r="F496" s="78" t="s">
        <v>347</v>
      </c>
      <c r="G496" s="78"/>
      <c r="H496" s="5">
        <f>SUM(H492,H495)</f>
        <v>542.02</v>
      </c>
    </row>
    <row r="497" spans="1:8" ht="9.9499999999999993" customHeight="1">
      <c r="A497" s="2"/>
      <c r="B497" s="2"/>
      <c r="C497" s="2"/>
      <c r="D497" s="2"/>
      <c r="E497" s="2"/>
      <c r="F497" s="74"/>
      <c r="G497" s="74"/>
      <c r="H497" s="74"/>
    </row>
    <row r="498" spans="1:8" ht="20.100000000000001" customHeight="1">
      <c r="A498" s="75" t="s">
        <v>972</v>
      </c>
      <c r="B498" s="75"/>
      <c r="C498" s="75"/>
      <c r="D498" s="75"/>
      <c r="E498" s="75"/>
      <c r="F498" s="75"/>
      <c r="G498" s="75"/>
      <c r="H498" s="75"/>
    </row>
    <row r="499" spans="1:8" ht="15" customHeight="1">
      <c r="A499" s="76" t="s">
        <v>321</v>
      </c>
      <c r="B499" s="76"/>
      <c r="C499" s="80" t="s">
        <v>4</v>
      </c>
      <c r="D499" s="80"/>
      <c r="E499" s="16" t="s">
        <v>322</v>
      </c>
      <c r="F499" s="16" t="s">
        <v>323</v>
      </c>
      <c r="G499" s="16" t="s">
        <v>324</v>
      </c>
      <c r="H499" s="16" t="s">
        <v>325</v>
      </c>
    </row>
    <row r="500" spans="1:8" ht="29.1" customHeight="1">
      <c r="A500" s="17" t="s">
        <v>973</v>
      </c>
      <c r="B500" s="18" t="s">
        <v>974</v>
      </c>
      <c r="C500" s="81" t="s">
        <v>24</v>
      </c>
      <c r="D500" s="81"/>
      <c r="E500" s="17" t="s">
        <v>357</v>
      </c>
      <c r="F500" s="19">
        <v>1</v>
      </c>
      <c r="G500" s="20">
        <v>478.1</v>
      </c>
      <c r="H500" s="20">
        <f>ROUND(ROUND(F500,8)*G500,2)</f>
        <v>478.1</v>
      </c>
    </row>
    <row r="501" spans="1:8" ht="21" customHeight="1">
      <c r="A501" s="17" t="s">
        <v>968</v>
      </c>
      <c r="B501" s="18" t="s">
        <v>969</v>
      </c>
      <c r="C501" s="81" t="s">
        <v>24</v>
      </c>
      <c r="D501" s="81"/>
      <c r="E501" s="17" t="s">
        <v>357</v>
      </c>
      <c r="F501" s="19">
        <v>1</v>
      </c>
      <c r="G501" s="20">
        <v>47.81</v>
      </c>
      <c r="H501" s="20">
        <f>ROUND(ROUND(F501,8)*G501,2)</f>
        <v>47.81</v>
      </c>
    </row>
    <row r="502" spans="1:8" ht="15" customHeight="1">
      <c r="A502" s="2"/>
      <c r="B502" s="2"/>
      <c r="C502" s="2"/>
      <c r="D502" s="2"/>
      <c r="E502" s="2"/>
      <c r="F502" s="77" t="s">
        <v>335</v>
      </c>
      <c r="G502" s="77"/>
      <c r="H502" s="21">
        <f>SUM(H500:H501)</f>
        <v>525.91000000000008</v>
      </c>
    </row>
    <row r="503" spans="1:8" ht="15" customHeight="1">
      <c r="A503" s="76" t="s">
        <v>343</v>
      </c>
      <c r="B503" s="76"/>
      <c r="C503" s="80" t="s">
        <v>4</v>
      </c>
      <c r="D503" s="80"/>
      <c r="E503" s="16" t="s">
        <v>322</v>
      </c>
      <c r="F503" s="16" t="s">
        <v>323</v>
      </c>
      <c r="G503" s="16" t="s">
        <v>324</v>
      </c>
      <c r="H503" s="16" t="s">
        <v>325</v>
      </c>
    </row>
    <row r="504" spans="1:8" ht="29.1" customHeight="1">
      <c r="A504" s="17" t="s">
        <v>970</v>
      </c>
      <c r="B504" s="18" t="s">
        <v>971</v>
      </c>
      <c r="C504" s="81" t="s">
        <v>24</v>
      </c>
      <c r="D504" s="81"/>
      <c r="E504" s="17" t="s">
        <v>357</v>
      </c>
      <c r="F504" s="19">
        <v>1</v>
      </c>
      <c r="G504" s="20">
        <v>47.98</v>
      </c>
      <c r="H504" s="20">
        <f>ROUND(ROUND(F504,8)*G504,2)</f>
        <v>47.98</v>
      </c>
    </row>
    <row r="505" spans="1:8" ht="15" customHeight="1">
      <c r="A505" s="2"/>
      <c r="B505" s="2"/>
      <c r="C505" s="2"/>
      <c r="D505" s="2"/>
      <c r="E505" s="2"/>
      <c r="F505" s="77" t="s">
        <v>346</v>
      </c>
      <c r="G505" s="77"/>
      <c r="H505" s="21">
        <f>SUM(H504:H504)</f>
        <v>47.98</v>
      </c>
    </row>
    <row r="506" spans="1:8" ht="15" customHeight="1">
      <c r="A506" s="2"/>
      <c r="B506" s="2"/>
      <c r="C506" s="2"/>
      <c r="D506" s="2"/>
      <c r="E506" s="2"/>
      <c r="F506" s="78" t="s">
        <v>347</v>
      </c>
      <c r="G506" s="78"/>
      <c r="H506" s="5">
        <f>SUM(H502,H505)</f>
        <v>573.8900000000001</v>
      </c>
    </row>
    <row r="507" spans="1:8" ht="9.9499999999999993" customHeight="1">
      <c r="A507" s="2"/>
      <c r="B507" s="2"/>
      <c r="C507" s="2"/>
      <c r="D507" s="2"/>
      <c r="E507" s="2"/>
      <c r="F507" s="74"/>
      <c r="G507" s="74"/>
      <c r="H507" s="74"/>
    </row>
    <row r="508" spans="1:8" ht="20.100000000000001" customHeight="1">
      <c r="A508" s="75" t="s">
        <v>975</v>
      </c>
      <c r="B508" s="75"/>
      <c r="C508" s="75"/>
      <c r="D508" s="75"/>
      <c r="E508" s="75"/>
      <c r="F508" s="75"/>
      <c r="G508" s="75"/>
      <c r="H508" s="75"/>
    </row>
    <row r="509" spans="1:8" ht="12.95" customHeight="1">
      <c r="A509" s="83" t="s">
        <v>976</v>
      </c>
      <c r="B509" s="83"/>
      <c r="C509" s="84" t="s">
        <v>977</v>
      </c>
      <c r="D509" s="85" t="s">
        <v>978</v>
      </c>
      <c r="E509" s="85"/>
      <c r="F509" s="85" t="s">
        <v>979</v>
      </c>
      <c r="G509" s="85"/>
      <c r="H509" s="85" t="s">
        <v>980</v>
      </c>
    </row>
    <row r="510" spans="1:8" ht="12" customHeight="1">
      <c r="A510" s="83"/>
      <c r="B510" s="83"/>
      <c r="C510" s="84"/>
      <c r="D510" s="16" t="s">
        <v>981</v>
      </c>
      <c r="E510" s="16" t="s">
        <v>982</v>
      </c>
      <c r="F510" s="16" t="s">
        <v>981</v>
      </c>
      <c r="G510" s="16" t="s">
        <v>982</v>
      </c>
      <c r="H510" s="85"/>
    </row>
    <row r="511" spans="1:8" ht="15.95" customHeight="1">
      <c r="A511" s="7" t="s">
        <v>983</v>
      </c>
      <c r="B511" s="6" t="s">
        <v>984</v>
      </c>
      <c r="C511" s="24">
        <v>1</v>
      </c>
      <c r="D511" s="25">
        <v>1</v>
      </c>
      <c r="E511" s="25">
        <v>0</v>
      </c>
      <c r="F511" s="26">
        <v>123.75</v>
      </c>
      <c r="G511" s="26">
        <v>20.399999999999999</v>
      </c>
      <c r="H511" s="26">
        <f>ROUND(C511*(ROUND(D511*F511,4)+ROUND(E511*G511,4)),4)</f>
        <v>123.75</v>
      </c>
    </row>
    <row r="512" spans="1:8" ht="15" customHeight="1">
      <c r="A512" s="7" t="s">
        <v>985</v>
      </c>
      <c r="B512" s="6" t="s">
        <v>986</v>
      </c>
      <c r="C512" s="24">
        <v>3</v>
      </c>
      <c r="D512" s="25">
        <v>1</v>
      </c>
      <c r="E512" s="25">
        <v>0</v>
      </c>
      <c r="F512" s="26">
        <v>16.059999999999999</v>
      </c>
      <c r="G512" s="26">
        <v>15.7</v>
      </c>
      <c r="H512" s="26">
        <f>ROUND(C512*(ROUND(D512*F512,4)+ROUND(E512*G512,4)),4)</f>
        <v>48.18</v>
      </c>
    </row>
    <row r="513" spans="1:8" ht="15" customHeight="1">
      <c r="A513" s="1"/>
      <c r="B513" s="1"/>
      <c r="C513" s="1"/>
      <c r="D513" s="1"/>
      <c r="E513" s="1"/>
      <c r="F513" s="82" t="s">
        <v>987</v>
      </c>
      <c r="G513" s="82"/>
      <c r="H513" s="27">
        <f>SUM(H510:H512)</f>
        <v>171.93</v>
      </c>
    </row>
    <row r="514" spans="1:8" ht="15" customHeight="1">
      <c r="A514" s="2"/>
      <c r="B514" s="2"/>
      <c r="C514" s="2"/>
      <c r="D514" s="2"/>
      <c r="E514" s="2"/>
      <c r="F514" s="78" t="s">
        <v>988</v>
      </c>
      <c r="G514" s="78"/>
      <c r="H514" s="26">
        <f>SUM(H513)</f>
        <v>171.93</v>
      </c>
    </row>
    <row r="515" spans="1:8" ht="15" customHeight="1">
      <c r="A515" s="2"/>
      <c r="B515" s="2"/>
      <c r="C515" s="2"/>
      <c r="D515" s="2"/>
      <c r="E515" s="2"/>
      <c r="F515" s="78" t="s">
        <v>989</v>
      </c>
      <c r="G515" s="78"/>
      <c r="H515" s="28">
        <v>0.4</v>
      </c>
    </row>
    <row r="516" spans="1:8" ht="15" customHeight="1">
      <c r="A516" s="2"/>
      <c r="B516" s="2"/>
      <c r="C516" s="2"/>
      <c r="D516" s="2"/>
      <c r="E516" s="2"/>
      <c r="F516" s="78" t="s">
        <v>990</v>
      </c>
      <c r="G516" s="78"/>
      <c r="H516" s="26">
        <f>ROUND(H514/H515,4)</f>
        <v>429.82499999999999</v>
      </c>
    </row>
    <row r="517" spans="1:8" ht="15" customHeight="1">
      <c r="A517" s="2"/>
      <c r="B517" s="2"/>
      <c r="C517" s="2"/>
      <c r="D517" s="2"/>
      <c r="E517" s="2"/>
      <c r="F517" s="78" t="s">
        <v>991</v>
      </c>
      <c r="G517" s="78"/>
      <c r="H517" s="10">
        <f>SUM(H516)</f>
        <v>429.82499999999999</v>
      </c>
    </row>
    <row r="518" spans="1:8" ht="15" customHeight="1">
      <c r="A518" s="2"/>
      <c r="B518" s="2"/>
      <c r="C518" s="2"/>
      <c r="D518" s="2"/>
      <c r="E518" s="2"/>
      <c r="F518" s="78" t="s">
        <v>347</v>
      </c>
      <c r="G518" s="78"/>
      <c r="H518" s="5">
        <f>SUM(H517)</f>
        <v>429.82499999999999</v>
      </c>
    </row>
    <row r="519" spans="1:8" ht="9.9499999999999993" customHeight="1">
      <c r="A519" s="2"/>
      <c r="B519" s="2"/>
      <c r="C519" s="2"/>
      <c r="D519" s="2"/>
      <c r="E519" s="2"/>
      <c r="F519" s="74"/>
      <c r="G519" s="74"/>
      <c r="H519" s="74"/>
    </row>
    <row r="520" spans="1:8" ht="20.100000000000001" customHeight="1">
      <c r="A520" s="75" t="s">
        <v>992</v>
      </c>
      <c r="B520" s="75"/>
      <c r="C520" s="75"/>
      <c r="D520" s="75"/>
      <c r="E520" s="75"/>
      <c r="F520" s="75"/>
      <c r="G520" s="75"/>
      <c r="H520" s="75"/>
    </row>
    <row r="521" spans="1:8" ht="15" customHeight="1">
      <c r="A521" s="76" t="s">
        <v>419</v>
      </c>
      <c r="B521" s="76"/>
      <c r="C521" s="80" t="s">
        <v>4</v>
      </c>
      <c r="D521" s="80"/>
      <c r="E521" s="16" t="s">
        <v>322</v>
      </c>
      <c r="F521" s="16" t="s">
        <v>323</v>
      </c>
      <c r="G521" s="16" t="s">
        <v>324</v>
      </c>
      <c r="H521" s="16" t="s">
        <v>325</v>
      </c>
    </row>
    <row r="522" spans="1:8" ht="21" customHeight="1">
      <c r="A522" s="17" t="s">
        <v>770</v>
      </c>
      <c r="B522" s="18" t="s">
        <v>771</v>
      </c>
      <c r="C522" s="81" t="s">
        <v>14</v>
      </c>
      <c r="D522" s="81"/>
      <c r="E522" s="17" t="s">
        <v>339</v>
      </c>
      <c r="F522" s="19">
        <v>1</v>
      </c>
      <c r="G522" s="20">
        <v>1.04</v>
      </c>
      <c r="H522" s="20">
        <f t="shared" ref="H522:H527" si="5">TRUNC(TRUNC(F522,8)*G522,2)</f>
        <v>1.04</v>
      </c>
    </row>
    <row r="523" spans="1:8" ht="21" customHeight="1">
      <c r="A523" s="17" t="s">
        <v>772</v>
      </c>
      <c r="B523" s="18" t="s">
        <v>773</v>
      </c>
      <c r="C523" s="81" t="s">
        <v>14</v>
      </c>
      <c r="D523" s="81"/>
      <c r="E523" s="17" t="s">
        <v>339</v>
      </c>
      <c r="F523" s="19">
        <v>1</v>
      </c>
      <c r="G523" s="20">
        <v>1.2</v>
      </c>
      <c r="H523" s="20">
        <f t="shared" si="5"/>
        <v>1.2</v>
      </c>
    </row>
    <row r="524" spans="1:8" ht="21" customHeight="1">
      <c r="A524" s="17" t="s">
        <v>774</v>
      </c>
      <c r="B524" s="18" t="s">
        <v>775</v>
      </c>
      <c r="C524" s="81" t="s">
        <v>14</v>
      </c>
      <c r="D524" s="81"/>
      <c r="E524" s="17" t="s">
        <v>339</v>
      </c>
      <c r="F524" s="19">
        <v>1</v>
      </c>
      <c r="G524" s="20">
        <v>1.34</v>
      </c>
      <c r="H524" s="20">
        <f t="shared" si="5"/>
        <v>1.34</v>
      </c>
    </row>
    <row r="525" spans="1:8" ht="21" customHeight="1">
      <c r="A525" s="17" t="s">
        <v>776</v>
      </c>
      <c r="B525" s="18" t="s">
        <v>777</v>
      </c>
      <c r="C525" s="81" t="s">
        <v>14</v>
      </c>
      <c r="D525" s="81"/>
      <c r="E525" s="17" t="s">
        <v>339</v>
      </c>
      <c r="F525" s="19">
        <v>1</v>
      </c>
      <c r="G525" s="20">
        <v>0.85</v>
      </c>
      <c r="H525" s="20">
        <f t="shared" si="5"/>
        <v>0.85</v>
      </c>
    </row>
    <row r="526" spans="1:8" ht="21" customHeight="1">
      <c r="A526" s="17" t="s">
        <v>778</v>
      </c>
      <c r="B526" s="18" t="s">
        <v>779</v>
      </c>
      <c r="C526" s="81" t="s">
        <v>14</v>
      </c>
      <c r="D526" s="81"/>
      <c r="E526" s="17" t="s">
        <v>339</v>
      </c>
      <c r="F526" s="19">
        <v>1</v>
      </c>
      <c r="G526" s="20">
        <v>0.01</v>
      </c>
      <c r="H526" s="20">
        <f t="shared" si="5"/>
        <v>0.01</v>
      </c>
    </row>
    <row r="527" spans="1:8" ht="21" customHeight="1">
      <c r="A527" s="17" t="s">
        <v>780</v>
      </c>
      <c r="B527" s="18" t="s">
        <v>781</v>
      </c>
      <c r="C527" s="81" t="s">
        <v>14</v>
      </c>
      <c r="D527" s="81"/>
      <c r="E527" s="17" t="s">
        <v>339</v>
      </c>
      <c r="F527" s="19">
        <v>1</v>
      </c>
      <c r="G527" s="20">
        <v>0.77</v>
      </c>
      <c r="H527" s="20">
        <f t="shared" si="5"/>
        <v>0.77</v>
      </c>
    </row>
    <row r="528" spans="1:8" ht="15" customHeight="1">
      <c r="A528" s="2"/>
      <c r="B528" s="2"/>
      <c r="C528" s="2"/>
      <c r="D528" s="2"/>
      <c r="E528" s="2"/>
      <c r="F528" s="77" t="s">
        <v>425</v>
      </c>
      <c r="G528" s="77"/>
      <c r="H528" s="21">
        <f>SUM(H522:H527)</f>
        <v>5.2099999999999991</v>
      </c>
    </row>
    <row r="529" spans="1:8" ht="15" customHeight="1">
      <c r="A529" s="76" t="s">
        <v>428</v>
      </c>
      <c r="B529" s="76"/>
      <c r="C529" s="80" t="s">
        <v>4</v>
      </c>
      <c r="D529" s="80"/>
      <c r="E529" s="16" t="s">
        <v>322</v>
      </c>
      <c r="F529" s="16" t="s">
        <v>323</v>
      </c>
      <c r="G529" s="16" t="s">
        <v>324</v>
      </c>
      <c r="H529" s="16" t="s">
        <v>325</v>
      </c>
    </row>
    <row r="530" spans="1:8" ht="15" customHeight="1">
      <c r="A530" s="17" t="s">
        <v>923</v>
      </c>
      <c r="B530" s="18" t="s">
        <v>924</v>
      </c>
      <c r="C530" s="81" t="s">
        <v>14</v>
      </c>
      <c r="D530" s="81"/>
      <c r="E530" s="17" t="s">
        <v>339</v>
      </c>
      <c r="F530" s="19">
        <v>1</v>
      </c>
      <c r="G530" s="20">
        <v>16.32</v>
      </c>
      <c r="H530" s="20">
        <f>TRUNC(TRUNC(F530,8)*G530,2)</f>
        <v>16.32</v>
      </c>
    </row>
    <row r="531" spans="1:8" ht="15" customHeight="1">
      <c r="A531" s="2"/>
      <c r="B531" s="2"/>
      <c r="C531" s="2"/>
      <c r="D531" s="2"/>
      <c r="E531" s="2"/>
      <c r="F531" s="77" t="s">
        <v>433</v>
      </c>
      <c r="G531" s="77"/>
      <c r="H531" s="21">
        <f>SUM(H530:H530)</f>
        <v>16.32</v>
      </c>
    </row>
    <row r="532" spans="1:8" ht="15" customHeight="1">
      <c r="A532" s="76" t="s">
        <v>343</v>
      </c>
      <c r="B532" s="76"/>
      <c r="C532" s="80" t="s">
        <v>4</v>
      </c>
      <c r="D532" s="80"/>
      <c r="E532" s="16" t="s">
        <v>322</v>
      </c>
      <c r="F532" s="16" t="s">
        <v>323</v>
      </c>
      <c r="G532" s="16" t="s">
        <v>324</v>
      </c>
      <c r="H532" s="16" t="s">
        <v>325</v>
      </c>
    </row>
    <row r="533" spans="1:8" ht="21" customHeight="1">
      <c r="A533" s="17" t="s">
        <v>993</v>
      </c>
      <c r="B533" s="18" t="s">
        <v>994</v>
      </c>
      <c r="C533" s="81" t="s">
        <v>14</v>
      </c>
      <c r="D533" s="81"/>
      <c r="E533" s="17" t="s">
        <v>339</v>
      </c>
      <c r="F533" s="19">
        <v>1</v>
      </c>
      <c r="G533" s="20">
        <v>0.7</v>
      </c>
      <c r="H533" s="20">
        <f>TRUNC(TRUNC(F533,8)*G533,2)</f>
        <v>0.7</v>
      </c>
    </row>
    <row r="534" spans="1:8" ht="15" customHeight="1">
      <c r="A534" s="2"/>
      <c r="B534" s="2"/>
      <c r="C534" s="2"/>
      <c r="D534" s="2"/>
      <c r="E534" s="2"/>
      <c r="F534" s="77" t="s">
        <v>346</v>
      </c>
      <c r="G534" s="77"/>
      <c r="H534" s="21">
        <f>SUM(H533:H533)</f>
        <v>0.7</v>
      </c>
    </row>
    <row r="535" spans="1:8" ht="15" customHeight="1">
      <c r="A535" s="2"/>
      <c r="B535" s="2"/>
      <c r="C535" s="2"/>
      <c r="D535" s="2"/>
      <c r="E535" s="2"/>
      <c r="F535" s="78" t="s">
        <v>347</v>
      </c>
      <c r="G535" s="78"/>
      <c r="H535" s="5">
        <f>SUM(H528,H531,H534)</f>
        <v>22.23</v>
      </c>
    </row>
    <row r="536" spans="1:8" ht="9.9499999999999993" customHeight="1">
      <c r="A536" s="2"/>
      <c r="B536" s="2"/>
      <c r="C536" s="2"/>
      <c r="D536" s="2"/>
      <c r="E536" s="2"/>
      <c r="F536" s="74"/>
      <c r="G536" s="74"/>
      <c r="H536" s="74"/>
    </row>
    <row r="537" spans="1:8" ht="20.100000000000001" customHeight="1">
      <c r="A537" s="75" t="s">
        <v>995</v>
      </c>
      <c r="B537" s="75"/>
      <c r="C537" s="75"/>
      <c r="D537" s="75"/>
      <c r="E537" s="75"/>
      <c r="F537" s="75"/>
      <c r="G537" s="75"/>
      <c r="H537" s="75"/>
    </row>
    <row r="538" spans="1:8" ht="15" customHeight="1">
      <c r="A538" s="76" t="s">
        <v>419</v>
      </c>
      <c r="B538" s="76"/>
      <c r="C538" s="80" t="s">
        <v>4</v>
      </c>
      <c r="D538" s="80"/>
      <c r="E538" s="16" t="s">
        <v>322</v>
      </c>
      <c r="F538" s="16" t="s">
        <v>323</v>
      </c>
      <c r="G538" s="16" t="s">
        <v>324</v>
      </c>
      <c r="H538" s="16" t="s">
        <v>325</v>
      </c>
    </row>
    <row r="539" spans="1:8" ht="21" customHeight="1">
      <c r="A539" s="17" t="s">
        <v>770</v>
      </c>
      <c r="B539" s="18" t="s">
        <v>771</v>
      </c>
      <c r="C539" s="81" t="s">
        <v>14</v>
      </c>
      <c r="D539" s="81"/>
      <c r="E539" s="17" t="s">
        <v>339</v>
      </c>
      <c r="F539" s="19">
        <v>1</v>
      </c>
      <c r="G539" s="20">
        <v>1.04</v>
      </c>
      <c r="H539" s="20">
        <f t="shared" ref="H539:H544" si="6">TRUNC(TRUNC(F539,8)*G539,2)</f>
        <v>1.04</v>
      </c>
    </row>
    <row r="540" spans="1:8" ht="21" customHeight="1">
      <c r="A540" s="17" t="s">
        <v>787</v>
      </c>
      <c r="B540" s="18" t="s">
        <v>788</v>
      </c>
      <c r="C540" s="81" t="s">
        <v>14</v>
      </c>
      <c r="D540" s="81"/>
      <c r="E540" s="17" t="s">
        <v>339</v>
      </c>
      <c r="F540" s="19">
        <v>1</v>
      </c>
      <c r="G540" s="20">
        <v>1.06</v>
      </c>
      <c r="H540" s="20">
        <f t="shared" si="6"/>
        <v>1.06</v>
      </c>
    </row>
    <row r="541" spans="1:8" ht="21" customHeight="1">
      <c r="A541" s="17" t="s">
        <v>774</v>
      </c>
      <c r="B541" s="18" t="s">
        <v>775</v>
      </c>
      <c r="C541" s="81" t="s">
        <v>14</v>
      </c>
      <c r="D541" s="81"/>
      <c r="E541" s="17" t="s">
        <v>339</v>
      </c>
      <c r="F541" s="19">
        <v>1</v>
      </c>
      <c r="G541" s="20">
        <v>1.34</v>
      </c>
      <c r="H541" s="20">
        <f t="shared" si="6"/>
        <v>1.34</v>
      </c>
    </row>
    <row r="542" spans="1:8" ht="21" customHeight="1">
      <c r="A542" s="17" t="s">
        <v>789</v>
      </c>
      <c r="B542" s="18" t="s">
        <v>790</v>
      </c>
      <c r="C542" s="81" t="s">
        <v>14</v>
      </c>
      <c r="D542" s="81"/>
      <c r="E542" s="17" t="s">
        <v>339</v>
      </c>
      <c r="F542" s="19">
        <v>1</v>
      </c>
      <c r="G542" s="20">
        <v>0.31</v>
      </c>
      <c r="H542" s="20">
        <f t="shared" si="6"/>
        <v>0.31</v>
      </c>
    </row>
    <row r="543" spans="1:8" ht="21" customHeight="1">
      <c r="A543" s="17" t="s">
        <v>778</v>
      </c>
      <c r="B543" s="18" t="s">
        <v>779</v>
      </c>
      <c r="C543" s="81" t="s">
        <v>14</v>
      </c>
      <c r="D543" s="81"/>
      <c r="E543" s="17" t="s">
        <v>339</v>
      </c>
      <c r="F543" s="19">
        <v>1</v>
      </c>
      <c r="G543" s="20">
        <v>0.01</v>
      </c>
      <c r="H543" s="20">
        <f t="shared" si="6"/>
        <v>0.01</v>
      </c>
    </row>
    <row r="544" spans="1:8" ht="21" customHeight="1">
      <c r="A544" s="17" t="s">
        <v>780</v>
      </c>
      <c r="B544" s="18" t="s">
        <v>781</v>
      </c>
      <c r="C544" s="81" t="s">
        <v>14</v>
      </c>
      <c r="D544" s="81"/>
      <c r="E544" s="17" t="s">
        <v>339</v>
      </c>
      <c r="F544" s="19">
        <v>1</v>
      </c>
      <c r="G544" s="20">
        <v>0.77</v>
      </c>
      <c r="H544" s="20">
        <f t="shared" si="6"/>
        <v>0.77</v>
      </c>
    </row>
    <row r="545" spans="1:8" ht="15" customHeight="1">
      <c r="A545" s="2"/>
      <c r="B545" s="2"/>
      <c r="C545" s="2"/>
      <c r="D545" s="2"/>
      <c r="E545" s="2"/>
      <c r="F545" s="77" t="s">
        <v>425</v>
      </c>
      <c r="G545" s="77"/>
      <c r="H545" s="21">
        <f>SUM(H539:H544)</f>
        <v>4.53</v>
      </c>
    </row>
    <row r="546" spans="1:8" ht="15" customHeight="1">
      <c r="A546" s="76" t="s">
        <v>428</v>
      </c>
      <c r="B546" s="76"/>
      <c r="C546" s="80" t="s">
        <v>4</v>
      </c>
      <c r="D546" s="80"/>
      <c r="E546" s="16" t="s">
        <v>322</v>
      </c>
      <c r="F546" s="16" t="s">
        <v>323</v>
      </c>
      <c r="G546" s="16" t="s">
        <v>324</v>
      </c>
      <c r="H546" s="16" t="s">
        <v>325</v>
      </c>
    </row>
    <row r="547" spans="1:8" ht="15" customHeight="1">
      <c r="A547" s="17" t="s">
        <v>926</v>
      </c>
      <c r="B547" s="18" t="s">
        <v>927</v>
      </c>
      <c r="C547" s="81" t="s">
        <v>14</v>
      </c>
      <c r="D547" s="81"/>
      <c r="E547" s="17" t="s">
        <v>339</v>
      </c>
      <c r="F547" s="19">
        <v>1</v>
      </c>
      <c r="G547" s="20">
        <v>16.190000000000001</v>
      </c>
      <c r="H547" s="20">
        <f>TRUNC(TRUNC(F547,8)*G547,2)</f>
        <v>16.190000000000001</v>
      </c>
    </row>
    <row r="548" spans="1:8" ht="15" customHeight="1">
      <c r="A548" s="2"/>
      <c r="B548" s="2"/>
      <c r="C548" s="2"/>
      <c r="D548" s="2"/>
      <c r="E548" s="2"/>
      <c r="F548" s="77" t="s">
        <v>433</v>
      </c>
      <c r="G548" s="77"/>
      <c r="H548" s="21">
        <f>SUM(H547:H547)</f>
        <v>16.190000000000001</v>
      </c>
    </row>
    <row r="549" spans="1:8" ht="15" customHeight="1">
      <c r="A549" s="76" t="s">
        <v>343</v>
      </c>
      <c r="B549" s="76"/>
      <c r="C549" s="80" t="s">
        <v>4</v>
      </c>
      <c r="D549" s="80"/>
      <c r="E549" s="16" t="s">
        <v>322</v>
      </c>
      <c r="F549" s="16" t="s">
        <v>323</v>
      </c>
      <c r="G549" s="16" t="s">
        <v>324</v>
      </c>
      <c r="H549" s="16" t="s">
        <v>325</v>
      </c>
    </row>
    <row r="550" spans="1:8" ht="21" customHeight="1">
      <c r="A550" s="17" t="s">
        <v>996</v>
      </c>
      <c r="B550" s="18" t="s">
        <v>997</v>
      </c>
      <c r="C550" s="81" t="s">
        <v>14</v>
      </c>
      <c r="D550" s="81"/>
      <c r="E550" s="17" t="s">
        <v>339</v>
      </c>
      <c r="F550" s="19">
        <v>1</v>
      </c>
      <c r="G550" s="20">
        <v>0.33</v>
      </c>
      <c r="H550" s="20">
        <f>TRUNC(TRUNC(F550,8)*G550,2)</f>
        <v>0.33</v>
      </c>
    </row>
    <row r="551" spans="1:8" ht="15" customHeight="1">
      <c r="A551" s="2"/>
      <c r="B551" s="2"/>
      <c r="C551" s="2"/>
      <c r="D551" s="2"/>
      <c r="E551" s="2"/>
      <c r="F551" s="77" t="s">
        <v>346</v>
      </c>
      <c r="G551" s="77"/>
      <c r="H551" s="21">
        <f>SUM(H550:H550)</f>
        <v>0.33</v>
      </c>
    </row>
    <row r="552" spans="1:8" ht="15" customHeight="1">
      <c r="A552" s="2"/>
      <c r="B552" s="2"/>
      <c r="C552" s="2"/>
      <c r="D552" s="2"/>
      <c r="E552" s="2"/>
      <c r="F552" s="78" t="s">
        <v>347</v>
      </c>
      <c r="G552" s="78"/>
      <c r="H552" s="5">
        <f>SUM(H545,H548,H551)</f>
        <v>21.05</v>
      </c>
    </row>
    <row r="553" spans="1:8" ht="9.9499999999999993" customHeight="1">
      <c r="A553" s="2"/>
      <c r="B553" s="2"/>
      <c r="C553" s="2"/>
      <c r="D553" s="2"/>
      <c r="E553" s="2"/>
      <c r="F553" s="74"/>
      <c r="G553" s="74"/>
      <c r="H553" s="74"/>
    </row>
    <row r="554" spans="1:8" ht="20.100000000000001" customHeight="1">
      <c r="A554" s="75" t="s">
        <v>998</v>
      </c>
      <c r="B554" s="75"/>
      <c r="C554" s="75"/>
      <c r="D554" s="75"/>
      <c r="E554" s="75"/>
      <c r="F554" s="75"/>
      <c r="G554" s="75"/>
      <c r="H554" s="75"/>
    </row>
    <row r="555" spans="1:8" ht="15" customHeight="1">
      <c r="A555" s="76" t="s">
        <v>321</v>
      </c>
      <c r="B555" s="76"/>
      <c r="C555" s="80" t="s">
        <v>4</v>
      </c>
      <c r="D555" s="80"/>
      <c r="E555" s="16" t="s">
        <v>322</v>
      </c>
      <c r="F555" s="16" t="s">
        <v>323</v>
      </c>
      <c r="G555" s="16" t="s">
        <v>324</v>
      </c>
      <c r="H555" s="16" t="s">
        <v>325</v>
      </c>
    </row>
    <row r="556" spans="1:8" ht="21" customHeight="1">
      <c r="A556" s="17" t="s">
        <v>501</v>
      </c>
      <c r="B556" s="18" t="s">
        <v>502</v>
      </c>
      <c r="C556" s="81" t="s">
        <v>14</v>
      </c>
      <c r="D556" s="81"/>
      <c r="E556" s="17" t="s">
        <v>36</v>
      </c>
      <c r="F556" s="19">
        <v>1</v>
      </c>
      <c r="G556" s="20">
        <v>5.35</v>
      </c>
      <c r="H556" s="20">
        <f>TRUNC(TRUNC(F556,8)*G556,2)</f>
        <v>5.35</v>
      </c>
    </row>
    <row r="557" spans="1:8" ht="15" customHeight="1">
      <c r="A557" s="17" t="s">
        <v>503</v>
      </c>
      <c r="B557" s="18" t="s">
        <v>504</v>
      </c>
      <c r="C557" s="81" t="s">
        <v>14</v>
      </c>
      <c r="D557" s="81"/>
      <c r="E557" s="17" t="s">
        <v>36</v>
      </c>
      <c r="F557" s="19">
        <v>2.1000000000000001E-2</v>
      </c>
      <c r="G557" s="20">
        <v>2</v>
      </c>
      <c r="H557" s="20">
        <f>TRUNC(TRUNC(F557,8)*G557,2)</f>
        <v>0.04</v>
      </c>
    </row>
    <row r="558" spans="1:8" ht="15" customHeight="1">
      <c r="A558" s="2"/>
      <c r="B558" s="2"/>
      <c r="C558" s="2"/>
      <c r="D558" s="2"/>
      <c r="E558" s="2"/>
      <c r="F558" s="77" t="s">
        <v>335</v>
      </c>
      <c r="G558" s="77"/>
      <c r="H558" s="21">
        <f>SUM(H556:H557)</f>
        <v>5.39</v>
      </c>
    </row>
    <row r="559" spans="1:8" ht="15" customHeight="1">
      <c r="A559" s="76" t="s">
        <v>336</v>
      </c>
      <c r="B559" s="76"/>
      <c r="C559" s="80" t="s">
        <v>4</v>
      </c>
      <c r="D559" s="80"/>
      <c r="E559" s="16" t="s">
        <v>322</v>
      </c>
      <c r="F559" s="16" t="s">
        <v>323</v>
      </c>
      <c r="G559" s="16" t="s">
        <v>324</v>
      </c>
      <c r="H559" s="16" t="s">
        <v>325</v>
      </c>
    </row>
    <row r="560" spans="1:8" ht="21" customHeight="1">
      <c r="A560" s="17" t="s">
        <v>403</v>
      </c>
      <c r="B560" s="18" t="s">
        <v>404</v>
      </c>
      <c r="C560" s="81" t="s">
        <v>14</v>
      </c>
      <c r="D560" s="81"/>
      <c r="E560" s="17" t="s">
        <v>339</v>
      </c>
      <c r="F560" s="19">
        <v>0.1525</v>
      </c>
      <c r="G560" s="20">
        <v>21.05</v>
      </c>
      <c r="H560" s="20">
        <f>TRUNC(TRUNC(F560,8)*G560,2)</f>
        <v>3.21</v>
      </c>
    </row>
    <row r="561" spans="1:8" ht="15" customHeight="1">
      <c r="A561" s="17" t="s">
        <v>340</v>
      </c>
      <c r="B561" s="18" t="s">
        <v>341</v>
      </c>
      <c r="C561" s="81" t="s">
        <v>14</v>
      </c>
      <c r="D561" s="81"/>
      <c r="E561" s="17" t="s">
        <v>339</v>
      </c>
      <c r="F561" s="19">
        <v>4.8099999999999997E-2</v>
      </c>
      <c r="G561" s="20">
        <v>17.309999999999999</v>
      </c>
      <c r="H561" s="20">
        <f>TRUNC(TRUNC(F561,8)*G561,2)</f>
        <v>0.83</v>
      </c>
    </row>
    <row r="562" spans="1:8" ht="18" customHeight="1">
      <c r="A562" s="2"/>
      <c r="B562" s="2"/>
      <c r="C562" s="2"/>
      <c r="D562" s="2"/>
      <c r="E562" s="2"/>
      <c r="F562" s="77" t="s">
        <v>342</v>
      </c>
      <c r="G562" s="77"/>
      <c r="H562" s="21">
        <f>SUM(H560:H561)</f>
        <v>4.04</v>
      </c>
    </row>
    <row r="563" spans="1:8" ht="15" customHeight="1">
      <c r="A563" s="2"/>
      <c r="B563" s="2"/>
      <c r="C563" s="2"/>
      <c r="D563" s="2"/>
      <c r="E563" s="2"/>
      <c r="F563" s="78" t="s">
        <v>347</v>
      </c>
      <c r="G563" s="78"/>
      <c r="H563" s="5">
        <f>SUM(H558,H562)</f>
        <v>9.43</v>
      </c>
    </row>
    <row r="564" spans="1:8" ht="9.9499999999999993" customHeight="1">
      <c r="A564" s="2"/>
      <c r="B564" s="2"/>
      <c r="C564" s="2"/>
      <c r="D564" s="2"/>
      <c r="E564" s="2"/>
      <c r="F564" s="74"/>
      <c r="G564" s="74"/>
      <c r="H564" s="74"/>
    </row>
    <row r="565" spans="1:8" ht="20.100000000000001" customHeight="1">
      <c r="A565" s="75" t="s">
        <v>999</v>
      </c>
      <c r="B565" s="75"/>
      <c r="C565" s="75"/>
      <c r="D565" s="75"/>
      <c r="E565" s="75"/>
      <c r="F565" s="75"/>
      <c r="G565" s="75"/>
      <c r="H565" s="75"/>
    </row>
    <row r="566" spans="1:8" ht="15" customHeight="1">
      <c r="A566" s="76" t="s">
        <v>419</v>
      </c>
      <c r="B566" s="76"/>
      <c r="C566" s="80" t="s">
        <v>4</v>
      </c>
      <c r="D566" s="80"/>
      <c r="E566" s="16" t="s">
        <v>322</v>
      </c>
      <c r="F566" s="16" t="s">
        <v>323</v>
      </c>
      <c r="G566" s="16" t="s">
        <v>324</v>
      </c>
      <c r="H566" s="16" t="s">
        <v>325</v>
      </c>
    </row>
    <row r="567" spans="1:8" ht="15" customHeight="1">
      <c r="A567" s="17" t="s">
        <v>1000</v>
      </c>
      <c r="B567" s="18" t="s">
        <v>1001</v>
      </c>
      <c r="C567" s="81" t="s">
        <v>24</v>
      </c>
      <c r="D567" s="81"/>
      <c r="E567" s="17" t="s">
        <v>78</v>
      </c>
      <c r="F567" s="19">
        <v>0.1018</v>
      </c>
      <c r="G567" s="20">
        <v>14</v>
      </c>
      <c r="H567" s="20">
        <f t="shared" ref="H567:H582" si="7">ROUND(ROUND(F567,8)*G567,2)</f>
        <v>1.43</v>
      </c>
    </row>
    <row r="568" spans="1:8" ht="15" customHeight="1">
      <c r="A568" s="17" t="s">
        <v>1002</v>
      </c>
      <c r="B568" s="18" t="s">
        <v>1003</v>
      </c>
      <c r="C568" s="81" t="s">
        <v>24</v>
      </c>
      <c r="D568" s="81"/>
      <c r="E568" s="17" t="s">
        <v>78</v>
      </c>
      <c r="F568" s="19">
        <v>2.0000000000000001E-4</v>
      </c>
      <c r="G568" s="20">
        <v>19.899999999999999</v>
      </c>
      <c r="H568" s="20">
        <f t="shared" si="7"/>
        <v>0</v>
      </c>
    </row>
    <row r="569" spans="1:8" ht="21" customHeight="1">
      <c r="A569" s="17" t="s">
        <v>1004</v>
      </c>
      <c r="B569" s="18" t="s">
        <v>1005</v>
      </c>
      <c r="C569" s="81" t="s">
        <v>24</v>
      </c>
      <c r="D569" s="81"/>
      <c r="E569" s="17" t="s">
        <v>305</v>
      </c>
      <c r="F569" s="19">
        <v>8.0000000000000004E-4</v>
      </c>
      <c r="G569" s="20">
        <v>64.8</v>
      </c>
      <c r="H569" s="20">
        <f t="shared" si="7"/>
        <v>0.05</v>
      </c>
    </row>
    <row r="570" spans="1:8" ht="21" customHeight="1">
      <c r="A570" s="17" t="s">
        <v>1006</v>
      </c>
      <c r="B570" s="18" t="s">
        <v>1007</v>
      </c>
      <c r="C570" s="81" t="s">
        <v>24</v>
      </c>
      <c r="D570" s="81"/>
      <c r="E570" s="17" t="s">
        <v>78</v>
      </c>
      <c r="F570" s="19">
        <v>2.0000000000000001E-4</v>
      </c>
      <c r="G570" s="20">
        <v>17.55</v>
      </c>
      <c r="H570" s="20">
        <f t="shared" si="7"/>
        <v>0</v>
      </c>
    </row>
    <row r="571" spans="1:8" ht="21" customHeight="1">
      <c r="A571" s="17" t="s">
        <v>1008</v>
      </c>
      <c r="B571" s="18" t="s">
        <v>1009</v>
      </c>
      <c r="C571" s="81" t="s">
        <v>24</v>
      </c>
      <c r="D571" s="81"/>
      <c r="E571" s="17" t="s">
        <v>78</v>
      </c>
      <c r="F571" s="19">
        <v>5.9999999999999995E-4</v>
      </c>
      <c r="G571" s="20">
        <v>13.5</v>
      </c>
      <c r="H571" s="20">
        <f t="shared" si="7"/>
        <v>0.01</v>
      </c>
    </row>
    <row r="572" spans="1:8" ht="15" customHeight="1">
      <c r="A572" s="17" t="s">
        <v>1010</v>
      </c>
      <c r="B572" s="18" t="s">
        <v>1011</v>
      </c>
      <c r="C572" s="81" t="s">
        <v>24</v>
      </c>
      <c r="D572" s="81"/>
      <c r="E572" s="17" t="s">
        <v>78</v>
      </c>
      <c r="F572" s="19">
        <v>4.4999999999999997E-3</v>
      </c>
      <c r="G572" s="20">
        <v>175</v>
      </c>
      <c r="H572" s="20">
        <f t="shared" si="7"/>
        <v>0.79</v>
      </c>
    </row>
    <row r="573" spans="1:8" ht="15" customHeight="1">
      <c r="A573" s="17" t="s">
        <v>1012</v>
      </c>
      <c r="B573" s="18" t="s">
        <v>1013</v>
      </c>
      <c r="C573" s="81" t="s">
        <v>24</v>
      </c>
      <c r="D573" s="81"/>
      <c r="E573" s="17" t="s">
        <v>1014</v>
      </c>
      <c r="F573" s="19">
        <v>4.0000000000000002E-4</v>
      </c>
      <c r="G573" s="20">
        <v>300</v>
      </c>
      <c r="H573" s="20">
        <f t="shared" si="7"/>
        <v>0.12</v>
      </c>
    </row>
    <row r="574" spans="1:8" ht="15" customHeight="1">
      <c r="A574" s="17" t="s">
        <v>1015</v>
      </c>
      <c r="B574" s="18" t="s">
        <v>1016</v>
      </c>
      <c r="C574" s="81" t="s">
        <v>24</v>
      </c>
      <c r="D574" s="81"/>
      <c r="E574" s="17" t="s">
        <v>78</v>
      </c>
      <c r="F574" s="19">
        <v>1.5E-3</v>
      </c>
      <c r="G574" s="20">
        <v>190.35</v>
      </c>
      <c r="H574" s="20">
        <f t="shared" si="7"/>
        <v>0.28999999999999998</v>
      </c>
    </row>
    <row r="575" spans="1:8" ht="15" customHeight="1">
      <c r="A575" s="17" t="s">
        <v>1017</v>
      </c>
      <c r="B575" s="18" t="s">
        <v>1018</v>
      </c>
      <c r="C575" s="81" t="s">
        <v>24</v>
      </c>
      <c r="D575" s="81"/>
      <c r="E575" s="17" t="s">
        <v>305</v>
      </c>
      <c r="F575" s="19">
        <v>2.3E-3</v>
      </c>
      <c r="G575" s="20">
        <v>12.15</v>
      </c>
      <c r="H575" s="20">
        <f t="shared" si="7"/>
        <v>0.03</v>
      </c>
    </row>
    <row r="576" spans="1:8" ht="15" customHeight="1">
      <c r="A576" s="17" t="s">
        <v>1019</v>
      </c>
      <c r="B576" s="18" t="s">
        <v>1020</v>
      </c>
      <c r="C576" s="81" t="s">
        <v>24</v>
      </c>
      <c r="D576" s="81"/>
      <c r="E576" s="17" t="s">
        <v>1021</v>
      </c>
      <c r="F576" s="19">
        <v>8.0000000000000004E-4</v>
      </c>
      <c r="G576" s="20">
        <v>6.35</v>
      </c>
      <c r="H576" s="20">
        <f t="shared" si="7"/>
        <v>0.01</v>
      </c>
    </row>
    <row r="577" spans="1:8" ht="15" customHeight="1">
      <c r="A577" s="17" t="s">
        <v>1022</v>
      </c>
      <c r="B577" s="18" t="s">
        <v>1023</v>
      </c>
      <c r="C577" s="81" t="s">
        <v>24</v>
      </c>
      <c r="D577" s="81"/>
      <c r="E577" s="17" t="s">
        <v>78</v>
      </c>
      <c r="F577" s="19">
        <v>4.4999999999999997E-3</v>
      </c>
      <c r="G577" s="20">
        <v>4.9000000000000004</v>
      </c>
      <c r="H577" s="20">
        <f t="shared" si="7"/>
        <v>0.02</v>
      </c>
    </row>
    <row r="578" spans="1:8" ht="15" customHeight="1">
      <c r="A578" s="17" t="s">
        <v>1024</v>
      </c>
      <c r="B578" s="18" t="s">
        <v>1025</v>
      </c>
      <c r="C578" s="81" t="s">
        <v>24</v>
      </c>
      <c r="D578" s="81"/>
      <c r="E578" s="17" t="s">
        <v>78</v>
      </c>
      <c r="F578" s="19">
        <v>1.8E-3</v>
      </c>
      <c r="G578" s="20">
        <v>18</v>
      </c>
      <c r="H578" s="20">
        <f t="shared" si="7"/>
        <v>0.03</v>
      </c>
    </row>
    <row r="579" spans="1:8" ht="21" customHeight="1">
      <c r="A579" s="17" t="s">
        <v>1026</v>
      </c>
      <c r="B579" s="18" t="s">
        <v>1027</v>
      </c>
      <c r="C579" s="81" t="s">
        <v>24</v>
      </c>
      <c r="D579" s="81"/>
      <c r="E579" s="17" t="s">
        <v>78</v>
      </c>
      <c r="F579" s="19">
        <v>0.1018</v>
      </c>
      <c r="G579" s="20">
        <v>5</v>
      </c>
      <c r="H579" s="20">
        <f t="shared" si="7"/>
        <v>0.51</v>
      </c>
    </row>
    <row r="580" spans="1:8" ht="15" customHeight="1">
      <c r="A580" s="17" t="s">
        <v>1028</v>
      </c>
      <c r="B580" s="18" t="s">
        <v>1029</v>
      </c>
      <c r="C580" s="81" t="s">
        <v>24</v>
      </c>
      <c r="D580" s="81"/>
      <c r="E580" s="17" t="s">
        <v>78</v>
      </c>
      <c r="F580" s="19">
        <v>4.4999999999999997E-3</v>
      </c>
      <c r="G580" s="20">
        <v>12.54</v>
      </c>
      <c r="H580" s="20">
        <f t="shared" si="7"/>
        <v>0.06</v>
      </c>
    </row>
    <row r="581" spans="1:8" ht="15" customHeight="1">
      <c r="A581" s="17" t="s">
        <v>1030</v>
      </c>
      <c r="B581" s="18" t="s">
        <v>1031</v>
      </c>
      <c r="C581" s="81" t="s">
        <v>24</v>
      </c>
      <c r="D581" s="81"/>
      <c r="E581" s="17" t="s">
        <v>78</v>
      </c>
      <c r="F581" s="19">
        <v>2.0000000000000001E-4</v>
      </c>
      <c r="G581" s="20">
        <v>36.9</v>
      </c>
      <c r="H581" s="20">
        <f t="shared" si="7"/>
        <v>0.01</v>
      </c>
    </row>
    <row r="582" spans="1:8" ht="15" customHeight="1">
      <c r="A582" s="17" t="s">
        <v>1032</v>
      </c>
      <c r="B582" s="18" t="s">
        <v>1033</v>
      </c>
      <c r="C582" s="81" t="s">
        <v>24</v>
      </c>
      <c r="D582" s="81"/>
      <c r="E582" s="17" t="s">
        <v>78</v>
      </c>
      <c r="F582" s="19">
        <v>6.54E-2</v>
      </c>
      <c r="G582" s="20">
        <v>4.5</v>
      </c>
      <c r="H582" s="20">
        <f t="shared" si="7"/>
        <v>0.28999999999999998</v>
      </c>
    </row>
    <row r="583" spans="1:8" ht="15" customHeight="1">
      <c r="A583" s="2"/>
      <c r="B583" s="2"/>
      <c r="C583" s="2"/>
      <c r="D583" s="2"/>
      <c r="E583" s="2"/>
      <c r="F583" s="77" t="s">
        <v>425</v>
      </c>
      <c r="G583" s="77"/>
      <c r="H583" s="21">
        <f>SUM(H567:H582)</f>
        <v>3.65</v>
      </c>
    </row>
    <row r="584" spans="1:8" ht="15" customHeight="1">
      <c r="A584" s="2"/>
      <c r="B584" s="2"/>
      <c r="C584" s="2"/>
      <c r="D584" s="2"/>
      <c r="E584" s="2"/>
      <c r="F584" s="78" t="s">
        <v>347</v>
      </c>
      <c r="G584" s="78"/>
      <c r="H584" s="5">
        <f>SUM(H583)</f>
        <v>3.65</v>
      </c>
    </row>
    <row r="585" spans="1:8" ht="9.9499999999999993" customHeight="1">
      <c r="A585" s="2"/>
      <c r="B585" s="2"/>
      <c r="C585" s="2"/>
      <c r="D585" s="2"/>
      <c r="E585" s="2"/>
      <c r="F585" s="74"/>
      <c r="G585" s="74"/>
      <c r="H585" s="74"/>
    </row>
    <row r="586" spans="1:8" ht="20.100000000000001" customHeight="1">
      <c r="A586" s="75" t="s">
        <v>1034</v>
      </c>
      <c r="B586" s="75"/>
      <c r="C586" s="75"/>
      <c r="D586" s="75"/>
      <c r="E586" s="75"/>
      <c r="F586" s="75"/>
      <c r="G586" s="75"/>
      <c r="H586" s="75"/>
    </row>
    <row r="587" spans="1:8" ht="15" customHeight="1">
      <c r="A587" s="76" t="s">
        <v>419</v>
      </c>
      <c r="B587" s="76"/>
      <c r="C587" s="80" t="s">
        <v>4</v>
      </c>
      <c r="D587" s="80"/>
      <c r="E587" s="16" t="s">
        <v>322</v>
      </c>
      <c r="F587" s="16" t="s">
        <v>323</v>
      </c>
      <c r="G587" s="16" t="s">
        <v>324</v>
      </c>
      <c r="H587" s="16" t="s">
        <v>325</v>
      </c>
    </row>
    <row r="588" spans="1:8" ht="15" customHeight="1">
      <c r="A588" s="17" t="s">
        <v>1000</v>
      </c>
      <c r="B588" s="18" t="s">
        <v>1001</v>
      </c>
      <c r="C588" s="81" t="s">
        <v>24</v>
      </c>
      <c r="D588" s="81"/>
      <c r="E588" s="17" t="s">
        <v>78</v>
      </c>
      <c r="F588" s="19">
        <v>0.1018</v>
      </c>
      <c r="G588" s="20">
        <v>14</v>
      </c>
      <c r="H588" s="20">
        <f t="shared" ref="H588:H607" si="8">ROUND(ROUND(F588,8)*G588,2)</f>
        <v>1.43</v>
      </c>
    </row>
    <row r="589" spans="1:8" ht="21" customHeight="1">
      <c r="A589" s="17" t="s">
        <v>1004</v>
      </c>
      <c r="B589" s="18" t="s">
        <v>1005</v>
      </c>
      <c r="C589" s="81" t="s">
        <v>24</v>
      </c>
      <c r="D589" s="81"/>
      <c r="E589" s="17" t="s">
        <v>305</v>
      </c>
      <c r="F589" s="19">
        <v>6.9999999999999999E-4</v>
      </c>
      <c r="G589" s="20">
        <v>64.8</v>
      </c>
      <c r="H589" s="20">
        <f t="shared" si="8"/>
        <v>0.05</v>
      </c>
    </row>
    <row r="590" spans="1:8" ht="21" customHeight="1">
      <c r="A590" s="17" t="s">
        <v>1006</v>
      </c>
      <c r="B590" s="18" t="s">
        <v>1007</v>
      </c>
      <c r="C590" s="81" t="s">
        <v>24</v>
      </c>
      <c r="D590" s="81"/>
      <c r="E590" s="17" t="s">
        <v>78</v>
      </c>
      <c r="F590" s="19">
        <v>2.0000000000000001E-4</v>
      </c>
      <c r="G590" s="20">
        <v>17.55</v>
      </c>
      <c r="H590" s="20">
        <f t="shared" si="8"/>
        <v>0</v>
      </c>
    </row>
    <row r="591" spans="1:8" ht="21" customHeight="1">
      <c r="A591" s="17" t="s">
        <v>1008</v>
      </c>
      <c r="B591" s="18" t="s">
        <v>1009</v>
      </c>
      <c r="C591" s="81" t="s">
        <v>24</v>
      </c>
      <c r="D591" s="81"/>
      <c r="E591" s="17" t="s">
        <v>78</v>
      </c>
      <c r="F591" s="19">
        <v>5.9999999999999995E-4</v>
      </c>
      <c r="G591" s="20">
        <v>13.5</v>
      </c>
      <c r="H591" s="20">
        <f t="shared" si="8"/>
        <v>0.01</v>
      </c>
    </row>
    <row r="592" spans="1:8" ht="15" customHeight="1">
      <c r="A592" s="17" t="s">
        <v>1010</v>
      </c>
      <c r="B592" s="18" t="s">
        <v>1011</v>
      </c>
      <c r="C592" s="81" t="s">
        <v>24</v>
      </c>
      <c r="D592" s="81"/>
      <c r="E592" s="17" t="s">
        <v>78</v>
      </c>
      <c r="F592" s="19">
        <v>4.4999999999999997E-3</v>
      </c>
      <c r="G592" s="20">
        <v>175</v>
      </c>
      <c r="H592" s="20">
        <f t="shared" si="8"/>
        <v>0.79</v>
      </c>
    </row>
    <row r="593" spans="1:8" ht="15" customHeight="1">
      <c r="A593" s="17" t="s">
        <v>1035</v>
      </c>
      <c r="B593" s="18" t="s">
        <v>1036</v>
      </c>
      <c r="C593" s="81" t="s">
        <v>24</v>
      </c>
      <c r="D593" s="81"/>
      <c r="E593" s="17" t="s">
        <v>78</v>
      </c>
      <c r="F593" s="19">
        <v>2.0000000000000001E-4</v>
      </c>
      <c r="G593" s="20">
        <v>26.89</v>
      </c>
      <c r="H593" s="20">
        <f t="shared" si="8"/>
        <v>0.01</v>
      </c>
    </row>
    <row r="594" spans="1:8" ht="15" customHeight="1">
      <c r="A594" s="17" t="s">
        <v>1012</v>
      </c>
      <c r="B594" s="18" t="s">
        <v>1013</v>
      </c>
      <c r="C594" s="81" t="s">
        <v>24</v>
      </c>
      <c r="D594" s="81"/>
      <c r="E594" s="17" t="s">
        <v>1014</v>
      </c>
      <c r="F594" s="19">
        <v>4.0000000000000002E-4</v>
      </c>
      <c r="G594" s="20">
        <v>300</v>
      </c>
      <c r="H594" s="20">
        <f t="shared" si="8"/>
        <v>0.12</v>
      </c>
    </row>
    <row r="595" spans="1:8" ht="15" customHeight="1">
      <c r="A595" s="17" t="s">
        <v>1015</v>
      </c>
      <c r="B595" s="18" t="s">
        <v>1016</v>
      </c>
      <c r="C595" s="81" t="s">
        <v>24</v>
      </c>
      <c r="D595" s="81"/>
      <c r="E595" s="17" t="s">
        <v>78</v>
      </c>
      <c r="F595" s="19">
        <v>1.5E-3</v>
      </c>
      <c r="G595" s="20">
        <v>190.35</v>
      </c>
      <c r="H595" s="20">
        <f t="shared" si="8"/>
        <v>0.28999999999999998</v>
      </c>
    </row>
    <row r="596" spans="1:8" ht="15" customHeight="1">
      <c r="A596" s="17" t="s">
        <v>1037</v>
      </c>
      <c r="B596" s="18" t="s">
        <v>1038</v>
      </c>
      <c r="C596" s="81" t="s">
        <v>24</v>
      </c>
      <c r="D596" s="81"/>
      <c r="E596" s="17" t="s">
        <v>78</v>
      </c>
      <c r="F596" s="19">
        <v>2.0000000000000001E-4</v>
      </c>
      <c r="G596" s="20">
        <v>15.15</v>
      </c>
      <c r="H596" s="20">
        <f t="shared" si="8"/>
        <v>0</v>
      </c>
    </row>
    <row r="597" spans="1:8" ht="21" customHeight="1">
      <c r="A597" s="17" t="s">
        <v>1039</v>
      </c>
      <c r="B597" s="18" t="s">
        <v>1040</v>
      </c>
      <c r="C597" s="81" t="s">
        <v>24</v>
      </c>
      <c r="D597" s="81"/>
      <c r="E597" s="17" t="s">
        <v>78</v>
      </c>
      <c r="F597" s="19">
        <v>1E-4</v>
      </c>
      <c r="G597" s="20">
        <v>246</v>
      </c>
      <c r="H597" s="20">
        <f t="shared" si="8"/>
        <v>0.02</v>
      </c>
    </row>
    <row r="598" spans="1:8" ht="15" customHeight="1">
      <c r="A598" s="17" t="s">
        <v>1017</v>
      </c>
      <c r="B598" s="18" t="s">
        <v>1018</v>
      </c>
      <c r="C598" s="81" t="s">
        <v>24</v>
      </c>
      <c r="D598" s="81"/>
      <c r="E598" s="17" t="s">
        <v>305</v>
      </c>
      <c r="F598" s="19">
        <v>2.3E-3</v>
      </c>
      <c r="G598" s="20">
        <v>12.15</v>
      </c>
      <c r="H598" s="20">
        <f t="shared" si="8"/>
        <v>0.03</v>
      </c>
    </row>
    <row r="599" spans="1:8" ht="15" customHeight="1">
      <c r="A599" s="17" t="s">
        <v>1041</v>
      </c>
      <c r="B599" s="18" t="s">
        <v>1042</v>
      </c>
      <c r="C599" s="81" t="s">
        <v>24</v>
      </c>
      <c r="D599" s="81"/>
      <c r="E599" s="17" t="s">
        <v>78</v>
      </c>
      <c r="F599" s="19">
        <v>2.0000000000000001E-4</v>
      </c>
      <c r="G599" s="20">
        <v>48.95</v>
      </c>
      <c r="H599" s="20">
        <f t="shared" si="8"/>
        <v>0.01</v>
      </c>
    </row>
    <row r="600" spans="1:8" ht="15" customHeight="1">
      <c r="A600" s="17" t="s">
        <v>1019</v>
      </c>
      <c r="B600" s="18" t="s">
        <v>1020</v>
      </c>
      <c r="C600" s="81" t="s">
        <v>24</v>
      </c>
      <c r="D600" s="81"/>
      <c r="E600" s="17" t="s">
        <v>1021</v>
      </c>
      <c r="F600" s="19">
        <v>6.9999999999999999E-4</v>
      </c>
      <c r="G600" s="20">
        <v>6.35</v>
      </c>
      <c r="H600" s="20">
        <f t="shared" si="8"/>
        <v>0</v>
      </c>
    </row>
    <row r="601" spans="1:8" ht="15" customHeight="1">
      <c r="A601" s="17" t="s">
        <v>1022</v>
      </c>
      <c r="B601" s="18" t="s">
        <v>1023</v>
      </c>
      <c r="C601" s="81" t="s">
        <v>24</v>
      </c>
      <c r="D601" s="81"/>
      <c r="E601" s="17" t="s">
        <v>78</v>
      </c>
      <c r="F601" s="19">
        <v>4.4999999999999997E-3</v>
      </c>
      <c r="G601" s="20">
        <v>4.9000000000000004</v>
      </c>
      <c r="H601" s="20">
        <f t="shared" si="8"/>
        <v>0.02</v>
      </c>
    </row>
    <row r="602" spans="1:8" ht="15" customHeight="1">
      <c r="A602" s="17" t="s">
        <v>1024</v>
      </c>
      <c r="B602" s="18" t="s">
        <v>1025</v>
      </c>
      <c r="C602" s="81" t="s">
        <v>24</v>
      </c>
      <c r="D602" s="81"/>
      <c r="E602" s="17" t="s">
        <v>78</v>
      </c>
      <c r="F602" s="19">
        <v>1.8E-3</v>
      </c>
      <c r="G602" s="20">
        <v>18</v>
      </c>
      <c r="H602" s="20">
        <f t="shared" si="8"/>
        <v>0.03</v>
      </c>
    </row>
    <row r="603" spans="1:8" ht="21" customHeight="1">
      <c r="A603" s="17" t="s">
        <v>1026</v>
      </c>
      <c r="B603" s="18" t="s">
        <v>1027</v>
      </c>
      <c r="C603" s="81" t="s">
        <v>24</v>
      </c>
      <c r="D603" s="81"/>
      <c r="E603" s="17" t="s">
        <v>78</v>
      </c>
      <c r="F603" s="19">
        <v>0.1018</v>
      </c>
      <c r="G603" s="20">
        <v>5</v>
      </c>
      <c r="H603" s="20">
        <f t="shared" si="8"/>
        <v>0.51</v>
      </c>
    </row>
    <row r="604" spans="1:8" ht="15" customHeight="1">
      <c r="A604" s="17" t="s">
        <v>1028</v>
      </c>
      <c r="B604" s="18" t="s">
        <v>1029</v>
      </c>
      <c r="C604" s="81" t="s">
        <v>24</v>
      </c>
      <c r="D604" s="81"/>
      <c r="E604" s="17" t="s">
        <v>78</v>
      </c>
      <c r="F604" s="19">
        <v>4.4999999999999997E-3</v>
      </c>
      <c r="G604" s="20">
        <v>12.54</v>
      </c>
      <c r="H604" s="20">
        <f t="shared" si="8"/>
        <v>0.06</v>
      </c>
    </row>
    <row r="605" spans="1:8" ht="15" customHeight="1">
      <c r="A605" s="17" t="s">
        <v>1043</v>
      </c>
      <c r="B605" s="18" t="s">
        <v>1044</v>
      </c>
      <c r="C605" s="81" t="s">
        <v>24</v>
      </c>
      <c r="D605" s="81"/>
      <c r="E605" s="17" t="s">
        <v>78</v>
      </c>
      <c r="F605" s="19">
        <v>1E-4</v>
      </c>
      <c r="G605" s="20">
        <v>518</v>
      </c>
      <c r="H605" s="20">
        <f t="shared" si="8"/>
        <v>0.05</v>
      </c>
    </row>
    <row r="606" spans="1:8" ht="15" customHeight="1">
      <c r="A606" s="17" t="s">
        <v>1045</v>
      </c>
      <c r="B606" s="18" t="s">
        <v>1046</v>
      </c>
      <c r="C606" s="81" t="s">
        <v>24</v>
      </c>
      <c r="D606" s="81"/>
      <c r="E606" s="17" t="s">
        <v>78</v>
      </c>
      <c r="F606" s="19">
        <v>1E-4</v>
      </c>
      <c r="G606" s="20">
        <v>29.9</v>
      </c>
      <c r="H606" s="20">
        <f t="shared" si="8"/>
        <v>0</v>
      </c>
    </row>
    <row r="607" spans="1:8" ht="15" customHeight="1">
      <c r="A607" s="17" t="s">
        <v>1032</v>
      </c>
      <c r="B607" s="18" t="s">
        <v>1033</v>
      </c>
      <c r="C607" s="81" t="s">
        <v>24</v>
      </c>
      <c r="D607" s="81"/>
      <c r="E607" s="17" t="s">
        <v>78</v>
      </c>
      <c r="F607" s="19">
        <v>6.54E-2</v>
      </c>
      <c r="G607" s="20">
        <v>4.5</v>
      </c>
      <c r="H607" s="20">
        <f t="shared" si="8"/>
        <v>0.28999999999999998</v>
      </c>
    </row>
    <row r="608" spans="1:8" ht="15" customHeight="1">
      <c r="A608" s="2"/>
      <c r="B608" s="2"/>
      <c r="C608" s="2"/>
      <c r="D608" s="2"/>
      <c r="E608" s="2"/>
      <c r="F608" s="77" t="s">
        <v>425</v>
      </c>
      <c r="G608" s="77"/>
      <c r="H608" s="21">
        <f>SUM(H588:H607)</f>
        <v>3.7199999999999993</v>
      </c>
    </row>
    <row r="609" spans="1:8" ht="15" customHeight="1">
      <c r="A609" s="2"/>
      <c r="B609" s="2"/>
      <c r="C609" s="2"/>
      <c r="D609" s="2"/>
      <c r="E609" s="2"/>
      <c r="F609" s="78" t="s">
        <v>347</v>
      </c>
      <c r="G609" s="78"/>
      <c r="H609" s="5">
        <f>SUM(H608)</f>
        <v>3.7199999999999993</v>
      </c>
    </row>
    <row r="610" spans="1:8" ht="9.9499999999999993" customHeight="1">
      <c r="A610" s="2"/>
      <c r="B610" s="2"/>
      <c r="C610" s="2"/>
      <c r="D610" s="2"/>
      <c r="E610" s="2"/>
      <c r="F610" s="74"/>
      <c r="G610" s="74"/>
      <c r="H610" s="74"/>
    </row>
    <row r="611" spans="1:8" ht="20.100000000000001" customHeight="1">
      <c r="A611" s="75" t="s">
        <v>1047</v>
      </c>
      <c r="B611" s="75"/>
      <c r="C611" s="75"/>
      <c r="D611" s="75"/>
      <c r="E611" s="75"/>
      <c r="F611" s="75"/>
      <c r="G611" s="75"/>
      <c r="H611" s="75"/>
    </row>
    <row r="612" spans="1:8" ht="15" customHeight="1">
      <c r="A612" s="76" t="s">
        <v>419</v>
      </c>
      <c r="B612" s="76"/>
      <c r="C612" s="80" t="s">
        <v>4</v>
      </c>
      <c r="D612" s="80"/>
      <c r="E612" s="16" t="s">
        <v>322</v>
      </c>
      <c r="F612" s="16" t="s">
        <v>323</v>
      </c>
      <c r="G612" s="16" t="s">
        <v>324</v>
      </c>
      <c r="H612" s="16" t="s">
        <v>325</v>
      </c>
    </row>
    <row r="613" spans="1:8" ht="15" customHeight="1">
      <c r="A613" s="17" t="s">
        <v>1048</v>
      </c>
      <c r="B613" s="18" t="s">
        <v>1049</v>
      </c>
      <c r="C613" s="81" t="s">
        <v>24</v>
      </c>
      <c r="D613" s="81"/>
      <c r="E613" s="17" t="s">
        <v>78</v>
      </c>
      <c r="F613" s="19">
        <v>2.0000000000000001E-4</v>
      </c>
      <c r="G613" s="20">
        <v>47.69</v>
      </c>
      <c r="H613" s="20">
        <f t="shared" ref="H613:H630" si="9">ROUND(ROUND(F613,8)*G613,2)</f>
        <v>0.01</v>
      </c>
    </row>
    <row r="614" spans="1:8" ht="15" customHeight="1">
      <c r="A614" s="17" t="s">
        <v>1050</v>
      </c>
      <c r="B614" s="18" t="s">
        <v>1051</v>
      </c>
      <c r="C614" s="81" t="s">
        <v>24</v>
      </c>
      <c r="D614" s="81"/>
      <c r="E614" s="17" t="s">
        <v>78</v>
      </c>
      <c r="F614" s="19">
        <v>2.0000000000000001E-4</v>
      </c>
      <c r="G614" s="20">
        <v>163</v>
      </c>
      <c r="H614" s="20">
        <f t="shared" si="9"/>
        <v>0.03</v>
      </c>
    </row>
    <row r="615" spans="1:8" ht="15" customHeight="1">
      <c r="A615" s="17" t="s">
        <v>1000</v>
      </c>
      <c r="B615" s="18" t="s">
        <v>1001</v>
      </c>
      <c r="C615" s="81" t="s">
        <v>24</v>
      </c>
      <c r="D615" s="81"/>
      <c r="E615" s="17" t="s">
        <v>78</v>
      </c>
      <c r="F615" s="19">
        <v>0.1018</v>
      </c>
      <c r="G615" s="20">
        <v>14</v>
      </c>
      <c r="H615" s="20">
        <f t="shared" si="9"/>
        <v>1.43</v>
      </c>
    </row>
    <row r="616" spans="1:8" ht="21" customHeight="1">
      <c r="A616" s="17" t="s">
        <v>1004</v>
      </c>
      <c r="B616" s="18" t="s">
        <v>1005</v>
      </c>
      <c r="C616" s="81" t="s">
        <v>24</v>
      </c>
      <c r="D616" s="81"/>
      <c r="E616" s="17" t="s">
        <v>305</v>
      </c>
      <c r="F616" s="19">
        <v>6.9999999999999999E-4</v>
      </c>
      <c r="G616" s="20">
        <v>64.8</v>
      </c>
      <c r="H616" s="20">
        <f t="shared" si="9"/>
        <v>0.05</v>
      </c>
    </row>
    <row r="617" spans="1:8" ht="21" customHeight="1">
      <c r="A617" s="17" t="s">
        <v>1006</v>
      </c>
      <c r="B617" s="18" t="s">
        <v>1007</v>
      </c>
      <c r="C617" s="81" t="s">
        <v>24</v>
      </c>
      <c r="D617" s="81"/>
      <c r="E617" s="17" t="s">
        <v>78</v>
      </c>
      <c r="F617" s="19">
        <v>2.0000000000000001E-4</v>
      </c>
      <c r="G617" s="20">
        <v>17.55</v>
      </c>
      <c r="H617" s="20">
        <f t="shared" si="9"/>
        <v>0</v>
      </c>
    </row>
    <row r="618" spans="1:8" ht="21" customHeight="1">
      <c r="A618" s="17" t="s">
        <v>1008</v>
      </c>
      <c r="B618" s="18" t="s">
        <v>1009</v>
      </c>
      <c r="C618" s="81" t="s">
        <v>24</v>
      </c>
      <c r="D618" s="81"/>
      <c r="E618" s="17" t="s">
        <v>78</v>
      </c>
      <c r="F618" s="19">
        <v>5.9999999999999995E-4</v>
      </c>
      <c r="G618" s="20">
        <v>13.5</v>
      </c>
      <c r="H618" s="20">
        <f t="shared" si="9"/>
        <v>0.01</v>
      </c>
    </row>
    <row r="619" spans="1:8" ht="15" customHeight="1">
      <c r="A619" s="17" t="s">
        <v>1010</v>
      </c>
      <c r="B619" s="18" t="s">
        <v>1011</v>
      </c>
      <c r="C619" s="81" t="s">
        <v>24</v>
      </c>
      <c r="D619" s="81"/>
      <c r="E619" s="17" t="s">
        <v>78</v>
      </c>
      <c r="F619" s="19">
        <v>4.4999999999999997E-3</v>
      </c>
      <c r="G619" s="20">
        <v>175</v>
      </c>
      <c r="H619" s="20">
        <f t="shared" si="9"/>
        <v>0.79</v>
      </c>
    </row>
    <row r="620" spans="1:8" ht="15" customHeight="1">
      <c r="A620" s="17" t="s">
        <v>1035</v>
      </c>
      <c r="B620" s="18" t="s">
        <v>1036</v>
      </c>
      <c r="C620" s="81" t="s">
        <v>24</v>
      </c>
      <c r="D620" s="81"/>
      <c r="E620" s="17" t="s">
        <v>78</v>
      </c>
      <c r="F620" s="19">
        <v>2.0000000000000001E-4</v>
      </c>
      <c r="G620" s="20">
        <v>26.89</v>
      </c>
      <c r="H620" s="20">
        <f t="shared" si="9"/>
        <v>0.01</v>
      </c>
    </row>
    <row r="621" spans="1:8" ht="15" customHeight="1">
      <c r="A621" s="17" t="s">
        <v>1052</v>
      </c>
      <c r="B621" s="18" t="s">
        <v>1053</v>
      </c>
      <c r="C621" s="81" t="s">
        <v>24</v>
      </c>
      <c r="D621" s="81"/>
      <c r="E621" s="17" t="s">
        <v>78</v>
      </c>
      <c r="F621" s="19">
        <v>1E-4</v>
      </c>
      <c r="G621" s="20">
        <v>34</v>
      </c>
      <c r="H621" s="20">
        <f t="shared" si="9"/>
        <v>0</v>
      </c>
    </row>
    <row r="622" spans="1:8" ht="15" customHeight="1">
      <c r="A622" s="17" t="s">
        <v>1012</v>
      </c>
      <c r="B622" s="18" t="s">
        <v>1013</v>
      </c>
      <c r="C622" s="81" t="s">
        <v>24</v>
      </c>
      <c r="D622" s="81"/>
      <c r="E622" s="17" t="s">
        <v>1014</v>
      </c>
      <c r="F622" s="19">
        <v>4.0000000000000002E-4</v>
      </c>
      <c r="G622" s="20">
        <v>300</v>
      </c>
      <c r="H622" s="20">
        <f t="shared" si="9"/>
        <v>0.12</v>
      </c>
    </row>
    <row r="623" spans="1:8" ht="15" customHeight="1">
      <c r="A623" s="17" t="s">
        <v>1015</v>
      </c>
      <c r="B623" s="18" t="s">
        <v>1016</v>
      </c>
      <c r="C623" s="81" t="s">
        <v>24</v>
      </c>
      <c r="D623" s="81"/>
      <c r="E623" s="17" t="s">
        <v>78</v>
      </c>
      <c r="F623" s="19">
        <v>1.5E-3</v>
      </c>
      <c r="G623" s="20">
        <v>190.35</v>
      </c>
      <c r="H623" s="20">
        <f t="shared" si="9"/>
        <v>0.28999999999999998</v>
      </c>
    </row>
    <row r="624" spans="1:8" ht="15" customHeight="1">
      <c r="A624" s="17" t="s">
        <v>1017</v>
      </c>
      <c r="B624" s="18" t="s">
        <v>1018</v>
      </c>
      <c r="C624" s="81" t="s">
        <v>24</v>
      </c>
      <c r="D624" s="81"/>
      <c r="E624" s="17" t="s">
        <v>305</v>
      </c>
      <c r="F624" s="19">
        <v>2.3E-3</v>
      </c>
      <c r="G624" s="20">
        <v>12.15</v>
      </c>
      <c r="H624" s="20">
        <f t="shared" si="9"/>
        <v>0.03</v>
      </c>
    </row>
    <row r="625" spans="1:8" ht="15" customHeight="1">
      <c r="A625" s="17" t="s">
        <v>1019</v>
      </c>
      <c r="B625" s="18" t="s">
        <v>1020</v>
      </c>
      <c r="C625" s="81" t="s">
        <v>24</v>
      </c>
      <c r="D625" s="81"/>
      <c r="E625" s="17" t="s">
        <v>1021</v>
      </c>
      <c r="F625" s="19">
        <v>8.0000000000000004E-4</v>
      </c>
      <c r="G625" s="20">
        <v>6.35</v>
      </c>
      <c r="H625" s="20">
        <f t="shared" si="9"/>
        <v>0.01</v>
      </c>
    </row>
    <row r="626" spans="1:8" ht="15" customHeight="1">
      <c r="A626" s="17" t="s">
        <v>1022</v>
      </c>
      <c r="B626" s="18" t="s">
        <v>1023</v>
      </c>
      <c r="C626" s="81" t="s">
        <v>24</v>
      </c>
      <c r="D626" s="81"/>
      <c r="E626" s="17" t="s">
        <v>78</v>
      </c>
      <c r="F626" s="19">
        <v>4.4999999999999997E-3</v>
      </c>
      <c r="G626" s="20">
        <v>4.9000000000000004</v>
      </c>
      <c r="H626" s="20">
        <f t="shared" si="9"/>
        <v>0.02</v>
      </c>
    </row>
    <row r="627" spans="1:8" ht="15" customHeight="1">
      <c r="A627" s="17" t="s">
        <v>1024</v>
      </c>
      <c r="B627" s="18" t="s">
        <v>1025</v>
      </c>
      <c r="C627" s="81" t="s">
        <v>24</v>
      </c>
      <c r="D627" s="81"/>
      <c r="E627" s="17" t="s">
        <v>78</v>
      </c>
      <c r="F627" s="19">
        <v>1.8E-3</v>
      </c>
      <c r="G627" s="20">
        <v>18</v>
      </c>
      <c r="H627" s="20">
        <f t="shared" si="9"/>
        <v>0.03</v>
      </c>
    </row>
    <row r="628" spans="1:8" ht="21" customHeight="1">
      <c r="A628" s="17" t="s">
        <v>1026</v>
      </c>
      <c r="B628" s="18" t="s">
        <v>1027</v>
      </c>
      <c r="C628" s="81" t="s">
        <v>24</v>
      </c>
      <c r="D628" s="81"/>
      <c r="E628" s="17" t="s">
        <v>78</v>
      </c>
      <c r="F628" s="19">
        <v>0.1018</v>
      </c>
      <c r="G628" s="20">
        <v>5</v>
      </c>
      <c r="H628" s="20">
        <f t="shared" si="9"/>
        <v>0.51</v>
      </c>
    </row>
    <row r="629" spans="1:8" ht="15" customHeight="1">
      <c r="A629" s="17" t="s">
        <v>1028</v>
      </c>
      <c r="B629" s="18" t="s">
        <v>1029</v>
      </c>
      <c r="C629" s="81" t="s">
        <v>24</v>
      </c>
      <c r="D629" s="81"/>
      <c r="E629" s="17" t="s">
        <v>78</v>
      </c>
      <c r="F629" s="19">
        <v>4.4999999999999997E-3</v>
      </c>
      <c r="G629" s="20">
        <v>12.54</v>
      </c>
      <c r="H629" s="20">
        <f t="shared" si="9"/>
        <v>0.06</v>
      </c>
    </row>
    <row r="630" spans="1:8" ht="15" customHeight="1">
      <c r="A630" s="17" t="s">
        <v>1032</v>
      </c>
      <c r="B630" s="18" t="s">
        <v>1033</v>
      </c>
      <c r="C630" s="81" t="s">
        <v>24</v>
      </c>
      <c r="D630" s="81"/>
      <c r="E630" s="17" t="s">
        <v>78</v>
      </c>
      <c r="F630" s="19">
        <v>6.54E-2</v>
      </c>
      <c r="G630" s="20">
        <v>4.5</v>
      </c>
      <c r="H630" s="20">
        <f t="shared" si="9"/>
        <v>0.28999999999999998</v>
      </c>
    </row>
    <row r="631" spans="1:8" ht="15" customHeight="1">
      <c r="A631" s="2"/>
      <c r="B631" s="2"/>
      <c r="C631" s="2"/>
      <c r="D631" s="2"/>
      <c r="E631" s="2"/>
      <c r="F631" s="77" t="s">
        <v>425</v>
      </c>
      <c r="G631" s="77"/>
      <c r="H631" s="21">
        <f>SUM(H613:H630)</f>
        <v>3.69</v>
      </c>
    </row>
    <row r="632" spans="1:8" ht="15" customHeight="1">
      <c r="A632" s="2"/>
      <c r="B632" s="2"/>
      <c r="C632" s="2"/>
      <c r="D632" s="2"/>
      <c r="E632" s="2"/>
      <c r="F632" s="78" t="s">
        <v>347</v>
      </c>
      <c r="G632" s="78"/>
      <c r="H632" s="5">
        <f>SUM(H631)</f>
        <v>3.69</v>
      </c>
    </row>
    <row r="633" spans="1:8" ht="9.9499999999999993" customHeight="1">
      <c r="A633" s="2"/>
      <c r="B633" s="2"/>
      <c r="C633" s="2"/>
      <c r="D633" s="2"/>
      <c r="E633" s="2"/>
      <c r="F633" s="74"/>
      <c r="G633" s="74"/>
      <c r="H633" s="74"/>
    </row>
    <row r="634" spans="1:8" ht="20.100000000000001" customHeight="1">
      <c r="A634" s="75" t="s">
        <v>1054</v>
      </c>
      <c r="B634" s="75"/>
      <c r="C634" s="75"/>
      <c r="D634" s="75"/>
      <c r="E634" s="75"/>
      <c r="F634" s="75"/>
      <c r="G634" s="75"/>
      <c r="H634" s="75"/>
    </row>
    <row r="635" spans="1:8" ht="15" customHeight="1">
      <c r="A635" s="76" t="s">
        <v>419</v>
      </c>
      <c r="B635" s="76"/>
      <c r="C635" s="80" t="s">
        <v>4</v>
      </c>
      <c r="D635" s="80"/>
      <c r="E635" s="16" t="s">
        <v>322</v>
      </c>
      <c r="F635" s="16" t="s">
        <v>323</v>
      </c>
      <c r="G635" s="16" t="s">
        <v>324</v>
      </c>
      <c r="H635" s="16" t="s">
        <v>325</v>
      </c>
    </row>
    <row r="636" spans="1:8" ht="15" customHeight="1">
      <c r="A636" s="17" t="s">
        <v>1000</v>
      </c>
      <c r="B636" s="18" t="s">
        <v>1001</v>
      </c>
      <c r="C636" s="81" t="s">
        <v>24</v>
      </c>
      <c r="D636" s="81"/>
      <c r="E636" s="17" t="s">
        <v>78</v>
      </c>
      <c r="F636" s="19">
        <v>0.1018</v>
      </c>
      <c r="G636" s="20">
        <v>14</v>
      </c>
      <c r="H636" s="20">
        <f t="shared" ref="H636:H656" si="10">ROUND(ROUND(F636,8)*G636,2)</f>
        <v>1.43</v>
      </c>
    </row>
    <row r="637" spans="1:8" ht="21" customHeight="1">
      <c r="A637" s="17" t="s">
        <v>1004</v>
      </c>
      <c r="B637" s="18" t="s">
        <v>1005</v>
      </c>
      <c r="C637" s="81" t="s">
        <v>24</v>
      </c>
      <c r="D637" s="81"/>
      <c r="E637" s="17" t="s">
        <v>305</v>
      </c>
      <c r="F637" s="19">
        <v>8.0000000000000004E-4</v>
      </c>
      <c r="G637" s="20">
        <v>64.8</v>
      </c>
      <c r="H637" s="20">
        <f t="shared" si="10"/>
        <v>0.05</v>
      </c>
    </row>
    <row r="638" spans="1:8" ht="21" customHeight="1">
      <c r="A638" s="17" t="s">
        <v>1006</v>
      </c>
      <c r="B638" s="18" t="s">
        <v>1007</v>
      </c>
      <c r="C638" s="81" t="s">
        <v>24</v>
      </c>
      <c r="D638" s="81"/>
      <c r="E638" s="17" t="s">
        <v>78</v>
      </c>
      <c r="F638" s="19">
        <v>2.0000000000000001E-4</v>
      </c>
      <c r="G638" s="20">
        <v>17.55</v>
      </c>
      <c r="H638" s="20">
        <f t="shared" si="10"/>
        <v>0</v>
      </c>
    </row>
    <row r="639" spans="1:8" ht="21" customHeight="1">
      <c r="A639" s="17" t="s">
        <v>1008</v>
      </c>
      <c r="B639" s="18" t="s">
        <v>1009</v>
      </c>
      <c r="C639" s="81" t="s">
        <v>24</v>
      </c>
      <c r="D639" s="81"/>
      <c r="E639" s="17" t="s">
        <v>78</v>
      </c>
      <c r="F639" s="19">
        <v>5.9999999999999995E-4</v>
      </c>
      <c r="G639" s="20">
        <v>13.5</v>
      </c>
      <c r="H639" s="20">
        <f t="shared" si="10"/>
        <v>0.01</v>
      </c>
    </row>
    <row r="640" spans="1:8" ht="15" customHeight="1">
      <c r="A640" s="17" t="s">
        <v>1010</v>
      </c>
      <c r="B640" s="18" t="s">
        <v>1011</v>
      </c>
      <c r="C640" s="81" t="s">
        <v>24</v>
      </c>
      <c r="D640" s="81"/>
      <c r="E640" s="17" t="s">
        <v>78</v>
      </c>
      <c r="F640" s="19">
        <v>4.4999999999999997E-3</v>
      </c>
      <c r="G640" s="20">
        <v>175</v>
      </c>
      <c r="H640" s="20">
        <f t="shared" si="10"/>
        <v>0.79</v>
      </c>
    </row>
    <row r="641" spans="1:8" ht="15" customHeight="1">
      <c r="A641" s="17" t="s">
        <v>1012</v>
      </c>
      <c r="B641" s="18" t="s">
        <v>1013</v>
      </c>
      <c r="C641" s="81" t="s">
        <v>24</v>
      </c>
      <c r="D641" s="81"/>
      <c r="E641" s="17" t="s">
        <v>1014</v>
      </c>
      <c r="F641" s="19">
        <v>4.0000000000000002E-4</v>
      </c>
      <c r="G641" s="20">
        <v>300</v>
      </c>
      <c r="H641" s="20">
        <f t="shared" si="10"/>
        <v>0.12</v>
      </c>
    </row>
    <row r="642" spans="1:8" ht="15" customHeight="1">
      <c r="A642" s="17" t="s">
        <v>1015</v>
      </c>
      <c r="B642" s="18" t="s">
        <v>1016</v>
      </c>
      <c r="C642" s="81" t="s">
        <v>24</v>
      </c>
      <c r="D642" s="81"/>
      <c r="E642" s="17" t="s">
        <v>78</v>
      </c>
      <c r="F642" s="19">
        <v>1.5E-3</v>
      </c>
      <c r="G642" s="20">
        <v>190.35</v>
      </c>
      <c r="H642" s="20">
        <f t="shared" si="10"/>
        <v>0.28999999999999998</v>
      </c>
    </row>
    <row r="643" spans="1:8" ht="15" customHeight="1">
      <c r="A643" s="17" t="s">
        <v>1055</v>
      </c>
      <c r="B643" s="18" t="s">
        <v>1056</v>
      </c>
      <c r="C643" s="81" t="s">
        <v>24</v>
      </c>
      <c r="D643" s="81"/>
      <c r="E643" s="17" t="s">
        <v>78</v>
      </c>
      <c r="F643" s="19">
        <v>1E-4</v>
      </c>
      <c r="G643" s="20">
        <v>37.17</v>
      </c>
      <c r="H643" s="20">
        <f t="shared" si="10"/>
        <v>0</v>
      </c>
    </row>
    <row r="644" spans="1:8" ht="15" customHeight="1">
      <c r="A644" s="17" t="s">
        <v>1017</v>
      </c>
      <c r="B644" s="18" t="s">
        <v>1018</v>
      </c>
      <c r="C644" s="81" t="s">
        <v>24</v>
      </c>
      <c r="D644" s="81"/>
      <c r="E644" s="17" t="s">
        <v>305</v>
      </c>
      <c r="F644" s="19">
        <v>2.3E-3</v>
      </c>
      <c r="G644" s="20">
        <v>12.15</v>
      </c>
      <c r="H644" s="20">
        <f t="shared" si="10"/>
        <v>0.03</v>
      </c>
    </row>
    <row r="645" spans="1:8" ht="15" customHeight="1">
      <c r="A645" s="17" t="s">
        <v>1019</v>
      </c>
      <c r="B645" s="18" t="s">
        <v>1020</v>
      </c>
      <c r="C645" s="81" t="s">
        <v>24</v>
      </c>
      <c r="D645" s="81"/>
      <c r="E645" s="17" t="s">
        <v>1021</v>
      </c>
      <c r="F645" s="19">
        <v>8.0000000000000004E-4</v>
      </c>
      <c r="G645" s="20">
        <v>6.35</v>
      </c>
      <c r="H645" s="20">
        <f t="shared" si="10"/>
        <v>0.01</v>
      </c>
    </row>
    <row r="646" spans="1:8" ht="15" customHeight="1">
      <c r="A646" s="17" t="s">
        <v>1057</v>
      </c>
      <c r="B646" s="18" t="s">
        <v>1058</v>
      </c>
      <c r="C646" s="81" t="s">
        <v>24</v>
      </c>
      <c r="D646" s="81"/>
      <c r="E646" s="17" t="s">
        <v>78</v>
      </c>
      <c r="F646" s="19">
        <v>1E-4</v>
      </c>
      <c r="G646" s="20">
        <v>19.57</v>
      </c>
      <c r="H646" s="20">
        <f t="shared" si="10"/>
        <v>0</v>
      </c>
    </row>
    <row r="647" spans="1:8" ht="15" customHeight="1">
      <c r="A647" s="17" t="s">
        <v>1022</v>
      </c>
      <c r="B647" s="18" t="s">
        <v>1023</v>
      </c>
      <c r="C647" s="81" t="s">
        <v>24</v>
      </c>
      <c r="D647" s="81"/>
      <c r="E647" s="17" t="s">
        <v>78</v>
      </c>
      <c r="F647" s="19">
        <v>4.4999999999999997E-3</v>
      </c>
      <c r="G647" s="20">
        <v>4.9000000000000004</v>
      </c>
      <c r="H647" s="20">
        <f t="shared" si="10"/>
        <v>0.02</v>
      </c>
    </row>
    <row r="648" spans="1:8" ht="15" customHeight="1">
      <c r="A648" s="17" t="s">
        <v>1024</v>
      </c>
      <c r="B648" s="18" t="s">
        <v>1025</v>
      </c>
      <c r="C648" s="81" t="s">
        <v>24</v>
      </c>
      <c r="D648" s="81"/>
      <c r="E648" s="17" t="s">
        <v>78</v>
      </c>
      <c r="F648" s="19">
        <v>1.8E-3</v>
      </c>
      <c r="G648" s="20">
        <v>18</v>
      </c>
      <c r="H648" s="20">
        <f t="shared" si="10"/>
        <v>0.03</v>
      </c>
    </row>
    <row r="649" spans="1:8" ht="21" customHeight="1">
      <c r="A649" s="17" t="s">
        <v>1026</v>
      </c>
      <c r="B649" s="18" t="s">
        <v>1027</v>
      </c>
      <c r="C649" s="81" t="s">
        <v>24</v>
      </c>
      <c r="D649" s="81"/>
      <c r="E649" s="17" t="s">
        <v>78</v>
      </c>
      <c r="F649" s="19">
        <v>0.1018</v>
      </c>
      <c r="G649" s="20">
        <v>5</v>
      </c>
      <c r="H649" s="20">
        <f t="shared" si="10"/>
        <v>0.51</v>
      </c>
    </row>
    <row r="650" spans="1:8" ht="15" customHeight="1">
      <c r="A650" s="17" t="s">
        <v>1028</v>
      </c>
      <c r="B650" s="18" t="s">
        <v>1029</v>
      </c>
      <c r="C650" s="81" t="s">
        <v>24</v>
      </c>
      <c r="D650" s="81"/>
      <c r="E650" s="17" t="s">
        <v>78</v>
      </c>
      <c r="F650" s="19">
        <v>4.4999999999999997E-3</v>
      </c>
      <c r="G650" s="20">
        <v>12.54</v>
      </c>
      <c r="H650" s="20">
        <f t="shared" si="10"/>
        <v>0.06</v>
      </c>
    </row>
    <row r="651" spans="1:8" ht="15" customHeight="1">
      <c r="A651" s="17" t="s">
        <v>1059</v>
      </c>
      <c r="B651" s="18" t="s">
        <v>1060</v>
      </c>
      <c r="C651" s="81" t="s">
        <v>24</v>
      </c>
      <c r="D651" s="81"/>
      <c r="E651" s="17" t="s">
        <v>78</v>
      </c>
      <c r="F651" s="19">
        <v>4.0000000000000002E-4</v>
      </c>
      <c r="G651" s="20">
        <v>60</v>
      </c>
      <c r="H651" s="20">
        <f t="shared" si="10"/>
        <v>0.02</v>
      </c>
    </row>
    <row r="652" spans="1:8" ht="15" customHeight="1">
      <c r="A652" s="17" t="s">
        <v>1061</v>
      </c>
      <c r="B652" s="18" t="s">
        <v>1062</v>
      </c>
      <c r="C652" s="81" t="s">
        <v>24</v>
      </c>
      <c r="D652" s="81"/>
      <c r="E652" s="17" t="s">
        <v>78</v>
      </c>
      <c r="F652" s="19">
        <v>4.0000000000000002E-4</v>
      </c>
      <c r="G652" s="20">
        <v>32.299999999999997</v>
      </c>
      <c r="H652" s="20">
        <f t="shared" si="10"/>
        <v>0.01</v>
      </c>
    </row>
    <row r="653" spans="1:8" ht="15" customHeight="1">
      <c r="A653" s="17" t="s">
        <v>1063</v>
      </c>
      <c r="B653" s="18" t="s">
        <v>1064</v>
      </c>
      <c r="C653" s="81" t="s">
        <v>24</v>
      </c>
      <c r="D653" s="81"/>
      <c r="E653" s="17" t="s">
        <v>78</v>
      </c>
      <c r="F653" s="19">
        <v>5.9999999999999995E-4</v>
      </c>
      <c r="G653" s="20">
        <v>63</v>
      </c>
      <c r="H653" s="20">
        <f t="shared" si="10"/>
        <v>0.04</v>
      </c>
    </row>
    <row r="654" spans="1:8" ht="15" customHeight="1">
      <c r="A654" s="17" t="s">
        <v>1065</v>
      </c>
      <c r="B654" s="18" t="s">
        <v>1066</v>
      </c>
      <c r="C654" s="81" t="s">
        <v>24</v>
      </c>
      <c r="D654" s="81"/>
      <c r="E654" s="17" t="s">
        <v>78</v>
      </c>
      <c r="F654" s="19">
        <v>1.1000000000000001E-3</v>
      </c>
      <c r="G654" s="20">
        <v>25.5</v>
      </c>
      <c r="H654" s="20">
        <f t="shared" si="10"/>
        <v>0.03</v>
      </c>
    </row>
    <row r="655" spans="1:8" ht="15" customHeight="1">
      <c r="A655" s="17" t="s">
        <v>1067</v>
      </c>
      <c r="B655" s="18" t="s">
        <v>1068</v>
      </c>
      <c r="C655" s="81" t="s">
        <v>24</v>
      </c>
      <c r="D655" s="81"/>
      <c r="E655" s="17" t="s">
        <v>78</v>
      </c>
      <c r="F655" s="19">
        <v>6.9999999999999999E-4</v>
      </c>
      <c r="G655" s="20">
        <v>22.8</v>
      </c>
      <c r="H655" s="20">
        <f t="shared" si="10"/>
        <v>0.02</v>
      </c>
    </row>
    <row r="656" spans="1:8" ht="15" customHeight="1">
      <c r="A656" s="17" t="s">
        <v>1032</v>
      </c>
      <c r="B656" s="18" t="s">
        <v>1033</v>
      </c>
      <c r="C656" s="81" t="s">
        <v>24</v>
      </c>
      <c r="D656" s="81"/>
      <c r="E656" s="17" t="s">
        <v>78</v>
      </c>
      <c r="F656" s="19">
        <v>6.54E-2</v>
      </c>
      <c r="G656" s="20">
        <v>4.5</v>
      </c>
      <c r="H656" s="20">
        <f t="shared" si="10"/>
        <v>0.28999999999999998</v>
      </c>
    </row>
    <row r="657" spans="1:8" ht="15" customHeight="1">
      <c r="A657" s="2"/>
      <c r="B657" s="2"/>
      <c r="C657" s="2"/>
      <c r="D657" s="2"/>
      <c r="E657" s="2"/>
      <c r="F657" s="77" t="s">
        <v>425</v>
      </c>
      <c r="G657" s="77"/>
      <c r="H657" s="21">
        <f>SUM(H636:H656)</f>
        <v>3.76</v>
      </c>
    </row>
    <row r="658" spans="1:8" ht="15" customHeight="1">
      <c r="A658" s="2"/>
      <c r="B658" s="2"/>
      <c r="C658" s="2"/>
      <c r="D658" s="2"/>
      <c r="E658" s="2"/>
      <c r="F658" s="78" t="s">
        <v>347</v>
      </c>
      <c r="G658" s="78"/>
      <c r="H658" s="5">
        <f>SUM(H657)</f>
        <v>3.76</v>
      </c>
    </row>
    <row r="659" spans="1:8" ht="9.9499999999999993" customHeight="1">
      <c r="A659" s="2"/>
      <c r="B659" s="2"/>
      <c r="C659" s="2"/>
      <c r="D659" s="2"/>
      <c r="E659" s="2"/>
      <c r="F659" s="74"/>
      <c r="G659" s="74"/>
      <c r="H659" s="74"/>
    </row>
    <row r="660" spans="1:8" ht="20.100000000000001" customHeight="1">
      <c r="A660" s="75" t="s">
        <v>1069</v>
      </c>
      <c r="B660" s="75"/>
      <c r="C660" s="75"/>
      <c r="D660" s="75"/>
      <c r="E660" s="75"/>
      <c r="F660" s="75"/>
      <c r="G660" s="75"/>
      <c r="H660" s="75"/>
    </row>
    <row r="661" spans="1:8" ht="15" customHeight="1">
      <c r="A661" s="76" t="s">
        <v>419</v>
      </c>
      <c r="B661" s="76"/>
      <c r="C661" s="80" t="s">
        <v>4</v>
      </c>
      <c r="D661" s="80"/>
      <c r="E661" s="16" t="s">
        <v>322</v>
      </c>
      <c r="F661" s="16" t="s">
        <v>323</v>
      </c>
      <c r="G661" s="16" t="s">
        <v>324</v>
      </c>
      <c r="H661" s="16" t="s">
        <v>325</v>
      </c>
    </row>
    <row r="662" spans="1:8" ht="15" customHeight="1">
      <c r="A662" s="17" t="s">
        <v>1000</v>
      </c>
      <c r="B662" s="18" t="s">
        <v>1001</v>
      </c>
      <c r="C662" s="81" t="s">
        <v>24</v>
      </c>
      <c r="D662" s="81"/>
      <c r="E662" s="17" t="s">
        <v>78</v>
      </c>
      <c r="F662" s="19">
        <v>0.1018</v>
      </c>
      <c r="G662" s="20">
        <v>14</v>
      </c>
      <c r="H662" s="20">
        <f t="shared" ref="H662:H686" si="11">ROUND(ROUND(F662,8)*G662,2)</f>
        <v>1.43</v>
      </c>
    </row>
    <row r="663" spans="1:8" ht="21" customHeight="1">
      <c r="A663" s="17" t="s">
        <v>1004</v>
      </c>
      <c r="B663" s="18" t="s">
        <v>1005</v>
      </c>
      <c r="C663" s="81" t="s">
        <v>24</v>
      </c>
      <c r="D663" s="81"/>
      <c r="E663" s="17" t="s">
        <v>305</v>
      </c>
      <c r="F663" s="19">
        <v>8.0000000000000004E-4</v>
      </c>
      <c r="G663" s="20">
        <v>64.8</v>
      </c>
      <c r="H663" s="20">
        <f t="shared" si="11"/>
        <v>0.05</v>
      </c>
    </row>
    <row r="664" spans="1:8" ht="21" customHeight="1">
      <c r="A664" s="17" t="s">
        <v>1006</v>
      </c>
      <c r="B664" s="18" t="s">
        <v>1007</v>
      </c>
      <c r="C664" s="81" t="s">
        <v>24</v>
      </c>
      <c r="D664" s="81"/>
      <c r="E664" s="17" t="s">
        <v>78</v>
      </c>
      <c r="F664" s="19">
        <v>2.0000000000000001E-4</v>
      </c>
      <c r="G664" s="20">
        <v>17.55</v>
      </c>
      <c r="H664" s="20">
        <f t="shared" si="11"/>
        <v>0</v>
      </c>
    </row>
    <row r="665" spans="1:8" ht="21" customHeight="1">
      <c r="A665" s="17" t="s">
        <v>1008</v>
      </c>
      <c r="B665" s="18" t="s">
        <v>1009</v>
      </c>
      <c r="C665" s="81" t="s">
        <v>24</v>
      </c>
      <c r="D665" s="81"/>
      <c r="E665" s="17" t="s">
        <v>78</v>
      </c>
      <c r="F665" s="19">
        <v>5.9999999999999995E-4</v>
      </c>
      <c r="G665" s="20">
        <v>13.5</v>
      </c>
      <c r="H665" s="20">
        <f t="shared" si="11"/>
        <v>0.01</v>
      </c>
    </row>
    <row r="666" spans="1:8" ht="15" customHeight="1">
      <c r="A666" s="17" t="s">
        <v>1010</v>
      </c>
      <c r="B666" s="18" t="s">
        <v>1011</v>
      </c>
      <c r="C666" s="81" t="s">
        <v>24</v>
      </c>
      <c r="D666" s="81"/>
      <c r="E666" s="17" t="s">
        <v>78</v>
      </c>
      <c r="F666" s="19">
        <v>4.4999999999999997E-3</v>
      </c>
      <c r="G666" s="20">
        <v>175</v>
      </c>
      <c r="H666" s="20">
        <f t="shared" si="11"/>
        <v>0.79</v>
      </c>
    </row>
    <row r="667" spans="1:8" ht="15" customHeight="1">
      <c r="A667" s="17" t="s">
        <v>1070</v>
      </c>
      <c r="B667" s="18" t="s">
        <v>1071</v>
      </c>
      <c r="C667" s="81" t="s">
        <v>24</v>
      </c>
      <c r="D667" s="81"/>
      <c r="E667" s="17" t="s">
        <v>78</v>
      </c>
      <c r="F667" s="19">
        <v>4.0000000000000002E-4</v>
      </c>
      <c r="G667" s="20">
        <v>18.8</v>
      </c>
      <c r="H667" s="20">
        <f t="shared" si="11"/>
        <v>0.01</v>
      </c>
    </row>
    <row r="668" spans="1:8" ht="21" customHeight="1">
      <c r="A668" s="17" t="s">
        <v>1072</v>
      </c>
      <c r="B668" s="18" t="s">
        <v>1073</v>
      </c>
      <c r="C668" s="81" t="s">
        <v>24</v>
      </c>
      <c r="D668" s="81"/>
      <c r="E668" s="17" t="s">
        <v>78</v>
      </c>
      <c r="F668" s="19">
        <v>5.0000000000000001E-4</v>
      </c>
      <c r="G668" s="20">
        <v>10.8</v>
      </c>
      <c r="H668" s="20">
        <f t="shared" si="11"/>
        <v>0.01</v>
      </c>
    </row>
    <row r="669" spans="1:8" ht="15" customHeight="1">
      <c r="A669" s="17" t="s">
        <v>1074</v>
      </c>
      <c r="B669" s="18" t="s">
        <v>1075</v>
      </c>
      <c r="C669" s="81" t="s">
        <v>24</v>
      </c>
      <c r="D669" s="81"/>
      <c r="E669" s="17" t="s">
        <v>78</v>
      </c>
      <c r="F669" s="19">
        <v>6.9999999999999999E-4</v>
      </c>
      <c r="G669" s="20">
        <v>11.6</v>
      </c>
      <c r="H669" s="20">
        <f t="shared" si="11"/>
        <v>0.01</v>
      </c>
    </row>
    <row r="670" spans="1:8" ht="15" customHeight="1">
      <c r="A670" s="17" t="s">
        <v>1076</v>
      </c>
      <c r="B670" s="18" t="s">
        <v>1077</v>
      </c>
      <c r="C670" s="81" t="s">
        <v>24</v>
      </c>
      <c r="D670" s="81"/>
      <c r="E670" s="17" t="s">
        <v>563</v>
      </c>
      <c r="F670" s="19">
        <v>6.9999999999999999E-4</v>
      </c>
      <c r="G670" s="20">
        <v>10.220000000000001</v>
      </c>
      <c r="H670" s="20">
        <f t="shared" si="11"/>
        <v>0.01</v>
      </c>
    </row>
    <row r="671" spans="1:8" ht="15" customHeight="1">
      <c r="A671" s="17" t="s">
        <v>1012</v>
      </c>
      <c r="B671" s="18" t="s">
        <v>1013</v>
      </c>
      <c r="C671" s="81" t="s">
        <v>24</v>
      </c>
      <c r="D671" s="81"/>
      <c r="E671" s="17" t="s">
        <v>1014</v>
      </c>
      <c r="F671" s="19">
        <v>4.0000000000000002E-4</v>
      </c>
      <c r="G671" s="20">
        <v>300</v>
      </c>
      <c r="H671" s="20">
        <f t="shared" si="11"/>
        <v>0.12</v>
      </c>
    </row>
    <row r="672" spans="1:8" ht="15" customHeight="1">
      <c r="A672" s="17" t="s">
        <v>1015</v>
      </c>
      <c r="B672" s="18" t="s">
        <v>1016</v>
      </c>
      <c r="C672" s="81" t="s">
        <v>24</v>
      </c>
      <c r="D672" s="81"/>
      <c r="E672" s="17" t="s">
        <v>78</v>
      </c>
      <c r="F672" s="19">
        <v>1.5E-3</v>
      </c>
      <c r="G672" s="20">
        <v>190.35</v>
      </c>
      <c r="H672" s="20">
        <f t="shared" si="11"/>
        <v>0.28999999999999998</v>
      </c>
    </row>
    <row r="673" spans="1:8" ht="15" customHeight="1">
      <c r="A673" s="17" t="s">
        <v>1017</v>
      </c>
      <c r="B673" s="18" t="s">
        <v>1018</v>
      </c>
      <c r="C673" s="81" t="s">
        <v>24</v>
      </c>
      <c r="D673" s="81"/>
      <c r="E673" s="17" t="s">
        <v>305</v>
      </c>
      <c r="F673" s="19">
        <v>2.3E-3</v>
      </c>
      <c r="G673" s="20">
        <v>12.15</v>
      </c>
      <c r="H673" s="20">
        <f t="shared" si="11"/>
        <v>0.03</v>
      </c>
    </row>
    <row r="674" spans="1:8" ht="15" customHeight="1">
      <c r="A674" s="17" t="s">
        <v>1078</v>
      </c>
      <c r="B674" s="18" t="s">
        <v>1079</v>
      </c>
      <c r="C674" s="81" t="s">
        <v>24</v>
      </c>
      <c r="D674" s="81"/>
      <c r="E674" s="17" t="s">
        <v>78</v>
      </c>
      <c r="F674" s="19">
        <v>2.0000000000000001E-4</v>
      </c>
      <c r="G674" s="20">
        <v>13.52</v>
      </c>
      <c r="H674" s="20">
        <f t="shared" si="11"/>
        <v>0</v>
      </c>
    </row>
    <row r="675" spans="1:8" ht="15" customHeight="1">
      <c r="A675" s="17" t="s">
        <v>1080</v>
      </c>
      <c r="B675" s="18" t="s">
        <v>1081</v>
      </c>
      <c r="C675" s="81" t="s">
        <v>24</v>
      </c>
      <c r="D675" s="81"/>
      <c r="E675" s="17" t="s">
        <v>78</v>
      </c>
      <c r="F675" s="19">
        <v>4.0000000000000002E-4</v>
      </c>
      <c r="G675" s="20">
        <v>18.75</v>
      </c>
      <c r="H675" s="20">
        <f t="shared" si="11"/>
        <v>0.01</v>
      </c>
    </row>
    <row r="676" spans="1:8" ht="15" customHeight="1">
      <c r="A676" s="17" t="s">
        <v>1082</v>
      </c>
      <c r="B676" s="18" t="s">
        <v>1083</v>
      </c>
      <c r="C676" s="81" t="s">
        <v>24</v>
      </c>
      <c r="D676" s="81"/>
      <c r="E676" s="17" t="s">
        <v>78</v>
      </c>
      <c r="F676" s="19">
        <v>1E-4</v>
      </c>
      <c r="G676" s="20">
        <v>28</v>
      </c>
      <c r="H676" s="20">
        <f t="shared" si="11"/>
        <v>0</v>
      </c>
    </row>
    <row r="677" spans="1:8" ht="15" customHeight="1">
      <c r="A677" s="17" t="s">
        <v>1084</v>
      </c>
      <c r="B677" s="18" t="s">
        <v>1085</v>
      </c>
      <c r="C677" s="81" t="s">
        <v>24</v>
      </c>
      <c r="D677" s="81"/>
      <c r="E677" s="17" t="s">
        <v>78</v>
      </c>
      <c r="F677" s="19">
        <v>2.0000000000000001E-4</v>
      </c>
      <c r="G677" s="20">
        <v>15.4</v>
      </c>
      <c r="H677" s="20">
        <f t="shared" si="11"/>
        <v>0</v>
      </c>
    </row>
    <row r="678" spans="1:8" ht="15" customHeight="1">
      <c r="A678" s="17" t="s">
        <v>1019</v>
      </c>
      <c r="B678" s="18" t="s">
        <v>1020</v>
      </c>
      <c r="C678" s="81" t="s">
        <v>24</v>
      </c>
      <c r="D678" s="81"/>
      <c r="E678" s="17" t="s">
        <v>1021</v>
      </c>
      <c r="F678" s="19">
        <v>8.0000000000000004E-4</v>
      </c>
      <c r="G678" s="20">
        <v>6.35</v>
      </c>
      <c r="H678" s="20">
        <f t="shared" si="11"/>
        <v>0.01</v>
      </c>
    </row>
    <row r="679" spans="1:8" ht="15" customHeight="1">
      <c r="A679" s="17" t="s">
        <v>1022</v>
      </c>
      <c r="B679" s="18" t="s">
        <v>1023</v>
      </c>
      <c r="C679" s="81" t="s">
        <v>24</v>
      </c>
      <c r="D679" s="81"/>
      <c r="E679" s="17" t="s">
        <v>78</v>
      </c>
      <c r="F679" s="19">
        <v>4.4999999999999997E-3</v>
      </c>
      <c r="G679" s="20">
        <v>4.9000000000000004</v>
      </c>
      <c r="H679" s="20">
        <f t="shared" si="11"/>
        <v>0.02</v>
      </c>
    </row>
    <row r="680" spans="1:8" ht="15" customHeight="1">
      <c r="A680" s="17" t="s">
        <v>1024</v>
      </c>
      <c r="B680" s="18" t="s">
        <v>1025</v>
      </c>
      <c r="C680" s="81" t="s">
        <v>24</v>
      </c>
      <c r="D680" s="81"/>
      <c r="E680" s="17" t="s">
        <v>78</v>
      </c>
      <c r="F680" s="19">
        <v>1.8E-3</v>
      </c>
      <c r="G680" s="20">
        <v>18</v>
      </c>
      <c r="H680" s="20">
        <f t="shared" si="11"/>
        <v>0.03</v>
      </c>
    </row>
    <row r="681" spans="1:8" ht="15" customHeight="1">
      <c r="A681" s="17" t="s">
        <v>1086</v>
      </c>
      <c r="B681" s="18" t="s">
        <v>1087</v>
      </c>
      <c r="C681" s="81" t="s">
        <v>24</v>
      </c>
      <c r="D681" s="81"/>
      <c r="E681" s="17" t="s">
        <v>78</v>
      </c>
      <c r="F681" s="19">
        <v>1E-4</v>
      </c>
      <c r="G681" s="20">
        <v>25.95</v>
      </c>
      <c r="H681" s="20">
        <f t="shared" si="11"/>
        <v>0</v>
      </c>
    </row>
    <row r="682" spans="1:8" ht="21" customHeight="1">
      <c r="A682" s="17" t="s">
        <v>1026</v>
      </c>
      <c r="B682" s="18" t="s">
        <v>1027</v>
      </c>
      <c r="C682" s="81" t="s">
        <v>24</v>
      </c>
      <c r="D682" s="81"/>
      <c r="E682" s="17" t="s">
        <v>78</v>
      </c>
      <c r="F682" s="19">
        <v>0.1018</v>
      </c>
      <c r="G682" s="20">
        <v>5</v>
      </c>
      <c r="H682" s="20">
        <f t="shared" si="11"/>
        <v>0.51</v>
      </c>
    </row>
    <row r="683" spans="1:8" ht="15" customHeight="1">
      <c r="A683" s="17" t="s">
        <v>1088</v>
      </c>
      <c r="B683" s="18" t="s">
        <v>1089</v>
      </c>
      <c r="C683" s="81" t="s">
        <v>24</v>
      </c>
      <c r="D683" s="81"/>
      <c r="E683" s="17" t="s">
        <v>78</v>
      </c>
      <c r="F683" s="19">
        <v>2.0000000000000001E-4</v>
      </c>
      <c r="G683" s="20">
        <v>40.799999999999997</v>
      </c>
      <c r="H683" s="20">
        <f t="shared" si="11"/>
        <v>0.01</v>
      </c>
    </row>
    <row r="684" spans="1:8" ht="15" customHeight="1">
      <c r="A684" s="17" t="s">
        <v>1028</v>
      </c>
      <c r="B684" s="18" t="s">
        <v>1029</v>
      </c>
      <c r="C684" s="81" t="s">
        <v>24</v>
      </c>
      <c r="D684" s="81"/>
      <c r="E684" s="17" t="s">
        <v>78</v>
      </c>
      <c r="F684" s="19">
        <v>4.4999999999999997E-3</v>
      </c>
      <c r="G684" s="20">
        <v>12.54</v>
      </c>
      <c r="H684" s="20">
        <f t="shared" si="11"/>
        <v>0.06</v>
      </c>
    </row>
    <row r="685" spans="1:8" ht="15" customHeight="1">
      <c r="A685" s="17" t="s">
        <v>1090</v>
      </c>
      <c r="B685" s="18" t="s">
        <v>1091</v>
      </c>
      <c r="C685" s="81" t="s">
        <v>24</v>
      </c>
      <c r="D685" s="81"/>
      <c r="E685" s="17" t="s">
        <v>78</v>
      </c>
      <c r="F685" s="19">
        <v>1E-4</v>
      </c>
      <c r="G685" s="20">
        <v>327.8</v>
      </c>
      <c r="H685" s="20">
        <f t="shared" si="11"/>
        <v>0.03</v>
      </c>
    </row>
    <row r="686" spans="1:8" ht="15" customHeight="1">
      <c r="A686" s="17" t="s">
        <v>1032</v>
      </c>
      <c r="B686" s="18" t="s">
        <v>1033</v>
      </c>
      <c r="C686" s="81" t="s">
        <v>24</v>
      </c>
      <c r="D686" s="81"/>
      <c r="E686" s="17" t="s">
        <v>78</v>
      </c>
      <c r="F686" s="19">
        <v>6.54E-2</v>
      </c>
      <c r="G686" s="20">
        <v>4.5</v>
      </c>
      <c r="H686" s="20">
        <f t="shared" si="11"/>
        <v>0.28999999999999998</v>
      </c>
    </row>
    <row r="687" spans="1:8" ht="15" customHeight="1">
      <c r="A687" s="2"/>
      <c r="B687" s="2"/>
      <c r="C687" s="2"/>
      <c r="D687" s="2"/>
      <c r="E687" s="2"/>
      <c r="F687" s="77" t="s">
        <v>425</v>
      </c>
      <c r="G687" s="77"/>
      <c r="H687" s="21">
        <f>SUM(H662:H686)</f>
        <v>3.7299999999999986</v>
      </c>
    </row>
    <row r="688" spans="1:8" ht="15" customHeight="1">
      <c r="A688" s="2"/>
      <c r="B688" s="2"/>
      <c r="C688" s="2"/>
      <c r="D688" s="2"/>
      <c r="E688" s="2"/>
      <c r="F688" s="78" t="s">
        <v>347</v>
      </c>
      <c r="G688" s="78"/>
      <c r="H688" s="5">
        <f>SUM(H687)</f>
        <v>3.7299999999999986</v>
      </c>
    </row>
    <row r="689" spans="1:8" ht="9.9499999999999993" customHeight="1">
      <c r="A689" s="2"/>
      <c r="B689" s="2"/>
      <c r="C689" s="2"/>
      <c r="D689" s="2"/>
      <c r="E689" s="2"/>
      <c r="F689" s="74"/>
      <c r="G689" s="74"/>
      <c r="H689" s="74"/>
    </row>
    <row r="690" spans="1:8" ht="20.100000000000001" customHeight="1">
      <c r="A690" s="75" t="s">
        <v>1092</v>
      </c>
      <c r="B690" s="75"/>
      <c r="C690" s="75"/>
      <c r="D690" s="75"/>
      <c r="E690" s="75"/>
      <c r="F690" s="75"/>
      <c r="G690" s="75"/>
      <c r="H690" s="75"/>
    </row>
    <row r="691" spans="1:8" ht="15" customHeight="1">
      <c r="A691" s="76" t="s">
        <v>419</v>
      </c>
      <c r="B691" s="76"/>
      <c r="C691" s="80" t="s">
        <v>4</v>
      </c>
      <c r="D691" s="80"/>
      <c r="E691" s="16" t="s">
        <v>322</v>
      </c>
      <c r="F691" s="16" t="s">
        <v>323</v>
      </c>
      <c r="G691" s="16" t="s">
        <v>324</v>
      </c>
      <c r="H691" s="16" t="s">
        <v>325</v>
      </c>
    </row>
    <row r="692" spans="1:8" ht="15" customHeight="1">
      <c r="A692" s="17" t="s">
        <v>1000</v>
      </c>
      <c r="B692" s="18" t="s">
        <v>1001</v>
      </c>
      <c r="C692" s="81" t="s">
        <v>24</v>
      </c>
      <c r="D692" s="81"/>
      <c r="E692" s="17" t="s">
        <v>78</v>
      </c>
      <c r="F692" s="19">
        <v>0.1018</v>
      </c>
      <c r="G692" s="20">
        <v>14</v>
      </c>
      <c r="H692" s="20">
        <f t="shared" ref="H692:H711" si="12">ROUND(ROUND(F692,8)*G692,2)</f>
        <v>1.43</v>
      </c>
    </row>
    <row r="693" spans="1:8" ht="21" customHeight="1">
      <c r="A693" s="17" t="s">
        <v>1004</v>
      </c>
      <c r="B693" s="18" t="s">
        <v>1005</v>
      </c>
      <c r="C693" s="81" t="s">
        <v>24</v>
      </c>
      <c r="D693" s="81"/>
      <c r="E693" s="17" t="s">
        <v>305</v>
      </c>
      <c r="F693" s="19">
        <v>8.0000000000000004E-4</v>
      </c>
      <c r="G693" s="20">
        <v>64.8</v>
      </c>
      <c r="H693" s="20">
        <f t="shared" si="12"/>
        <v>0.05</v>
      </c>
    </row>
    <row r="694" spans="1:8" ht="21" customHeight="1">
      <c r="A694" s="17" t="s">
        <v>1006</v>
      </c>
      <c r="B694" s="18" t="s">
        <v>1007</v>
      </c>
      <c r="C694" s="81" t="s">
        <v>24</v>
      </c>
      <c r="D694" s="81"/>
      <c r="E694" s="17" t="s">
        <v>78</v>
      </c>
      <c r="F694" s="19">
        <v>2.0000000000000001E-4</v>
      </c>
      <c r="G694" s="20">
        <v>17.55</v>
      </c>
      <c r="H694" s="20">
        <f t="shared" si="12"/>
        <v>0</v>
      </c>
    </row>
    <row r="695" spans="1:8" ht="21" customHeight="1">
      <c r="A695" s="17" t="s">
        <v>1008</v>
      </c>
      <c r="B695" s="18" t="s">
        <v>1009</v>
      </c>
      <c r="C695" s="81" t="s">
        <v>24</v>
      </c>
      <c r="D695" s="81"/>
      <c r="E695" s="17" t="s">
        <v>78</v>
      </c>
      <c r="F695" s="19">
        <v>5.9999999999999995E-4</v>
      </c>
      <c r="G695" s="20">
        <v>13.5</v>
      </c>
      <c r="H695" s="20">
        <f t="shared" si="12"/>
        <v>0.01</v>
      </c>
    </row>
    <row r="696" spans="1:8" ht="15" customHeight="1">
      <c r="A696" s="17" t="s">
        <v>1010</v>
      </c>
      <c r="B696" s="18" t="s">
        <v>1011</v>
      </c>
      <c r="C696" s="81" t="s">
        <v>24</v>
      </c>
      <c r="D696" s="81"/>
      <c r="E696" s="17" t="s">
        <v>78</v>
      </c>
      <c r="F696" s="19">
        <v>4.4999999999999997E-3</v>
      </c>
      <c r="G696" s="20">
        <v>175</v>
      </c>
      <c r="H696" s="20">
        <f t="shared" si="12"/>
        <v>0.79</v>
      </c>
    </row>
    <row r="697" spans="1:8" ht="21" customHeight="1">
      <c r="A697" s="17" t="s">
        <v>1072</v>
      </c>
      <c r="B697" s="18" t="s">
        <v>1073</v>
      </c>
      <c r="C697" s="81" t="s">
        <v>24</v>
      </c>
      <c r="D697" s="81"/>
      <c r="E697" s="17" t="s">
        <v>78</v>
      </c>
      <c r="F697" s="19">
        <v>5.0000000000000001E-4</v>
      </c>
      <c r="G697" s="20">
        <v>10.8</v>
      </c>
      <c r="H697" s="20">
        <f t="shared" si="12"/>
        <v>0.01</v>
      </c>
    </row>
    <row r="698" spans="1:8" ht="15" customHeight="1">
      <c r="A698" s="17" t="s">
        <v>1093</v>
      </c>
      <c r="B698" s="18" t="s">
        <v>1094</v>
      </c>
      <c r="C698" s="81" t="s">
        <v>24</v>
      </c>
      <c r="D698" s="81"/>
      <c r="E698" s="17" t="s">
        <v>78</v>
      </c>
      <c r="F698" s="19">
        <v>1E-4</v>
      </c>
      <c r="G698" s="20">
        <v>269</v>
      </c>
      <c r="H698" s="20">
        <f t="shared" si="12"/>
        <v>0.03</v>
      </c>
    </row>
    <row r="699" spans="1:8" ht="15" customHeight="1">
      <c r="A699" s="17" t="s">
        <v>1095</v>
      </c>
      <c r="B699" s="18" t="s">
        <v>1096</v>
      </c>
      <c r="C699" s="81" t="s">
        <v>24</v>
      </c>
      <c r="D699" s="81"/>
      <c r="E699" s="17" t="s">
        <v>78</v>
      </c>
      <c r="F699" s="19">
        <v>4.0000000000000002E-4</v>
      </c>
      <c r="G699" s="20">
        <v>19.78</v>
      </c>
      <c r="H699" s="20">
        <f t="shared" si="12"/>
        <v>0.01</v>
      </c>
    </row>
    <row r="700" spans="1:8" ht="15" customHeight="1">
      <c r="A700" s="17" t="s">
        <v>1012</v>
      </c>
      <c r="B700" s="18" t="s">
        <v>1013</v>
      </c>
      <c r="C700" s="81" t="s">
        <v>24</v>
      </c>
      <c r="D700" s="81"/>
      <c r="E700" s="17" t="s">
        <v>1014</v>
      </c>
      <c r="F700" s="19">
        <v>4.0000000000000002E-4</v>
      </c>
      <c r="G700" s="20">
        <v>300</v>
      </c>
      <c r="H700" s="20">
        <f t="shared" si="12"/>
        <v>0.12</v>
      </c>
    </row>
    <row r="701" spans="1:8" ht="15" customHeight="1">
      <c r="A701" s="17" t="s">
        <v>1015</v>
      </c>
      <c r="B701" s="18" t="s">
        <v>1016</v>
      </c>
      <c r="C701" s="81" t="s">
        <v>24</v>
      </c>
      <c r="D701" s="81"/>
      <c r="E701" s="17" t="s">
        <v>78</v>
      </c>
      <c r="F701" s="19">
        <v>1.5E-3</v>
      </c>
      <c r="G701" s="20">
        <v>190.35</v>
      </c>
      <c r="H701" s="20">
        <f t="shared" si="12"/>
        <v>0.28999999999999998</v>
      </c>
    </row>
    <row r="702" spans="1:8" ht="15" customHeight="1">
      <c r="A702" s="17" t="s">
        <v>1017</v>
      </c>
      <c r="B702" s="18" t="s">
        <v>1018</v>
      </c>
      <c r="C702" s="81" t="s">
        <v>24</v>
      </c>
      <c r="D702" s="81"/>
      <c r="E702" s="17" t="s">
        <v>305</v>
      </c>
      <c r="F702" s="19">
        <v>2.3E-3</v>
      </c>
      <c r="G702" s="20">
        <v>12.15</v>
      </c>
      <c r="H702" s="20">
        <f t="shared" si="12"/>
        <v>0.03</v>
      </c>
    </row>
    <row r="703" spans="1:8" ht="15" customHeight="1">
      <c r="A703" s="17" t="s">
        <v>1019</v>
      </c>
      <c r="B703" s="18" t="s">
        <v>1020</v>
      </c>
      <c r="C703" s="81" t="s">
        <v>24</v>
      </c>
      <c r="D703" s="81"/>
      <c r="E703" s="17" t="s">
        <v>1021</v>
      </c>
      <c r="F703" s="19">
        <v>8.0000000000000004E-4</v>
      </c>
      <c r="G703" s="20">
        <v>6.35</v>
      </c>
      <c r="H703" s="20">
        <f t="shared" si="12"/>
        <v>0.01</v>
      </c>
    </row>
    <row r="704" spans="1:8" ht="15" customHeight="1">
      <c r="A704" s="17" t="s">
        <v>1097</v>
      </c>
      <c r="B704" s="18" t="s">
        <v>1098</v>
      </c>
      <c r="C704" s="81" t="s">
        <v>24</v>
      </c>
      <c r="D704" s="81"/>
      <c r="E704" s="17" t="s">
        <v>78</v>
      </c>
      <c r="F704" s="19">
        <v>4.4999999999999997E-3</v>
      </c>
      <c r="G704" s="20">
        <v>26.9</v>
      </c>
      <c r="H704" s="20">
        <f t="shared" si="12"/>
        <v>0.12</v>
      </c>
    </row>
    <row r="705" spans="1:8" ht="15" customHeight="1">
      <c r="A705" s="17" t="s">
        <v>1022</v>
      </c>
      <c r="B705" s="18" t="s">
        <v>1023</v>
      </c>
      <c r="C705" s="81" t="s">
        <v>24</v>
      </c>
      <c r="D705" s="81"/>
      <c r="E705" s="17" t="s">
        <v>78</v>
      </c>
      <c r="F705" s="19">
        <v>4.4999999999999997E-3</v>
      </c>
      <c r="G705" s="20">
        <v>4.9000000000000004</v>
      </c>
      <c r="H705" s="20">
        <f t="shared" si="12"/>
        <v>0.02</v>
      </c>
    </row>
    <row r="706" spans="1:8" ht="15" customHeight="1">
      <c r="A706" s="17" t="s">
        <v>1024</v>
      </c>
      <c r="B706" s="18" t="s">
        <v>1025</v>
      </c>
      <c r="C706" s="81" t="s">
        <v>24</v>
      </c>
      <c r="D706" s="81"/>
      <c r="E706" s="17" t="s">
        <v>78</v>
      </c>
      <c r="F706" s="19">
        <v>1.8E-3</v>
      </c>
      <c r="G706" s="20">
        <v>18</v>
      </c>
      <c r="H706" s="20">
        <f t="shared" si="12"/>
        <v>0.03</v>
      </c>
    </row>
    <row r="707" spans="1:8" ht="21" customHeight="1">
      <c r="A707" s="17" t="s">
        <v>1026</v>
      </c>
      <c r="B707" s="18" t="s">
        <v>1027</v>
      </c>
      <c r="C707" s="81" t="s">
        <v>24</v>
      </c>
      <c r="D707" s="81"/>
      <c r="E707" s="17" t="s">
        <v>78</v>
      </c>
      <c r="F707" s="19">
        <v>0.1018</v>
      </c>
      <c r="G707" s="20">
        <v>5</v>
      </c>
      <c r="H707" s="20">
        <f t="shared" si="12"/>
        <v>0.51</v>
      </c>
    </row>
    <row r="708" spans="1:8" ht="15" customHeight="1">
      <c r="A708" s="17" t="s">
        <v>1099</v>
      </c>
      <c r="B708" s="18" t="s">
        <v>1100</v>
      </c>
      <c r="C708" s="81" t="s">
        <v>24</v>
      </c>
      <c r="D708" s="81"/>
      <c r="E708" s="17" t="s">
        <v>78</v>
      </c>
      <c r="F708" s="19">
        <v>2.3E-3</v>
      </c>
      <c r="G708" s="20">
        <v>17.5</v>
      </c>
      <c r="H708" s="20">
        <f t="shared" si="12"/>
        <v>0.04</v>
      </c>
    </row>
    <row r="709" spans="1:8" ht="15" customHeight="1">
      <c r="A709" s="17" t="s">
        <v>1028</v>
      </c>
      <c r="B709" s="18" t="s">
        <v>1029</v>
      </c>
      <c r="C709" s="81" t="s">
        <v>24</v>
      </c>
      <c r="D709" s="81"/>
      <c r="E709" s="17" t="s">
        <v>78</v>
      </c>
      <c r="F709" s="19">
        <v>4.4999999999999997E-3</v>
      </c>
      <c r="G709" s="20">
        <v>12.54</v>
      </c>
      <c r="H709" s="20">
        <f t="shared" si="12"/>
        <v>0.06</v>
      </c>
    </row>
    <row r="710" spans="1:8" ht="15" customHeight="1">
      <c r="A710" s="17" t="s">
        <v>1101</v>
      </c>
      <c r="B710" s="18" t="s">
        <v>1102</v>
      </c>
      <c r="C710" s="81" t="s">
        <v>24</v>
      </c>
      <c r="D710" s="81"/>
      <c r="E710" s="17" t="s">
        <v>78</v>
      </c>
      <c r="F710" s="19">
        <v>4.4999999999999997E-3</v>
      </c>
      <c r="G710" s="20">
        <v>11.98</v>
      </c>
      <c r="H710" s="20">
        <f t="shared" si="12"/>
        <v>0.05</v>
      </c>
    </row>
    <row r="711" spans="1:8" ht="15" customHeight="1">
      <c r="A711" s="17" t="s">
        <v>1032</v>
      </c>
      <c r="B711" s="18" t="s">
        <v>1033</v>
      </c>
      <c r="C711" s="81" t="s">
        <v>24</v>
      </c>
      <c r="D711" s="81"/>
      <c r="E711" s="17" t="s">
        <v>78</v>
      </c>
      <c r="F711" s="19">
        <v>6.54E-2</v>
      </c>
      <c r="G711" s="20">
        <v>4.5</v>
      </c>
      <c r="H711" s="20">
        <f t="shared" si="12"/>
        <v>0.28999999999999998</v>
      </c>
    </row>
    <row r="712" spans="1:8" ht="15" customHeight="1">
      <c r="A712" s="2"/>
      <c r="B712" s="2"/>
      <c r="C712" s="2"/>
      <c r="D712" s="2"/>
      <c r="E712" s="2"/>
      <c r="F712" s="77" t="s">
        <v>425</v>
      </c>
      <c r="G712" s="77"/>
      <c r="H712" s="21">
        <f>SUM(H692:H711)</f>
        <v>3.899999999999999</v>
      </c>
    </row>
    <row r="713" spans="1:8" ht="15" customHeight="1">
      <c r="A713" s="2"/>
      <c r="B713" s="2"/>
      <c r="C713" s="2"/>
      <c r="D713" s="2"/>
      <c r="E713" s="2"/>
      <c r="F713" s="78" t="s">
        <v>347</v>
      </c>
      <c r="G713" s="78"/>
      <c r="H713" s="5">
        <f>SUM(H712)</f>
        <v>3.899999999999999</v>
      </c>
    </row>
    <row r="714" spans="1:8" ht="9.9499999999999993" customHeight="1">
      <c r="A714" s="2"/>
      <c r="B714" s="2"/>
      <c r="C714" s="2"/>
      <c r="D714" s="2"/>
      <c r="E714" s="2"/>
      <c r="F714" s="74"/>
      <c r="G714" s="74"/>
      <c r="H714" s="74"/>
    </row>
    <row r="715" spans="1:8" ht="20.100000000000001" customHeight="1">
      <c r="A715" s="75" t="s">
        <v>1103</v>
      </c>
      <c r="B715" s="75"/>
      <c r="C715" s="75"/>
      <c r="D715" s="75"/>
      <c r="E715" s="75"/>
      <c r="F715" s="75"/>
      <c r="G715" s="75"/>
      <c r="H715" s="75"/>
    </row>
    <row r="716" spans="1:8" ht="15" customHeight="1">
      <c r="A716" s="76" t="s">
        <v>419</v>
      </c>
      <c r="B716" s="76"/>
      <c r="C716" s="80" t="s">
        <v>4</v>
      </c>
      <c r="D716" s="80"/>
      <c r="E716" s="16" t="s">
        <v>322</v>
      </c>
      <c r="F716" s="16" t="s">
        <v>323</v>
      </c>
      <c r="G716" s="16" t="s">
        <v>324</v>
      </c>
      <c r="H716" s="16" t="s">
        <v>325</v>
      </c>
    </row>
    <row r="717" spans="1:8" ht="15" customHeight="1">
      <c r="A717" s="17" t="s">
        <v>1000</v>
      </c>
      <c r="B717" s="18" t="s">
        <v>1001</v>
      </c>
      <c r="C717" s="81" t="s">
        <v>24</v>
      </c>
      <c r="D717" s="81"/>
      <c r="E717" s="17" t="s">
        <v>78</v>
      </c>
      <c r="F717" s="19">
        <v>0.1018</v>
      </c>
      <c r="G717" s="20">
        <v>14</v>
      </c>
      <c r="H717" s="20">
        <f t="shared" ref="H717:H734" si="13">ROUND(ROUND(F717,8)*G717,2)</f>
        <v>1.43</v>
      </c>
    </row>
    <row r="718" spans="1:8" ht="21" customHeight="1">
      <c r="A718" s="17" t="s">
        <v>1004</v>
      </c>
      <c r="B718" s="18" t="s">
        <v>1005</v>
      </c>
      <c r="C718" s="81" t="s">
        <v>24</v>
      </c>
      <c r="D718" s="81"/>
      <c r="E718" s="17" t="s">
        <v>305</v>
      </c>
      <c r="F718" s="19">
        <v>8.0000000000000004E-4</v>
      </c>
      <c r="G718" s="20">
        <v>64.8</v>
      </c>
      <c r="H718" s="20">
        <f t="shared" si="13"/>
        <v>0.05</v>
      </c>
    </row>
    <row r="719" spans="1:8" ht="21" customHeight="1">
      <c r="A719" s="17" t="s">
        <v>1006</v>
      </c>
      <c r="B719" s="18" t="s">
        <v>1007</v>
      </c>
      <c r="C719" s="81" t="s">
        <v>24</v>
      </c>
      <c r="D719" s="81"/>
      <c r="E719" s="17" t="s">
        <v>78</v>
      </c>
      <c r="F719" s="19">
        <v>2.0000000000000001E-4</v>
      </c>
      <c r="G719" s="20">
        <v>17.55</v>
      </c>
      <c r="H719" s="20">
        <f t="shared" si="13"/>
        <v>0</v>
      </c>
    </row>
    <row r="720" spans="1:8" ht="21" customHeight="1">
      <c r="A720" s="17" t="s">
        <v>1008</v>
      </c>
      <c r="B720" s="18" t="s">
        <v>1009</v>
      </c>
      <c r="C720" s="81" t="s">
        <v>24</v>
      </c>
      <c r="D720" s="81"/>
      <c r="E720" s="17" t="s">
        <v>78</v>
      </c>
      <c r="F720" s="19">
        <v>5.9999999999999995E-4</v>
      </c>
      <c r="G720" s="20">
        <v>13.5</v>
      </c>
      <c r="H720" s="20">
        <f t="shared" si="13"/>
        <v>0.01</v>
      </c>
    </row>
    <row r="721" spans="1:8" ht="21" customHeight="1">
      <c r="A721" s="17" t="s">
        <v>1104</v>
      </c>
      <c r="B721" s="18" t="s">
        <v>1105</v>
      </c>
      <c r="C721" s="81" t="s">
        <v>24</v>
      </c>
      <c r="D721" s="81"/>
      <c r="E721" s="17" t="s">
        <v>78</v>
      </c>
      <c r="F721" s="19">
        <v>2.0000000000000001E-4</v>
      </c>
      <c r="G721" s="20">
        <v>189.5</v>
      </c>
      <c r="H721" s="20">
        <f t="shared" si="13"/>
        <v>0.04</v>
      </c>
    </row>
    <row r="722" spans="1:8" ht="15" customHeight="1">
      <c r="A722" s="17" t="s">
        <v>1010</v>
      </c>
      <c r="B722" s="18" t="s">
        <v>1011</v>
      </c>
      <c r="C722" s="81" t="s">
        <v>24</v>
      </c>
      <c r="D722" s="81"/>
      <c r="E722" s="17" t="s">
        <v>78</v>
      </c>
      <c r="F722" s="19">
        <v>4.4999999999999997E-3</v>
      </c>
      <c r="G722" s="20">
        <v>175</v>
      </c>
      <c r="H722" s="20">
        <f t="shared" si="13"/>
        <v>0.79</v>
      </c>
    </row>
    <row r="723" spans="1:8" ht="15" customHeight="1">
      <c r="A723" s="17" t="s">
        <v>1012</v>
      </c>
      <c r="B723" s="18" t="s">
        <v>1013</v>
      </c>
      <c r="C723" s="81" t="s">
        <v>24</v>
      </c>
      <c r="D723" s="81"/>
      <c r="E723" s="17" t="s">
        <v>1014</v>
      </c>
      <c r="F723" s="19">
        <v>4.0000000000000002E-4</v>
      </c>
      <c r="G723" s="20">
        <v>300</v>
      </c>
      <c r="H723" s="20">
        <f t="shared" si="13"/>
        <v>0.12</v>
      </c>
    </row>
    <row r="724" spans="1:8" ht="15" customHeight="1">
      <c r="A724" s="17" t="s">
        <v>1015</v>
      </c>
      <c r="B724" s="18" t="s">
        <v>1016</v>
      </c>
      <c r="C724" s="81" t="s">
        <v>24</v>
      </c>
      <c r="D724" s="81"/>
      <c r="E724" s="17" t="s">
        <v>78</v>
      </c>
      <c r="F724" s="19">
        <v>1.5E-3</v>
      </c>
      <c r="G724" s="20">
        <v>190.35</v>
      </c>
      <c r="H724" s="20">
        <f t="shared" si="13"/>
        <v>0.28999999999999998</v>
      </c>
    </row>
    <row r="725" spans="1:8" ht="15" customHeight="1">
      <c r="A725" s="17" t="s">
        <v>1017</v>
      </c>
      <c r="B725" s="18" t="s">
        <v>1018</v>
      </c>
      <c r="C725" s="81" t="s">
        <v>24</v>
      </c>
      <c r="D725" s="81"/>
      <c r="E725" s="17" t="s">
        <v>305</v>
      </c>
      <c r="F725" s="19">
        <v>2.3E-3</v>
      </c>
      <c r="G725" s="20">
        <v>12.15</v>
      </c>
      <c r="H725" s="20">
        <f t="shared" si="13"/>
        <v>0.03</v>
      </c>
    </row>
    <row r="726" spans="1:8" ht="15" customHeight="1">
      <c r="A726" s="17" t="s">
        <v>1106</v>
      </c>
      <c r="B726" s="18" t="s">
        <v>1107</v>
      </c>
      <c r="C726" s="81" t="s">
        <v>24</v>
      </c>
      <c r="D726" s="81"/>
      <c r="E726" s="17" t="s">
        <v>78</v>
      </c>
      <c r="F726" s="19">
        <v>1E-4</v>
      </c>
      <c r="G726" s="20">
        <v>31.5</v>
      </c>
      <c r="H726" s="20">
        <f t="shared" si="13"/>
        <v>0</v>
      </c>
    </row>
    <row r="727" spans="1:8" ht="15" customHeight="1">
      <c r="A727" s="17" t="s">
        <v>1019</v>
      </c>
      <c r="B727" s="18" t="s">
        <v>1020</v>
      </c>
      <c r="C727" s="81" t="s">
        <v>24</v>
      </c>
      <c r="D727" s="81"/>
      <c r="E727" s="17" t="s">
        <v>1021</v>
      </c>
      <c r="F727" s="19">
        <v>8.0000000000000004E-4</v>
      </c>
      <c r="G727" s="20">
        <v>6.35</v>
      </c>
      <c r="H727" s="20">
        <f t="shared" si="13"/>
        <v>0.01</v>
      </c>
    </row>
    <row r="728" spans="1:8" ht="15" customHeight="1">
      <c r="A728" s="17" t="s">
        <v>1108</v>
      </c>
      <c r="B728" s="18" t="s">
        <v>1109</v>
      </c>
      <c r="C728" s="81" t="s">
        <v>24</v>
      </c>
      <c r="D728" s="81"/>
      <c r="E728" s="17" t="s">
        <v>78</v>
      </c>
      <c r="F728" s="19">
        <v>2.0000000000000001E-4</v>
      </c>
      <c r="G728" s="20">
        <v>36.9</v>
      </c>
      <c r="H728" s="20">
        <f t="shared" si="13"/>
        <v>0.01</v>
      </c>
    </row>
    <row r="729" spans="1:8" ht="15" customHeight="1">
      <c r="A729" s="17" t="s">
        <v>1022</v>
      </c>
      <c r="B729" s="18" t="s">
        <v>1023</v>
      </c>
      <c r="C729" s="81" t="s">
        <v>24</v>
      </c>
      <c r="D729" s="81"/>
      <c r="E729" s="17" t="s">
        <v>78</v>
      </c>
      <c r="F729" s="19">
        <v>4.4999999999999997E-3</v>
      </c>
      <c r="G729" s="20">
        <v>4.9000000000000004</v>
      </c>
      <c r="H729" s="20">
        <f t="shared" si="13"/>
        <v>0.02</v>
      </c>
    </row>
    <row r="730" spans="1:8" ht="15" customHeight="1">
      <c r="A730" s="17" t="s">
        <v>1024</v>
      </c>
      <c r="B730" s="18" t="s">
        <v>1025</v>
      </c>
      <c r="C730" s="81" t="s">
        <v>24</v>
      </c>
      <c r="D730" s="81"/>
      <c r="E730" s="17" t="s">
        <v>78</v>
      </c>
      <c r="F730" s="19">
        <v>1.8E-3</v>
      </c>
      <c r="G730" s="20">
        <v>18</v>
      </c>
      <c r="H730" s="20">
        <f t="shared" si="13"/>
        <v>0.03</v>
      </c>
    </row>
    <row r="731" spans="1:8" ht="21" customHeight="1">
      <c r="A731" s="17" t="s">
        <v>1026</v>
      </c>
      <c r="B731" s="18" t="s">
        <v>1027</v>
      </c>
      <c r="C731" s="81" t="s">
        <v>24</v>
      </c>
      <c r="D731" s="81"/>
      <c r="E731" s="17" t="s">
        <v>78</v>
      </c>
      <c r="F731" s="19">
        <v>0.1018</v>
      </c>
      <c r="G731" s="20">
        <v>5</v>
      </c>
      <c r="H731" s="20">
        <f t="shared" si="13"/>
        <v>0.51</v>
      </c>
    </row>
    <row r="732" spans="1:8" ht="15" customHeight="1">
      <c r="A732" s="17" t="s">
        <v>1028</v>
      </c>
      <c r="B732" s="18" t="s">
        <v>1029</v>
      </c>
      <c r="C732" s="81" t="s">
        <v>24</v>
      </c>
      <c r="D732" s="81"/>
      <c r="E732" s="17" t="s">
        <v>78</v>
      </c>
      <c r="F732" s="19">
        <v>4.4999999999999997E-3</v>
      </c>
      <c r="G732" s="20">
        <v>12.54</v>
      </c>
      <c r="H732" s="20">
        <f t="shared" si="13"/>
        <v>0.06</v>
      </c>
    </row>
    <row r="733" spans="1:8" ht="15" customHeight="1">
      <c r="A733" s="17" t="s">
        <v>1110</v>
      </c>
      <c r="B733" s="18" t="s">
        <v>1111</v>
      </c>
      <c r="C733" s="81" t="s">
        <v>24</v>
      </c>
      <c r="D733" s="81"/>
      <c r="E733" s="17" t="s">
        <v>78</v>
      </c>
      <c r="F733" s="19">
        <v>2.9999999999999997E-4</v>
      </c>
      <c r="G733" s="20">
        <v>18.579999999999998</v>
      </c>
      <c r="H733" s="20">
        <f t="shared" si="13"/>
        <v>0.01</v>
      </c>
    </row>
    <row r="734" spans="1:8" ht="15" customHeight="1">
      <c r="A734" s="17" t="s">
        <v>1032</v>
      </c>
      <c r="B734" s="18" t="s">
        <v>1033</v>
      </c>
      <c r="C734" s="81" t="s">
        <v>24</v>
      </c>
      <c r="D734" s="81"/>
      <c r="E734" s="17" t="s">
        <v>78</v>
      </c>
      <c r="F734" s="19">
        <v>9.4100000000000003E-2</v>
      </c>
      <c r="G734" s="20">
        <v>4.5</v>
      </c>
      <c r="H734" s="20">
        <f t="shared" si="13"/>
        <v>0.42</v>
      </c>
    </row>
    <row r="735" spans="1:8" ht="15" customHeight="1">
      <c r="A735" s="2"/>
      <c r="B735" s="2"/>
      <c r="C735" s="2"/>
      <c r="D735" s="2"/>
      <c r="E735" s="2"/>
      <c r="F735" s="77" t="s">
        <v>425</v>
      </c>
      <c r="G735" s="77"/>
      <c r="H735" s="21">
        <f>SUM(H717:H734)</f>
        <v>3.8299999999999996</v>
      </c>
    </row>
    <row r="736" spans="1:8" ht="15" customHeight="1">
      <c r="A736" s="2"/>
      <c r="B736" s="2"/>
      <c r="C736" s="2"/>
      <c r="D736" s="2"/>
      <c r="E736" s="2"/>
      <c r="F736" s="78" t="s">
        <v>347</v>
      </c>
      <c r="G736" s="78"/>
      <c r="H736" s="5">
        <f>SUM(H735)</f>
        <v>3.8299999999999996</v>
      </c>
    </row>
    <row r="737" spans="1:8" ht="9.9499999999999993" customHeight="1">
      <c r="A737" s="2"/>
      <c r="B737" s="2"/>
      <c r="C737" s="2"/>
      <c r="D737" s="2"/>
      <c r="E737" s="2"/>
      <c r="F737" s="74"/>
      <c r="G737" s="74"/>
      <c r="H737" s="74"/>
    </row>
    <row r="738" spans="1:8" ht="20.100000000000001" customHeight="1">
      <c r="A738" s="75" t="s">
        <v>1112</v>
      </c>
      <c r="B738" s="75"/>
      <c r="C738" s="75"/>
      <c r="D738" s="75"/>
      <c r="E738" s="75"/>
      <c r="F738" s="75"/>
      <c r="G738" s="75"/>
      <c r="H738" s="75"/>
    </row>
    <row r="739" spans="1:8" ht="15" customHeight="1">
      <c r="A739" s="76" t="s">
        <v>419</v>
      </c>
      <c r="B739" s="76"/>
      <c r="C739" s="80" t="s">
        <v>4</v>
      </c>
      <c r="D739" s="80"/>
      <c r="E739" s="16" t="s">
        <v>322</v>
      </c>
      <c r="F739" s="16" t="s">
        <v>323</v>
      </c>
      <c r="G739" s="16" t="s">
        <v>324</v>
      </c>
      <c r="H739" s="16" t="s">
        <v>325</v>
      </c>
    </row>
    <row r="740" spans="1:8" ht="15" customHeight="1">
      <c r="A740" s="17" t="s">
        <v>423</v>
      </c>
      <c r="B740" s="18" t="s">
        <v>424</v>
      </c>
      <c r="C740" s="81" t="s">
        <v>24</v>
      </c>
      <c r="D740" s="81"/>
      <c r="E740" s="17" t="s">
        <v>422</v>
      </c>
      <c r="F740" s="19">
        <v>3</v>
      </c>
      <c r="G740" s="20">
        <v>3.83</v>
      </c>
      <c r="H740" s="20">
        <f>ROUND(ROUND(F740,8)*G740,2)</f>
        <v>11.49</v>
      </c>
    </row>
    <row r="741" spans="1:8" ht="15" customHeight="1">
      <c r="A741" s="2"/>
      <c r="B741" s="2"/>
      <c r="C741" s="2"/>
      <c r="D741" s="2"/>
      <c r="E741" s="2"/>
      <c r="F741" s="77" t="s">
        <v>425</v>
      </c>
      <c r="G741" s="77"/>
      <c r="H741" s="21">
        <f>SUM(H740:H740)</f>
        <v>11.49</v>
      </c>
    </row>
    <row r="742" spans="1:8" ht="15" customHeight="1">
      <c r="A742" s="76" t="s">
        <v>428</v>
      </c>
      <c r="B742" s="76"/>
      <c r="C742" s="80" t="s">
        <v>4</v>
      </c>
      <c r="D742" s="80"/>
      <c r="E742" s="16" t="s">
        <v>322</v>
      </c>
      <c r="F742" s="16" t="s">
        <v>323</v>
      </c>
      <c r="G742" s="16" t="s">
        <v>324</v>
      </c>
      <c r="H742" s="16" t="s">
        <v>325</v>
      </c>
    </row>
    <row r="743" spans="1:8" ht="15" customHeight="1">
      <c r="A743" s="17" t="s">
        <v>431</v>
      </c>
      <c r="B743" s="18" t="s">
        <v>432</v>
      </c>
      <c r="C743" s="81" t="s">
        <v>24</v>
      </c>
      <c r="D743" s="81"/>
      <c r="E743" s="17" t="s">
        <v>422</v>
      </c>
      <c r="F743" s="19">
        <v>3</v>
      </c>
      <c r="G743" s="20">
        <v>13.65</v>
      </c>
      <c r="H743" s="20">
        <f>ROUND(ROUND(F743,8)*G743,2)</f>
        <v>40.950000000000003</v>
      </c>
    </row>
    <row r="744" spans="1:8" ht="15" customHeight="1">
      <c r="A744" s="2"/>
      <c r="B744" s="2"/>
      <c r="C744" s="2"/>
      <c r="D744" s="2"/>
      <c r="E744" s="2"/>
      <c r="F744" s="77" t="s">
        <v>433</v>
      </c>
      <c r="G744" s="77"/>
      <c r="H744" s="21">
        <f>SUM(H743:H743)</f>
        <v>40.950000000000003</v>
      </c>
    </row>
    <row r="745" spans="1:8" ht="15" customHeight="1">
      <c r="A745" s="2"/>
      <c r="B745" s="2"/>
      <c r="C745" s="2"/>
      <c r="D745" s="2"/>
      <c r="E745" s="2"/>
      <c r="F745" s="78" t="s">
        <v>347</v>
      </c>
      <c r="G745" s="78"/>
      <c r="H745" s="5">
        <f>SUM(H741,H744)</f>
        <v>52.440000000000005</v>
      </c>
    </row>
    <row r="746" spans="1:8" ht="9.9499999999999993" customHeight="1">
      <c r="A746" s="2"/>
      <c r="B746" s="2"/>
      <c r="C746" s="2"/>
      <c r="D746" s="2"/>
      <c r="E746" s="2"/>
      <c r="F746" s="74"/>
      <c r="G746" s="74"/>
      <c r="H746" s="74"/>
    </row>
    <row r="747" spans="1:8" ht="20.100000000000001" customHeight="1">
      <c r="A747" s="75" t="s">
        <v>1113</v>
      </c>
      <c r="B747" s="75"/>
      <c r="C747" s="75"/>
      <c r="D747" s="75"/>
      <c r="E747" s="75"/>
      <c r="F747" s="75"/>
      <c r="G747" s="75"/>
      <c r="H747" s="75"/>
    </row>
    <row r="748" spans="1:8" ht="15" customHeight="1">
      <c r="A748" s="76" t="s">
        <v>321</v>
      </c>
      <c r="B748" s="76"/>
      <c r="C748" s="80" t="s">
        <v>4</v>
      </c>
      <c r="D748" s="80"/>
      <c r="E748" s="16" t="s">
        <v>322</v>
      </c>
      <c r="F748" s="16" t="s">
        <v>323</v>
      </c>
      <c r="G748" s="16" t="s">
        <v>324</v>
      </c>
      <c r="H748" s="16" t="s">
        <v>325</v>
      </c>
    </row>
    <row r="749" spans="1:8" ht="45.95" customHeight="1">
      <c r="A749" s="17" t="s">
        <v>1114</v>
      </c>
      <c r="B749" s="18" t="s">
        <v>1115</v>
      </c>
      <c r="C749" s="81" t="s">
        <v>14</v>
      </c>
      <c r="D749" s="81"/>
      <c r="E749" s="17" t="s">
        <v>1116</v>
      </c>
      <c r="F749" s="19">
        <v>1</v>
      </c>
      <c r="G749" s="20">
        <v>117.72</v>
      </c>
      <c r="H749" s="20">
        <f>TRUNC(TRUNC(F749,8)*G749,2)</f>
        <v>117.72</v>
      </c>
    </row>
    <row r="750" spans="1:8" ht="15" customHeight="1">
      <c r="A750" s="2"/>
      <c r="B750" s="2"/>
      <c r="C750" s="2"/>
      <c r="D750" s="2"/>
      <c r="E750" s="2"/>
      <c r="F750" s="77" t="s">
        <v>335</v>
      </c>
      <c r="G750" s="77"/>
      <c r="H750" s="21">
        <f>SUM(H749:H749)</f>
        <v>117.72</v>
      </c>
    </row>
    <row r="751" spans="1:8" ht="15" customHeight="1">
      <c r="A751" s="76" t="s">
        <v>336</v>
      </c>
      <c r="B751" s="76"/>
      <c r="C751" s="80" t="s">
        <v>4</v>
      </c>
      <c r="D751" s="80"/>
      <c r="E751" s="16" t="s">
        <v>322</v>
      </c>
      <c r="F751" s="16" t="s">
        <v>323</v>
      </c>
      <c r="G751" s="16" t="s">
        <v>324</v>
      </c>
      <c r="H751" s="16" t="s">
        <v>325</v>
      </c>
    </row>
    <row r="752" spans="1:8" ht="21" customHeight="1">
      <c r="A752" s="17" t="s">
        <v>388</v>
      </c>
      <c r="B752" s="18" t="s">
        <v>389</v>
      </c>
      <c r="C752" s="81" t="s">
        <v>14</v>
      </c>
      <c r="D752" s="81"/>
      <c r="E752" s="17" t="s">
        <v>339</v>
      </c>
      <c r="F752" s="19">
        <v>1.002</v>
      </c>
      <c r="G752" s="20">
        <v>20.75</v>
      </c>
      <c r="H752" s="20">
        <f>TRUNC(TRUNC(F752,8)*G752,2)</f>
        <v>20.79</v>
      </c>
    </row>
    <row r="753" spans="1:8" ht="15" customHeight="1">
      <c r="A753" s="17" t="s">
        <v>340</v>
      </c>
      <c r="B753" s="18" t="s">
        <v>341</v>
      </c>
      <c r="C753" s="81" t="s">
        <v>14</v>
      </c>
      <c r="D753" s="81"/>
      <c r="E753" s="17" t="s">
        <v>339</v>
      </c>
      <c r="F753" s="19">
        <v>0.501</v>
      </c>
      <c r="G753" s="20">
        <v>17.309999999999999</v>
      </c>
      <c r="H753" s="20">
        <f>TRUNC(TRUNC(F753,8)*G753,2)</f>
        <v>8.67</v>
      </c>
    </row>
    <row r="754" spans="1:8" ht="18" customHeight="1">
      <c r="A754" s="2"/>
      <c r="B754" s="2"/>
      <c r="C754" s="2"/>
      <c r="D754" s="2"/>
      <c r="E754" s="2"/>
      <c r="F754" s="77" t="s">
        <v>342</v>
      </c>
      <c r="G754" s="77"/>
      <c r="H754" s="21">
        <f>SUM(H752:H753)</f>
        <v>29.46</v>
      </c>
    </row>
    <row r="755" spans="1:8" ht="15" customHeight="1">
      <c r="A755" s="2"/>
      <c r="B755" s="2"/>
      <c r="C755" s="2"/>
      <c r="D755" s="2"/>
      <c r="E755" s="2"/>
      <c r="F755" s="78" t="s">
        <v>347</v>
      </c>
      <c r="G755" s="78"/>
      <c r="H755" s="5">
        <f>SUM(H750,H754)</f>
        <v>147.18</v>
      </c>
    </row>
    <row r="756" spans="1:8" ht="9.9499999999999993" customHeight="1">
      <c r="A756" s="2"/>
      <c r="B756" s="2"/>
      <c r="C756" s="2"/>
      <c r="D756" s="2"/>
      <c r="E756" s="2"/>
      <c r="F756" s="74"/>
      <c r="G756" s="74"/>
      <c r="H756" s="74"/>
    </row>
    <row r="757" spans="1:8" ht="20.100000000000001" customHeight="1">
      <c r="A757" s="75" t="s">
        <v>1117</v>
      </c>
      <c r="B757" s="75"/>
      <c r="C757" s="75"/>
      <c r="D757" s="75"/>
      <c r="E757" s="75"/>
      <c r="F757" s="75"/>
      <c r="G757" s="75"/>
      <c r="H757" s="75"/>
    </row>
    <row r="758" spans="1:8" ht="15" customHeight="1">
      <c r="A758" s="76" t="s">
        <v>419</v>
      </c>
      <c r="B758" s="76"/>
      <c r="C758" s="80" t="s">
        <v>4</v>
      </c>
      <c r="D758" s="80"/>
      <c r="E758" s="16" t="s">
        <v>322</v>
      </c>
      <c r="F758" s="16" t="s">
        <v>323</v>
      </c>
      <c r="G758" s="16" t="s">
        <v>324</v>
      </c>
      <c r="H758" s="16" t="s">
        <v>325</v>
      </c>
    </row>
    <row r="759" spans="1:8" ht="15" customHeight="1">
      <c r="A759" s="17" t="s">
        <v>1118</v>
      </c>
      <c r="B759" s="18" t="s">
        <v>1119</v>
      </c>
      <c r="C759" s="81" t="s">
        <v>24</v>
      </c>
      <c r="D759" s="81"/>
      <c r="E759" s="17" t="s">
        <v>422</v>
      </c>
      <c r="F759" s="19">
        <v>1.333</v>
      </c>
      <c r="G759" s="20">
        <v>3.72</v>
      </c>
      <c r="H759" s="20">
        <f>ROUND(ROUND(F759,8)*G759,2)</f>
        <v>4.96</v>
      </c>
    </row>
    <row r="760" spans="1:8" ht="15" customHeight="1">
      <c r="A760" s="17" t="s">
        <v>423</v>
      </c>
      <c r="B760" s="18" t="s">
        <v>424</v>
      </c>
      <c r="C760" s="81" t="s">
        <v>24</v>
      </c>
      <c r="D760" s="81"/>
      <c r="E760" s="17" t="s">
        <v>422</v>
      </c>
      <c r="F760" s="19">
        <v>1.5</v>
      </c>
      <c r="G760" s="20">
        <v>3.83</v>
      </c>
      <c r="H760" s="20">
        <f>ROUND(ROUND(F760,8)*G760,2)</f>
        <v>5.75</v>
      </c>
    </row>
    <row r="761" spans="1:8" ht="15" customHeight="1">
      <c r="A761" s="2"/>
      <c r="B761" s="2"/>
      <c r="C761" s="2"/>
      <c r="D761" s="2"/>
      <c r="E761" s="2"/>
      <c r="F761" s="77" t="s">
        <v>425</v>
      </c>
      <c r="G761" s="77"/>
      <c r="H761" s="21">
        <f>SUM(H759:H760)</f>
        <v>10.71</v>
      </c>
    </row>
    <row r="762" spans="1:8" ht="15" customHeight="1">
      <c r="A762" s="76" t="s">
        <v>321</v>
      </c>
      <c r="B762" s="76"/>
      <c r="C762" s="80" t="s">
        <v>4</v>
      </c>
      <c r="D762" s="80"/>
      <c r="E762" s="16" t="s">
        <v>322</v>
      </c>
      <c r="F762" s="16" t="s">
        <v>323</v>
      </c>
      <c r="G762" s="16" t="s">
        <v>324</v>
      </c>
      <c r="H762" s="16" t="s">
        <v>325</v>
      </c>
    </row>
    <row r="763" spans="1:8" ht="21" customHeight="1">
      <c r="A763" s="17" t="s">
        <v>1120</v>
      </c>
      <c r="B763" s="18" t="s">
        <v>1121</v>
      </c>
      <c r="C763" s="81" t="s">
        <v>24</v>
      </c>
      <c r="D763" s="81"/>
      <c r="E763" s="17" t="s">
        <v>352</v>
      </c>
      <c r="F763" s="19">
        <v>0.15</v>
      </c>
      <c r="G763" s="20">
        <v>26.9</v>
      </c>
      <c r="H763" s="20">
        <f t="shared" ref="H763:H770" si="14">ROUND(ROUND(F763,8)*G763,2)</f>
        <v>4.04</v>
      </c>
    </row>
    <row r="764" spans="1:8" ht="15" customHeight="1">
      <c r="A764" s="17" t="s">
        <v>1122</v>
      </c>
      <c r="B764" s="18" t="s">
        <v>1123</v>
      </c>
      <c r="C764" s="81" t="s">
        <v>24</v>
      </c>
      <c r="D764" s="81"/>
      <c r="E764" s="17" t="s">
        <v>25</v>
      </c>
      <c r="F764" s="19">
        <v>0.58399999999999996</v>
      </c>
      <c r="G764" s="20">
        <v>40.08</v>
      </c>
      <c r="H764" s="20">
        <f t="shared" si="14"/>
        <v>23.41</v>
      </c>
    </row>
    <row r="765" spans="1:8" ht="21" customHeight="1">
      <c r="A765" s="17" t="s">
        <v>1124</v>
      </c>
      <c r="B765" s="18" t="s">
        <v>1125</v>
      </c>
      <c r="C765" s="81" t="s">
        <v>24</v>
      </c>
      <c r="D765" s="81"/>
      <c r="E765" s="17" t="s">
        <v>820</v>
      </c>
      <c r="F765" s="19">
        <v>0.02</v>
      </c>
      <c r="G765" s="20">
        <v>8.5500000000000007</v>
      </c>
      <c r="H765" s="20">
        <f t="shared" si="14"/>
        <v>0.17</v>
      </c>
    </row>
    <row r="766" spans="1:8" ht="21" customHeight="1">
      <c r="A766" s="17" t="s">
        <v>1126</v>
      </c>
      <c r="B766" s="18" t="s">
        <v>1127</v>
      </c>
      <c r="C766" s="81" t="s">
        <v>24</v>
      </c>
      <c r="D766" s="81"/>
      <c r="E766" s="17" t="s">
        <v>271</v>
      </c>
      <c r="F766" s="19">
        <v>3.0670000000000002</v>
      </c>
      <c r="G766" s="20">
        <v>7.19</v>
      </c>
      <c r="H766" s="20">
        <f t="shared" si="14"/>
        <v>22.05</v>
      </c>
    </row>
    <row r="767" spans="1:8" ht="15" customHeight="1">
      <c r="A767" s="17" t="s">
        <v>1128</v>
      </c>
      <c r="B767" s="18" t="s">
        <v>1129</v>
      </c>
      <c r="C767" s="81" t="s">
        <v>24</v>
      </c>
      <c r="D767" s="81"/>
      <c r="E767" s="17" t="s">
        <v>352</v>
      </c>
      <c r="F767" s="19">
        <v>2.5000000000000001E-2</v>
      </c>
      <c r="G767" s="20">
        <v>17.04</v>
      </c>
      <c r="H767" s="20">
        <f t="shared" si="14"/>
        <v>0.43</v>
      </c>
    </row>
    <row r="768" spans="1:8" ht="15" customHeight="1">
      <c r="A768" s="17" t="s">
        <v>1130</v>
      </c>
      <c r="B768" s="18" t="s">
        <v>1131</v>
      </c>
      <c r="C768" s="81" t="s">
        <v>24</v>
      </c>
      <c r="D768" s="81"/>
      <c r="E768" s="17" t="s">
        <v>352</v>
      </c>
      <c r="F768" s="19">
        <v>0.1</v>
      </c>
      <c r="G768" s="20">
        <v>17.37</v>
      </c>
      <c r="H768" s="20">
        <f t="shared" si="14"/>
        <v>1.74</v>
      </c>
    </row>
    <row r="769" spans="1:8" ht="21" customHeight="1">
      <c r="A769" s="17" t="s">
        <v>1132</v>
      </c>
      <c r="B769" s="18" t="s">
        <v>1133</v>
      </c>
      <c r="C769" s="81" t="s">
        <v>24</v>
      </c>
      <c r="D769" s="81"/>
      <c r="E769" s="17" t="s">
        <v>271</v>
      </c>
      <c r="F769" s="19">
        <v>2.722</v>
      </c>
      <c r="G769" s="20">
        <v>6.02</v>
      </c>
      <c r="H769" s="20">
        <f t="shared" si="14"/>
        <v>16.39</v>
      </c>
    </row>
    <row r="770" spans="1:8" ht="29.1" customHeight="1">
      <c r="A770" s="17" t="s">
        <v>1134</v>
      </c>
      <c r="B770" s="18" t="s">
        <v>1135</v>
      </c>
      <c r="C770" s="81" t="s">
        <v>24</v>
      </c>
      <c r="D770" s="81"/>
      <c r="E770" s="17" t="s">
        <v>271</v>
      </c>
      <c r="F770" s="19">
        <v>0.30599999999999999</v>
      </c>
      <c r="G770" s="20">
        <v>17.87</v>
      </c>
      <c r="H770" s="20">
        <f t="shared" si="14"/>
        <v>5.47</v>
      </c>
    </row>
    <row r="771" spans="1:8" ht="15" customHeight="1">
      <c r="A771" s="2"/>
      <c r="B771" s="2"/>
      <c r="C771" s="2"/>
      <c r="D771" s="2"/>
      <c r="E771" s="2"/>
      <c r="F771" s="77" t="s">
        <v>335</v>
      </c>
      <c r="G771" s="77"/>
      <c r="H771" s="21">
        <f>SUM(H763:H770)</f>
        <v>73.7</v>
      </c>
    </row>
    <row r="772" spans="1:8" ht="15" customHeight="1">
      <c r="A772" s="76" t="s">
        <v>428</v>
      </c>
      <c r="B772" s="76"/>
      <c r="C772" s="80" t="s">
        <v>4</v>
      </c>
      <c r="D772" s="80"/>
      <c r="E772" s="16" t="s">
        <v>322</v>
      </c>
      <c r="F772" s="16" t="s">
        <v>323</v>
      </c>
      <c r="G772" s="16" t="s">
        <v>324</v>
      </c>
      <c r="H772" s="16" t="s">
        <v>325</v>
      </c>
    </row>
    <row r="773" spans="1:8" ht="15" customHeight="1">
      <c r="A773" s="17" t="s">
        <v>1136</v>
      </c>
      <c r="B773" s="18" t="s">
        <v>1137</v>
      </c>
      <c r="C773" s="81" t="s">
        <v>24</v>
      </c>
      <c r="D773" s="81"/>
      <c r="E773" s="17" t="s">
        <v>422</v>
      </c>
      <c r="F773" s="19">
        <v>1.333</v>
      </c>
      <c r="G773" s="20">
        <v>18.21</v>
      </c>
      <c r="H773" s="20">
        <f>ROUND(ROUND(F773,8)*G773,2)</f>
        <v>24.27</v>
      </c>
    </row>
    <row r="774" spans="1:8" ht="15" customHeight="1">
      <c r="A774" s="17" t="s">
        <v>431</v>
      </c>
      <c r="B774" s="18" t="s">
        <v>432</v>
      </c>
      <c r="C774" s="81" t="s">
        <v>24</v>
      </c>
      <c r="D774" s="81"/>
      <c r="E774" s="17" t="s">
        <v>422</v>
      </c>
      <c r="F774" s="19">
        <v>1.5</v>
      </c>
      <c r="G774" s="20">
        <v>13.65</v>
      </c>
      <c r="H774" s="20">
        <f>ROUND(ROUND(F774,8)*G774,2)</f>
        <v>20.48</v>
      </c>
    </row>
    <row r="775" spans="1:8" ht="15" customHeight="1">
      <c r="A775" s="2"/>
      <c r="B775" s="2"/>
      <c r="C775" s="2"/>
      <c r="D775" s="2"/>
      <c r="E775" s="2"/>
      <c r="F775" s="77" t="s">
        <v>433</v>
      </c>
      <c r="G775" s="77"/>
      <c r="H775" s="21">
        <f>SUM(H773:H774)</f>
        <v>44.75</v>
      </c>
    </row>
    <row r="776" spans="1:8" ht="15" customHeight="1">
      <c r="A776" s="2"/>
      <c r="B776" s="2"/>
      <c r="C776" s="2"/>
      <c r="D776" s="2"/>
      <c r="E776" s="2"/>
      <c r="F776" s="78" t="s">
        <v>347</v>
      </c>
      <c r="G776" s="78"/>
      <c r="H776" s="5">
        <f>SUM(H761,H771,H775)</f>
        <v>129.16</v>
      </c>
    </row>
    <row r="777" spans="1:8" ht="9.9499999999999993" customHeight="1">
      <c r="A777" s="2"/>
      <c r="B777" s="2"/>
      <c r="C777" s="2"/>
      <c r="D777" s="2"/>
      <c r="E777" s="2"/>
      <c r="F777" s="74"/>
      <c r="G777" s="74"/>
      <c r="H777" s="74"/>
    </row>
    <row r="778" spans="1:8" ht="20.100000000000001" customHeight="1">
      <c r="A778" s="75" t="s">
        <v>1138</v>
      </c>
      <c r="B778" s="75"/>
      <c r="C778" s="75"/>
      <c r="D778" s="75"/>
      <c r="E778" s="75"/>
      <c r="F778" s="75"/>
      <c r="G778" s="75"/>
      <c r="H778" s="75"/>
    </row>
    <row r="779" spans="1:8" ht="15" customHeight="1">
      <c r="A779" s="76" t="s">
        <v>321</v>
      </c>
      <c r="B779" s="76"/>
      <c r="C779" s="80" t="s">
        <v>4</v>
      </c>
      <c r="D779" s="80"/>
      <c r="E779" s="16" t="s">
        <v>322</v>
      </c>
      <c r="F779" s="16" t="s">
        <v>323</v>
      </c>
      <c r="G779" s="16" t="s">
        <v>324</v>
      </c>
      <c r="H779" s="16" t="s">
        <v>325</v>
      </c>
    </row>
    <row r="780" spans="1:8" ht="15" customHeight="1">
      <c r="A780" s="17" t="s">
        <v>1139</v>
      </c>
      <c r="B780" s="18" t="s">
        <v>1140</v>
      </c>
      <c r="C780" s="81" t="s">
        <v>14</v>
      </c>
      <c r="D780" s="81"/>
      <c r="E780" s="17" t="s">
        <v>36</v>
      </c>
      <c r="F780" s="19">
        <v>1</v>
      </c>
      <c r="G780" s="20">
        <v>5.79</v>
      </c>
      <c r="H780" s="20">
        <f>TRUNC(TRUNC(F780,8)*G780,2)</f>
        <v>5.79</v>
      </c>
    </row>
    <row r="781" spans="1:8" ht="15" customHeight="1">
      <c r="A781" s="2"/>
      <c r="B781" s="2"/>
      <c r="C781" s="2"/>
      <c r="D781" s="2"/>
      <c r="E781" s="2"/>
      <c r="F781" s="77" t="s">
        <v>335</v>
      </c>
      <c r="G781" s="77"/>
      <c r="H781" s="21">
        <f>SUM(H780:H780)</f>
        <v>5.79</v>
      </c>
    </row>
    <row r="782" spans="1:8" ht="15" customHeight="1">
      <c r="A782" s="76" t="s">
        <v>336</v>
      </c>
      <c r="B782" s="76"/>
      <c r="C782" s="80" t="s">
        <v>4</v>
      </c>
      <c r="D782" s="80"/>
      <c r="E782" s="16" t="s">
        <v>322</v>
      </c>
      <c r="F782" s="16" t="s">
        <v>323</v>
      </c>
      <c r="G782" s="16" t="s">
        <v>324</v>
      </c>
      <c r="H782" s="16" t="s">
        <v>325</v>
      </c>
    </row>
    <row r="783" spans="1:8" ht="21" customHeight="1">
      <c r="A783" s="17" t="s">
        <v>576</v>
      </c>
      <c r="B783" s="18" t="s">
        <v>577</v>
      </c>
      <c r="C783" s="81" t="s">
        <v>14</v>
      </c>
      <c r="D783" s="81"/>
      <c r="E783" s="17" t="s">
        <v>339</v>
      </c>
      <c r="F783" s="19">
        <v>0.23200000000000001</v>
      </c>
      <c r="G783" s="20">
        <v>18.329999999999998</v>
      </c>
      <c r="H783" s="20">
        <f>TRUNC(TRUNC(F783,8)*G783,2)</f>
        <v>4.25</v>
      </c>
    </row>
    <row r="784" spans="1:8" ht="15" customHeight="1">
      <c r="A784" s="17" t="s">
        <v>578</v>
      </c>
      <c r="B784" s="18" t="s">
        <v>579</v>
      </c>
      <c r="C784" s="81" t="s">
        <v>14</v>
      </c>
      <c r="D784" s="81"/>
      <c r="E784" s="17" t="s">
        <v>339</v>
      </c>
      <c r="F784" s="19">
        <v>0.23200000000000001</v>
      </c>
      <c r="G784" s="20">
        <v>22.23</v>
      </c>
      <c r="H784" s="20">
        <f>TRUNC(TRUNC(F784,8)*G784,2)</f>
        <v>5.15</v>
      </c>
    </row>
    <row r="785" spans="1:8" ht="18" customHeight="1">
      <c r="A785" s="2"/>
      <c r="B785" s="2"/>
      <c r="C785" s="2"/>
      <c r="D785" s="2"/>
      <c r="E785" s="2"/>
      <c r="F785" s="77" t="s">
        <v>342</v>
      </c>
      <c r="G785" s="77"/>
      <c r="H785" s="21">
        <f>SUM(H783:H784)</f>
        <v>9.4</v>
      </c>
    </row>
    <row r="786" spans="1:8" ht="15" customHeight="1">
      <c r="A786" s="2"/>
      <c r="B786" s="2"/>
      <c r="C786" s="2"/>
      <c r="D786" s="2"/>
      <c r="E786" s="2"/>
      <c r="F786" s="78" t="s">
        <v>347</v>
      </c>
      <c r="G786" s="78"/>
      <c r="H786" s="5">
        <f>SUM(H781,H785)</f>
        <v>15.190000000000001</v>
      </c>
    </row>
    <row r="787" spans="1:8" ht="9.9499999999999993" customHeight="1">
      <c r="A787" s="2"/>
      <c r="B787" s="2"/>
      <c r="C787" s="2"/>
      <c r="D787" s="2"/>
      <c r="E787" s="2"/>
      <c r="F787" s="74"/>
      <c r="G787" s="74"/>
      <c r="H787" s="74"/>
    </row>
    <row r="788" spans="1:8" ht="20.100000000000001" customHeight="1">
      <c r="A788" s="75" t="s">
        <v>1141</v>
      </c>
      <c r="B788" s="75"/>
      <c r="C788" s="75"/>
      <c r="D788" s="75"/>
      <c r="E788" s="75"/>
      <c r="F788" s="75"/>
      <c r="G788" s="75"/>
      <c r="H788" s="75"/>
    </row>
    <row r="789" spans="1:8" ht="15" customHeight="1">
      <c r="A789" s="76" t="s">
        <v>321</v>
      </c>
      <c r="B789" s="76"/>
      <c r="C789" s="80" t="s">
        <v>4</v>
      </c>
      <c r="D789" s="80"/>
      <c r="E789" s="16" t="s">
        <v>322</v>
      </c>
      <c r="F789" s="16" t="s">
        <v>323</v>
      </c>
      <c r="G789" s="16" t="s">
        <v>324</v>
      </c>
      <c r="H789" s="16" t="s">
        <v>325</v>
      </c>
    </row>
    <row r="790" spans="1:8" ht="21" customHeight="1">
      <c r="A790" s="17" t="s">
        <v>1142</v>
      </c>
      <c r="B790" s="18" t="s">
        <v>1143</v>
      </c>
      <c r="C790" s="81" t="s">
        <v>14</v>
      </c>
      <c r="D790" s="81"/>
      <c r="E790" s="17" t="s">
        <v>36</v>
      </c>
      <c r="F790" s="19">
        <v>1</v>
      </c>
      <c r="G790" s="20">
        <v>93.89</v>
      </c>
      <c r="H790" s="20">
        <f>TRUNC(TRUNC(F790,8)*G790,2)</f>
        <v>93.89</v>
      </c>
    </row>
    <row r="791" spans="1:8" ht="29.1" customHeight="1">
      <c r="A791" s="17" t="s">
        <v>401</v>
      </c>
      <c r="B791" s="18" t="s">
        <v>402</v>
      </c>
      <c r="C791" s="81" t="s">
        <v>14</v>
      </c>
      <c r="D791" s="81"/>
      <c r="E791" s="17" t="s">
        <v>36</v>
      </c>
      <c r="F791" s="19">
        <v>2</v>
      </c>
      <c r="G791" s="20">
        <v>17.95</v>
      </c>
      <c r="H791" s="20">
        <f>TRUNC(TRUNC(F791,8)*G791,2)</f>
        <v>35.9</v>
      </c>
    </row>
    <row r="792" spans="1:8" ht="15" customHeight="1">
      <c r="A792" s="17" t="s">
        <v>1144</v>
      </c>
      <c r="B792" s="18" t="s">
        <v>1145</v>
      </c>
      <c r="C792" s="81" t="s">
        <v>14</v>
      </c>
      <c r="D792" s="81"/>
      <c r="E792" s="17" t="s">
        <v>330</v>
      </c>
      <c r="F792" s="19">
        <v>3.04E-2</v>
      </c>
      <c r="G792" s="20">
        <v>102.64</v>
      </c>
      <c r="H792" s="20">
        <f>TRUNC(TRUNC(F792,8)*G792,2)</f>
        <v>3.12</v>
      </c>
    </row>
    <row r="793" spans="1:8" ht="15" customHeight="1">
      <c r="A793" s="2"/>
      <c r="B793" s="2"/>
      <c r="C793" s="2"/>
      <c r="D793" s="2"/>
      <c r="E793" s="2"/>
      <c r="F793" s="77" t="s">
        <v>335</v>
      </c>
      <c r="G793" s="77"/>
      <c r="H793" s="21">
        <f>SUM(H790:H792)</f>
        <v>132.91</v>
      </c>
    </row>
    <row r="794" spans="1:8" ht="15" customHeight="1">
      <c r="A794" s="76" t="s">
        <v>336</v>
      </c>
      <c r="B794" s="76"/>
      <c r="C794" s="80" t="s">
        <v>4</v>
      </c>
      <c r="D794" s="80"/>
      <c r="E794" s="16" t="s">
        <v>322</v>
      </c>
      <c r="F794" s="16" t="s">
        <v>323</v>
      </c>
      <c r="G794" s="16" t="s">
        <v>324</v>
      </c>
      <c r="H794" s="16" t="s">
        <v>325</v>
      </c>
    </row>
    <row r="795" spans="1:8" ht="21" customHeight="1">
      <c r="A795" s="17" t="s">
        <v>403</v>
      </c>
      <c r="B795" s="18" t="s">
        <v>404</v>
      </c>
      <c r="C795" s="81" t="s">
        <v>14</v>
      </c>
      <c r="D795" s="81"/>
      <c r="E795" s="17" t="s">
        <v>339</v>
      </c>
      <c r="F795" s="19">
        <v>0.38700000000000001</v>
      </c>
      <c r="G795" s="20">
        <v>21.05</v>
      </c>
      <c r="H795" s="20">
        <f>TRUNC(TRUNC(F795,8)*G795,2)</f>
        <v>8.14</v>
      </c>
    </row>
    <row r="796" spans="1:8" ht="15" customHeight="1">
      <c r="A796" s="17" t="s">
        <v>340</v>
      </c>
      <c r="B796" s="18" t="s">
        <v>341</v>
      </c>
      <c r="C796" s="81" t="s">
        <v>14</v>
      </c>
      <c r="D796" s="81"/>
      <c r="E796" s="17" t="s">
        <v>339</v>
      </c>
      <c r="F796" s="19">
        <v>0.18859999999999999</v>
      </c>
      <c r="G796" s="20">
        <v>17.309999999999999</v>
      </c>
      <c r="H796" s="20">
        <f>TRUNC(TRUNC(F796,8)*G796,2)</f>
        <v>3.26</v>
      </c>
    </row>
    <row r="797" spans="1:8" ht="18" customHeight="1">
      <c r="A797" s="2"/>
      <c r="B797" s="2"/>
      <c r="C797" s="2"/>
      <c r="D797" s="2"/>
      <c r="E797" s="2"/>
      <c r="F797" s="77" t="s">
        <v>342</v>
      </c>
      <c r="G797" s="77"/>
      <c r="H797" s="21">
        <f>SUM(H795:H796)</f>
        <v>11.4</v>
      </c>
    </row>
    <row r="798" spans="1:8" ht="15" customHeight="1">
      <c r="A798" s="2"/>
      <c r="B798" s="2"/>
      <c r="C798" s="2"/>
      <c r="D798" s="2"/>
      <c r="E798" s="2"/>
      <c r="F798" s="78" t="s">
        <v>347</v>
      </c>
      <c r="G798" s="78"/>
      <c r="H798" s="5">
        <f>SUM(H793,H797)</f>
        <v>144.31</v>
      </c>
    </row>
    <row r="799" spans="1:8" ht="9.9499999999999993" customHeight="1">
      <c r="A799" s="2"/>
      <c r="B799" s="2"/>
      <c r="C799" s="2"/>
      <c r="D799" s="2"/>
      <c r="E799" s="2"/>
      <c r="F799" s="74"/>
      <c r="G799" s="74"/>
      <c r="H799" s="74"/>
    </row>
    <row r="800" spans="1:8" ht="20.100000000000001" customHeight="1">
      <c r="A800" s="75" t="s">
        <v>1146</v>
      </c>
      <c r="B800" s="75"/>
      <c r="C800" s="75"/>
      <c r="D800" s="75"/>
      <c r="E800" s="75"/>
      <c r="F800" s="75"/>
      <c r="G800" s="75"/>
      <c r="H800" s="75"/>
    </row>
    <row r="801" spans="1:8" ht="15" customHeight="1">
      <c r="A801" s="76" t="s">
        <v>419</v>
      </c>
      <c r="B801" s="76"/>
      <c r="C801" s="80" t="s">
        <v>4</v>
      </c>
      <c r="D801" s="80"/>
      <c r="E801" s="16" t="s">
        <v>322</v>
      </c>
      <c r="F801" s="16" t="s">
        <v>323</v>
      </c>
      <c r="G801" s="16" t="s">
        <v>324</v>
      </c>
      <c r="H801" s="16" t="s">
        <v>325</v>
      </c>
    </row>
    <row r="802" spans="1:8" ht="15" customHeight="1">
      <c r="A802" s="17" t="s">
        <v>841</v>
      </c>
      <c r="B802" s="18" t="s">
        <v>842</v>
      </c>
      <c r="C802" s="81" t="s">
        <v>24</v>
      </c>
      <c r="D802" s="81"/>
      <c r="E802" s="17" t="s">
        <v>422</v>
      </c>
      <c r="F802" s="19">
        <v>0.18</v>
      </c>
      <c r="G802" s="20">
        <v>3.65</v>
      </c>
      <c r="H802" s="20">
        <f>ROUND(ROUND(F802,8)*G802,2)</f>
        <v>0.66</v>
      </c>
    </row>
    <row r="803" spans="1:8" ht="15" customHeight="1">
      <c r="A803" s="17" t="s">
        <v>1118</v>
      </c>
      <c r="B803" s="18" t="s">
        <v>1119</v>
      </c>
      <c r="C803" s="81" t="s">
        <v>24</v>
      </c>
      <c r="D803" s="81"/>
      <c r="E803" s="17" t="s">
        <v>422</v>
      </c>
      <c r="F803" s="19">
        <v>0.36</v>
      </c>
      <c r="G803" s="20">
        <v>3.72</v>
      </c>
      <c r="H803" s="20">
        <f>ROUND(ROUND(F803,8)*G803,2)</f>
        <v>1.34</v>
      </c>
    </row>
    <row r="804" spans="1:8" ht="15" customHeight="1">
      <c r="A804" s="17" t="s">
        <v>420</v>
      </c>
      <c r="B804" s="18" t="s">
        <v>421</v>
      </c>
      <c r="C804" s="81" t="s">
        <v>24</v>
      </c>
      <c r="D804" s="81"/>
      <c r="E804" s="17" t="s">
        <v>422</v>
      </c>
      <c r="F804" s="19">
        <v>0.36</v>
      </c>
      <c r="G804" s="20">
        <v>3.73</v>
      </c>
      <c r="H804" s="20">
        <f>ROUND(ROUND(F804,8)*G804,2)</f>
        <v>1.34</v>
      </c>
    </row>
    <row r="805" spans="1:8" ht="15" customHeight="1">
      <c r="A805" s="17" t="s">
        <v>423</v>
      </c>
      <c r="B805" s="18" t="s">
        <v>424</v>
      </c>
      <c r="C805" s="81" t="s">
        <v>24</v>
      </c>
      <c r="D805" s="81"/>
      <c r="E805" s="17" t="s">
        <v>422</v>
      </c>
      <c r="F805" s="19">
        <v>1.62</v>
      </c>
      <c r="G805" s="20">
        <v>3.83</v>
      </c>
      <c r="H805" s="20">
        <f>ROUND(ROUND(F805,8)*G805,2)</f>
        <v>6.2</v>
      </c>
    </row>
    <row r="806" spans="1:8" ht="15" customHeight="1">
      <c r="A806" s="2"/>
      <c r="B806" s="2"/>
      <c r="C806" s="2"/>
      <c r="D806" s="2"/>
      <c r="E806" s="2"/>
      <c r="F806" s="77" t="s">
        <v>425</v>
      </c>
      <c r="G806" s="77"/>
      <c r="H806" s="21">
        <f>SUM(H802:H805)</f>
        <v>9.5399999999999991</v>
      </c>
    </row>
    <row r="807" spans="1:8" ht="15" customHeight="1">
      <c r="A807" s="76" t="s">
        <v>428</v>
      </c>
      <c r="B807" s="76"/>
      <c r="C807" s="80" t="s">
        <v>4</v>
      </c>
      <c r="D807" s="80"/>
      <c r="E807" s="16" t="s">
        <v>322</v>
      </c>
      <c r="F807" s="16" t="s">
        <v>323</v>
      </c>
      <c r="G807" s="16" t="s">
        <v>324</v>
      </c>
      <c r="H807" s="16" t="s">
        <v>325</v>
      </c>
    </row>
    <row r="808" spans="1:8" ht="15" customHeight="1">
      <c r="A808" s="17" t="s">
        <v>851</v>
      </c>
      <c r="B808" s="18" t="s">
        <v>852</v>
      </c>
      <c r="C808" s="81" t="s">
        <v>24</v>
      </c>
      <c r="D808" s="81"/>
      <c r="E808" s="17" t="s">
        <v>422</v>
      </c>
      <c r="F808" s="19">
        <v>0.18</v>
      </c>
      <c r="G808" s="20">
        <v>18.21</v>
      </c>
      <c r="H808" s="20">
        <f>ROUND(ROUND(F808,8)*G808,2)</f>
        <v>3.28</v>
      </c>
    </row>
    <row r="809" spans="1:8" ht="15" customHeight="1">
      <c r="A809" s="17" t="s">
        <v>1136</v>
      </c>
      <c r="B809" s="18" t="s">
        <v>1137</v>
      </c>
      <c r="C809" s="81" t="s">
        <v>24</v>
      </c>
      <c r="D809" s="81"/>
      <c r="E809" s="17" t="s">
        <v>422</v>
      </c>
      <c r="F809" s="19">
        <v>0.36</v>
      </c>
      <c r="G809" s="20">
        <v>18.21</v>
      </c>
      <c r="H809" s="20">
        <f>ROUND(ROUND(F809,8)*G809,2)</f>
        <v>6.56</v>
      </c>
    </row>
    <row r="810" spans="1:8" ht="15" customHeight="1">
      <c r="A810" s="17" t="s">
        <v>429</v>
      </c>
      <c r="B810" s="18" t="s">
        <v>430</v>
      </c>
      <c r="C810" s="81" t="s">
        <v>24</v>
      </c>
      <c r="D810" s="81"/>
      <c r="E810" s="17" t="s">
        <v>422</v>
      </c>
      <c r="F810" s="19">
        <v>0.36</v>
      </c>
      <c r="G810" s="20">
        <v>18.21</v>
      </c>
      <c r="H810" s="20">
        <f>ROUND(ROUND(F810,8)*G810,2)</f>
        <v>6.56</v>
      </c>
    </row>
    <row r="811" spans="1:8" ht="15" customHeight="1">
      <c r="A811" s="17" t="s">
        <v>431</v>
      </c>
      <c r="B811" s="18" t="s">
        <v>432</v>
      </c>
      <c r="C811" s="81" t="s">
        <v>24</v>
      </c>
      <c r="D811" s="81"/>
      <c r="E811" s="17" t="s">
        <v>422</v>
      </c>
      <c r="F811" s="19">
        <v>1.62</v>
      </c>
      <c r="G811" s="20">
        <v>13.65</v>
      </c>
      <c r="H811" s="20">
        <f>ROUND(ROUND(F811,8)*G811,2)</f>
        <v>22.11</v>
      </c>
    </row>
    <row r="812" spans="1:8" ht="15" customHeight="1">
      <c r="A812" s="2"/>
      <c r="B812" s="2"/>
      <c r="C812" s="2"/>
      <c r="D812" s="2"/>
      <c r="E812" s="2"/>
      <c r="F812" s="77" t="s">
        <v>433</v>
      </c>
      <c r="G812" s="77"/>
      <c r="H812" s="21">
        <f>SUM(H808:H811)</f>
        <v>38.51</v>
      </c>
    </row>
    <row r="813" spans="1:8" ht="15" customHeight="1">
      <c r="A813" s="2"/>
      <c r="B813" s="2"/>
      <c r="C813" s="2"/>
      <c r="D813" s="2"/>
      <c r="E813" s="2"/>
      <c r="F813" s="78" t="s">
        <v>347</v>
      </c>
      <c r="G813" s="78"/>
      <c r="H813" s="5">
        <f>SUM(H806,H812)</f>
        <v>48.05</v>
      </c>
    </row>
    <row r="814" spans="1:8" ht="9.9499999999999993" customHeight="1">
      <c r="A814" s="2"/>
      <c r="B814" s="2"/>
      <c r="C814" s="2"/>
      <c r="D814" s="2"/>
      <c r="E814" s="2"/>
      <c r="F814" s="74"/>
      <c r="G814" s="74"/>
      <c r="H814" s="74"/>
    </row>
    <row r="815" spans="1:8" ht="20.100000000000001" customHeight="1">
      <c r="A815" s="75" t="s">
        <v>1147</v>
      </c>
      <c r="B815" s="75"/>
      <c r="C815" s="75"/>
      <c r="D815" s="75"/>
      <c r="E815" s="75"/>
      <c r="F815" s="75"/>
      <c r="G815" s="75"/>
      <c r="H815" s="75"/>
    </row>
    <row r="816" spans="1:8" ht="15" customHeight="1">
      <c r="A816" s="76" t="s">
        <v>419</v>
      </c>
      <c r="B816" s="76"/>
      <c r="C816" s="80" t="s">
        <v>4</v>
      </c>
      <c r="D816" s="80"/>
      <c r="E816" s="16" t="s">
        <v>322</v>
      </c>
      <c r="F816" s="16" t="s">
        <v>323</v>
      </c>
      <c r="G816" s="16" t="s">
        <v>324</v>
      </c>
      <c r="H816" s="16" t="s">
        <v>325</v>
      </c>
    </row>
    <row r="817" spans="1:8" ht="15" customHeight="1">
      <c r="A817" s="17" t="s">
        <v>841</v>
      </c>
      <c r="B817" s="18" t="s">
        <v>842</v>
      </c>
      <c r="C817" s="81" t="s">
        <v>24</v>
      </c>
      <c r="D817" s="81"/>
      <c r="E817" s="17" t="s">
        <v>422</v>
      </c>
      <c r="F817" s="19">
        <v>0.18</v>
      </c>
      <c r="G817" s="20">
        <v>3.65</v>
      </c>
      <c r="H817" s="20">
        <f>ROUND(ROUND(F817,8)*G817,2)</f>
        <v>0.66</v>
      </c>
    </row>
    <row r="818" spans="1:8" ht="15" customHeight="1">
      <c r="A818" s="17" t="s">
        <v>1118</v>
      </c>
      <c r="B818" s="18" t="s">
        <v>1119</v>
      </c>
      <c r="C818" s="81" t="s">
        <v>24</v>
      </c>
      <c r="D818" s="81"/>
      <c r="E818" s="17" t="s">
        <v>422</v>
      </c>
      <c r="F818" s="19">
        <v>0.36</v>
      </c>
      <c r="G818" s="20">
        <v>3.72</v>
      </c>
      <c r="H818" s="20">
        <f>ROUND(ROUND(F818,8)*G818,2)</f>
        <v>1.34</v>
      </c>
    </row>
    <row r="819" spans="1:8" ht="15" customHeight="1">
      <c r="A819" s="17" t="s">
        <v>420</v>
      </c>
      <c r="B819" s="18" t="s">
        <v>421</v>
      </c>
      <c r="C819" s="81" t="s">
        <v>24</v>
      </c>
      <c r="D819" s="81"/>
      <c r="E819" s="17" t="s">
        <v>422</v>
      </c>
      <c r="F819" s="19">
        <v>0.36</v>
      </c>
      <c r="G819" s="20">
        <v>3.73</v>
      </c>
      <c r="H819" s="20">
        <f>ROUND(ROUND(F819,8)*G819,2)</f>
        <v>1.34</v>
      </c>
    </row>
    <row r="820" spans="1:8" ht="15" customHeight="1">
      <c r="A820" s="17" t="s">
        <v>423</v>
      </c>
      <c r="B820" s="18" t="s">
        <v>424</v>
      </c>
      <c r="C820" s="81" t="s">
        <v>24</v>
      </c>
      <c r="D820" s="81"/>
      <c r="E820" s="17" t="s">
        <v>422</v>
      </c>
      <c r="F820" s="19">
        <v>1.62</v>
      </c>
      <c r="G820" s="20">
        <v>3.83</v>
      </c>
      <c r="H820" s="20">
        <f>ROUND(ROUND(F820,8)*G820,2)</f>
        <v>6.2</v>
      </c>
    </row>
    <row r="821" spans="1:8" ht="15" customHeight="1">
      <c r="A821" s="2"/>
      <c r="B821" s="2"/>
      <c r="C821" s="2"/>
      <c r="D821" s="2"/>
      <c r="E821" s="2"/>
      <c r="F821" s="77" t="s">
        <v>425</v>
      </c>
      <c r="G821" s="77"/>
      <c r="H821" s="21">
        <f>SUM(H817:H820)</f>
        <v>9.5399999999999991</v>
      </c>
    </row>
    <row r="822" spans="1:8" ht="15" customHeight="1">
      <c r="A822" s="76" t="s">
        <v>428</v>
      </c>
      <c r="B822" s="76"/>
      <c r="C822" s="80" t="s">
        <v>4</v>
      </c>
      <c r="D822" s="80"/>
      <c r="E822" s="16" t="s">
        <v>322</v>
      </c>
      <c r="F822" s="16" t="s">
        <v>323</v>
      </c>
      <c r="G822" s="16" t="s">
        <v>324</v>
      </c>
      <c r="H822" s="16" t="s">
        <v>325</v>
      </c>
    </row>
    <row r="823" spans="1:8" ht="15" customHeight="1">
      <c r="A823" s="17" t="s">
        <v>851</v>
      </c>
      <c r="B823" s="18" t="s">
        <v>852</v>
      </c>
      <c r="C823" s="81" t="s">
        <v>24</v>
      </c>
      <c r="D823" s="81"/>
      <c r="E823" s="17" t="s">
        <v>422</v>
      </c>
      <c r="F823" s="19">
        <v>0.18</v>
      </c>
      <c r="G823" s="20">
        <v>18.21</v>
      </c>
      <c r="H823" s="20">
        <f>ROUND(ROUND(F823,8)*G823,2)</f>
        <v>3.28</v>
      </c>
    </row>
    <row r="824" spans="1:8" ht="15" customHeight="1">
      <c r="A824" s="17" t="s">
        <v>1136</v>
      </c>
      <c r="B824" s="18" t="s">
        <v>1137</v>
      </c>
      <c r="C824" s="81" t="s">
        <v>24</v>
      </c>
      <c r="D824" s="81"/>
      <c r="E824" s="17" t="s">
        <v>422</v>
      </c>
      <c r="F824" s="19">
        <v>0.36</v>
      </c>
      <c r="G824" s="20">
        <v>18.21</v>
      </c>
      <c r="H824" s="20">
        <f>ROUND(ROUND(F824,8)*G824,2)</f>
        <v>6.56</v>
      </c>
    </row>
    <row r="825" spans="1:8" ht="15" customHeight="1">
      <c r="A825" s="17" t="s">
        <v>429</v>
      </c>
      <c r="B825" s="18" t="s">
        <v>430</v>
      </c>
      <c r="C825" s="81" t="s">
        <v>24</v>
      </c>
      <c r="D825" s="81"/>
      <c r="E825" s="17" t="s">
        <v>422</v>
      </c>
      <c r="F825" s="19">
        <v>0.36</v>
      </c>
      <c r="G825" s="20">
        <v>18.21</v>
      </c>
      <c r="H825" s="20">
        <f>ROUND(ROUND(F825,8)*G825,2)</f>
        <v>6.56</v>
      </c>
    </row>
    <row r="826" spans="1:8" ht="15" customHeight="1">
      <c r="A826" s="17" t="s">
        <v>431</v>
      </c>
      <c r="B826" s="18" t="s">
        <v>432</v>
      </c>
      <c r="C826" s="81" t="s">
        <v>24</v>
      </c>
      <c r="D826" s="81"/>
      <c r="E826" s="17" t="s">
        <v>422</v>
      </c>
      <c r="F826" s="19">
        <v>1.62</v>
      </c>
      <c r="G826" s="20">
        <v>13.65</v>
      </c>
      <c r="H826" s="20">
        <f>ROUND(ROUND(F826,8)*G826,2)</f>
        <v>22.11</v>
      </c>
    </row>
    <row r="827" spans="1:8" ht="15" customHeight="1">
      <c r="A827" s="2"/>
      <c r="B827" s="2"/>
      <c r="C827" s="2"/>
      <c r="D827" s="2"/>
      <c r="E827" s="2"/>
      <c r="F827" s="77" t="s">
        <v>433</v>
      </c>
      <c r="G827" s="77"/>
      <c r="H827" s="21">
        <f>SUM(H823:H826)</f>
        <v>38.51</v>
      </c>
    </row>
    <row r="828" spans="1:8" ht="15" customHeight="1">
      <c r="A828" s="2"/>
      <c r="B828" s="2"/>
      <c r="C828" s="2"/>
      <c r="D828" s="2"/>
      <c r="E828" s="2"/>
      <c r="F828" s="78" t="s">
        <v>347</v>
      </c>
      <c r="G828" s="78"/>
      <c r="H828" s="5">
        <f>SUM(H821,H827)</f>
        <v>48.05</v>
      </c>
    </row>
    <row r="829" spans="1:8" ht="9.9499999999999993" customHeight="1">
      <c r="A829" s="2"/>
      <c r="B829" s="2"/>
      <c r="C829" s="2"/>
      <c r="D829" s="2"/>
      <c r="E829" s="2"/>
      <c r="F829" s="74"/>
      <c r="G829" s="74"/>
      <c r="H829" s="74"/>
    </row>
    <row r="830" spans="1:8" ht="20.100000000000001" customHeight="1">
      <c r="A830" s="75" t="s">
        <v>1148</v>
      </c>
      <c r="B830" s="75"/>
      <c r="C830" s="75"/>
      <c r="D830" s="75"/>
      <c r="E830" s="75"/>
      <c r="F830" s="75"/>
      <c r="G830" s="75"/>
      <c r="H830" s="75"/>
    </row>
    <row r="831" spans="1:8" ht="15" customHeight="1">
      <c r="A831" s="76" t="s">
        <v>419</v>
      </c>
      <c r="B831" s="76"/>
      <c r="C831" s="80" t="s">
        <v>4</v>
      </c>
      <c r="D831" s="80"/>
      <c r="E831" s="16" t="s">
        <v>322</v>
      </c>
      <c r="F831" s="16" t="s">
        <v>323</v>
      </c>
      <c r="G831" s="16" t="s">
        <v>324</v>
      </c>
      <c r="H831" s="16" t="s">
        <v>325</v>
      </c>
    </row>
    <row r="832" spans="1:8" ht="21" customHeight="1">
      <c r="A832" s="17" t="s">
        <v>770</v>
      </c>
      <c r="B832" s="18" t="s">
        <v>771</v>
      </c>
      <c r="C832" s="81" t="s">
        <v>14</v>
      </c>
      <c r="D832" s="81"/>
      <c r="E832" s="17" t="s">
        <v>339</v>
      </c>
      <c r="F832" s="19">
        <v>1</v>
      </c>
      <c r="G832" s="20">
        <v>1.04</v>
      </c>
      <c r="H832" s="20">
        <f t="shared" ref="H832:H837" si="15">TRUNC(TRUNC(F832,8)*G832,2)</f>
        <v>1.04</v>
      </c>
    </row>
    <row r="833" spans="1:8" ht="21" customHeight="1">
      <c r="A833" s="17" t="s">
        <v>796</v>
      </c>
      <c r="B833" s="18" t="s">
        <v>797</v>
      </c>
      <c r="C833" s="81" t="s">
        <v>14</v>
      </c>
      <c r="D833" s="81"/>
      <c r="E833" s="17" t="s">
        <v>339</v>
      </c>
      <c r="F833" s="19">
        <v>1</v>
      </c>
      <c r="G833" s="20">
        <v>1.24</v>
      </c>
      <c r="H833" s="20">
        <f t="shared" si="15"/>
        <v>1.24</v>
      </c>
    </row>
    <row r="834" spans="1:8" ht="21" customHeight="1">
      <c r="A834" s="17" t="s">
        <v>774</v>
      </c>
      <c r="B834" s="18" t="s">
        <v>775</v>
      </c>
      <c r="C834" s="81" t="s">
        <v>14</v>
      </c>
      <c r="D834" s="81"/>
      <c r="E834" s="17" t="s">
        <v>339</v>
      </c>
      <c r="F834" s="19">
        <v>1</v>
      </c>
      <c r="G834" s="20">
        <v>1.34</v>
      </c>
      <c r="H834" s="20">
        <f t="shared" si="15"/>
        <v>1.34</v>
      </c>
    </row>
    <row r="835" spans="1:8" ht="21" customHeight="1">
      <c r="A835" s="17" t="s">
        <v>798</v>
      </c>
      <c r="B835" s="18" t="s">
        <v>799</v>
      </c>
      <c r="C835" s="81" t="s">
        <v>14</v>
      </c>
      <c r="D835" s="81"/>
      <c r="E835" s="17" t="s">
        <v>339</v>
      </c>
      <c r="F835" s="19">
        <v>1</v>
      </c>
      <c r="G835" s="20">
        <v>0.82</v>
      </c>
      <c r="H835" s="20">
        <f t="shared" si="15"/>
        <v>0.82</v>
      </c>
    </row>
    <row r="836" spans="1:8" ht="21" customHeight="1">
      <c r="A836" s="17" t="s">
        <v>778</v>
      </c>
      <c r="B836" s="18" t="s">
        <v>779</v>
      </c>
      <c r="C836" s="81" t="s">
        <v>14</v>
      </c>
      <c r="D836" s="81"/>
      <c r="E836" s="17" t="s">
        <v>339</v>
      </c>
      <c r="F836" s="19">
        <v>1</v>
      </c>
      <c r="G836" s="20">
        <v>0.01</v>
      </c>
      <c r="H836" s="20">
        <f t="shared" si="15"/>
        <v>0.01</v>
      </c>
    </row>
    <row r="837" spans="1:8" ht="21" customHeight="1">
      <c r="A837" s="17" t="s">
        <v>780</v>
      </c>
      <c r="B837" s="18" t="s">
        <v>781</v>
      </c>
      <c r="C837" s="81" t="s">
        <v>14</v>
      </c>
      <c r="D837" s="81"/>
      <c r="E837" s="17" t="s">
        <v>339</v>
      </c>
      <c r="F837" s="19">
        <v>1</v>
      </c>
      <c r="G837" s="20">
        <v>0.77</v>
      </c>
      <c r="H837" s="20">
        <f t="shared" si="15"/>
        <v>0.77</v>
      </c>
    </row>
    <row r="838" spans="1:8" ht="15" customHeight="1">
      <c r="A838" s="2"/>
      <c r="B838" s="2"/>
      <c r="C838" s="2"/>
      <c r="D838" s="2"/>
      <c r="E838" s="2"/>
      <c r="F838" s="77" t="s">
        <v>425</v>
      </c>
      <c r="G838" s="77"/>
      <c r="H838" s="21">
        <f>SUM(H832:H837)</f>
        <v>5.2200000000000006</v>
      </c>
    </row>
    <row r="839" spans="1:8" ht="15" customHeight="1">
      <c r="A839" s="76" t="s">
        <v>428</v>
      </c>
      <c r="B839" s="76"/>
      <c r="C839" s="80" t="s">
        <v>4</v>
      </c>
      <c r="D839" s="80"/>
      <c r="E839" s="16" t="s">
        <v>322</v>
      </c>
      <c r="F839" s="16" t="s">
        <v>323</v>
      </c>
      <c r="G839" s="16" t="s">
        <v>324</v>
      </c>
      <c r="H839" s="16" t="s">
        <v>325</v>
      </c>
    </row>
    <row r="840" spans="1:8" ht="15" customHeight="1">
      <c r="A840" s="17" t="s">
        <v>929</v>
      </c>
      <c r="B840" s="18" t="s">
        <v>930</v>
      </c>
      <c r="C840" s="81" t="s">
        <v>14</v>
      </c>
      <c r="D840" s="81"/>
      <c r="E840" s="17" t="s">
        <v>339</v>
      </c>
      <c r="F840" s="19">
        <v>1</v>
      </c>
      <c r="G840" s="20">
        <v>16.32</v>
      </c>
      <c r="H840" s="20">
        <f>TRUNC(TRUNC(F840,8)*G840,2)</f>
        <v>16.32</v>
      </c>
    </row>
    <row r="841" spans="1:8" ht="15" customHeight="1">
      <c r="A841" s="2"/>
      <c r="B841" s="2"/>
      <c r="C841" s="2"/>
      <c r="D841" s="2"/>
      <c r="E841" s="2"/>
      <c r="F841" s="77" t="s">
        <v>433</v>
      </c>
      <c r="G841" s="77"/>
      <c r="H841" s="21">
        <f>SUM(H840:H840)</f>
        <v>16.32</v>
      </c>
    </row>
    <row r="842" spans="1:8" ht="15" customHeight="1">
      <c r="A842" s="76" t="s">
        <v>343</v>
      </c>
      <c r="B842" s="76"/>
      <c r="C842" s="80" t="s">
        <v>4</v>
      </c>
      <c r="D842" s="80"/>
      <c r="E842" s="16" t="s">
        <v>322</v>
      </c>
      <c r="F842" s="16" t="s">
        <v>323</v>
      </c>
      <c r="G842" s="16" t="s">
        <v>324</v>
      </c>
      <c r="H842" s="16" t="s">
        <v>325</v>
      </c>
    </row>
    <row r="843" spans="1:8" ht="21" customHeight="1">
      <c r="A843" s="17" t="s">
        <v>1149</v>
      </c>
      <c r="B843" s="18" t="s">
        <v>1150</v>
      </c>
      <c r="C843" s="81" t="s">
        <v>14</v>
      </c>
      <c r="D843" s="81"/>
      <c r="E843" s="17" t="s">
        <v>339</v>
      </c>
      <c r="F843" s="19">
        <v>1</v>
      </c>
      <c r="G843" s="20">
        <v>0.27</v>
      </c>
      <c r="H843" s="20">
        <f>TRUNC(TRUNC(F843,8)*G843,2)</f>
        <v>0.27</v>
      </c>
    </row>
    <row r="844" spans="1:8" ht="15" customHeight="1">
      <c r="A844" s="2"/>
      <c r="B844" s="2"/>
      <c r="C844" s="2"/>
      <c r="D844" s="2"/>
      <c r="E844" s="2"/>
      <c r="F844" s="77" t="s">
        <v>346</v>
      </c>
      <c r="G844" s="77"/>
      <c r="H844" s="21">
        <f>SUM(H843:H843)</f>
        <v>0.27</v>
      </c>
    </row>
    <row r="845" spans="1:8" ht="15" customHeight="1">
      <c r="A845" s="2"/>
      <c r="B845" s="2"/>
      <c r="C845" s="2"/>
      <c r="D845" s="2"/>
      <c r="E845" s="2"/>
      <c r="F845" s="78" t="s">
        <v>347</v>
      </c>
      <c r="G845" s="78"/>
      <c r="H845" s="5">
        <f>SUM(H838,H841,H844)</f>
        <v>21.81</v>
      </c>
    </row>
    <row r="846" spans="1:8" ht="9.9499999999999993" customHeight="1">
      <c r="A846" s="2"/>
      <c r="B846" s="2"/>
      <c r="C846" s="2"/>
      <c r="D846" s="2"/>
      <c r="E846" s="2"/>
      <c r="F846" s="74"/>
      <c r="G846" s="74"/>
      <c r="H846" s="74"/>
    </row>
    <row r="847" spans="1:8" ht="20.100000000000001" customHeight="1">
      <c r="A847" s="75" t="s">
        <v>1151</v>
      </c>
      <c r="B847" s="75"/>
      <c r="C847" s="75"/>
      <c r="D847" s="75"/>
      <c r="E847" s="75"/>
      <c r="F847" s="75"/>
      <c r="G847" s="75"/>
      <c r="H847" s="75"/>
    </row>
    <row r="848" spans="1:8" ht="15" customHeight="1">
      <c r="A848" s="76" t="s">
        <v>419</v>
      </c>
      <c r="B848" s="76"/>
      <c r="C848" s="80" t="s">
        <v>4</v>
      </c>
      <c r="D848" s="80"/>
      <c r="E848" s="16" t="s">
        <v>322</v>
      </c>
      <c r="F848" s="16" t="s">
        <v>323</v>
      </c>
      <c r="G848" s="16" t="s">
        <v>324</v>
      </c>
      <c r="H848" s="16" t="s">
        <v>325</v>
      </c>
    </row>
    <row r="849" spans="1:8" ht="21" customHeight="1">
      <c r="A849" s="17" t="s">
        <v>770</v>
      </c>
      <c r="B849" s="18" t="s">
        <v>771</v>
      </c>
      <c r="C849" s="81" t="s">
        <v>14</v>
      </c>
      <c r="D849" s="81"/>
      <c r="E849" s="17" t="s">
        <v>339</v>
      </c>
      <c r="F849" s="19">
        <v>1</v>
      </c>
      <c r="G849" s="20">
        <v>1.04</v>
      </c>
      <c r="H849" s="20">
        <f t="shared" ref="H849:H854" si="16">TRUNC(TRUNC(F849,8)*G849,2)</f>
        <v>1.04</v>
      </c>
    </row>
    <row r="850" spans="1:8" ht="21" customHeight="1">
      <c r="A850" s="17" t="s">
        <v>1152</v>
      </c>
      <c r="B850" s="18" t="s">
        <v>1153</v>
      </c>
      <c r="C850" s="81" t="s">
        <v>14</v>
      </c>
      <c r="D850" s="81"/>
      <c r="E850" s="17" t="s">
        <v>339</v>
      </c>
      <c r="F850" s="19">
        <v>1</v>
      </c>
      <c r="G850" s="20">
        <v>0.86</v>
      </c>
      <c r="H850" s="20">
        <f t="shared" si="16"/>
        <v>0.86</v>
      </c>
    </row>
    <row r="851" spans="1:8" ht="21" customHeight="1">
      <c r="A851" s="17" t="s">
        <v>774</v>
      </c>
      <c r="B851" s="18" t="s">
        <v>775</v>
      </c>
      <c r="C851" s="81" t="s">
        <v>14</v>
      </c>
      <c r="D851" s="81"/>
      <c r="E851" s="17" t="s">
        <v>339</v>
      </c>
      <c r="F851" s="19">
        <v>1</v>
      </c>
      <c r="G851" s="20">
        <v>1.34</v>
      </c>
      <c r="H851" s="20">
        <f t="shared" si="16"/>
        <v>1.34</v>
      </c>
    </row>
    <row r="852" spans="1:8" ht="29.1" customHeight="1">
      <c r="A852" s="17" t="s">
        <v>1154</v>
      </c>
      <c r="B852" s="18" t="s">
        <v>1155</v>
      </c>
      <c r="C852" s="81" t="s">
        <v>14</v>
      </c>
      <c r="D852" s="81"/>
      <c r="E852" s="17" t="s">
        <v>339</v>
      </c>
      <c r="F852" s="19">
        <v>1</v>
      </c>
      <c r="G852" s="20">
        <v>0.01</v>
      </c>
      <c r="H852" s="20">
        <f t="shared" si="16"/>
        <v>0.01</v>
      </c>
    </row>
    <row r="853" spans="1:8" ht="21" customHeight="1">
      <c r="A853" s="17" t="s">
        <v>778</v>
      </c>
      <c r="B853" s="18" t="s">
        <v>779</v>
      </c>
      <c r="C853" s="81" t="s">
        <v>14</v>
      </c>
      <c r="D853" s="81"/>
      <c r="E853" s="17" t="s">
        <v>339</v>
      </c>
      <c r="F853" s="19">
        <v>1</v>
      </c>
      <c r="G853" s="20">
        <v>0.01</v>
      </c>
      <c r="H853" s="20">
        <f t="shared" si="16"/>
        <v>0.01</v>
      </c>
    </row>
    <row r="854" spans="1:8" ht="21" customHeight="1">
      <c r="A854" s="17" t="s">
        <v>780</v>
      </c>
      <c r="B854" s="18" t="s">
        <v>781</v>
      </c>
      <c r="C854" s="81" t="s">
        <v>14</v>
      </c>
      <c r="D854" s="81"/>
      <c r="E854" s="17" t="s">
        <v>339</v>
      </c>
      <c r="F854" s="19">
        <v>1</v>
      </c>
      <c r="G854" s="20">
        <v>0.77</v>
      </c>
      <c r="H854" s="20">
        <f t="shared" si="16"/>
        <v>0.77</v>
      </c>
    </row>
    <row r="855" spans="1:8" ht="15" customHeight="1">
      <c r="A855" s="2"/>
      <c r="B855" s="2"/>
      <c r="C855" s="2"/>
      <c r="D855" s="2"/>
      <c r="E855" s="2"/>
      <c r="F855" s="77" t="s">
        <v>425</v>
      </c>
      <c r="G855" s="77"/>
      <c r="H855" s="21">
        <f>SUM(H849:H854)</f>
        <v>4.0299999999999994</v>
      </c>
    </row>
    <row r="856" spans="1:8" ht="15" customHeight="1">
      <c r="A856" s="76" t="s">
        <v>428</v>
      </c>
      <c r="B856" s="76"/>
      <c r="C856" s="80" t="s">
        <v>4</v>
      </c>
      <c r="D856" s="80"/>
      <c r="E856" s="16" t="s">
        <v>322</v>
      </c>
      <c r="F856" s="16" t="s">
        <v>323</v>
      </c>
      <c r="G856" s="16" t="s">
        <v>324</v>
      </c>
      <c r="H856" s="16" t="s">
        <v>325</v>
      </c>
    </row>
    <row r="857" spans="1:8" ht="15" customHeight="1">
      <c r="A857" s="17" t="s">
        <v>932</v>
      </c>
      <c r="B857" s="18" t="s">
        <v>933</v>
      </c>
      <c r="C857" s="81" t="s">
        <v>14</v>
      </c>
      <c r="D857" s="81"/>
      <c r="E857" s="17" t="s">
        <v>339</v>
      </c>
      <c r="F857" s="19">
        <v>1</v>
      </c>
      <c r="G857" s="20">
        <v>12.23</v>
      </c>
      <c r="H857" s="20">
        <f>TRUNC(TRUNC(F857,8)*G857,2)</f>
        <v>12.23</v>
      </c>
    </row>
    <row r="858" spans="1:8" ht="15" customHeight="1">
      <c r="A858" s="2"/>
      <c r="B858" s="2"/>
      <c r="C858" s="2"/>
      <c r="D858" s="2"/>
      <c r="E858" s="2"/>
      <c r="F858" s="77" t="s">
        <v>433</v>
      </c>
      <c r="G858" s="77"/>
      <c r="H858" s="21">
        <f>SUM(H857:H857)</f>
        <v>12.23</v>
      </c>
    </row>
    <row r="859" spans="1:8" ht="15" customHeight="1">
      <c r="A859" s="76" t="s">
        <v>343</v>
      </c>
      <c r="B859" s="76"/>
      <c r="C859" s="80" t="s">
        <v>4</v>
      </c>
      <c r="D859" s="80"/>
      <c r="E859" s="16" t="s">
        <v>322</v>
      </c>
      <c r="F859" s="16" t="s">
        <v>323</v>
      </c>
      <c r="G859" s="16" t="s">
        <v>324</v>
      </c>
      <c r="H859" s="16" t="s">
        <v>325</v>
      </c>
    </row>
    <row r="860" spans="1:8" ht="21" customHeight="1">
      <c r="A860" s="17" t="s">
        <v>1156</v>
      </c>
      <c r="B860" s="18" t="s">
        <v>1157</v>
      </c>
      <c r="C860" s="81" t="s">
        <v>14</v>
      </c>
      <c r="D860" s="81"/>
      <c r="E860" s="17" t="s">
        <v>339</v>
      </c>
      <c r="F860" s="19">
        <v>1</v>
      </c>
      <c r="G860" s="20">
        <v>0.16</v>
      </c>
      <c r="H860" s="20">
        <f>TRUNC(TRUNC(F860,8)*G860,2)</f>
        <v>0.16</v>
      </c>
    </row>
    <row r="861" spans="1:8" ht="15" customHeight="1">
      <c r="A861" s="2"/>
      <c r="B861" s="2"/>
      <c r="C861" s="2"/>
      <c r="D861" s="2"/>
      <c r="E861" s="2"/>
      <c r="F861" s="77" t="s">
        <v>346</v>
      </c>
      <c r="G861" s="77"/>
      <c r="H861" s="21">
        <f>SUM(H860:H860)</f>
        <v>0.16</v>
      </c>
    </row>
    <row r="862" spans="1:8" ht="15" customHeight="1">
      <c r="A862" s="2"/>
      <c r="B862" s="2"/>
      <c r="C862" s="2"/>
      <c r="D862" s="2"/>
      <c r="E862" s="2"/>
      <c r="F862" s="78" t="s">
        <v>347</v>
      </c>
      <c r="G862" s="78"/>
      <c r="H862" s="5">
        <f>SUM(H855,H858,H861)</f>
        <v>16.419999999999998</v>
      </c>
    </row>
    <row r="863" spans="1:8" ht="9.9499999999999993" customHeight="1">
      <c r="A863" s="2"/>
      <c r="B863" s="2"/>
      <c r="C863" s="2"/>
      <c r="D863" s="2"/>
      <c r="E863" s="2"/>
      <c r="F863" s="74"/>
      <c r="G863" s="74"/>
      <c r="H863" s="74"/>
    </row>
    <row r="864" spans="1:8" ht="20.100000000000001" customHeight="1">
      <c r="A864" s="75" t="s">
        <v>1158</v>
      </c>
      <c r="B864" s="75"/>
      <c r="C864" s="75"/>
      <c r="D864" s="75"/>
      <c r="E864" s="75"/>
      <c r="F864" s="75"/>
      <c r="G864" s="75"/>
      <c r="H864" s="75"/>
    </row>
    <row r="865" spans="1:8" ht="15" customHeight="1">
      <c r="A865" s="76" t="s">
        <v>336</v>
      </c>
      <c r="B865" s="76"/>
      <c r="C865" s="80" t="s">
        <v>4</v>
      </c>
      <c r="D865" s="80"/>
      <c r="E865" s="16" t="s">
        <v>322</v>
      </c>
      <c r="F865" s="16" t="s">
        <v>323</v>
      </c>
      <c r="G865" s="16" t="s">
        <v>324</v>
      </c>
      <c r="H865" s="16" t="s">
        <v>325</v>
      </c>
    </row>
    <row r="866" spans="1:8" ht="21" customHeight="1">
      <c r="A866" s="17" t="s">
        <v>1159</v>
      </c>
      <c r="B866" s="18" t="s">
        <v>1160</v>
      </c>
      <c r="C866" s="81" t="s">
        <v>14</v>
      </c>
      <c r="D866" s="81"/>
      <c r="E866" s="17" t="s">
        <v>339</v>
      </c>
      <c r="F866" s="19">
        <v>0.69767999999999997</v>
      </c>
      <c r="G866" s="20">
        <v>16.420000000000002</v>
      </c>
      <c r="H866" s="20">
        <f>TRUNC(TRUNC(F866,8)*G866,2)</f>
        <v>11.45</v>
      </c>
    </row>
    <row r="867" spans="1:8" ht="15" customHeight="1">
      <c r="A867" s="17" t="s">
        <v>340</v>
      </c>
      <c r="B867" s="18" t="s">
        <v>341</v>
      </c>
      <c r="C867" s="81" t="s">
        <v>14</v>
      </c>
      <c r="D867" s="81"/>
      <c r="E867" s="17" t="s">
        <v>339</v>
      </c>
      <c r="F867" s="19">
        <v>0.13314000000000001</v>
      </c>
      <c r="G867" s="20">
        <v>17.309999999999999</v>
      </c>
      <c r="H867" s="20">
        <f>TRUNC(TRUNC(F867,8)*G867,2)</f>
        <v>2.2999999999999998</v>
      </c>
    </row>
    <row r="868" spans="1:8" ht="18" customHeight="1">
      <c r="A868" s="2"/>
      <c r="B868" s="2"/>
      <c r="C868" s="2"/>
      <c r="D868" s="2"/>
      <c r="E868" s="2"/>
      <c r="F868" s="77" t="s">
        <v>342</v>
      </c>
      <c r="G868" s="77"/>
      <c r="H868" s="21">
        <f>SUM(H866:H867)</f>
        <v>13.75</v>
      </c>
    </row>
    <row r="869" spans="1:8" ht="15" customHeight="1">
      <c r="A869" s="76" t="s">
        <v>343</v>
      </c>
      <c r="B869" s="76"/>
      <c r="C869" s="80" t="s">
        <v>4</v>
      </c>
      <c r="D869" s="80"/>
      <c r="E869" s="16" t="s">
        <v>322</v>
      </c>
      <c r="F869" s="16" t="s">
        <v>323</v>
      </c>
      <c r="G869" s="16" t="s">
        <v>324</v>
      </c>
      <c r="H869" s="16" t="s">
        <v>325</v>
      </c>
    </row>
    <row r="870" spans="1:8" ht="38.1" customHeight="1">
      <c r="A870" s="17" t="s">
        <v>1161</v>
      </c>
      <c r="B870" s="18" t="s">
        <v>1162</v>
      </c>
      <c r="C870" s="81" t="s">
        <v>14</v>
      </c>
      <c r="D870" s="81"/>
      <c r="E870" s="17" t="s">
        <v>1163</v>
      </c>
      <c r="F870" s="19">
        <v>13.4</v>
      </c>
      <c r="G870" s="20">
        <v>10.59</v>
      </c>
      <c r="H870" s="20">
        <f>TRUNC(TRUNC(F870,8)*G870,2)</f>
        <v>141.9</v>
      </c>
    </row>
    <row r="871" spans="1:8" ht="15" customHeight="1">
      <c r="A871" s="2"/>
      <c r="B871" s="2"/>
      <c r="C871" s="2"/>
      <c r="D871" s="2"/>
      <c r="E871" s="2"/>
      <c r="F871" s="77" t="s">
        <v>346</v>
      </c>
      <c r="G871" s="77"/>
      <c r="H871" s="21">
        <f>SUM(H870:H870)</f>
        <v>141.9</v>
      </c>
    </row>
    <row r="872" spans="1:8" ht="15" customHeight="1">
      <c r="A872" s="2"/>
      <c r="B872" s="2"/>
      <c r="C872" s="2"/>
      <c r="D872" s="2"/>
      <c r="E872" s="2"/>
      <c r="F872" s="78" t="s">
        <v>347</v>
      </c>
      <c r="G872" s="78"/>
      <c r="H872" s="5">
        <f>SUM(H868,H871)</f>
        <v>155.65</v>
      </c>
    </row>
    <row r="873" spans="1:8" ht="9.9499999999999993" customHeight="1">
      <c r="A873" s="2"/>
      <c r="B873" s="2"/>
      <c r="C873" s="2"/>
      <c r="D873" s="2"/>
      <c r="E873" s="2"/>
      <c r="F873" s="74"/>
      <c r="G873" s="74"/>
      <c r="H873" s="74"/>
    </row>
    <row r="874" spans="1:8" ht="20.100000000000001" customHeight="1">
      <c r="A874" s="75" t="s">
        <v>1164</v>
      </c>
      <c r="B874" s="75"/>
      <c r="C874" s="75"/>
      <c r="D874" s="75"/>
      <c r="E874" s="75"/>
      <c r="F874" s="75"/>
      <c r="G874" s="75"/>
      <c r="H874" s="75"/>
    </row>
    <row r="875" spans="1:8" ht="15" customHeight="1">
      <c r="A875" s="76" t="s">
        <v>419</v>
      </c>
      <c r="B875" s="76"/>
      <c r="C875" s="80" t="s">
        <v>4</v>
      </c>
      <c r="D875" s="80"/>
      <c r="E875" s="16" t="s">
        <v>322</v>
      </c>
      <c r="F875" s="16" t="s">
        <v>323</v>
      </c>
      <c r="G875" s="16" t="s">
        <v>324</v>
      </c>
      <c r="H875" s="16" t="s">
        <v>325</v>
      </c>
    </row>
    <row r="876" spans="1:8" ht="21" customHeight="1">
      <c r="A876" s="17" t="s">
        <v>770</v>
      </c>
      <c r="B876" s="18" t="s">
        <v>771</v>
      </c>
      <c r="C876" s="81" t="s">
        <v>14</v>
      </c>
      <c r="D876" s="81"/>
      <c r="E876" s="17" t="s">
        <v>339</v>
      </c>
      <c r="F876" s="19">
        <v>1</v>
      </c>
      <c r="G876" s="20">
        <v>1.04</v>
      </c>
      <c r="H876" s="20">
        <f t="shared" ref="H876:H881" si="17">TRUNC(TRUNC(F876,8)*G876,2)</f>
        <v>1.04</v>
      </c>
    </row>
    <row r="877" spans="1:8" ht="21" customHeight="1">
      <c r="A877" s="17" t="s">
        <v>1152</v>
      </c>
      <c r="B877" s="18" t="s">
        <v>1153</v>
      </c>
      <c r="C877" s="81" t="s">
        <v>14</v>
      </c>
      <c r="D877" s="81"/>
      <c r="E877" s="17" t="s">
        <v>339</v>
      </c>
      <c r="F877" s="19">
        <v>1</v>
      </c>
      <c r="G877" s="20">
        <v>0.86</v>
      </c>
      <c r="H877" s="20">
        <f t="shared" si="17"/>
        <v>0.86</v>
      </c>
    </row>
    <row r="878" spans="1:8" ht="21" customHeight="1">
      <c r="A878" s="17" t="s">
        <v>774</v>
      </c>
      <c r="B878" s="18" t="s">
        <v>775</v>
      </c>
      <c r="C878" s="81" t="s">
        <v>14</v>
      </c>
      <c r="D878" s="81"/>
      <c r="E878" s="17" t="s">
        <v>339</v>
      </c>
      <c r="F878" s="19">
        <v>1</v>
      </c>
      <c r="G878" s="20">
        <v>1.34</v>
      </c>
      <c r="H878" s="20">
        <f t="shared" si="17"/>
        <v>1.34</v>
      </c>
    </row>
    <row r="879" spans="1:8" ht="29.1" customHeight="1">
      <c r="A879" s="17" t="s">
        <v>1154</v>
      </c>
      <c r="B879" s="18" t="s">
        <v>1155</v>
      </c>
      <c r="C879" s="81" t="s">
        <v>14</v>
      </c>
      <c r="D879" s="81"/>
      <c r="E879" s="17" t="s">
        <v>339</v>
      </c>
      <c r="F879" s="19">
        <v>1</v>
      </c>
      <c r="G879" s="20">
        <v>0.01</v>
      </c>
      <c r="H879" s="20">
        <f t="shared" si="17"/>
        <v>0.01</v>
      </c>
    </row>
    <row r="880" spans="1:8" ht="21" customHeight="1">
      <c r="A880" s="17" t="s">
        <v>778</v>
      </c>
      <c r="B880" s="18" t="s">
        <v>779</v>
      </c>
      <c r="C880" s="81" t="s">
        <v>14</v>
      </c>
      <c r="D880" s="81"/>
      <c r="E880" s="17" t="s">
        <v>339</v>
      </c>
      <c r="F880" s="19">
        <v>1</v>
      </c>
      <c r="G880" s="20">
        <v>0.01</v>
      </c>
      <c r="H880" s="20">
        <f t="shared" si="17"/>
        <v>0.01</v>
      </c>
    </row>
    <row r="881" spans="1:8" ht="21" customHeight="1">
      <c r="A881" s="17" t="s">
        <v>780</v>
      </c>
      <c r="B881" s="18" t="s">
        <v>781</v>
      </c>
      <c r="C881" s="81" t="s">
        <v>14</v>
      </c>
      <c r="D881" s="81"/>
      <c r="E881" s="17" t="s">
        <v>339</v>
      </c>
      <c r="F881" s="19">
        <v>1</v>
      </c>
      <c r="G881" s="20">
        <v>0.77</v>
      </c>
      <c r="H881" s="20">
        <f t="shared" si="17"/>
        <v>0.77</v>
      </c>
    </row>
    <row r="882" spans="1:8" ht="15" customHeight="1">
      <c r="A882" s="2"/>
      <c r="B882" s="2"/>
      <c r="C882" s="2"/>
      <c r="D882" s="2"/>
      <c r="E882" s="2"/>
      <c r="F882" s="77" t="s">
        <v>425</v>
      </c>
      <c r="G882" s="77"/>
      <c r="H882" s="21">
        <f>SUM(H876:H881)</f>
        <v>4.0299999999999994</v>
      </c>
    </row>
    <row r="883" spans="1:8" ht="15" customHeight="1">
      <c r="A883" s="76" t="s">
        <v>428</v>
      </c>
      <c r="B883" s="76"/>
      <c r="C883" s="80" t="s">
        <v>4</v>
      </c>
      <c r="D883" s="80"/>
      <c r="E883" s="16" t="s">
        <v>322</v>
      </c>
      <c r="F883" s="16" t="s">
        <v>323</v>
      </c>
      <c r="G883" s="16" t="s">
        <v>324</v>
      </c>
      <c r="H883" s="16" t="s">
        <v>325</v>
      </c>
    </row>
    <row r="884" spans="1:8" ht="21" customHeight="1">
      <c r="A884" s="17" t="s">
        <v>935</v>
      </c>
      <c r="B884" s="18" t="s">
        <v>936</v>
      </c>
      <c r="C884" s="81" t="s">
        <v>14</v>
      </c>
      <c r="D884" s="81"/>
      <c r="E884" s="17" t="s">
        <v>339</v>
      </c>
      <c r="F884" s="19">
        <v>1</v>
      </c>
      <c r="G884" s="20">
        <v>10.27</v>
      </c>
      <c r="H884" s="20">
        <f>TRUNC(TRUNC(F884,8)*G884,2)</f>
        <v>10.27</v>
      </c>
    </row>
    <row r="885" spans="1:8" ht="15" customHeight="1">
      <c r="A885" s="2"/>
      <c r="B885" s="2"/>
      <c r="C885" s="2"/>
      <c r="D885" s="2"/>
      <c r="E885" s="2"/>
      <c r="F885" s="77" t="s">
        <v>433</v>
      </c>
      <c r="G885" s="77"/>
      <c r="H885" s="21">
        <f>SUM(H884:H884)</f>
        <v>10.27</v>
      </c>
    </row>
    <row r="886" spans="1:8" ht="15" customHeight="1">
      <c r="A886" s="76" t="s">
        <v>343</v>
      </c>
      <c r="B886" s="76"/>
      <c r="C886" s="80" t="s">
        <v>4</v>
      </c>
      <c r="D886" s="80"/>
      <c r="E886" s="16" t="s">
        <v>322</v>
      </c>
      <c r="F886" s="16" t="s">
        <v>323</v>
      </c>
      <c r="G886" s="16" t="s">
        <v>324</v>
      </c>
      <c r="H886" s="16" t="s">
        <v>325</v>
      </c>
    </row>
    <row r="887" spans="1:8" ht="29.1" customHeight="1">
      <c r="A887" s="17" t="s">
        <v>1165</v>
      </c>
      <c r="B887" s="18" t="s">
        <v>1166</v>
      </c>
      <c r="C887" s="81" t="s">
        <v>14</v>
      </c>
      <c r="D887" s="81"/>
      <c r="E887" s="17" t="s">
        <v>339</v>
      </c>
      <c r="F887" s="19">
        <v>1</v>
      </c>
      <c r="G887" s="20">
        <v>0.09</v>
      </c>
      <c r="H887" s="20">
        <f>TRUNC(TRUNC(F887,8)*G887,2)</f>
        <v>0.09</v>
      </c>
    </row>
    <row r="888" spans="1:8" ht="15" customHeight="1">
      <c r="A888" s="2"/>
      <c r="B888" s="2"/>
      <c r="C888" s="2"/>
      <c r="D888" s="2"/>
      <c r="E888" s="2"/>
      <c r="F888" s="77" t="s">
        <v>346</v>
      </c>
      <c r="G888" s="77"/>
      <c r="H888" s="21">
        <f>SUM(H887:H887)</f>
        <v>0.09</v>
      </c>
    </row>
    <row r="889" spans="1:8" ht="15" customHeight="1">
      <c r="A889" s="2"/>
      <c r="B889" s="2"/>
      <c r="C889" s="2"/>
      <c r="D889" s="2"/>
      <c r="E889" s="2"/>
      <c r="F889" s="78" t="s">
        <v>347</v>
      </c>
      <c r="G889" s="78"/>
      <c r="H889" s="5">
        <f>SUM(H882,H885,H888)</f>
        <v>14.389999999999999</v>
      </c>
    </row>
    <row r="890" spans="1:8" ht="9.9499999999999993" customHeight="1">
      <c r="A890" s="2"/>
      <c r="B890" s="2"/>
      <c r="C890" s="2"/>
      <c r="D890" s="2"/>
      <c r="E890" s="2"/>
      <c r="F890" s="74"/>
      <c r="G890" s="74"/>
      <c r="H890" s="74"/>
    </row>
    <row r="891" spans="1:8" ht="20.100000000000001" customHeight="1">
      <c r="A891" s="75" t="s">
        <v>1167</v>
      </c>
      <c r="B891" s="75"/>
      <c r="C891" s="75"/>
      <c r="D891" s="75"/>
      <c r="E891" s="75"/>
      <c r="F891" s="75"/>
      <c r="G891" s="75"/>
      <c r="H891" s="75"/>
    </row>
    <row r="892" spans="1:8" ht="15" customHeight="1">
      <c r="A892" s="76" t="s">
        <v>419</v>
      </c>
      <c r="B892" s="76"/>
      <c r="C892" s="80" t="s">
        <v>4</v>
      </c>
      <c r="D892" s="80"/>
      <c r="E892" s="16" t="s">
        <v>322</v>
      </c>
      <c r="F892" s="16" t="s">
        <v>323</v>
      </c>
      <c r="G892" s="16" t="s">
        <v>324</v>
      </c>
      <c r="H892" s="16" t="s">
        <v>325</v>
      </c>
    </row>
    <row r="893" spans="1:8" ht="21" customHeight="1">
      <c r="A893" s="17" t="s">
        <v>770</v>
      </c>
      <c r="B893" s="18" t="s">
        <v>771</v>
      </c>
      <c r="C893" s="81" t="s">
        <v>14</v>
      </c>
      <c r="D893" s="81"/>
      <c r="E893" s="17" t="s">
        <v>339</v>
      </c>
      <c r="F893" s="19">
        <v>1</v>
      </c>
      <c r="G893" s="20">
        <v>1.04</v>
      </c>
      <c r="H893" s="20">
        <f t="shared" ref="H893:H898" si="18">TRUNC(TRUNC(F893,8)*G893,2)</f>
        <v>1.04</v>
      </c>
    </row>
    <row r="894" spans="1:8" ht="21" customHeight="1">
      <c r="A894" s="17" t="s">
        <v>796</v>
      </c>
      <c r="B894" s="18" t="s">
        <v>797</v>
      </c>
      <c r="C894" s="81" t="s">
        <v>14</v>
      </c>
      <c r="D894" s="81"/>
      <c r="E894" s="17" t="s">
        <v>339</v>
      </c>
      <c r="F894" s="19">
        <v>1</v>
      </c>
      <c r="G894" s="20">
        <v>1.24</v>
      </c>
      <c r="H894" s="20">
        <f t="shared" si="18"/>
        <v>1.24</v>
      </c>
    </row>
    <row r="895" spans="1:8" ht="21" customHeight="1">
      <c r="A895" s="17" t="s">
        <v>774</v>
      </c>
      <c r="B895" s="18" t="s">
        <v>775</v>
      </c>
      <c r="C895" s="81" t="s">
        <v>14</v>
      </c>
      <c r="D895" s="81"/>
      <c r="E895" s="17" t="s">
        <v>339</v>
      </c>
      <c r="F895" s="19">
        <v>1</v>
      </c>
      <c r="G895" s="20">
        <v>1.34</v>
      </c>
      <c r="H895" s="20">
        <f t="shared" si="18"/>
        <v>1.34</v>
      </c>
    </row>
    <row r="896" spans="1:8" ht="21" customHeight="1">
      <c r="A896" s="17" t="s">
        <v>798</v>
      </c>
      <c r="B896" s="18" t="s">
        <v>799</v>
      </c>
      <c r="C896" s="81" t="s">
        <v>14</v>
      </c>
      <c r="D896" s="81"/>
      <c r="E896" s="17" t="s">
        <v>339</v>
      </c>
      <c r="F896" s="19">
        <v>1</v>
      </c>
      <c r="G896" s="20">
        <v>0.82</v>
      </c>
      <c r="H896" s="20">
        <f t="shared" si="18"/>
        <v>0.82</v>
      </c>
    </row>
    <row r="897" spans="1:8" ht="21" customHeight="1">
      <c r="A897" s="17" t="s">
        <v>778</v>
      </c>
      <c r="B897" s="18" t="s">
        <v>779</v>
      </c>
      <c r="C897" s="81" t="s">
        <v>14</v>
      </c>
      <c r="D897" s="81"/>
      <c r="E897" s="17" t="s">
        <v>339</v>
      </c>
      <c r="F897" s="19">
        <v>1</v>
      </c>
      <c r="G897" s="20">
        <v>0.01</v>
      </c>
      <c r="H897" s="20">
        <f t="shared" si="18"/>
        <v>0.01</v>
      </c>
    </row>
    <row r="898" spans="1:8" ht="21" customHeight="1">
      <c r="A898" s="17" t="s">
        <v>780</v>
      </c>
      <c r="B898" s="18" t="s">
        <v>781</v>
      </c>
      <c r="C898" s="81" t="s">
        <v>14</v>
      </c>
      <c r="D898" s="81"/>
      <c r="E898" s="17" t="s">
        <v>339</v>
      </c>
      <c r="F898" s="19">
        <v>1</v>
      </c>
      <c r="G898" s="20">
        <v>0.77</v>
      </c>
      <c r="H898" s="20">
        <f t="shared" si="18"/>
        <v>0.77</v>
      </c>
    </row>
    <row r="899" spans="1:8" ht="15" customHeight="1">
      <c r="A899" s="2"/>
      <c r="B899" s="2"/>
      <c r="C899" s="2"/>
      <c r="D899" s="2"/>
      <c r="E899" s="2"/>
      <c r="F899" s="77" t="s">
        <v>425</v>
      </c>
      <c r="G899" s="77"/>
      <c r="H899" s="21">
        <f>SUM(H893:H898)</f>
        <v>5.2200000000000006</v>
      </c>
    </row>
    <row r="900" spans="1:8" ht="15" customHeight="1">
      <c r="A900" s="76" t="s">
        <v>428</v>
      </c>
      <c r="B900" s="76"/>
      <c r="C900" s="80" t="s">
        <v>4</v>
      </c>
      <c r="D900" s="80"/>
      <c r="E900" s="16" t="s">
        <v>322</v>
      </c>
      <c r="F900" s="16" t="s">
        <v>323</v>
      </c>
      <c r="G900" s="16" t="s">
        <v>324</v>
      </c>
      <c r="H900" s="16" t="s">
        <v>325</v>
      </c>
    </row>
    <row r="901" spans="1:8" ht="15" customHeight="1">
      <c r="A901" s="17" t="s">
        <v>938</v>
      </c>
      <c r="B901" s="18" t="s">
        <v>939</v>
      </c>
      <c r="C901" s="81" t="s">
        <v>14</v>
      </c>
      <c r="D901" s="81"/>
      <c r="E901" s="17" t="s">
        <v>339</v>
      </c>
      <c r="F901" s="19">
        <v>1</v>
      </c>
      <c r="G901" s="20">
        <v>16.32</v>
      </c>
      <c r="H901" s="20">
        <f>TRUNC(TRUNC(F901,8)*G901,2)</f>
        <v>16.32</v>
      </c>
    </row>
    <row r="902" spans="1:8" ht="15" customHeight="1">
      <c r="A902" s="2"/>
      <c r="B902" s="2"/>
      <c r="C902" s="2"/>
      <c r="D902" s="2"/>
      <c r="E902" s="2"/>
      <c r="F902" s="77" t="s">
        <v>433</v>
      </c>
      <c r="G902" s="77"/>
      <c r="H902" s="21">
        <f>SUM(H901:H901)</f>
        <v>16.32</v>
      </c>
    </row>
    <row r="903" spans="1:8" ht="15" customHeight="1">
      <c r="A903" s="76" t="s">
        <v>343</v>
      </c>
      <c r="B903" s="76"/>
      <c r="C903" s="80" t="s">
        <v>4</v>
      </c>
      <c r="D903" s="80"/>
      <c r="E903" s="16" t="s">
        <v>322</v>
      </c>
      <c r="F903" s="16" t="s">
        <v>323</v>
      </c>
      <c r="G903" s="16" t="s">
        <v>324</v>
      </c>
      <c r="H903" s="16" t="s">
        <v>325</v>
      </c>
    </row>
    <row r="904" spans="1:8" ht="21" customHeight="1">
      <c r="A904" s="17" t="s">
        <v>1168</v>
      </c>
      <c r="B904" s="18" t="s">
        <v>1169</v>
      </c>
      <c r="C904" s="81" t="s">
        <v>14</v>
      </c>
      <c r="D904" s="81"/>
      <c r="E904" s="17" t="s">
        <v>339</v>
      </c>
      <c r="F904" s="19">
        <v>1</v>
      </c>
      <c r="G904" s="20">
        <v>0.39</v>
      </c>
      <c r="H904" s="20">
        <f>TRUNC(TRUNC(F904,8)*G904,2)</f>
        <v>0.39</v>
      </c>
    </row>
    <row r="905" spans="1:8" ht="15" customHeight="1">
      <c r="A905" s="2"/>
      <c r="B905" s="2"/>
      <c r="C905" s="2"/>
      <c r="D905" s="2"/>
      <c r="E905" s="2"/>
      <c r="F905" s="77" t="s">
        <v>346</v>
      </c>
      <c r="G905" s="77"/>
      <c r="H905" s="21">
        <f>SUM(H904:H904)</f>
        <v>0.39</v>
      </c>
    </row>
    <row r="906" spans="1:8" ht="15" customHeight="1">
      <c r="A906" s="2"/>
      <c r="B906" s="2"/>
      <c r="C906" s="2"/>
      <c r="D906" s="2"/>
      <c r="E906" s="2"/>
      <c r="F906" s="78" t="s">
        <v>347</v>
      </c>
      <c r="G906" s="78"/>
      <c r="H906" s="5">
        <f>SUM(H899,H902,H905)</f>
        <v>21.93</v>
      </c>
    </row>
    <row r="907" spans="1:8" ht="9.9499999999999993" customHeight="1">
      <c r="A907" s="2"/>
      <c r="B907" s="2"/>
      <c r="C907" s="2"/>
      <c r="D907" s="2"/>
      <c r="E907" s="2"/>
      <c r="F907" s="74"/>
      <c r="G907" s="74"/>
      <c r="H907" s="74"/>
    </row>
    <row r="908" spans="1:8" ht="20.100000000000001" customHeight="1">
      <c r="A908" s="75" t="s">
        <v>1170</v>
      </c>
      <c r="B908" s="75"/>
      <c r="C908" s="75"/>
      <c r="D908" s="75"/>
      <c r="E908" s="75"/>
      <c r="F908" s="75"/>
      <c r="G908" s="75"/>
      <c r="H908" s="75"/>
    </row>
    <row r="909" spans="1:8" ht="15" customHeight="1">
      <c r="A909" s="76" t="s">
        <v>419</v>
      </c>
      <c r="B909" s="76"/>
      <c r="C909" s="80" t="s">
        <v>4</v>
      </c>
      <c r="D909" s="80"/>
      <c r="E909" s="16" t="s">
        <v>322</v>
      </c>
      <c r="F909" s="16" t="s">
        <v>323</v>
      </c>
      <c r="G909" s="16" t="s">
        <v>324</v>
      </c>
      <c r="H909" s="16" t="s">
        <v>325</v>
      </c>
    </row>
    <row r="910" spans="1:8" ht="21" customHeight="1">
      <c r="A910" s="17" t="s">
        <v>770</v>
      </c>
      <c r="B910" s="18" t="s">
        <v>771</v>
      </c>
      <c r="C910" s="81" t="s">
        <v>14</v>
      </c>
      <c r="D910" s="81"/>
      <c r="E910" s="17" t="s">
        <v>339</v>
      </c>
      <c r="F910" s="19">
        <v>1</v>
      </c>
      <c r="G910" s="20">
        <v>1.04</v>
      </c>
      <c r="H910" s="20">
        <f t="shared" ref="H910:H915" si="19">TRUNC(TRUNC(F910,8)*G910,2)</f>
        <v>1.04</v>
      </c>
    </row>
    <row r="911" spans="1:8" ht="21" customHeight="1">
      <c r="A911" s="17" t="s">
        <v>1171</v>
      </c>
      <c r="B911" s="18" t="s">
        <v>1172</v>
      </c>
      <c r="C911" s="81" t="s">
        <v>14</v>
      </c>
      <c r="D911" s="81"/>
      <c r="E911" s="17" t="s">
        <v>339</v>
      </c>
      <c r="F911" s="19">
        <v>1</v>
      </c>
      <c r="G911" s="20">
        <v>1.73</v>
      </c>
      <c r="H911" s="20">
        <f t="shared" si="19"/>
        <v>1.73</v>
      </c>
    </row>
    <row r="912" spans="1:8" ht="21" customHeight="1">
      <c r="A912" s="17" t="s">
        <v>774</v>
      </c>
      <c r="B912" s="18" t="s">
        <v>775</v>
      </c>
      <c r="C912" s="81" t="s">
        <v>14</v>
      </c>
      <c r="D912" s="81"/>
      <c r="E912" s="17" t="s">
        <v>339</v>
      </c>
      <c r="F912" s="19">
        <v>1</v>
      </c>
      <c r="G912" s="20">
        <v>1.34</v>
      </c>
      <c r="H912" s="20">
        <f t="shared" si="19"/>
        <v>1.34</v>
      </c>
    </row>
    <row r="913" spans="1:8" ht="21" customHeight="1">
      <c r="A913" s="17" t="s">
        <v>1173</v>
      </c>
      <c r="B913" s="18" t="s">
        <v>1174</v>
      </c>
      <c r="C913" s="81" t="s">
        <v>14</v>
      </c>
      <c r="D913" s="81"/>
      <c r="E913" s="17" t="s">
        <v>339</v>
      </c>
      <c r="F913" s="19">
        <v>1</v>
      </c>
      <c r="G913" s="20">
        <v>1.97</v>
      </c>
      <c r="H913" s="20">
        <f t="shared" si="19"/>
        <v>1.97</v>
      </c>
    </row>
    <row r="914" spans="1:8" ht="21" customHeight="1">
      <c r="A914" s="17" t="s">
        <v>778</v>
      </c>
      <c r="B914" s="18" t="s">
        <v>779</v>
      </c>
      <c r="C914" s="81" t="s">
        <v>14</v>
      </c>
      <c r="D914" s="81"/>
      <c r="E914" s="17" t="s">
        <v>339</v>
      </c>
      <c r="F914" s="19">
        <v>1</v>
      </c>
      <c r="G914" s="20">
        <v>0.01</v>
      </c>
      <c r="H914" s="20">
        <f t="shared" si="19"/>
        <v>0.01</v>
      </c>
    </row>
    <row r="915" spans="1:8" ht="21" customHeight="1">
      <c r="A915" s="17" t="s">
        <v>780</v>
      </c>
      <c r="B915" s="18" t="s">
        <v>781</v>
      </c>
      <c r="C915" s="81" t="s">
        <v>14</v>
      </c>
      <c r="D915" s="81"/>
      <c r="E915" s="17" t="s">
        <v>339</v>
      </c>
      <c r="F915" s="19">
        <v>1</v>
      </c>
      <c r="G915" s="20">
        <v>0.77</v>
      </c>
      <c r="H915" s="20">
        <f t="shared" si="19"/>
        <v>0.77</v>
      </c>
    </row>
    <row r="916" spans="1:8" ht="15" customHeight="1">
      <c r="A916" s="2"/>
      <c r="B916" s="2"/>
      <c r="C916" s="2"/>
      <c r="D916" s="2"/>
      <c r="E916" s="2"/>
      <c r="F916" s="77" t="s">
        <v>425</v>
      </c>
      <c r="G916" s="77"/>
      <c r="H916" s="21">
        <f>SUM(H910:H915)</f>
        <v>6.8599999999999994</v>
      </c>
    </row>
    <row r="917" spans="1:8" ht="15" customHeight="1">
      <c r="A917" s="76" t="s">
        <v>428</v>
      </c>
      <c r="B917" s="76"/>
      <c r="C917" s="80" t="s">
        <v>4</v>
      </c>
      <c r="D917" s="80"/>
      <c r="E917" s="16" t="s">
        <v>322</v>
      </c>
      <c r="F917" s="16" t="s">
        <v>323</v>
      </c>
      <c r="G917" s="16" t="s">
        <v>324</v>
      </c>
      <c r="H917" s="16" t="s">
        <v>325</v>
      </c>
    </row>
    <row r="918" spans="1:8" ht="15" customHeight="1">
      <c r="A918" s="17" t="s">
        <v>941</v>
      </c>
      <c r="B918" s="18" t="s">
        <v>942</v>
      </c>
      <c r="C918" s="81" t="s">
        <v>14</v>
      </c>
      <c r="D918" s="81"/>
      <c r="E918" s="17" t="s">
        <v>339</v>
      </c>
      <c r="F918" s="19">
        <v>1</v>
      </c>
      <c r="G918" s="20">
        <v>16.59</v>
      </c>
      <c r="H918" s="20">
        <f>TRUNC(TRUNC(F918,8)*G918,2)</f>
        <v>16.59</v>
      </c>
    </row>
    <row r="919" spans="1:8" ht="15" customHeight="1">
      <c r="A919" s="2"/>
      <c r="B919" s="2"/>
      <c r="C919" s="2"/>
      <c r="D919" s="2"/>
      <c r="E919" s="2"/>
      <c r="F919" s="77" t="s">
        <v>433</v>
      </c>
      <c r="G919" s="77"/>
      <c r="H919" s="21">
        <f>SUM(H918:H918)</f>
        <v>16.59</v>
      </c>
    </row>
    <row r="920" spans="1:8" ht="15" customHeight="1">
      <c r="A920" s="76" t="s">
        <v>343</v>
      </c>
      <c r="B920" s="76"/>
      <c r="C920" s="80" t="s">
        <v>4</v>
      </c>
      <c r="D920" s="80"/>
      <c r="E920" s="16" t="s">
        <v>322</v>
      </c>
      <c r="F920" s="16" t="s">
        <v>323</v>
      </c>
      <c r="G920" s="16" t="s">
        <v>324</v>
      </c>
      <c r="H920" s="16" t="s">
        <v>325</v>
      </c>
    </row>
    <row r="921" spans="1:8" ht="21" customHeight="1">
      <c r="A921" s="17" t="s">
        <v>1175</v>
      </c>
      <c r="B921" s="18" t="s">
        <v>1176</v>
      </c>
      <c r="C921" s="81" t="s">
        <v>14</v>
      </c>
      <c r="D921" s="81"/>
      <c r="E921" s="17" t="s">
        <v>339</v>
      </c>
      <c r="F921" s="19">
        <v>1</v>
      </c>
      <c r="G921" s="20">
        <v>0.28000000000000003</v>
      </c>
      <c r="H921" s="20">
        <f>TRUNC(TRUNC(F921,8)*G921,2)</f>
        <v>0.28000000000000003</v>
      </c>
    </row>
    <row r="922" spans="1:8" ht="15" customHeight="1">
      <c r="A922" s="2"/>
      <c r="B922" s="2"/>
      <c r="C922" s="2"/>
      <c r="D922" s="2"/>
      <c r="E922" s="2"/>
      <c r="F922" s="77" t="s">
        <v>346</v>
      </c>
      <c r="G922" s="77"/>
      <c r="H922" s="21">
        <f>SUM(H921:H921)</f>
        <v>0.28000000000000003</v>
      </c>
    </row>
    <row r="923" spans="1:8" ht="15" customHeight="1">
      <c r="A923" s="2"/>
      <c r="B923" s="2"/>
      <c r="C923" s="2"/>
      <c r="D923" s="2"/>
      <c r="E923" s="2"/>
      <c r="F923" s="78" t="s">
        <v>347</v>
      </c>
      <c r="G923" s="78"/>
      <c r="H923" s="5">
        <f>SUM(H916,H919,H922)</f>
        <v>23.73</v>
      </c>
    </row>
    <row r="924" spans="1:8" ht="9.9499999999999993" customHeight="1">
      <c r="A924" s="2"/>
      <c r="B924" s="2"/>
      <c r="C924" s="2"/>
      <c r="D924" s="2"/>
      <c r="E924" s="2"/>
      <c r="F924" s="74"/>
      <c r="G924" s="74"/>
      <c r="H924" s="74"/>
    </row>
    <row r="925" spans="1:8" ht="20.100000000000001" customHeight="1">
      <c r="A925" s="75" t="s">
        <v>1177</v>
      </c>
      <c r="B925" s="75"/>
      <c r="C925" s="75"/>
      <c r="D925" s="75"/>
      <c r="E925" s="75"/>
      <c r="F925" s="75"/>
      <c r="G925" s="75"/>
      <c r="H925" s="75"/>
    </row>
    <row r="926" spans="1:8" ht="15" customHeight="1">
      <c r="A926" s="76" t="s">
        <v>419</v>
      </c>
      <c r="B926" s="76"/>
      <c r="C926" s="80" t="s">
        <v>4</v>
      </c>
      <c r="D926" s="80"/>
      <c r="E926" s="16" t="s">
        <v>322</v>
      </c>
      <c r="F926" s="16" t="s">
        <v>323</v>
      </c>
      <c r="G926" s="16" t="s">
        <v>324</v>
      </c>
      <c r="H926" s="16" t="s">
        <v>325</v>
      </c>
    </row>
    <row r="927" spans="1:8" ht="21" customHeight="1">
      <c r="A927" s="17" t="s">
        <v>770</v>
      </c>
      <c r="B927" s="18" t="s">
        <v>771</v>
      </c>
      <c r="C927" s="81" t="s">
        <v>14</v>
      </c>
      <c r="D927" s="81"/>
      <c r="E927" s="17" t="s">
        <v>339</v>
      </c>
      <c r="F927" s="19">
        <v>1</v>
      </c>
      <c r="G927" s="20">
        <v>1.04</v>
      </c>
      <c r="H927" s="20">
        <f t="shared" ref="H927:H932" si="20">TRUNC(TRUNC(F927,8)*G927,2)</f>
        <v>1.04</v>
      </c>
    </row>
    <row r="928" spans="1:8" ht="21" customHeight="1">
      <c r="A928" s="17" t="s">
        <v>1171</v>
      </c>
      <c r="B928" s="18" t="s">
        <v>1172</v>
      </c>
      <c r="C928" s="81" t="s">
        <v>14</v>
      </c>
      <c r="D928" s="81"/>
      <c r="E928" s="17" t="s">
        <v>339</v>
      </c>
      <c r="F928" s="19">
        <v>1</v>
      </c>
      <c r="G928" s="20">
        <v>1.73</v>
      </c>
      <c r="H928" s="20">
        <f t="shared" si="20"/>
        <v>1.73</v>
      </c>
    </row>
    <row r="929" spans="1:8" ht="21" customHeight="1">
      <c r="A929" s="17" t="s">
        <v>774</v>
      </c>
      <c r="B929" s="18" t="s">
        <v>775</v>
      </c>
      <c r="C929" s="81" t="s">
        <v>14</v>
      </c>
      <c r="D929" s="81"/>
      <c r="E929" s="17" t="s">
        <v>339</v>
      </c>
      <c r="F929" s="19">
        <v>1</v>
      </c>
      <c r="G929" s="20">
        <v>1.34</v>
      </c>
      <c r="H929" s="20">
        <f t="shared" si="20"/>
        <v>1.34</v>
      </c>
    </row>
    <row r="930" spans="1:8" ht="21" customHeight="1">
      <c r="A930" s="17" t="s">
        <v>1173</v>
      </c>
      <c r="B930" s="18" t="s">
        <v>1174</v>
      </c>
      <c r="C930" s="81" t="s">
        <v>14</v>
      </c>
      <c r="D930" s="81"/>
      <c r="E930" s="17" t="s">
        <v>339</v>
      </c>
      <c r="F930" s="19">
        <v>1</v>
      </c>
      <c r="G930" s="20">
        <v>1.97</v>
      </c>
      <c r="H930" s="20">
        <f t="shared" si="20"/>
        <v>1.97</v>
      </c>
    </row>
    <row r="931" spans="1:8" ht="21" customHeight="1">
      <c r="A931" s="17" t="s">
        <v>778</v>
      </c>
      <c r="B931" s="18" t="s">
        <v>779</v>
      </c>
      <c r="C931" s="81" t="s">
        <v>14</v>
      </c>
      <c r="D931" s="81"/>
      <c r="E931" s="17" t="s">
        <v>339</v>
      </c>
      <c r="F931" s="19">
        <v>1</v>
      </c>
      <c r="G931" s="20">
        <v>0.01</v>
      </c>
      <c r="H931" s="20">
        <f t="shared" si="20"/>
        <v>0.01</v>
      </c>
    </row>
    <row r="932" spans="1:8" ht="21" customHeight="1">
      <c r="A932" s="17" t="s">
        <v>780</v>
      </c>
      <c r="B932" s="18" t="s">
        <v>781</v>
      </c>
      <c r="C932" s="81" t="s">
        <v>14</v>
      </c>
      <c r="D932" s="81"/>
      <c r="E932" s="17" t="s">
        <v>339</v>
      </c>
      <c r="F932" s="19">
        <v>1</v>
      </c>
      <c r="G932" s="20">
        <v>0.77</v>
      </c>
      <c r="H932" s="20">
        <f t="shared" si="20"/>
        <v>0.77</v>
      </c>
    </row>
    <row r="933" spans="1:8" ht="15" customHeight="1">
      <c r="A933" s="2"/>
      <c r="B933" s="2"/>
      <c r="C933" s="2"/>
      <c r="D933" s="2"/>
      <c r="E933" s="2"/>
      <c r="F933" s="77" t="s">
        <v>425</v>
      </c>
      <c r="G933" s="77"/>
      <c r="H933" s="21">
        <f>SUM(H927:H932)</f>
        <v>6.8599999999999994</v>
      </c>
    </row>
    <row r="934" spans="1:8" ht="15" customHeight="1">
      <c r="A934" s="76" t="s">
        <v>428</v>
      </c>
      <c r="B934" s="76"/>
      <c r="C934" s="80" t="s">
        <v>4</v>
      </c>
      <c r="D934" s="80"/>
      <c r="E934" s="16" t="s">
        <v>322</v>
      </c>
      <c r="F934" s="16" t="s">
        <v>323</v>
      </c>
      <c r="G934" s="16" t="s">
        <v>324</v>
      </c>
      <c r="H934" s="16" t="s">
        <v>325</v>
      </c>
    </row>
    <row r="935" spans="1:8" ht="15" customHeight="1">
      <c r="A935" s="17" t="s">
        <v>944</v>
      </c>
      <c r="B935" s="18" t="s">
        <v>945</v>
      </c>
      <c r="C935" s="81" t="s">
        <v>14</v>
      </c>
      <c r="D935" s="81"/>
      <c r="E935" s="17" t="s">
        <v>339</v>
      </c>
      <c r="F935" s="19">
        <v>1</v>
      </c>
      <c r="G935" s="20">
        <v>16.59</v>
      </c>
      <c r="H935" s="20">
        <f>TRUNC(TRUNC(F935,8)*G935,2)</f>
        <v>16.59</v>
      </c>
    </row>
    <row r="936" spans="1:8" ht="15" customHeight="1">
      <c r="A936" s="2"/>
      <c r="B936" s="2"/>
      <c r="C936" s="2"/>
      <c r="D936" s="2"/>
      <c r="E936" s="2"/>
      <c r="F936" s="77" t="s">
        <v>433</v>
      </c>
      <c r="G936" s="77"/>
      <c r="H936" s="21">
        <f>SUM(H935:H935)</f>
        <v>16.59</v>
      </c>
    </row>
    <row r="937" spans="1:8" ht="15" customHeight="1">
      <c r="A937" s="76" t="s">
        <v>343</v>
      </c>
      <c r="B937" s="76"/>
      <c r="C937" s="80" t="s">
        <v>4</v>
      </c>
      <c r="D937" s="80"/>
      <c r="E937" s="16" t="s">
        <v>322</v>
      </c>
      <c r="F937" s="16" t="s">
        <v>323</v>
      </c>
      <c r="G937" s="16" t="s">
        <v>324</v>
      </c>
      <c r="H937" s="16" t="s">
        <v>325</v>
      </c>
    </row>
    <row r="938" spans="1:8" ht="21" customHeight="1">
      <c r="A938" s="17" t="s">
        <v>1178</v>
      </c>
      <c r="B938" s="18" t="s">
        <v>1179</v>
      </c>
      <c r="C938" s="81" t="s">
        <v>14</v>
      </c>
      <c r="D938" s="81"/>
      <c r="E938" s="17" t="s">
        <v>339</v>
      </c>
      <c r="F938" s="19">
        <v>1</v>
      </c>
      <c r="G938" s="20">
        <v>0.28000000000000003</v>
      </c>
      <c r="H938" s="20">
        <f>TRUNC(TRUNC(F938,8)*G938,2)</f>
        <v>0.28000000000000003</v>
      </c>
    </row>
    <row r="939" spans="1:8" ht="15" customHeight="1">
      <c r="A939" s="2"/>
      <c r="B939" s="2"/>
      <c r="C939" s="2"/>
      <c r="D939" s="2"/>
      <c r="E939" s="2"/>
      <c r="F939" s="77" t="s">
        <v>346</v>
      </c>
      <c r="G939" s="77"/>
      <c r="H939" s="21">
        <f>SUM(H938:H938)</f>
        <v>0.28000000000000003</v>
      </c>
    </row>
    <row r="940" spans="1:8" ht="15" customHeight="1">
      <c r="A940" s="2"/>
      <c r="B940" s="2"/>
      <c r="C940" s="2"/>
      <c r="D940" s="2"/>
      <c r="E940" s="2"/>
      <c r="F940" s="78" t="s">
        <v>347</v>
      </c>
      <c r="G940" s="78"/>
      <c r="H940" s="5">
        <f>SUM(H933,H936,H939)</f>
        <v>23.73</v>
      </c>
    </row>
    <row r="941" spans="1:8" ht="9.9499999999999993" customHeight="1">
      <c r="A941" s="2"/>
      <c r="B941" s="2"/>
      <c r="C941" s="2"/>
      <c r="D941" s="2"/>
      <c r="E941" s="2"/>
      <c r="F941" s="74"/>
      <c r="G941" s="74"/>
      <c r="H941" s="74"/>
    </row>
    <row r="942" spans="1:8" ht="20.100000000000001" customHeight="1">
      <c r="A942" s="75" t="s">
        <v>1180</v>
      </c>
      <c r="B942" s="75"/>
      <c r="C942" s="75"/>
      <c r="D942" s="75"/>
      <c r="E942" s="75"/>
      <c r="F942" s="75"/>
      <c r="G942" s="75"/>
      <c r="H942" s="75"/>
    </row>
    <row r="943" spans="1:8" ht="15" customHeight="1">
      <c r="A943" s="76" t="s">
        <v>321</v>
      </c>
      <c r="B943" s="76"/>
      <c r="C943" s="80" t="s">
        <v>4</v>
      </c>
      <c r="D943" s="80"/>
      <c r="E943" s="16" t="s">
        <v>322</v>
      </c>
      <c r="F943" s="16" t="s">
        <v>323</v>
      </c>
      <c r="G943" s="16" t="s">
        <v>324</v>
      </c>
      <c r="H943" s="16" t="s">
        <v>325</v>
      </c>
    </row>
    <row r="944" spans="1:8" ht="15" customHeight="1">
      <c r="A944" s="17" t="s">
        <v>1181</v>
      </c>
      <c r="B944" s="18" t="s">
        <v>1182</v>
      </c>
      <c r="C944" s="81" t="s">
        <v>14</v>
      </c>
      <c r="D944" s="81"/>
      <c r="E944" s="17" t="s">
        <v>473</v>
      </c>
      <c r="F944" s="19">
        <v>0.32569999999999999</v>
      </c>
      <c r="G944" s="20">
        <v>35.51</v>
      </c>
      <c r="H944" s="20">
        <f>TRUNC(TRUNC(F944,8)*G944,2)</f>
        <v>11.56</v>
      </c>
    </row>
    <row r="945" spans="1:8" ht="15" customHeight="1">
      <c r="A945" s="2"/>
      <c r="B945" s="2"/>
      <c r="C945" s="2"/>
      <c r="D945" s="2"/>
      <c r="E945" s="2"/>
      <c r="F945" s="77" t="s">
        <v>335</v>
      </c>
      <c r="G945" s="77"/>
      <c r="H945" s="21">
        <f>SUM(H944:H944)</f>
        <v>11.56</v>
      </c>
    </row>
    <row r="946" spans="1:8" ht="15" customHeight="1">
      <c r="A946" s="76" t="s">
        <v>336</v>
      </c>
      <c r="B946" s="76"/>
      <c r="C946" s="80" t="s">
        <v>4</v>
      </c>
      <c r="D946" s="80"/>
      <c r="E946" s="16" t="s">
        <v>322</v>
      </c>
      <c r="F946" s="16" t="s">
        <v>323</v>
      </c>
      <c r="G946" s="16" t="s">
        <v>324</v>
      </c>
      <c r="H946" s="16" t="s">
        <v>325</v>
      </c>
    </row>
    <row r="947" spans="1:8" ht="15" customHeight="1">
      <c r="A947" s="17" t="s">
        <v>468</v>
      </c>
      <c r="B947" s="18" t="s">
        <v>469</v>
      </c>
      <c r="C947" s="81" t="s">
        <v>14</v>
      </c>
      <c r="D947" s="81"/>
      <c r="E947" s="17" t="s">
        <v>339</v>
      </c>
      <c r="F947" s="19">
        <v>0.45290000000000002</v>
      </c>
      <c r="G947" s="20">
        <v>23.73</v>
      </c>
      <c r="H947" s="20">
        <f>TRUNC(TRUNC(F947,8)*G947,2)</f>
        <v>10.74</v>
      </c>
    </row>
    <row r="948" spans="1:8" ht="18" customHeight="1">
      <c r="A948" s="2"/>
      <c r="B948" s="2"/>
      <c r="C948" s="2"/>
      <c r="D948" s="2"/>
      <c r="E948" s="2"/>
      <c r="F948" s="77" t="s">
        <v>342</v>
      </c>
      <c r="G948" s="77"/>
      <c r="H948" s="21">
        <f>SUM(H947:H947)</f>
        <v>10.74</v>
      </c>
    </row>
    <row r="949" spans="1:8" ht="15" customHeight="1">
      <c r="A949" s="2"/>
      <c r="B949" s="2"/>
      <c r="C949" s="2"/>
      <c r="D949" s="2"/>
      <c r="E949" s="2"/>
      <c r="F949" s="78" t="s">
        <v>347</v>
      </c>
      <c r="G949" s="78"/>
      <c r="H949" s="5">
        <f>SUM(H945,H948)</f>
        <v>22.3</v>
      </c>
    </row>
    <row r="950" spans="1:8" ht="9.9499999999999993" customHeight="1">
      <c r="A950" s="2"/>
      <c r="B950" s="2"/>
      <c r="C950" s="2"/>
      <c r="D950" s="2"/>
      <c r="E950" s="2"/>
      <c r="F950" s="74"/>
      <c r="G950" s="74"/>
      <c r="H950" s="74"/>
    </row>
    <row r="951" spans="1:8" ht="20.100000000000001" customHeight="1">
      <c r="A951" s="75" t="s">
        <v>1183</v>
      </c>
      <c r="B951" s="75"/>
      <c r="C951" s="75"/>
      <c r="D951" s="75"/>
      <c r="E951" s="75"/>
      <c r="F951" s="75"/>
      <c r="G951" s="75"/>
      <c r="H951" s="75"/>
    </row>
    <row r="952" spans="1:8" ht="15" customHeight="1">
      <c r="A952" s="76" t="s">
        <v>321</v>
      </c>
      <c r="B952" s="76"/>
      <c r="C952" s="80" t="s">
        <v>4</v>
      </c>
      <c r="D952" s="80"/>
      <c r="E952" s="16" t="s">
        <v>322</v>
      </c>
      <c r="F952" s="16" t="s">
        <v>323</v>
      </c>
      <c r="G952" s="16" t="s">
        <v>324</v>
      </c>
      <c r="H952" s="16" t="s">
        <v>325</v>
      </c>
    </row>
    <row r="953" spans="1:8" ht="29.1" customHeight="1">
      <c r="A953" s="17" t="s">
        <v>1184</v>
      </c>
      <c r="B953" s="18" t="s">
        <v>1185</v>
      </c>
      <c r="C953" s="81" t="s">
        <v>14</v>
      </c>
      <c r="D953" s="81"/>
      <c r="E953" s="17" t="s">
        <v>36</v>
      </c>
      <c r="F953" s="19">
        <v>3</v>
      </c>
      <c r="G953" s="20">
        <v>25.87</v>
      </c>
      <c r="H953" s="20">
        <f>TRUNC(TRUNC(F953,8)*G953,2)</f>
        <v>77.61</v>
      </c>
    </row>
    <row r="954" spans="1:8" ht="21" customHeight="1">
      <c r="A954" s="17" t="s">
        <v>1186</v>
      </c>
      <c r="B954" s="18" t="s">
        <v>1187</v>
      </c>
      <c r="C954" s="81" t="s">
        <v>14</v>
      </c>
      <c r="D954" s="81"/>
      <c r="E954" s="17" t="s">
        <v>36</v>
      </c>
      <c r="F954" s="19">
        <v>19.8</v>
      </c>
      <c r="G954" s="20">
        <v>0.09</v>
      </c>
      <c r="H954" s="20">
        <f>TRUNC(TRUNC(F954,8)*G954,2)</f>
        <v>1.78</v>
      </c>
    </row>
    <row r="955" spans="1:8" ht="38.1" customHeight="1">
      <c r="A955" s="17" t="s">
        <v>1188</v>
      </c>
      <c r="B955" s="18" t="s">
        <v>1189</v>
      </c>
      <c r="C955" s="81" t="s">
        <v>14</v>
      </c>
      <c r="D955" s="81"/>
      <c r="E955" s="17" t="s">
        <v>36</v>
      </c>
      <c r="F955" s="19">
        <v>1</v>
      </c>
      <c r="G955" s="20">
        <v>232.27</v>
      </c>
      <c r="H955" s="20">
        <f>TRUNC(TRUNC(F955,8)*G955,2)</f>
        <v>232.27</v>
      </c>
    </row>
    <row r="956" spans="1:8" ht="15" customHeight="1">
      <c r="A956" s="2"/>
      <c r="B956" s="2"/>
      <c r="C956" s="2"/>
      <c r="D956" s="2"/>
      <c r="E956" s="2"/>
      <c r="F956" s="77" t="s">
        <v>335</v>
      </c>
      <c r="G956" s="77"/>
      <c r="H956" s="21">
        <f>SUM(H953:H955)</f>
        <v>311.66000000000003</v>
      </c>
    </row>
    <row r="957" spans="1:8" ht="15" customHeight="1">
      <c r="A957" s="76" t="s">
        <v>336</v>
      </c>
      <c r="B957" s="76"/>
      <c r="C957" s="80" t="s">
        <v>4</v>
      </c>
      <c r="D957" s="80"/>
      <c r="E957" s="16" t="s">
        <v>322</v>
      </c>
      <c r="F957" s="16" t="s">
        <v>323</v>
      </c>
      <c r="G957" s="16" t="s">
        <v>324</v>
      </c>
      <c r="H957" s="16" t="s">
        <v>325</v>
      </c>
    </row>
    <row r="958" spans="1:8" ht="21" customHeight="1">
      <c r="A958" s="17" t="s">
        <v>388</v>
      </c>
      <c r="B958" s="18" t="s">
        <v>389</v>
      </c>
      <c r="C958" s="81" t="s">
        <v>14</v>
      </c>
      <c r="D958" s="81"/>
      <c r="E958" s="17" t="s">
        <v>339</v>
      </c>
      <c r="F958" s="19">
        <v>1.546</v>
      </c>
      <c r="G958" s="20">
        <v>20.75</v>
      </c>
      <c r="H958" s="20">
        <f>TRUNC(TRUNC(F958,8)*G958,2)</f>
        <v>32.07</v>
      </c>
    </row>
    <row r="959" spans="1:8" ht="15" customHeight="1">
      <c r="A959" s="17" t="s">
        <v>340</v>
      </c>
      <c r="B959" s="18" t="s">
        <v>341</v>
      </c>
      <c r="C959" s="81" t="s">
        <v>14</v>
      </c>
      <c r="D959" s="81"/>
      <c r="E959" s="17" t="s">
        <v>339</v>
      </c>
      <c r="F959" s="19">
        <v>0.77300000000000002</v>
      </c>
      <c r="G959" s="20">
        <v>17.309999999999999</v>
      </c>
      <c r="H959" s="20">
        <f>TRUNC(TRUNC(F959,8)*G959,2)</f>
        <v>13.38</v>
      </c>
    </row>
    <row r="960" spans="1:8" ht="18" customHeight="1">
      <c r="A960" s="2"/>
      <c r="B960" s="2"/>
      <c r="C960" s="2"/>
      <c r="D960" s="2"/>
      <c r="E960" s="2"/>
      <c r="F960" s="77" t="s">
        <v>342</v>
      </c>
      <c r="G960" s="77"/>
      <c r="H960" s="21">
        <f>SUM(H958:H959)</f>
        <v>45.45</v>
      </c>
    </row>
    <row r="961" spans="1:8" ht="15" customHeight="1">
      <c r="A961" s="2"/>
      <c r="B961" s="2"/>
      <c r="C961" s="2"/>
      <c r="D961" s="2"/>
      <c r="E961" s="2"/>
      <c r="F961" s="78" t="s">
        <v>347</v>
      </c>
      <c r="G961" s="78"/>
      <c r="H961" s="5">
        <f>SUM(H956,H960)</f>
        <v>357.11</v>
      </c>
    </row>
    <row r="962" spans="1:8" ht="9.9499999999999993" customHeight="1">
      <c r="A962" s="2"/>
      <c r="B962" s="2"/>
      <c r="C962" s="2"/>
      <c r="D962" s="2"/>
      <c r="E962" s="2"/>
      <c r="F962" s="74"/>
      <c r="G962" s="74"/>
      <c r="H962" s="74"/>
    </row>
    <row r="963" spans="1:8" ht="20.100000000000001" customHeight="1">
      <c r="A963" s="75" t="s">
        <v>1190</v>
      </c>
      <c r="B963" s="75"/>
      <c r="C963" s="75"/>
      <c r="D963" s="75"/>
      <c r="E963" s="75"/>
      <c r="F963" s="75"/>
      <c r="G963" s="75"/>
      <c r="H963" s="75"/>
    </row>
    <row r="964" spans="1:8" ht="15" customHeight="1">
      <c r="A964" s="76" t="s">
        <v>321</v>
      </c>
      <c r="B964" s="76"/>
      <c r="C964" s="80" t="s">
        <v>4</v>
      </c>
      <c r="D964" s="80"/>
      <c r="E964" s="16" t="s">
        <v>322</v>
      </c>
      <c r="F964" s="16" t="s">
        <v>323</v>
      </c>
      <c r="G964" s="16" t="s">
        <v>324</v>
      </c>
      <c r="H964" s="16" t="s">
        <v>325</v>
      </c>
    </row>
    <row r="965" spans="1:8" ht="29.1" customHeight="1">
      <c r="A965" s="17" t="s">
        <v>1184</v>
      </c>
      <c r="B965" s="18" t="s">
        <v>1185</v>
      </c>
      <c r="C965" s="81" t="s">
        <v>14</v>
      </c>
      <c r="D965" s="81"/>
      <c r="E965" s="17" t="s">
        <v>36</v>
      </c>
      <c r="F965" s="19">
        <v>3</v>
      </c>
      <c r="G965" s="20">
        <v>25.87</v>
      </c>
      <c r="H965" s="20">
        <f>TRUNC(TRUNC(F965,8)*G965,2)</f>
        <v>77.61</v>
      </c>
    </row>
    <row r="966" spans="1:8" ht="21" customHeight="1">
      <c r="A966" s="17" t="s">
        <v>1186</v>
      </c>
      <c r="B966" s="18" t="s">
        <v>1187</v>
      </c>
      <c r="C966" s="81" t="s">
        <v>14</v>
      </c>
      <c r="D966" s="81"/>
      <c r="E966" s="17" t="s">
        <v>36</v>
      </c>
      <c r="F966" s="19">
        <v>19.8</v>
      </c>
      <c r="G966" s="20">
        <v>0.09</v>
      </c>
      <c r="H966" s="20">
        <f>TRUNC(TRUNC(F966,8)*G966,2)</f>
        <v>1.78</v>
      </c>
    </row>
    <row r="967" spans="1:8" ht="38.1" customHeight="1">
      <c r="A967" s="17" t="s">
        <v>1191</v>
      </c>
      <c r="B967" s="18" t="s">
        <v>1192</v>
      </c>
      <c r="C967" s="81" t="s">
        <v>14</v>
      </c>
      <c r="D967" s="81"/>
      <c r="E967" s="17" t="s">
        <v>36</v>
      </c>
      <c r="F967" s="19">
        <v>1</v>
      </c>
      <c r="G967" s="20">
        <v>308.83</v>
      </c>
      <c r="H967" s="20">
        <f>TRUNC(TRUNC(F967,8)*G967,2)</f>
        <v>308.83</v>
      </c>
    </row>
    <row r="968" spans="1:8" ht="15" customHeight="1">
      <c r="A968" s="2"/>
      <c r="B968" s="2"/>
      <c r="C968" s="2"/>
      <c r="D968" s="2"/>
      <c r="E968" s="2"/>
      <c r="F968" s="77" t="s">
        <v>335</v>
      </c>
      <c r="G968" s="77"/>
      <c r="H968" s="21">
        <f>SUM(H965:H967)</f>
        <v>388.21999999999997</v>
      </c>
    </row>
    <row r="969" spans="1:8" ht="15" customHeight="1">
      <c r="A969" s="76" t="s">
        <v>336</v>
      </c>
      <c r="B969" s="76"/>
      <c r="C969" s="80" t="s">
        <v>4</v>
      </c>
      <c r="D969" s="80"/>
      <c r="E969" s="16" t="s">
        <v>322</v>
      </c>
      <c r="F969" s="16" t="s">
        <v>323</v>
      </c>
      <c r="G969" s="16" t="s">
        <v>324</v>
      </c>
      <c r="H969" s="16" t="s">
        <v>325</v>
      </c>
    </row>
    <row r="970" spans="1:8" ht="21" customHeight="1">
      <c r="A970" s="17" t="s">
        <v>388</v>
      </c>
      <c r="B970" s="18" t="s">
        <v>389</v>
      </c>
      <c r="C970" s="81" t="s">
        <v>14</v>
      </c>
      <c r="D970" s="81"/>
      <c r="E970" s="17" t="s">
        <v>339</v>
      </c>
      <c r="F970" s="19">
        <v>1.6779999999999999</v>
      </c>
      <c r="G970" s="20">
        <v>20.75</v>
      </c>
      <c r="H970" s="20">
        <f>TRUNC(TRUNC(F970,8)*G970,2)</f>
        <v>34.81</v>
      </c>
    </row>
    <row r="971" spans="1:8" ht="15" customHeight="1">
      <c r="A971" s="17" t="s">
        <v>340</v>
      </c>
      <c r="B971" s="18" t="s">
        <v>341</v>
      </c>
      <c r="C971" s="81" t="s">
        <v>14</v>
      </c>
      <c r="D971" s="81"/>
      <c r="E971" s="17" t="s">
        <v>339</v>
      </c>
      <c r="F971" s="19">
        <v>0.83899999999999997</v>
      </c>
      <c r="G971" s="20">
        <v>17.309999999999999</v>
      </c>
      <c r="H971" s="20">
        <f>TRUNC(TRUNC(F971,8)*G971,2)</f>
        <v>14.52</v>
      </c>
    </row>
    <row r="972" spans="1:8" ht="18" customHeight="1">
      <c r="A972" s="2"/>
      <c r="B972" s="2"/>
      <c r="C972" s="2"/>
      <c r="D972" s="2"/>
      <c r="E972" s="2"/>
      <c r="F972" s="77" t="s">
        <v>342</v>
      </c>
      <c r="G972" s="77"/>
      <c r="H972" s="21">
        <f>SUM(H970:H971)</f>
        <v>49.33</v>
      </c>
    </row>
    <row r="973" spans="1:8" ht="15" customHeight="1">
      <c r="A973" s="2"/>
      <c r="B973" s="2"/>
      <c r="C973" s="2"/>
      <c r="D973" s="2"/>
      <c r="E973" s="2"/>
      <c r="F973" s="78" t="s">
        <v>347</v>
      </c>
      <c r="G973" s="78"/>
      <c r="H973" s="5">
        <f>SUM(H968,H972)</f>
        <v>437.54999999999995</v>
      </c>
    </row>
    <row r="974" spans="1:8" ht="9.9499999999999993" customHeight="1">
      <c r="A974" s="2"/>
      <c r="B974" s="2"/>
      <c r="C974" s="2"/>
      <c r="D974" s="2"/>
      <c r="E974" s="2"/>
      <c r="F974" s="74"/>
      <c r="G974" s="74"/>
      <c r="H974" s="74"/>
    </row>
    <row r="975" spans="1:8" ht="20.100000000000001" customHeight="1">
      <c r="A975" s="75" t="s">
        <v>1193</v>
      </c>
      <c r="B975" s="75"/>
      <c r="C975" s="75"/>
      <c r="D975" s="75"/>
      <c r="E975" s="75"/>
      <c r="F975" s="75"/>
      <c r="G975" s="75"/>
      <c r="H975" s="75"/>
    </row>
    <row r="976" spans="1:8" ht="15" customHeight="1">
      <c r="A976" s="76" t="s">
        <v>419</v>
      </c>
      <c r="B976" s="76"/>
      <c r="C976" s="80" t="s">
        <v>4</v>
      </c>
      <c r="D976" s="80"/>
      <c r="E976" s="16" t="s">
        <v>322</v>
      </c>
      <c r="F976" s="16" t="s">
        <v>323</v>
      </c>
      <c r="G976" s="16" t="s">
        <v>324</v>
      </c>
      <c r="H976" s="16" t="s">
        <v>325</v>
      </c>
    </row>
    <row r="977" spans="1:8" ht="15" customHeight="1">
      <c r="A977" s="17" t="s">
        <v>816</v>
      </c>
      <c r="B977" s="18" t="s">
        <v>817</v>
      </c>
      <c r="C977" s="81" t="s">
        <v>24</v>
      </c>
      <c r="D977" s="81"/>
      <c r="E977" s="17" t="s">
        <v>422</v>
      </c>
      <c r="F977" s="19">
        <v>0.4</v>
      </c>
      <c r="G977" s="20">
        <v>3.9</v>
      </c>
      <c r="H977" s="20">
        <f>ROUND(ROUND(F977,8)*G977,2)</f>
        <v>1.56</v>
      </c>
    </row>
    <row r="978" spans="1:8" ht="15" customHeight="1">
      <c r="A978" s="17" t="s">
        <v>423</v>
      </c>
      <c r="B978" s="18" t="s">
        <v>424</v>
      </c>
      <c r="C978" s="81" t="s">
        <v>24</v>
      </c>
      <c r="D978" s="81"/>
      <c r="E978" s="17" t="s">
        <v>422</v>
      </c>
      <c r="F978" s="19">
        <v>0.2</v>
      </c>
      <c r="G978" s="20">
        <v>3.83</v>
      </c>
      <c r="H978" s="20">
        <f>ROUND(ROUND(F978,8)*G978,2)</f>
        <v>0.77</v>
      </c>
    </row>
    <row r="979" spans="1:8" ht="15" customHeight="1">
      <c r="A979" s="2"/>
      <c r="B979" s="2"/>
      <c r="C979" s="2"/>
      <c r="D979" s="2"/>
      <c r="E979" s="2"/>
      <c r="F979" s="77" t="s">
        <v>425</v>
      </c>
      <c r="G979" s="77"/>
      <c r="H979" s="21">
        <f>SUM(H977:H978)</f>
        <v>2.33</v>
      </c>
    </row>
    <row r="980" spans="1:8" ht="15" customHeight="1">
      <c r="A980" s="76" t="s">
        <v>321</v>
      </c>
      <c r="B980" s="76"/>
      <c r="C980" s="80" t="s">
        <v>4</v>
      </c>
      <c r="D980" s="80"/>
      <c r="E980" s="16" t="s">
        <v>322</v>
      </c>
      <c r="F980" s="16" t="s">
        <v>323</v>
      </c>
      <c r="G980" s="16" t="s">
        <v>324</v>
      </c>
      <c r="H980" s="16" t="s">
        <v>325</v>
      </c>
    </row>
    <row r="981" spans="1:8" ht="15" customHeight="1">
      <c r="A981" s="17" t="s">
        <v>1194</v>
      </c>
      <c r="B981" s="18" t="s">
        <v>1195</v>
      </c>
      <c r="C981" s="81" t="s">
        <v>24</v>
      </c>
      <c r="D981" s="81"/>
      <c r="E981" s="17" t="s">
        <v>820</v>
      </c>
      <c r="F981" s="19">
        <v>0.18</v>
      </c>
      <c r="G981" s="20">
        <v>20.7</v>
      </c>
      <c r="H981" s="20">
        <f>ROUND(ROUND(F981,8)*G981,2)</f>
        <v>3.73</v>
      </c>
    </row>
    <row r="982" spans="1:8" ht="15" customHeight="1">
      <c r="A982" s="2"/>
      <c r="B982" s="2"/>
      <c r="C982" s="2"/>
      <c r="D982" s="2"/>
      <c r="E982" s="2"/>
      <c r="F982" s="77" t="s">
        <v>335</v>
      </c>
      <c r="G982" s="77"/>
      <c r="H982" s="21">
        <f>SUM(H981:H981)</f>
        <v>3.73</v>
      </c>
    </row>
    <row r="983" spans="1:8" ht="15" customHeight="1">
      <c r="A983" s="76" t="s">
        <v>428</v>
      </c>
      <c r="B983" s="76"/>
      <c r="C983" s="80" t="s">
        <v>4</v>
      </c>
      <c r="D983" s="80"/>
      <c r="E983" s="16" t="s">
        <v>322</v>
      </c>
      <c r="F983" s="16" t="s">
        <v>323</v>
      </c>
      <c r="G983" s="16" t="s">
        <v>324</v>
      </c>
      <c r="H983" s="16" t="s">
        <v>325</v>
      </c>
    </row>
    <row r="984" spans="1:8" ht="15" customHeight="1">
      <c r="A984" s="17" t="s">
        <v>821</v>
      </c>
      <c r="B984" s="18" t="s">
        <v>822</v>
      </c>
      <c r="C984" s="81" t="s">
        <v>24</v>
      </c>
      <c r="D984" s="81"/>
      <c r="E984" s="17" t="s">
        <v>422</v>
      </c>
      <c r="F984" s="19">
        <v>0.4</v>
      </c>
      <c r="G984" s="20">
        <v>18.21</v>
      </c>
      <c r="H984" s="20">
        <f>ROUND(ROUND(F984,8)*G984,2)</f>
        <v>7.28</v>
      </c>
    </row>
    <row r="985" spans="1:8" ht="15" customHeight="1">
      <c r="A985" s="17" t="s">
        <v>431</v>
      </c>
      <c r="B985" s="18" t="s">
        <v>432</v>
      </c>
      <c r="C985" s="81" t="s">
        <v>24</v>
      </c>
      <c r="D985" s="81"/>
      <c r="E985" s="17" t="s">
        <v>422</v>
      </c>
      <c r="F985" s="19">
        <v>0.2</v>
      </c>
      <c r="G985" s="20">
        <v>13.65</v>
      </c>
      <c r="H985" s="20">
        <f>ROUND(ROUND(F985,8)*G985,2)</f>
        <v>2.73</v>
      </c>
    </row>
    <row r="986" spans="1:8" ht="15" customHeight="1">
      <c r="A986" s="2"/>
      <c r="B986" s="2"/>
      <c r="C986" s="2"/>
      <c r="D986" s="2"/>
      <c r="E986" s="2"/>
      <c r="F986" s="77" t="s">
        <v>433</v>
      </c>
      <c r="G986" s="77"/>
      <c r="H986" s="21">
        <f>SUM(H984:H985)</f>
        <v>10.01</v>
      </c>
    </row>
    <row r="987" spans="1:8" ht="15" customHeight="1">
      <c r="A987" s="2"/>
      <c r="B987" s="2"/>
      <c r="C987" s="2"/>
      <c r="D987" s="2"/>
      <c r="E987" s="2"/>
      <c r="F987" s="78" t="s">
        <v>347</v>
      </c>
      <c r="G987" s="78"/>
      <c r="H987" s="5">
        <f>SUM(H979,H982,H986)</f>
        <v>16.07</v>
      </c>
    </row>
    <row r="988" spans="1:8" ht="9.9499999999999993" customHeight="1">
      <c r="A988" s="2"/>
      <c r="B988" s="2"/>
      <c r="C988" s="2"/>
      <c r="D988" s="2"/>
      <c r="E988" s="2"/>
      <c r="F988" s="74"/>
      <c r="G988" s="74"/>
      <c r="H988" s="74"/>
    </row>
    <row r="989" spans="1:8" ht="20.100000000000001" customHeight="1">
      <c r="A989" s="75" t="s">
        <v>1196</v>
      </c>
      <c r="B989" s="75"/>
      <c r="C989" s="75"/>
      <c r="D989" s="75"/>
      <c r="E989" s="75"/>
      <c r="F989" s="75"/>
      <c r="G989" s="75"/>
      <c r="H989" s="75"/>
    </row>
    <row r="990" spans="1:8" ht="15" customHeight="1">
      <c r="A990" s="76" t="s">
        <v>419</v>
      </c>
      <c r="B990" s="76"/>
      <c r="C990" s="80" t="s">
        <v>4</v>
      </c>
      <c r="D990" s="80"/>
      <c r="E990" s="16" t="s">
        <v>322</v>
      </c>
      <c r="F990" s="16" t="s">
        <v>323</v>
      </c>
      <c r="G990" s="16" t="s">
        <v>324</v>
      </c>
      <c r="H990" s="16" t="s">
        <v>325</v>
      </c>
    </row>
    <row r="991" spans="1:8" ht="15" customHeight="1">
      <c r="A991" s="17" t="s">
        <v>816</v>
      </c>
      <c r="B991" s="18" t="s">
        <v>817</v>
      </c>
      <c r="C991" s="81" t="s">
        <v>24</v>
      </c>
      <c r="D991" s="81"/>
      <c r="E991" s="17" t="s">
        <v>422</v>
      </c>
      <c r="F991" s="19">
        <v>0.2</v>
      </c>
      <c r="G991" s="20">
        <v>3.9</v>
      </c>
      <c r="H991" s="20">
        <f>ROUND(ROUND(F991,8)*G991,2)</f>
        <v>0.78</v>
      </c>
    </row>
    <row r="992" spans="1:8" ht="15" customHeight="1">
      <c r="A992" s="17" t="s">
        <v>423</v>
      </c>
      <c r="B992" s="18" t="s">
        <v>424</v>
      </c>
      <c r="C992" s="81" t="s">
        <v>24</v>
      </c>
      <c r="D992" s="81"/>
      <c r="E992" s="17" t="s">
        <v>422</v>
      </c>
      <c r="F992" s="19">
        <v>0.2</v>
      </c>
      <c r="G992" s="20">
        <v>3.83</v>
      </c>
      <c r="H992" s="20">
        <f>ROUND(ROUND(F992,8)*G992,2)</f>
        <v>0.77</v>
      </c>
    </row>
    <row r="993" spans="1:8" ht="15" customHeight="1">
      <c r="A993" s="2"/>
      <c r="B993" s="2"/>
      <c r="C993" s="2"/>
      <c r="D993" s="2"/>
      <c r="E993" s="2"/>
      <c r="F993" s="77" t="s">
        <v>425</v>
      </c>
      <c r="G993" s="77"/>
      <c r="H993" s="21">
        <f>SUM(H991:H992)</f>
        <v>1.55</v>
      </c>
    </row>
    <row r="994" spans="1:8" ht="15" customHeight="1">
      <c r="A994" s="76" t="s">
        <v>321</v>
      </c>
      <c r="B994" s="76"/>
      <c r="C994" s="80" t="s">
        <v>4</v>
      </c>
      <c r="D994" s="80"/>
      <c r="E994" s="16" t="s">
        <v>322</v>
      </c>
      <c r="F994" s="16" t="s">
        <v>323</v>
      </c>
      <c r="G994" s="16" t="s">
        <v>324</v>
      </c>
      <c r="H994" s="16" t="s">
        <v>325</v>
      </c>
    </row>
    <row r="995" spans="1:8" ht="15" customHeight="1">
      <c r="A995" s="17" t="s">
        <v>1197</v>
      </c>
      <c r="B995" s="18" t="s">
        <v>1198</v>
      </c>
      <c r="C995" s="81" t="s">
        <v>24</v>
      </c>
      <c r="D995" s="81"/>
      <c r="E995" s="17" t="s">
        <v>820</v>
      </c>
      <c r="F995" s="19">
        <v>7.1999999999999995E-2</v>
      </c>
      <c r="G995" s="20">
        <v>9.34</v>
      </c>
      <c r="H995" s="20">
        <f>ROUND(ROUND(F995,8)*G995,2)</f>
        <v>0.67</v>
      </c>
    </row>
    <row r="996" spans="1:8" ht="15" customHeight="1">
      <c r="A996" s="2"/>
      <c r="B996" s="2"/>
      <c r="C996" s="2"/>
      <c r="D996" s="2"/>
      <c r="E996" s="2"/>
      <c r="F996" s="77" t="s">
        <v>335</v>
      </c>
      <c r="G996" s="77"/>
      <c r="H996" s="21">
        <f>SUM(H995:H995)</f>
        <v>0.67</v>
      </c>
    </row>
    <row r="997" spans="1:8" ht="15" customHeight="1">
      <c r="A997" s="76" t="s">
        <v>428</v>
      </c>
      <c r="B997" s="76"/>
      <c r="C997" s="80" t="s">
        <v>4</v>
      </c>
      <c r="D997" s="80"/>
      <c r="E997" s="16" t="s">
        <v>322</v>
      </c>
      <c r="F997" s="16" t="s">
        <v>323</v>
      </c>
      <c r="G997" s="16" t="s">
        <v>324</v>
      </c>
      <c r="H997" s="16" t="s">
        <v>325</v>
      </c>
    </row>
    <row r="998" spans="1:8" ht="15" customHeight="1">
      <c r="A998" s="17" t="s">
        <v>821</v>
      </c>
      <c r="B998" s="18" t="s">
        <v>822</v>
      </c>
      <c r="C998" s="81" t="s">
        <v>24</v>
      </c>
      <c r="D998" s="81"/>
      <c r="E998" s="17" t="s">
        <v>422</v>
      </c>
      <c r="F998" s="19">
        <v>0.2</v>
      </c>
      <c r="G998" s="20">
        <v>18.21</v>
      </c>
      <c r="H998" s="20">
        <f>ROUND(ROUND(F998,8)*G998,2)</f>
        <v>3.64</v>
      </c>
    </row>
    <row r="999" spans="1:8" ht="15" customHeight="1">
      <c r="A999" s="17" t="s">
        <v>431</v>
      </c>
      <c r="B999" s="18" t="s">
        <v>432</v>
      </c>
      <c r="C999" s="81" t="s">
        <v>24</v>
      </c>
      <c r="D999" s="81"/>
      <c r="E999" s="17" t="s">
        <v>422</v>
      </c>
      <c r="F999" s="19">
        <v>0.2</v>
      </c>
      <c r="G999" s="20">
        <v>13.65</v>
      </c>
      <c r="H999" s="20">
        <f>ROUND(ROUND(F999,8)*G999,2)</f>
        <v>2.73</v>
      </c>
    </row>
    <row r="1000" spans="1:8" ht="15" customHeight="1">
      <c r="A1000" s="2"/>
      <c r="B1000" s="2"/>
      <c r="C1000" s="2"/>
      <c r="D1000" s="2"/>
      <c r="E1000" s="2"/>
      <c r="F1000" s="77" t="s">
        <v>433</v>
      </c>
      <c r="G1000" s="77"/>
      <c r="H1000" s="21">
        <f>SUM(H998:H999)</f>
        <v>6.37</v>
      </c>
    </row>
    <row r="1001" spans="1:8" ht="15" customHeight="1">
      <c r="A1001" s="2"/>
      <c r="B1001" s="2"/>
      <c r="C1001" s="2"/>
      <c r="D1001" s="2"/>
      <c r="E1001" s="2"/>
      <c r="F1001" s="78" t="s">
        <v>347</v>
      </c>
      <c r="G1001" s="78"/>
      <c r="H1001" s="5">
        <f>SUM(H993,H996,H1000)</f>
        <v>8.59</v>
      </c>
    </row>
    <row r="1002" spans="1:8" ht="9.9499999999999993" customHeight="1">
      <c r="A1002" s="2"/>
      <c r="B1002" s="2"/>
      <c r="C1002" s="2"/>
      <c r="D1002" s="2"/>
      <c r="E1002" s="2"/>
      <c r="F1002" s="74"/>
      <c r="G1002" s="74"/>
      <c r="H1002" s="74"/>
    </row>
    <row r="1003" spans="1:8" ht="20.100000000000001" customHeight="1">
      <c r="A1003" s="75" t="s">
        <v>1199</v>
      </c>
      <c r="B1003" s="75"/>
      <c r="C1003" s="75"/>
      <c r="D1003" s="75"/>
      <c r="E1003" s="75"/>
      <c r="F1003" s="75"/>
      <c r="G1003" s="75"/>
      <c r="H1003" s="75"/>
    </row>
    <row r="1004" spans="1:8" ht="15" customHeight="1">
      <c r="A1004" s="76" t="s">
        <v>419</v>
      </c>
      <c r="B1004" s="76"/>
      <c r="C1004" s="80" t="s">
        <v>4</v>
      </c>
      <c r="D1004" s="80"/>
      <c r="E1004" s="16" t="s">
        <v>322</v>
      </c>
      <c r="F1004" s="16" t="s">
        <v>323</v>
      </c>
      <c r="G1004" s="16" t="s">
        <v>324</v>
      </c>
      <c r="H1004" s="16" t="s">
        <v>325</v>
      </c>
    </row>
    <row r="1005" spans="1:8" ht="15" customHeight="1">
      <c r="A1005" s="17" t="s">
        <v>816</v>
      </c>
      <c r="B1005" s="18" t="s">
        <v>817</v>
      </c>
      <c r="C1005" s="81" t="s">
        <v>24</v>
      </c>
      <c r="D1005" s="81"/>
      <c r="E1005" s="17" t="s">
        <v>422</v>
      </c>
      <c r="F1005" s="19">
        <v>0.2</v>
      </c>
      <c r="G1005" s="20">
        <v>3.9</v>
      </c>
      <c r="H1005" s="20">
        <f>ROUND(ROUND(F1005,8)*G1005,2)</f>
        <v>0.78</v>
      </c>
    </row>
    <row r="1006" spans="1:8" ht="15" customHeight="1">
      <c r="A1006" s="17" t="s">
        <v>423</v>
      </c>
      <c r="B1006" s="18" t="s">
        <v>424</v>
      </c>
      <c r="C1006" s="81" t="s">
        <v>24</v>
      </c>
      <c r="D1006" s="81"/>
      <c r="E1006" s="17" t="s">
        <v>422</v>
      </c>
      <c r="F1006" s="19">
        <v>0.1</v>
      </c>
      <c r="G1006" s="20">
        <v>3.83</v>
      </c>
      <c r="H1006" s="20">
        <f>ROUND(ROUND(F1006,8)*G1006,2)</f>
        <v>0.38</v>
      </c>
    </row>
    <row r="1007" spans="1:8" ht="15" customHeight="1">
      <c r="A1007" s="2"/>
      <c r="B1007" s="2"/>
      <c r="C1007" s="2"/>
      <c r="D1007" s="2"/>
      <c r="E1007" s="2"/>
      <c r="F1007" s="77" t="s">
        <v>425</v>
      </c>
      <c r="G1007" s="77"/>
      <c r="H1007" s="21">
        <f>SUM(H1005:H1006)</f>
        <v>1.1600000000000001</v>
      </c>
    </row>
    <row r="1008" spans="1:8" ht="15" customHeight="1">
      <c r="A1008" s="76" t="s">
        <v>321</v>
      </c>
      <c r="B1008" s="76"/>
      <c r="C1008" s="80" t="s">
        <v>4</v>
      </c>
      <c r="D1008" s="80"/>
      <c r="E1008" s="16" t="s">
        <v>322</v>
      </c>
      <c r="F1008" s="16" t="s">
        <v>323</v>
      </c>
      <c r="G1008" s="16" t="s">
        <v>324</v>
      </c>
      <c r="H1008" s="16" t="s">
        <v>325</v>
      </c>
    </row>
    <row r="1009" spans="1:8" ht="15" customHeight="1">
      <c r="A1009" s="17" t="s">
        <v>1200</v>
      </c>
      <c r="B1009" s="18" t="s">
        <v>1201</v>
      </c>
      <c r="C1009" s="81" t="s">
        <v>24</v>
      </c>
      <c r="D1009" s="81"/>
      <c r="E1009" s="17" t="s">
        <v>820</v>
      </c>
      <c r="F1009" s="19">
        <v>0.2</v>
      </c>
      <c r="G1009" s="20">
        <v>7.67</v>
      </c>
      <c r="H1009" s="20">
        <f>ROUND(ROUND(F1009,8)*G1009,2)</f>
        <v>1.53</v>
      </c>
    </row>
    <row r="1010" spans="1:8" ht="21" customHeight="1">
      <c r="A1010" s="17" t="s">
        <v>1202</v>
      </c>
      <c r="B1010" s="18" t="s">
        <v>1203</v>
      </c>
      <c r="C1010" s="81" t="s">
        <v>24</v>
      </c>
      <c r="D1010" s="81"/>
      <c r="E1010" s="17" t="s">
        <v>78</v>
      </c>
      <c r="F1010" s="19">
        <v>0.5</v>
      </c>
      <c r="G1010" s="20">
        <v>0.9</v>
      </c>
      <c r="H1010" s="20">
        <f>ROUND(ROUND(F1010,8)*G1010,2)</f>
        <v>0.45</v>
      </c>
    </row>
    <row r="1011" spans="1:8" ht="15" customHeight="1">
      <c r="A1011" s="2"/>
      <c r="B1011" s="2"/>
      <c r="C1011" s="2"/>
      <c r="D1011" s="2"/>
      <c r="E1011" s="2"/>
      <c r="F1011" s="77" t="s">
        <v>335</v>
      </c>
      <c r="G1011" s="77"/>
      <c r="H1011" s="21">
        <f>SUM(H1009:H1010)</f>
        <v>1.98</v>
      </c>
    </row>
    <row r="1012" spans="1:8" ht="15" customHeight="1">
      <c r="A1012" s="76" t="s">
        <v>428</v>
      </c>
      <c r="B1012" s="76"/>
      <c r="C1012" s="80" t="s">
        <v>4</v>
      </c>
      <c r="D1012" s="80"/>
      <c r="E1012" s="16" t="s">
        <v>322</v>
      </c>
      <c r="F1012" s="16" t="s">
        <v>323</v>
      </c>
      <c r="G1012" s="16" t="s">
        <v>324</v>
      </c>
      <c r="H1012" s="16" t="s">
        <v>325</v>
      </c>
    </row>
    <row r="1013" spans="1:8" ht="15" customHeight="1">
      <c r="A1013" s="17" t="s">
        <v>821</v>
      </c>
      <c r="B1013" s="18" t="s">
        <v>822</v>
      </c>
      <c r="C1013" s="81" t="s">
        <v>24</v>
      </c>
      <c r="D1013" s="81"/>
      <c r="E1013" s="17" t="s">
        <v>422</v>
      </c>
      <c r="F1013" s="19">
        <v>0.2</v>
      </c>
      <c r="G1013" s="20">
        <v>18.21</v>
      </c>
      <c r="H1013" s="20">
        <f>ROUND(ROUND(F1013,8)*G1013,2)</f>
        <v>3.64</v>
      </c>
    </row>
    <row r="1014" spans="1:8" ht="15" customHeight="1">
      <c r="A1014" s="17" t="s">
        <v>431</v>
      </c>
      <c r="B1014" s="18" t="s">
        <v>432</v>
      </c>
      <c r="C1014" s="81" t="s">
        <v>24</v>
      </c>
      <c r="D1014" s="81"/>
      <c r="E1014" s="17" t="s">
        <v>422</v>
      </c>
      <c r="F1014" s="19">
        <v>0.1</v>
      </c>
      <c r="G1014" s="20">
        <v>13.65</v>
      </c>
      <c r="H1014" s="20">
        <f>ROUND(ROUND(F1014,8)*G1014,2)</f>
        <v>1.37</v>
      </c>
    </row>
    <row r="1015" spans="1:8" ht="15" customHeight="1">
      <c r="A1015" s="2"/>
      <c r="B1015" s="2"/>
      <c r="C1015" s="2"/>
      <c r="D1015" s="2"/>
      <c r="E1015" s="2"/>
      <c r="F1015" s="77" t="s">
        <v>433</v>
      </c>
      <c r="G1015" s="77"/>
      <c r="H1015" s="21">
        <f>SUM(H1013:H1014)</f>
        <v>5.01</v>
      </c>
    </row>
    <row r="1016" spans="1:8" ht="15" customHeight="1">
      <c r="A1016" s="2"/>
      <c r="B1016" s="2"/>
      <c r="C1016" s="2"/>
      <c r="D1016" s="2"/>
      <c r="E1016" s="2"/>
      <c r="F1016" s="78" t="s">
        <v>347</v>
      </c>
      <c r="G1016" s="78"/>
      <c r="H1016" s="5">
        <f>SUM(H1007,H1011,H1015)</f>
        <v>8.15</v>
      </c>
    </row>
    <row r="1017" spans="1:8" ht="9.9499999999999993" customHeight="1">
      <c r="A1017" s="2"/>
      <c r="B1017" s="2"/>
      <c r="C1017" s="2"/>
      <c r="D1017" s="2"/>
      <c r="E1017" s="2"/>
      <c r="F1017" s="74"/>
      <c r="G1017" s="74"/>
      <c r="H1017" s="74"/>
    </row>
    <row r="1018" spans="1:8" ht="20.100000000000001" customHeight="1">
      <c r="A1018" s="75" t="s">
        <v>1204</v>
      </c>
      <c r="B1018" s="75"/>
      <c r="C1018" s="75"/>
      <c r="D1018" s="75"/>
      <c r="E1018" s="75"/>
      <c r="F1018" s="75"/>
      <c r="G1018" s="75"/>
      <c r="H1018" s="75"/>
    </row>
    <row r="1019" spans="1:8" ht="15" customHeight="1">
      <c r="A1019" s="76" t="s">
        <v>419</v>
      </c>
      <c r="B1019" s="76"/>
      <c r="C1019" s="80" t="s">
        <v>4</v>
      </c>
      <c r="D1019" s="80"/>
      <c r="E1019" s="16" t="s">
        <v>322</v>
      </c>
      <c r="F1019" s="16" t="s">
        <v>323</v>
      </c>
      <c r="G1019" s="16" t="s">
        <v>324</v>
      </c>
      <c r="H1019" s="16" t="s">
        <v>325</v>
      </c>
    </row>
    <row r="1020" spans="1:8" ht="15" customHeight="1">
      <c r="A1020" s="17" t="s">
        <v>420</v>
      </c>
      <c r="B1020" s="18" t="s">
        <v>421</v>
      </c>
      <c r="C1020" s="81" t="s">
        <v>24</v>
      </c>
      <c r="D1020" s="81"/>
      <c r="E1020" s="17" t="s">
        <v>422</v>
      </c>
      <c r="F1020" s="19">
        <v>0.6</v>
      </c>
      <c r="G1020" s="20">
        <v>3.73</v>
      </c>
      <c r="H1020" s="20">
        <f>ROUND(ROUND(F1020,8)*G1020,2)</f>
        <v>2.2400000000000002</v>
      </c>
    </row>
    <row r="1021" spans="1:8" ht="15" customHeight="1">
      <c r="A1021" s="17" t="s">
        <v>423</v>
      </c>
      <c r="B1021" s="18" t="s">
        <v>424</v>
      </c>
      <c r="C1021" s="81" t="s">
        <v>24</v>
      </c>
      <c r="D1021" s="81"/>
      <c r="E1021" s="17" t="s">
        <v>422</v>
      </c>
      <c r="F1021" s="19">
        <v>0.6</v>
      </c>
      <c r="G1021" s="20">
        <v>3.83</v>
      </c>
      <c r="H1021" s="20">
        <f>ROUND(ROUND(F1021,8)*G1021,2)</f>
        <v>2.2999999999999998</v>
      </c>
    </row>
    <row r="1022" spans="1:8" ht="15" customHeight="1">
      <c r="A1022" s="2"/>
      <c r="B1022" s="2"/>
      <c r="C1022" s="2"/>
      <c r="D1022" s="2"/>
      <c r="E1022" s="2"/>
      <c r="F1022" s="77" t="s">
        <v>425</v>
      </c>
      <c r="G1022" s="77"/>
      <c r="H1022" s="21">
        <f>SUM(H1020:H1021)</f>
        <v>4.54</v>
      </c>
    </row>
    <row r="1023" spans="1:8" ht="15" customHeight="1">
      <c r="A1023" s="76" t="s">
        <v>428</v>
      </c>
      <c r="B1023" s="76"/>
      <c r="C1023" s="80" t="s">
        <v>4</v>
      </c>
      <c r="D1023" s="80"/>
      <c r="E1023" s="16" t="s">
        <v>322</v>
      </c>
      <c r="F1023" s="16" t="s">
        <v>323</v>
      </c>
      <c r="G1023" s="16" t="s">
        <v>324</v>
      </c>
      <c r="H1023" s="16" t="s">
        <v>325</v>
      </c>
    </row>
    <row r="1024" spans="1:8" ht="15" customHeight="1">
      <c r="A1024" s="17" t="s">
        <v>429</v>
      </c>
      <c r="B1024" s="18" t="s">
        <v>430</v>
      </c>
      <c r="C1024" s="81" t="s">
        <v>24</v>
      </c>
      <c r="D1024" s="81"/>
      <c r="E1024" s="17" t="s">
        <v>422</v>
      </c>
      <c r="F1024" s="19">
        <v>0.6</v>
      </c>
      <c r="G1024" s="20">
        <v>18.21</v>
      </c>
      <c r="H1024" s="20">
        <f>ROUND(ROUND(F1024,8)*G1024,2)</f>
        <v>10.93</v>
      </c>
    </row>
    <row r="1025" spans="1:8" ht="15" customHeight="1">
      <c r="A1025" s="17" t="s">
        <v>431</v>
      </c>
      <c r="B1025" s="18" t="s">
        <v>432</v>
      </c>
      <c r="C1025" s="81" t="s">
        <v>24</v>
      </c>
      <c r="D1025" s="81"/>
      <c r="E1025" s="17" t="s">
        <v>422</v>
      </c>
      <c r="F1025" s="19">
        <v>0.6</v>
      </c>
      <c r="G1025" s="20">
        <v>13.65</v>
      </c>
      <c r="H1025" s="20">
        <f>ROUND(ROUND(F1025,8)*G1025,2)</f>
        <v>8.19</v>
      </c>
    </row>
    <row r="1026" spans="1:8" ht="15" customHeight="1">
      <c r="A1026" s="2"/>
      <c r="B1026" s="2"/>
      <c r="C1026" s="2"/>
      <c r="D1026" s="2"/>
      <c r="E1026" s="2"/>
      <c r="F1026" s="77" t="s">
        <v>433</v>
      </c>
      <c r="G1026" s="77"/>
      <c r="H1026" s="21">
        <f>SUM(H1024:H1025)</f>
        <v>19.119999999999997</v>
      </c>
    </row>
    <row r="1027" spans="1:8" ht="15" customHeight="1">
      <c r="A1027" s="76" t="s">
        <v>343</v>
      </c>
      <c r="B1027" s="76"/>
      <c r="C1027" s="80" t="s">
        <v>4</v>
      </c>
      <c r="D1027" s="80"/>
      <c r="E1027" s="16" t="s">
        <v>322</v>
      </c>
      <c r="F1027" s="16" t="s">
        <v>323</v>
      </c>
      <c r="G1027" s="16" t="s">
        <v>324</v>
      </c>
      <c r="H1027" s="16" t="s">
        <v>325</v>
      </c>
    </row>
    <row r="1028" spans="1:8" ht="38.1" customHeight="1">
      <c r="A1028" s="17" t="s">
        <v>1205</v>
      </c>
      <c r="B1028" s="18" t="s">
        <v>1206</v>
      </c>
      <c r="C1028" s="81" t="s">
        <v>24</v>
      </c>
      <c r="D1028" s="81"/>
      <c r="E1028" s="17" t="s">
        <v>357</v>
      </c>
      <c r="F1028" s="19">
        <v>0.02</v>
      </c>
      <c r="G1028" s="20">
        <v>697.58</v>
      </c>
      <c r="H1028" s="20">
        <f>ROUND(ROUND(F1028,8)*G1028,2)</f>
        <v>13.95</v>
      </c>
    </row>
    <row r="1029" spans="1:8" ht="15" customHeight="1">
      <c r="A1029" s="2"/>
      <c r="B1029" s="2"/>
      <c r="C1029" s="2"/>
      <c r="D1029" s="2"/>
      <c r="E1029" s="2"/>
      <c r="F1029" s="77" t="s">
        <v>346</v>
      </c>
      <c r="G1029" s="77"/>
      <c r="H1029" s="21">
        <f>SUM(H1028:H1028)</f>
        <v>13.95</v>
      </c>
    </row>
    <row r="1030" spans="1:8" ht="15" customHeight="1">
      <c r="A1030" s="2"/>
      <c r="B1030" s="2"/>
      <c r="C1030" s="2"/>
      <c r="D1030" s="2"/>
      <c r="E1030" s="2"/>
      <c r="F1030" s="78" t="s">
        <v>347</v>
      </c>
      <c r="G1030" s="78"/>
      <c r="H1030" s="5">
        <f>SUM(H1022,H1026,H1029)</f>
        <v>37.61</v>
      </c>
    </row>
    <row r="1031" spans="1:8" ht="9.9499999999999993" customHeight="1">
      <c r="A1031" s="2"/>
      <c r="B1031" s="2"/>
      <c r="C1031" s="2"/>
      <c r="D1031" s="2"/>
      <c r="E1031" s="2"/>
      <c r="F1031" s="74"/>
      <c r="G1031" s="74"/>
      <c r="H1031" s="74"/>
    </row>
    <row r="1032" spans="1:8" ht="20.100000000000001" customHeight="1">
      <c r="A1032" s="75" t="s">
        <v>1207</v>
      </c>
      <c r="B1032" s="75"/>
      <c r="C1032" s="75"/>
      <c r="D1032" s="75"/>
      <c r="E1032" s="75"/>
      <c r="F1032" s="75"/>
      <c r="G1032" s="75"/>
      <c r="H1032" s="75"/>
    </row>
    <row r="1033" spans="1:8" ht="15" customHeight="1">
      <c r="A1033" s="76" t="s">
        <v>419</v>
      </c>
      <c r="B1033" s="76"/>
      <c r="C1033" s="80" t="s">
        <v>4</v>
      </c>
      <c r="D1033" s="80"/>
      <c r="E1033" s="16" t="s">
        <v>322</v>
      </c>
      <c r="F1033" s="16" t="s">
        <v>323</v>
      </c>
      <c r="G1033" s="16" t="s">
        <v>324</v>
      </c>
      <c r="H1033" s="16" t="s">
        <v>325</v>
      </c>
    </row>
    <row r="1034" spans="1:8" ht="15" customHeight="1">
      <c r="A1034" s="17" t="s">
        <v>420</v>
      </c>
      <c r="B1034" s="18" t="s">
        <v>421</v>
      </c>
      <c r="C1034" s="81" t="s">
        <v>24</v>
      </c>
      <c r="D1034" s="81"/>
      <c r="E1034" s="17" t="s">
        <v>422</v>
      </c>
      <c r="F1034" s="19">
        <v>0.18</v>
      </c>
      <c r="G1034" s="20">
        <v>3.73</v>
      </c>
      <c r="H1034" s="20">
        <f>ROUND(ROUND(F1034,8)*G1034,2)</f>
        <v>0.67</v>
      </c>
    </row>
    <row r="1035" spans="1:8" ht="15" customHeight="1">
      <c r="A1035" s="17" t="s">
        <v>423</v>
      </c>
      <c r="B1035" s="18" t="s">
        <v>424</v>
      </c>
      <c r="C1035" s="81" t="s">
        <v>24</v>
      </c>
      <c r="D1035" s="81"/>
      <c r="E1035" s="17" t="s">
        <v>422</v>
      </c>
      <c r="F1035" s="19">
        <v>0.36</v>
      </c>
      <c r="G1035" s="20">
        <v>3.83</v>
      </c>
      <c r="H1035" s="20">
        <f>ROUND(ROUND(F1035,8)*G1035,2)</f>
        <v>1.38</v>
      </c>
    </row>
    <row r="1036" spans="1:8" ht="15" customHeight="1">
      <c r="A1036" s="2"/>
      <c r="B1036" s="2"/>
      <c r="C1036" s="2"/>
      <c r="D1036" s="2"/>
      <c r="E1036" s="2"/>
      <c r="F1036" s="77" t="s">
        <v>425</v>
      </c>
      <c r="G1036" s="77"/>
      <c r="H1036" s="21">
        <f>SUM(H1034:H1035)</f>
        <v>2.0499999999999998</v>
      </c>
    </row>
    <row r="1037" spans="1:8" ht="15" customHeight="1">
      <c r="A1037" s="76" t="s">
        <v>428</v>
      </c>
      <c r="B1037" s="76"/>
      <c r="C1037" s="80" t="s">
        <v>4</v>
      </c>
      <c r="D1037" s="80"/>
      <c r="E1037" s="16" t="s">
        <v>322</v>
      </c>
      <c r="F1037" s="16" t="s">
        <v>323</v>
      </c>
      <c r="G1037" s="16" t="s">
        <v>324</v>
      </c>
      <c r="H1037" s="16" t="s">
        <v>325</v>
      </c>
    </row>
    <row r="1038" spans="1:8" ht="15" customHeight="1">
      <c r="A1038" s="17" t="s">
        <v>429</v>
      </c>
      <c r="B1038" s="18" t="s">
        <v>430</v>
      </c>
      <c r="C1038" s="81" t="s">
        <v>24</v>
      </c>
      <c r="D1038" s="81"/>
      <c r="E1038" s="17" t="s">
        <v>422</v>
      </c>
      <c r="F1038" s="19">
        <v>0.18</v>
      </c>
      <c r="G1038" s="20">
        <v>18.21</v>
      </c>
      <c r="H1038" s="20">
        <f>ROUND(ROUND(F1038,8)*G1038,2)</f>
        <v>3.28</v>
      </c>
    </row>
    <row r="1039" spans="1:8" ht="15" customHeight="1">
      <c r="A1039" s="17" t="s">
        <v>431</v>
      </c>
      <c r="B1039" s="18" t="s">
        <v>432</v>
      </c>
      <c r="C1039" s="81" t="s">
        <v>24</v>
      </c>
      <c r="D1039" s="81"/>
      <c r="E1039" s="17" t="s">
        <v>422</v>
      </c>
      <c r="F1039" s="19">
        <v>0.36</v>
      </c>
      <c r="G1039" s="20">
        <v>13.65</v>
      </c>
      <c r="H1039" s="20">
        <f>ROUND(ROUND(F1039,8)*G1039,2)</f>
        <v>4.91</v>
      </c>
    </row>
    <row r="1040" spans="1:8" ht="15" customHeight="1">
      <c r="A1040" s="2"/>
      <c r="B1040" s="2"/>
      <c r="C1040" s="2"/>
      <c r="D1040" s="2"/>
      <c r="E1040" s="2"/>
      <c r="F1040" s="77" t="s">
        <v>433</v>
      </c>
      <c r="G1040" s="77"/>
      <c r="H1040" s="21">
        <f>SUM(H1038:H1039)</f>
        <v>8.19</v>
      </c>
    </row>
    <row r="1041" spans="1:8" ht="15" customHeight="1">
      <c r="A1041" s="76" t="s">
        <v>343</v>
      </c>
      <c r="B1041" s="76"/>
      <c r="C1041" s="80" t="s">
        <v>4</v>
      </c>
      <c r="D1041" s="80"/>
      <c r="E1041" s="16" t="s">
        <v>322</v>
      </c>
      <c r="F1041" s="16" t="s">
        <v>323</v>
      </c>
      <c r="G1041" s="16" t="s">
        <v>324</v>
      </c>
      <c r="H1041" s="16" t="s">
        <v>325</v>
      </c>
    </row>
    <row r="1042" spans="1:8" ht="29.1" customHeight="1">
      <c r="A1042" s="17" t="s">
        <v>953</v>
      </c>
      <c r="B1042" s="18" t="s">
        <v>954</v>
      </c>
      <c r="C1042" s="81" t="s">
        <v>24</v>
      </c>
      <c r="D1042" s="81"/>
      <c r="E1042" s="17" t="s">
        <v>357</v>
      </c>
      <c r="F1042" s="19">
        <v>1E-3</v>
      </c>
      <c r="G1042" s="20">
        <v>550.38</v>
      </c>
      <c r="H1042" s="20">
        <f>ROUND(ROUND(F1042,8)*G1042,2)</f>
        <v>0.55000000000000004</v>
      </c>
    </row>
    <row r="1043" spans="1:8" ht="21" customHeight="1">
      <c r="A1043" s="17" t="s">
        <v>1208</v>
      </c>
      <c r="B1043" s="18" t="s">
        <v>1209</v>
      </c>
      <c r="C1043" s="81" t="s">
        <v>24</v>
      </c>
      <c r="D1043" s="81"/>
      <c r="E1043" s="17" t="s">
        <v>357</v>
      </c>
      <c r="F1043" s="19">
        <v>1.0999999999999999E-2</v>
      </c>
      <c r="G1043" s="20">
        <v>601.89</v>
      </c>
      <c r="H1043" s="20">
        <f>ROUND(ROUND(F1043,8)*G1043,2)</f>
        <v>6.62</v>
      </c>
    </row>
    <row r="1044" spans="1:8" ht="15" customHeight="1">
      <c r="A1044" s="2"/>
      <c r="B1044" s="2"/>
      <c r="C1044" s="2"/>
      <c r="D1044" s="2"/>
      <c r="E1044" s="2"/>
      <c r="F1044" s="77" t="s">
        <v>346</v>
      </c>
      <c r="G1044" s="77"/>
      <c r="H1044" s="21">
        <f>SUM(H1042:H1043)</f>
        <v>7.17</v>
      </c>
    </row>
    <row r="1045" spans="1:8" ht="15" customHeight="1">
      <c r="A1045" s="2"/>
      <c r="B1045" s="2"/>
      <c r="C1045" s="2"/>
      <c r="D1045" s="2"/>
      <c r="E1045" s="2"/>
      <c r="F1045" s="78" t="s">
        <v>347</v>
      </c>
      <c r="G1045" s="78"/>
      <c r="H1045" s="5">
        <f>SUM(H1036,H1040,H1044)</f>
        <v>17.409999999999997</v>
      </c>
    </row>
    <row r="1046" spans="1:8" ht="9.9499999999999993" customHeight="1">
      <c r="A1046" s="2"/>
      <c r="B1046" s="2"/>
      <c r="C1046" s="2"/>
      <c r="D1046" s="2"/>
      <c r="E1046" s="2"/>
      <c r="F1046" s="74"/>
      <c r="G1046" s="74"/>
      <c r="H1046" s="74"/>
    </row>
    <row r="1047" spans="1:8" ht="20.100000000000001" customHeight="1">
      <c r="A1047" s="75" t="s">
        <v>1210</v>
      </c>
      <c r="B1047" s="75"/>
      <c r="C1047" s="75"/>
      <c r="D1047" s="75"/>
      <c r="E1047" s="75"/>
      <c r="F1047" s="75"/>
      <c r="G1047" s="75"/>
      <c r="H1047" s="75"/>
    </row>
    <row r="1048" spans="1:8" ht="15" customHeight="1">
      <c r="A1048" s="76" t="s">
        <v>419</v>
      </c>
      <c r="B1048" s="76"/>
      <c r="C1048" s="80" t="s">
        <v>4</v>
      </c>
      <c r="D1048" s="80"/>
      <c r="E1048" s="16" t="s">
        <v>322</v>
      </c>
      <c r="F1048" s="16" t="s">
        <v>323</v>
      </c>
      <c r="G1048" s="16" t="s">
        <v>324</v>
      </c>
      <c r="H1048" s="16" t="s">
        <v>325</v>
      </c>
    </row>
    <row r="1049" spans="1:8" ht="21" customHeight="1">
      <c r="A1049" s="17" t="s">
        <v>770</v>
      </c>
      <c r="B1049" s="18" t="s">
        <v>771</v>
      </c>
      <c r="C1049" s="81" t="s">
        <v>14</v>
      </c>
      <c r="D1049" s="81"/>
      <c r="E1049" s="17" t="s">
        <v>339</v>
      </c>
      <c r="F1049" s="19">
        <v>1</v>
      </c>
      <c r="G1049" s="20">
        <v>1.04</v>
      </c>
      <c r="H1049" s="20">
        <f t="shared" ref="H1049:H1054" si="21">TRUNC(TRUNC(F1049,8)*G1049,2)</f>
        <v>1.04</v>
      </c>
    </row>
    <row r="1050" spans="1:8" ht="21" customHeight="1">
      <c r="A1050" s="17" t="s">
        <v>796</v>
      </c>
      <c r="B1050" s="18" t="s">
        <v>797</v>
      </c>
      <c r="C1050" s="81" t="s">
        <v>14</v>
      </c>
      <c r="D1050" s="81"/>
      <c r="E1050" s="17" t="s">
        <v>339</v>
      </c>
      <c r="F1050" s="19">
        <v>1</v>
      </c>
      <c r="G1050" s="20">
        <v>1.24</v>
      </c>
      <c r="H1050" s="20">
        <f t="shared" si="21"/>
        <v>1.24</v>
      </c>
    </row>
    <row r="1051" spans="1:8" ht="21" customHeight="1">
      <c r="A1051" s="17" t="s">
        <v>774</v>
      </c>
      <c r="B1051" s="18" t="s">
        <v>775</v>
      </c>
      <c r="C1051" s="81" t="s">
        <v>14</v>
      </c>
      <c r="D1051" s="81"/>
      <c r="E1051" s="17" t="s">
        <v>339</v>
      </c>
      <c r="F1051" s="19">
        <v>1</v>
      </c>
      <c r="G1051" s="20">
        <v>1.34</v>
      </c>
      <c r="H1051" s="20">
        <f t="shared" si="21"/>
        <v>1.34</v>
      </c>
    </row>
    <row r="1052" spans="1:8" ht="21" customHeight="1">
      <c r="A1052" s="17" t="s">
        <v>798</v>
      </c>
      <c r="B1052" s="18" t="s">
        <v>799</v>
      </c>
      <c r="C1052" s="81" t="s">
        <v>14</v>
      </c>
      <c r="D1052" s="81"/>
      <c r="E1052" s="17" t="s">
        <v>339</v>
      </c>
      <c r="F1052" s="19">
        <v>1</v>
      </c>
      <c r="G1052" s="20">
        <v>0.82</v>
      </c>
      <c r="H1052" s="20">
        <f t="shared" si="21"/>
        <v>0.82</v>
      </c>
    </row>
    <row r="1053" spans="1:8" ht="21" customHeight="1">
      <c r="A1053" s="17" t="s">
        <v>778</v>
      </c>
      <c r="B1053" s="18" t="s">
        <v>779</v>
      </c>
      <c r="C1053" s="81" t="s">
        <v>14</v>
      </c>
      <c r="D1053" s="81"/>
      <c r="E1053" s="17" t="s">
        <v>339</v>
      </c>
      <c r="F1053" s="19">
        <v>1</v>
      </c>
      <c r="G1053" s="20">
        <v>0.01</v>
      </c>
      <c r="H1053" s="20">
        <f t="shared" si="21"/>
        <v>0.01</v>
      </c>
    </row>
    <row r="1054" spans="1:8" ht="21" customHeight="1">
      <c r="A1054" s="17" t="s">
        <v>780</v>
      </c>
      <c r="B1054" s="18" t="s">
        <v>781</v>
      </c>
      <c r="C1054" s="81" t="s">
        <v>14</v>
      </c>
      <c r="D1054" s="81"/>
      <c r="E1054" s="17" t="s">
        <v>339</v>
      </c>
      <c r="F1054" s="19">
        <v>1</v>
      </c>
      <c r="G1054" s="20">
        <v>0.77</v>
      </c>
      <c r="H1054" s="20">
        <f t="shared" si="21"/>
        <v>0.77</v>
      </c>
    </row>
    <row r="1055" spans="1:8" ht="15" customHeight="1">
      <c r="A1055" s="2"/>
      <c r="B1055" s="2"/>
      <c r="C1055" s="2"/>
      <c r="D1055" s="2"/>
      <c r="E1055" s="2"/>
      <c r="F1055" s="77" t="s">
        <v>425</v>
      </c>
      <c r="G1055" s="77"/>
      <c r="H1055" s="21">
        <f>SUM(H1049:H1054)</f>
        <v>5.2200000000000006</v>
      </c>
    </row>
    <row r="1056" spans="1:8" ht="15" customHeight="1">
      <c r="A1056" s="76" t="s">
        <v>428</v>
      </c>
      <c r="B1056" s="76"/>
      <c r="C1056" s="80" t="s">
        <v>4</v>
      </c>
      <c r="D1056" s="80"/>
      <c r="E1056" s="16" t="s">
        <v>322</v>
      </c>
      <c r="F1056" s="16" t="s">
        <v>323</v>
      </c>
      <c r="G1056" s="16" t="s">
        <v>324</v>
      </c>
      <c r="H1056" s="16" t="s">
        <v>325</v>
      </c>
    </row>
    <row r="1057" spans="1:8" ht="15" customHeight="1">
      <c r="A1057" s="17" t="s">
        <v>947</v>
      </c>
      <c r="B1057" s="18" t="s">
        <v>948</v>
      </c>
      <c r="C1057" s="81" t="s">
        <v>14</v>
      </c>
      <c r="D1057" s="81"/>
      <c r="E1057" s="17" t="s">
        <v>339</v>
      </c>
      <c r="F1057" s="19">
        <v>1</v>
      </c>
      <c r="G1057" s="20">
        <v>16.32</v>
      </c>
      <c r="H1057" s="20">
        <f>TRUNC(TRUNC(F1057,8)*G1057,2)</f>
        <v>16.32</v>
      </c>
    </row>
    <row r="1058" spans="1:8" ht="15" customHeight="1">
      <c r="A1058" s="2"/>
      <c r="B1058" s="2"/>
      <c r="C1058" s="2"/>
      <c r="D1058" s="2"/>
      <c r="E1058" s="2"/>
      <c r="F1058" s="77" t="s">
        <v>433</v>
      </c>
      <c r="G1058" s="77"/>
      <c r="H1058" s="21">
        <f>SUM(H1057:H1057)</f>
        <v>16.32</v>
      </c>
    </row>
    <row r="1059" spans="1:8" ht="15" customHeight="1">
      <c r="A1059" s="76" t="s">
        <v>343</v>
      </c>
      <c r="B1059" s="76"/>
      <c r="C1059" s="80" t="s">
        <v>4</v>
      </c>
      <c r="D1059" s="80"/>
      <c r="E1059" s="16" t="s">
        <v>322</v>
      </c>
      <c r="F1059" s="16" t="s">
        <v>323</v>
      </c>
      <c r="G1059" s="16" t="s">
        <v>324</v>
      </c>
      <c r="H1059" s="16" t="s">
        <v>325</v>
      </c>
    </row>
    <row r="1060" spans="1:8" ht="21" customHeight="1">
      <c r="A1060" s="17" t="s">
        <v>1211</v>
      </c>
      <c r="B1060" s="18" t="s">
        <v>1212</v>
      </c>
      <c r="C1060" s="81" t="s">
        <v>14</v>
      </c>
      <c r="D1060" s="81"/>
      <c r="E1060" s="17" t="s">
        <v>339</v>
      </c>
      <c r="F1060" s="19">
        <v>1</v>
      </c>
      <c r="G1060" s="20">
        <v>0.21</v>
      </c>
      <c r="H1060" s="20">
        <f>TRUNC(TRUNC(F1060,8)*G1060,2)</f>
        <v>0.21</v>
      </c>
    </row>
    <row r="1061" spans="1:8" ht="15" customHeight="1">
      <c r="A1061" s="2"/>
      <c r="B1061" s="2"/>
      <c r="C1061" s="2"/>
      <c r="D1061" s="2"/>
      <c r="E1061" s="2"/>
      <c r="F1061" s="77" t="s">
        <v>346</v>
      </c>
      <c r="G1061" s="77"/>
      <c r="H1061" s="21">
        <f>SUM(H1060:H1060)</f>
        <v>0.21</v>
      </c>
    </row>
    <row r="1062" spans="1:8" ht="15" customHeight="1">
      <c r="A1062" s="2"/>
      <c r="B1062" s="2"/>
      <c r="C1062" s="2"/>
      <c r="D1062" s="2"/>
      <c r="E1062" s="2"/>
      <c r="F1062" s="78" t="s">
        <v>347</v>
      </c>
      <c r="G1062" s="78"/>
      <c r="H1062" s="5">
        <f>SUM(H1055,H1058,H1061)</f>
        <v>21.75</v>
      </c>
    </row>
    <row r="1063" spans="1:8" ht="9.9499999999999993" customHeight="1">
      <c r="A1063" s="2"/>
      <c r="B1063" s="2"/>
      <c r="C1063" s="2"/>
      <c r="D1063" s="2"/>
      <c r="E1063" s="2"/>
      <c r="F1063" s="74"/>
      <c r="G1063" s="74"/>
      <c r="H1063" s="74"/>
    </row>
    <row r="1064" spans="1:8" ht="20.100000000000001" customHeight="1">
      <c r="A1064" s="75" t="s">
        <v>1213</v>
      </c>
      <c r="B1064" s="75"/>
      <c r="C1064" s="75"/>
      <c r="D1064" s="75"/>
      <c r="E1064" s="75"/>
      <c r="F1064" s="75"/>
      <c r="G1064" s="75"/>
      <c r="H1064" s="75"/>
    </row>
    <row r="1065" spans="1:8" ht="15" customHeight="1">
      <c r="A1065" s="76" t="s">
        <v>419</v>
      </c>
      <c r="B1065" s="76"/>
      <c r="C1065" s="80" t="s">
        <v>4</v>
      </c>
      <c r="D1065" s="80"/>
      <c r="E1065" s="16" t="s">
        <v>322</v>
      </c>
      <c r="F1065" s="16" t="s">
        <v>323</v>
      </c>
      <c r="G1065" s="16" t="s">
        <v>324</v>
      </c>
      <c r="H1065" s="16" t="s">
        <v>325</v>
      </c>
    </row>
    <row r="1066" spans="1:8" ht="21" customHeight="1">
      <c r="A1066" s="17" t="s">
        <v>770</v>
      </c>
      <c r="B1066" s="18" t="s">
        <v>771</v>
      </c>
      <c r="C1066" s="81" t="s">
        <v>14</v>
      </c>
      <c r="D1066" s="81"/>
      <c r="E1066" s="17" t="s">
        <v>339</v>
      </c>
      <c r="F1066" s="19">
        <v>1</v>
      </c>
      <c r="G1066" s="20">
        <v>1.04</v>
      </c>
      <c r="H1066" s="20">
        <f t="shared" ref="H1066:H1071" si="22">TRUNC(TRUNC(F1066,8)*G1066,2)</f>
        <v>1.04</v>
      </c>
    </row>
    <row r="1067" spans="1:8" ht="21" customHeight="1">
      <c r="A1067" s="17" t="s">
        <v>1214</v>
      </c>
      <c r="B1067" s="18" t="s">
        <v>1215</v>
      </c>
      <c r="C1067" s="81" t="s">
        <v>14</v>
      </c>
      <c r="D1067" s="81"/>
      <c r="E1067" s="17" t="s">
        <v>339</v>
      </c>
      <c r="F1067" s="19">
        <v>1</v>
      </c>
      <c r="G1067" s="20">
        <v>1.33</v>
      </c>
      <c r="H1067" s="20">
        <f t="shared" si="22"/>
        <v>1.33</v>
      </c>
    </row>
    <row r="1068" spans="1:8" ht="21" customHeight="1">
      <c r="A1068" s="17" t="s">
        <v>774</v>
      </c>
      <c r="B1068" s="18" t="s">
        <v>775</v>
      </c>
      <c r="C1068" s="81" t="s">
        <v>14</v>
      </c>
      <c r="D1068" s="81"/>
      <c r="E1068" s="17" t="s">
        <v>339</v>
      </c>
      <c r="F1068" s="19">
        <v>1</v>
      </c>
      <c r="G1068" s="20">
        <v>1.34</v>
      </c>
      <c r="H1068" s="20">
        <f t="shared" si="22"/>
        <v>1.34</v>
      </c>
    </row>
    <row r="1069" spans="1:8" ht="21" customHeight="1">
      <c r="A1069" s="17" t="s">
        <v>1216</v>
      </c>
      <c r="B1069" s="18" t="s">
        <v>1217</v>
      </c>
      <c r="C1069" s="81" t="s">
        <v>14</v>
      </c>
      <c r="D1069" s="81"/>
      <c r="E1069" s="17" t="s">
        <v>339</v>
      </c>
      <c r="F1069" s="19">
        <v>1</v>
      </c>
      <c r="G1069" s="20">
        <v>0.61</v>
      </c>
      <c r="H1069" s="20">
        <f t="shared" si="22"/>
        <v>0.61</v>
      </c>
    </row>
    <row r="1070" spans="1:8" ht="21" customHeight="1">
      <c r="A1070" s="17" t="s">
        <v>778</v>
      </c>
      <c r="B1070" s="18" t="s">
        <v>779</v>
      </c>
      <c r="C1070" s="81" t="s">
        <v>14</v>
      </c>
      <c r="D1070" s="81"/>
      <c r="E1070" s="17" t="s">
        <v>339</v>
      </c>
      <c r="F1070" s="19">
        <v>1</v>
      </c>
      <c r="G1070" s="20">
        <v>0.01</v>
      </c>
      <c r="H1070" s="20">
        <f t="shared" si="22"/>
        <v>0.01</v>
      </c>
    </row>
    <row r="1071" spans="1:8" ht="21" customHeight="1">
      <c r="A1071" s="17" t="s">
        <v>780</v>
      </c>
      <c r="B1071" s="18" t="s">
        <v>781</v>
      </c>
      <c r="C1071" s="81" t="s">
        <v>14</v>
      </c>
      <c r="D1071" s="81"/>
      <c r="E1071" s="17" t="s">
        <v>339</v>
      </c>
      <c r="F1071" s="19">
        <v>1</v>
      </c>
      <c r="G1071" s="20">
        <v>0.77</v>
      </c>
      <c r="H1071" s="20">
        <f t="shared" si="22"/>
        <v>0.77</v>
      </c>
    </row>
    <row r="1072" spans="1:8" ht="15" customHeight="1">
      <c r="A1072" s="2"/>
      <c r="B1072" s="2"/>
      <c r="C1072" s="2"/>
      <c r="D1072" s="2"/>
      <c r="E1072" s="2"/>
      <c r="F1072" s="77" t="s">
        <v>425</v>
      </c>
      <c r="G1072" s="77"/>
      <c r="H1072" s="21">
        <f>SUM(H1066:H1071)</f>
        <v>5.0999999999999996</v>
      </c>
    </row>
    <row r="1073" spans="1:8" ht="15" customHeight="1">
      <c r="A1073" s="76" t="s">
        <v>428</v>
      </c>
      <c r="B1073" s="76"/>
      <c r="C1073" s="80" t="s">
        <v>4</v>
      </c>
      <c r="D1073" s="80"/>
      <c r="E1073" s="16" t="s">
        <v>322</v>
      </c>
      <c r="F1073" s="16" t="s">
        <v>323</v>
      </c>
      <c r="G1073" s="16" t="s">
        <v>324</v>
      </c>
      <c r="H1073" s="16" t="s">
        <v>325</v>
      </c>
    </row>
    <row r="1074" spans="1:8" ht="15" customHeight="1">
      <c r="A1074" s="17" t="s">
        <v>950</v>
      </c>
      <c r="B1074" s="18" t="s">
        <v>951</v>
      </c>
      <c r="C1074" s="81" t="s">
        <v>14</v>
      </c>
      <c r="D1074" s="81"/>
      <c r="E1074" s="17" t="s">
        <v>339</v>
      </c>
      <c r="F1074" s="19">
        <v>1</v>
      </c>
      <c r="G1074" s="20">
        <v>11.92</v>
      </c>
      <c r="H1074" s="20">
        <f>TRUNC(TRUNC(F1074,8)*G1074,2)</f>
        <v>11.92</v>
      </c>
    </row>
    <row r="1075" spans="1:8" ht="15" customHeight="1">
      <c r="A1075" s="2"/>
      <c r="B1075" s="2"/>
      <c r="C1075" s="2"/>
      <c r="D1075" s="2"/>
      <c r="E1075" s="2"/>
      <c r="F1075" s="77" t="s">
        <v>433</v>
      </c>
      <c r="G1075" s="77"/>
      <c r="H1075" s="21">
        <f>SUM(H1074:H1074)</f>
        <v>11.92</v>
      </c>
    </row>
    <row r="1076" spans="1:8" ht="15" customHeight="1">
      <c r="A1076" s="76" t="s">
        <v>343</v>
      </c>
      <c r="B1076" s="76"/>
      <c r="C1076" s="80" t="s">
        <v>4</v>
      </c>
      <c r="D1076" s="80"/>
      <c r="E1076" s="16" t="s">
        <v>322</v>
      </c>
      <c r="F1076" s="16" t="s">
        <v>323</v>
      </c>
      <c r="G1076" s="16" t="s">
        <v>324</v>
      </c>
      <c r="H1076" s="16" t="s">
        <v>325</v>
      </c>
    </row>
    <row r="1077" spans="1:8" ht="21" customHeight="1">
      <c r="A1077" s="17" t="s">
        <v>1218</v>
      </c>
      <c r="B1077" s="18" t="s">
        <v>1219</v>
      </c>
      <c r="C1077" s="81" t="s">
        <v>14</v>
      </c>
      <c r="D1077" s="81"/>
      <c r="E1077" s="17" t="s">
        <v>339</v>
      </c>
      <c r="F1077" s="19">
        <v>1</v>
      </c>
      <c r="G1077" s="20">
        <v>0.28999999999999998</v>
      </c>
      <c r="H1077" s="20">
        <f>TRUNC(TRUNC(F1077,8)*G1077,2)</f>
        <v>0.28999999999999998</v>
      </c>
    </row>
    <row r="1078" spans="1:8" ht="15" customHeight="1">
      <c r="A1078" s="2"/>
      <c r="B1078" s="2"/>
      <c r="C1078" s="2"/>
      <c r="D1078" s="2"/>
      <c r="E1078" s="2"/>
      <c r="F1078" s="77" t="s">
        <v>346</v>
      </c>
      <c r="G1078" s="77"/>
      <c r="H1078" s="21">
        <f>SUM(H1077:H1077)</f>
        <v>0.28999999999999998</v>
      </c>
    </row>
    <row r="1079" spans="1:8" ht="15" customHeight="1">
      <c r="A1079" s="2"/>
      <c r="B1079" s="2"/>
      <c r="C1079" s="2"/>
      <c r="D1079" s="2"/>
      <c r="E1079" s="2"/>
      <c r="F1079" s="78" t="s">
        <v>347</v>
      </c>
      <c r="G1079" s="78"/>
      <c r="H1079" s="5">
        <f>SUM(H1072,H1075,H1078)</f>
        <v>17.309999999999999</v>
      </c>
    </row>
    <row r="1080" spans="1:8" ht="9.9499999999999993" customHeight="1">
      <c r="A1080" s="2"/>
      <c r="B1080" s="2"/>
      <c r="C1080" s="2"/>
      <c r="D1080" s="2"/>
      <c r="E1080" s="2"/>
      <c r="F1080" s="74"/>
      <c r="G1080" s="74"/>
      <c r="H1080" s="74"/>
    </row>
    <row r="1081" spans="1:8" ht="20.100000000000001" customHeight="1">
      <c r="A1081" s="75" t="s">
        <v>1220</v>
      </c>
      <c r="B1081" s="75"/>
      <c r="C1081" s="75"/>
      <c r="D1081" s="75"/>
      <c r="E1081" s="75"/>
      <c r="F1081" s="75"/>
      <c r="G1081" s="75"/>
      <c r="H1081" s="75"/>
    </row>
    <row r="1082" spans="1:8" ht="15" customHeight="1">
      <c r="A1082" s="76" t="s">
        <v>321</v>
      </c>
      <c r="B1082" s="76"/>
      <c r="C1082" s="80" t="s">
        <v>4</v>
      </c>
      <c r="D1082" s="80"/>
      <c r="E1082" s="16" t="s">
        <v>322</v>
      </c>
      <c r="F1082" s="16" t="s">
        <v>323</v>
      </c>
      <c r="G1082" s="16" t="s">
        <v>324</v>
      </c>
      <c r="H1082" s="16" t="s">
        <v>325</v>
      </c>
    </row>
    <row r="1083" spans="1:8" ht="15" customHeight="1">
      <c r="A1083" s="17" t="s">
        <v>503</v>
      </c>
      <c r="B1083" s="18" t="s">
        <v>504</v>
      </c>
      <c r="C1083" s="81" t="s">
        <v>14</v>
      </c>
      <c r="D1083" s="81"/>
      <c r="E1083" s="17" t="s">
        <v>36</v>
      </c>
      <c r="F1083" s="19">
        <v>4.2000000000000003E-2</v>
      </c>
      <c r="G1083" s="20">
        <v>2</v>
      </c>
      <c r="H1083" s="20">
        <f>TRUNC(TRUNC(F1083,8)*G1083,2)</f>
        <v>0.08</v>
      </c>
    </row>
    <row r="1084" spans="1:8" ht="15" customHeight="1">
      <c r="A1084" s="17" t="s">
        <v>515</v>
      </c>
      <c r="B1084" s="18" t="s">
        <v>516</v>
      </c>
      <c r="C1084" s="81" t="s">
        <v>14</v>
      </c>
      <c r="D1084" s="81"/>
      <c r="E1084" s="17" t="s">
        <v>36</v>
      </c>
      <c r="F1084" s="19">
        <v>1</v>
      </c>
      <c r="G1084" s="20">
        <v>17.010000000000002</v>
      </c>
      <c r="H1084" s="20">
        <f>TRUNC(TRUNC(F1084,8)*G1084,2)</f>
        <v>17.010000000000002</v>
      </c>
    </row>
    <row r="1085" spans="1:8" ht="15" customHeight="1">
      <c r="A1085" s="2"/>
      <c r="B1085" s="2"/>
      <c r="C1085" s="2"/>
      <c r="D1085" s="2"/>
      <c r="E1085" s="2"/>
      <c r="F1085" s="77" t="s">
        <v>335</v>
      </c>
      <c r="G1085" s="77"/>
      <c r="H1085" s="21">
        <f>SUM(H1083:H1084)</f>
        <v>17.09</v>
      </c>
    </row>
    <row r="1086" spans="1:8" ht="15" customHeight="1">
      <c r="A1086" s="76" t="s">
        <v>336</v>
      </c>
      <c r="B1086" s="76"/>
      <c r="C1086" s="80" t="s">
        <v>4</v>
      </c>
      <c r="D1086" s="80"/>
      <c r="E1086" s="16" t="s">
        <v>322</v>
      </c>
      <c r="F1086" s="16" t="s">
        <v>323</v>
      </c>
      <c r="G1086" s="16" t="s">
        <v>324</v>
      </c>
      <c r="H1086" s="16" t="s">
        <v>325</v>
      </c>
    </row>
    <row r="1087" spans="1:8" ht="21" customHeight="1">
      <c r="A1087" s="17" t="s">
        <v>403</v>
      </c>
      <c r="B1087" s="18" t="s">
        <v>404</v>
      </c>
      <c r="C1087" s="81" t="s">
        <v>14</v>
      </c>
      <c r="D1087" s="81"/>
      <c r="E1087" s="17" t="s">
        <v>339</v>
      </c>
      <c r="F1087" s="19">
        <v>0.1356</v>
      </c>
      <c r="G1087" s="20">
        <v>21.05</v>
      </c>
      <c r="H1087" s="20">
        <f>TRUNC(TRUNC(F1087,8)*G1087,2)</f>
        <v>2.85</v>
      </c>
    </row>
    <row r="1088" spans="1:8" ht="15" customHeight="1">
      <c r="A1088" s="17" t="s">
        <v>340</v>
      </c>
      <c r="B1088" s="18" t="s">
        <v>341</v>
      </c>
      <c r="C1088" s="81" t="s">
        <v>14</v>
      </c>
      <c r="D1088" s="81"/>
      <c r="E1088" s="17" t="s">
        <v>339</v>
      </c>
      <c r="F1088" s="19">
        <v>4.2700000000000002E-2</v>
      </c>
      <c r="G1088" s="20">
        <v>17.309999999999999</v>
      </c>
      <c r="H1088" s="20">
        <f>TRUNC(TRUNC(F1088,8)*G1088,2)</f>
        <v>0.73</v>
      </c>
    </row>
    <row r="1089" spans="1:8" ht="18" customHeight="1">
      <c r="A1089" s="2"/>
      <c r="B1089" s="2"/>
      <c r="C1089" s="2"/>
      <c r="D1089" s="2"/>
      <c r="E1089" s="2"/>
      <c r="F1089" s="77" t="s">
        <v>342</v>
      </c>
      <c r="G1089" s="77"/>
      <c r="H1089" s="21">
        <f>SUM(H1087:H1088)</f>
        <v>3.58</v>
      </c>
    </row>
    <row r="1090" spans="1:8" ht="15" customHeight="1">
      <c r="A1090" s="2"/>
      <c r="B1090" s="2"/>
      <c r="C1090" s="2"/>
      <c r="D1090" s="2"/>
      <c r="E1090" s="2"/>
      <c r="F1090" s="78" t="s">
        <v>347</v>
      </c>
      <c r="G1090" s="78"/>
      <c r="H1090" s="5">
        <f>SUM(H1085,H1089)</f>
        <v>20.67</v>
      </c>
    </row>
    <row r="1091" spans="1:8" ht="9.9499999999999993" customHeight="1">
      <c r="A1091" s="2"/>
      <c r="B1091" s="2"/>
      <c r="C1091" s="2"/>
      <c r="D1091" s="2"/>
      <c r="E1091" s="2"/>
      <c r="F1091" s="74"/>
      <c r="G1091" s="74"/>
      <c r="H1091" s="74"/>
    </row>
    <row r="1092" spans="1:8" ht="20.100000000000001" customHeight="1">
      <c r="A1092" s="75" t="s">
        <v>1221</v>
      </c>
      <c r="B1092" s="75"/>
      <c r="C1092" s="75"/>
      <c r="D1092" s="75"/>
      <c r="E1092" s="75"/>
      <c r="F1092" s="75"/>
      <c r="G1092" s="75"/>
      <c r="H1092" s="75"/>
    </row>
    <row r="1093" spans="1:8" ht="15" customHeight="1">
      <c r="A1093" s="76" t="s">
        <v>321</v>
      </c>
      <c r="B1093" s="76"/>
      <c r="C1093" s="80" t="s">
        <v>4</v>
      </c>
      <c r="D1093" s="80"/>
      <c r="E1093" s="16" t="s">
        <v>322</v>
      </c>
      <c r="F1093" s="16" t="s">
        <v>323</v>
      </c>
      <c r="G1093" s="16" t="s">
        <v>324</v>
      </c>
      <c r="H1093" s="16" t="s">
        <v>325</v>
      </c>
    </row>
    <row r="1094" spans="1:8" ht="21" customHeight="1">
      <c r="A1094" s="17" t="s">
        <v>1222</v>
      </c>
      <c r="B1094" s="18" t="s">
        <v>1223</v>
      </c>
      <c r="C1094" s="81" t="s">
        <v>14</v>
      </c>
      <c r="D1094" s="81"/>
      <c r="E1094" s="17" t="s">
        <v>36</v>
      </c>
      <c r="F1094" s="19">
        <v>1</v>
      </c>
      <c r="G1094" s="20">
        <v>2.4500000000000002</v>
      </c>
      <c r="H1094" s="20">
        <f>TRUNC(TRUNC(F1094,8)*G1094,2)</f>
        <v>2.4500000000000002</v>
      </c>
    </row>
    <row r="1095" spans="1:8" ht="29.1" customHeight="1">
      <c r="A1095" s="17" t="s">
        <v>1224</v>
      </c>
      <c r="B1095" s="18" t="s">
        <v>1225</v>
      </c>
      <c r="C1095" s="81" t="s">
        <v>14</v>
      </c>
      <c r="D1095" s="81"/>
      <c r="E1095" s="17" t="s">
        <v>36</v>
      </c>
      <c r="F1095" s="19">
        <v>1</v>
      </c>
      <c r="G1095" s="20">
        <v>1.27</v>
      </c>
      <c r="H1095" s="20">
        <f>TRUNC(TRUNC(F1095,8)*G1095,2)</f>
        <v>1.27</v>
      </c>
    </row>
    <row r="1096" spans="1:8" ht="15" customHeight="1">
      <c r="A1096" s="2"/>
      <c r="B1096" s="2"/>
      <c r="C1096" s="2"/>
      <c r="D1096" s="2"/>
      <c r="E1096" s="2"/>
      <c r="F1096" s="77" t="s">
        <v>335</v>
      </c>
      <c r="G1096" s="77"/>
      <c r="H1096" s="21">
        <f>SUM(H1094:H1095)</f>
        <v>3.72</v>
      </c>
    </row>
    <row r="1097" spans="1:8" ht="15" customHeight="1">
      <c r="A1097" s="76" t="s">
        <v>336</v>
      </c>
      <c r="B1097" s="76"/>
      <c r="C1097" s="80" t="s">
        <v>4</v>
      </c>
      <c r="D1097" s="80"/>
      <c r="E1097" s="16" t="s">
        <v>322</v>
      </c>
      <c r="F1097" s="16" t="s">
        <v>323</v>
      </c>
      <c r="G1097" s="16" t="s">
        <v>324</v>
      </c>
      <c r="H1097" s="16" t="s">
        <v>325</v>
      </c>
    </row>
    <row r="1098" spans="1:8" ht="21" customHeight="1">
      <c r="A1098" s="17" t="s">
        <v>576</v>
      </c>
      <c r="B1098" s="18" t="s">
        <v>577</v>
      </c>
      <c r="C1098" s="81" t="s">
        <v>14</v>
      </c>
      <c r="D1098" s="81"/>
      <c r="E1098" s="17" t="s">
        <v>339</v>
      </c>
      <c r="F1098" s="19">
        <v>0.128</v>
      </c>
      <c r="G1098" s="20">
        <v>18.329999999999998</v>
      </c>
      <c r="H1098" s="20">
        <f>TRUNC(TRUNC(F1098,8)*G1098,2)</f>
        <v>2.34</v>
      </c>
    </row>
    <row r="1099" spans="1:8" ht="15" customHeight="1">
      <c r="A1099" s="17" t="s">
        <v>578</v>
      </c>
      <c r="B1099" s="18" t="s">
        <v>579</v>
      </c>
      <c r="C1099" s="81" t="s">
        <v>14</v>
      </c>
      <c r="D1099" s="81"/>
      <c r="E1099" s="17" t="s">
        <v>339</v>
      </c>
      <c r="F1099" s="19">
        <v>0.128</v>
      </c>
      <c r="G1099" s="20">
        <v>22.23</v>
      </c>
      <c r="H1099" s="20">
        <f>TRUNC(TRUNC(F1099,8)*G1099,2)</f>
        <v>2.84</v>
      </c>
    </row>
    <row r="1100" spans="1:8" ht="18" customHeight="1">
      <c r="A1100" s="2"/>
      <c r="B1100" s="2"/>
      <c r="C1100" s="2"/>
      <c r="D1100" s="2"/>
      <c r="E1100" s="2"/>
      <c r="F1100" s="77" t="s">
        <v>342</v>
      </c>
      <c r="G1100" s="77"/>
      <c r="H1100" s="21">
        <f>SUM(H1098:H1099)</f>
        <v>5.18</v>
      </c>
    </row>
    <row r="1101" spans="1:8" ht="15" customHeight="1">
      <c r="A1101" s="2"/>
      <c r="B1101" s="2"/>
      <c r="C1101" s="2"/>
      <c r="D1101" s="2"/>
      <c r="E1101" s="2"/>
      <c r="F1101" s="78" t="s">
        <v>347</v>
      </c>
      <c r="G1101" s="78"/>
      <c r="H1101" s="5">
        <f>SUM(H1096,H1100)</f>
        <v>8.9</v>
      </c>
    </row>
    <row r="1102" spans="1:8" ht="9.9499999999999993" customHeight="1">
      <c r="A1102" s="2"/>
      <c r="B1102" s="2"/>
      <c r="C1102" s="2"/>
      <c r="D1102" s="2"/>
      <c r="E1102" s="2"/>
      <c r="F1102" s="74"/>
      <c r="G1102" s="74"/>
      <c r="H1102" s="74"/>
    </row>
    <row r="1103" spans="1:8" ht="20.100000000000001" customHeight="1">
      <c r="A1103" s="75" t="s">
        <v>1226</v>
      </c>
      <c r="B1103" s="75"/>
      <c r="C1103" s="75"/>
      <c r="D1103" s="75"/>
      <c r="E1103" s="75"/>
      <c r="F1103" s="75"/>
      <c r="G1103" s="75"/>
      <c r="H1103" s="75"/>
    </row>
    <row r="1104" spans="1:8" ht="15" customHeight="1">
      <c r="A1104" s="76" t="s">
        <v>321</v>
      </c>
      <c r="B1104" s="76"/>
      <c r="C1104" s="80" t="s">
        <v>4</v>
      </c>
      <c r="D1104" s="80"/>
      <c r="E1104" s="16" t="s">
        <v>322</v>
      </c>
      <c r="F1104" s="16" t="s">
        <v>323</v>
      </c>
      <c r="G1104" s="16" t="s">
        <v>324</v>
      </c>
      <c r="H1104" s="16" t="s">
        <v>325</v>
      </c>
    </row>
    <row r="1105" spans="1:8" ht="15" customHeight="1">
      <c r="A1105" s="17" t="s">
        <v>1227</v>
      </c>
      <c r="B1105" s="18" t="s">
        <v>1228</v>
      </c>
      <c r="C1105" s="81" t="s">
        <v>14</v>
      </c>
      <c r="D1105" s="81"/>
      <c r="E1105" s="17" t="s">
        <v>36</v>
      </c>
      <c r="F1105" s="19">
        <v>1</v>
      </c>
      <c r="G1105" s="20">
        <v>6.59</v>
      </c>
      <c r="H1105" s="20">
        <f>TRUNC(TRUNC(F1105,8)*G1105,2)</f>
        <v>6.59</v>
      </c>
    </row>
    <row r="1106" spans="1:8" ht="15" customHeight="1">
      <c r="A1106" s="2"/>
      <c r="B1106" s="2"/>
      <c r="C1106" s="2"/>
      <c r="D1106" s="2"/>
      <c r="E1106" s="2"/>
      <c r="F1106" s="77" t="s">
        <v>335</v>
      </c>
      <c r="G1106" s="77"/>
      <c r="H1106" s="21">
        <f>SUM(H1105:H1105)</f>
        <v>6.59</v>
      </c>
    </row>
    <row r="1107" spans="1:8" ht="15" customHeight="1">
      <c r="A1107" s="76" t="s">
        <v>336</v>
      </c>
      <c r="B1107" s="76"/>
      <c r="C1107" s="80" t="s">
        <v>4</v>
      </c>
      <c r="D1107" s="80"/>
      <c r="E1107" s="16" t="s">
        <v>322</v>
      </c>
      <c r="F1107" s="16" t="s">
        <v>323</v>
      </c>
      <c r="G1107" s="16" t="s">
        <v>324</v>
      </c>
      <c r="H1107" s="16" t="s">
        <v>325</v>
      </c>
    </row>
    <row r="1108" spans="1:8" ht="21" customHeight="1">
      <c r="A1108" s="17" t="s">
        <v>576</v>
      </c>
      <c r="B1108" s="18" t="s">
        <v>577</v>
      </c>
      <c r="C1108" s="81" t="s">
        <v>14</v>
      </c>
      <c r="D1108" s="81"/>
      <c r="E1108" s="17" t="s">
        <v>339</v>
      </c>
      <c r="F1108" s="19">
        <v>0.24199999999999999</v>
      </c>
      <c r="G1108" s="20">
        <v>18.329999999999998</v>
      </c>
      <c r="H1108" s="20">
        <f>TRUNC(TRUNC(F1108,8)*G1108,2)</f>
        <v>4.43</v>
      </c>
    </row>
    <row r="1109" spans="1:8" ht="15" customHeight="1">
      <c r="A1109" s="17" t="s">
        <v>578</v>
      </c>
      <c r="B1109" s="18" t="s">
        <v>579</v>
      </c>
      <c r="C1109" s="81" t="s">
        <v>14</v>
      </c>
      <c r="D1109" s="81"/>
      <c r="E1109" s="17" t="s">
        <v>339</v>
      </c>
      <c r="F1109" s="19">
        <v>0.24199999999999999</v>
      </c>
      <c r="G1109" s="20">
        <v>22.23</v>
      </c>
      <c r="H1109" s="20">
        <f>TRUNC(TRUNC(F1109,8)*G1109,2)</f>
        <v>5.37</v>
      </c>
    </row>
    <row r="1110" spans="1:8" ht="18" customHeight="1">
      <c r="A1110" s="2"/>
      <c r="B1110" s="2"/>
      <c r="C1110" s="2"/>
      <c r="D1110" s="2"/>
      <c r="E1110" s="2"/>
      <c r="F1110" s="77" t="s">
        <v>342</v>
      </c>
      <c r="G1110" s="77"/>
      <c r="H1110" s="21">
        <f>SUM(H1108:H1109)</f>
        <v>9.8000000000000007</v>
      </c>
    </row>
    <row r="1111" spans="1:8" ht="15" customHeight="1">
      <c r="A1111" s="2"/>
      <c r="B1111" s="2"/>
      <c r="C1111" s="2"/>
      <c r="D1111" s="2"/>
      <c r="E1111" s="2"/>
      <c r="F1111" s="78" t="s">
        <v>347</v>
      </c>
      <c r="G1111" s="78"/>
      <c r="H1111" s="5">
        <f>SUM(H1106,H1110)</f>
        <v>16.39</v>
      </c>
    </row>
    <row r="1112" spans="1:8" ht="9.9499999999999993" customHeight="1">
      <c r="A1112" s="2"/>
      <c r="B1112" s="2"/>
      <c r="C1112" s="2"/>
      <c r="D1112" s="2"/>
      <c r="E1112" s="2"/>
      <c r="F1112" s="74"/>
      <c r="G1112" s="74"/>
      <c r="H1112" s="74"/>
    </row>
    <row r="1113" spans="1:8" ht="20.100000000000001" customHeight="1">
      <c r="A1113" s="75" t="s">
        <v>1229</v>
      </c>
      <c r="B1113" s="75"/>
      <c r="C1113" s="75"/>
      <c r="D1113" s="75"/>
      <c r="E1113" s="75"/>
      <c r="F1113" s="75"/>
      <c r="G1113" s="75"/>
      <c r="H1113" s="75"/>
    </row>
    <row r="1114" spans="1:8" ht="15" customHeight="1">
      <c r="A1114" s="76" t="s">
        <v>321</v>
      </c>
      <c r="B1114" s="76"/>
      <c r="C1114" s="80" t="s">
        <v>4</v>
      </c>
      <c r="D1114" s="80"/>
      <c r="E1114" s="16" t="s">
        <v>322</v>
      </c>
      <c r="F1114" s="16" t="s">
        <v>323</v>
      </c>
      <c r="G1114" s="16" t="s">
        <v>324</v>
      </c>
      <c r="H1114" s="16" t="s">
        <v>325</v>
      </c>
    </row>
    <row r="1115" spans="1:8" ht="15" customHeight="1">
      <c r="A1115" s="17" t="s">
        <v>1230</v>
      </c>
      <c r="B1115" s="18" t="s">
        <v>1231</v>
      </c>
      <c r="C1115" s="81" t="s">
        <v>14</v>
      </c>
      <c r="D1115" s="81"/>
      <c r="E1115" s="17" t="s">
        <v>36</v>
      </c>
      <c r="F1115" s="19">
        <v>1</v>
      </c>
      <c r="G1115" s="20">
        <v>8.43</v>
      </c>
      <c r="H1115" s="20">
        <f>TRUNC(TRUNC(F1115,8)*G1115,2)</f>
        <v>8.43</v>
      </c>
    </row>
    <row r="1116" spans="1:8" ht="15" customHeight="1">
      <c r="A1116" s="2"/>
      <c r="B1116" s="2"/>
      <c r="C1116" s="2"/>
      <c r="D1116" s="2"/>
      <c r="E1116" s="2"/>
      <c r="F1116" s="77" t="s">
        <v>335</v>
      </c>
      <c r="G1116" s="77"/>
      <c r="H1116" s="21">
        <f>SUM(H1115:H1115)</f>
        <v>8.43</v>
      </c>
    </row>
    <row r="1117" spans="1:8" ht="15" customHeight="1">
      <c r="A1117" s="76" t="s">
        <v>336</v>
      </c>
      <c r="B1117" s="76"/>
      <c r="C1117" s="80" t="s">
        <v>4</v>
      </c>
      <c r="D1117" s="80"/>
      <c r="E1117" s="16" t="s">
        <v>322</v>
      </c>
      <c r="F1117" s="16" t="s">
        <v>323</v>
      </c>
      <c r="G1117" s="16" t="s">
        <v>324</v>
      </c>
      <c r="H1117" s="16" t="s">
        <v>325</v>
      </c>
    </row>
    <row r="1118" spans="1:8" ht="21" customHeight="1">
      <c r="A1118" s="17" t="s">
        <v>576</v>
      </c>
      <c r="B1118" s="18" t="s">
        <v>577</v>
      </c>
      <c r="C1118" s="81" t="s">
        <v>14</v>
      </c>
      <c r="D1118" s="81"/>
      <c r="E1118" s="17" t="s">
        <v>339</v>
      </c>
      <c r="F1118" s="19">
        <v>0.24199999999999999</v>
      </c>
      <c r="G1118" s="20">
        <v>18.329999999999998</v>
      </c>
      <c r="H1118" s="20">
        <f>TRUNC(TRUNC(F1118,8)*G1118,2)</f>
        <v>4.43</v>
      </c>
    </row>
    <row r="1119" spans="1:8" ht="15" customHeight="1">
      <c r="A1119" s="17" t="s">
        <v>578</v>
      </c>
      <c r="B1119" s="18" t="s">
        <v>579</v>
      </c>
      <c r="C1119" s="81" t="s">
        <v>14</v>
      </c>
      <c r="D1119" s="81"/>
      <c r="E1119" s="17" t="s">
        <v>339</v>
      </c>
      <c r="F1119" s="19">
        <v>0.24199999999999999</v>
      </c>
      <c r="G1119" s="20">
        <v>22.23</v>
      </c>
      <c r="H1119" s="20">
        <f>TRUNC(TRUNC(F1119,8)*G1119,2)</f>
        <v>5.37</v>
      </c>
    </row>
    <row r="1120" spans="1:8" ht="18" customHeight="1">
      <c r="A1120" s="2"/>
      <c r="B1120" s="2"/>
      <c r="C1120" s="2"/>
      <c r="D1120" s="2"/>
      <c r="E1120" s="2"/>
      <c r="F1120" s="77" t="s">
        <v>342</v>
      </c>
      <c r="G1120" s="77"/>
      <c r="H1120" s="21">
        <f>SUM(H1118:H1119)</f>
        <v>9.8000000000000007</v>
      </c>
    </row>
    <row r="1121" spans="1:8" ht="15" customHeight="1">
      <c r="A1121" s="2"/>
      <c r="B1121" s="2"/>
      <c r="C1121" s="2"/>
      <c r="D1121" s="2"/>
      <c r="E1121" s="2"/>
      <c r="F1121" s="78" t="s">
        <v>347</v>
      </c>
      <c r="G1121" s="78"/>
      <c r="H1121" s="5">
        <f>SUM(H1116,H1120)</f>
        <v>18.23</v>
      </c>
    </row>
    <row r="1122" spans="1:8" ht="9.9499999999999993" customHeight="1">
      <c r="A1122" s="2"/>
      <c r="B1122" s="2"/>
      <c r="C1122" s="2"/>
      <c r="D1122" s="2"/>
      <c r="E1122" s="2"/>
      <c r="F1122" s="74"/>
      <c r="G1122" s="74"/>
      <c r="H1122" s="74"/>
    </row>
    <row r="1123" spans="1:8" ht="20.100000000000001" customHeight="1">
      <c r="A1123" s="75" t="s">
        <v>1232</v>
      </c>
      <c r="B1123" s="75"/>
      <c r="C1123" s="75"/>
      <c r="D1123" s="75"/>
      <c r="E1123" s="75"/>
      <c r="F1123" s="75"/>
      <c r="G1123" s="75"/>
      <c r="H1123" s="75"/>
    </row>
    <row r="1124" spans="1:8" ht="15" customHeight="1">
      <c r="A1124" s="76" t="s">
        <v>321</v>
      </c>
      <c r="B1124" s="76"/>
      <c r="C1124" s="80" t="s">
        <v>4</v>
      </c>
      <c r="D1124" s="80"/>
      <c r="E1124" s="16" t="s">
        <v>322</v>
      </c>
      <c r="F1124" s="16" t="s">
        <v>323</v>
      </c>
      <c r="G1124" s="16" t="s">
        <v>324</v>
      </c>
      <c r="H1124" s="16" t="s">
        <v>325</v>
      </c>
    </row>
    <row r="1125" spans="1:8" ht="15" customHeight="1">
      <c r="A1125" s="17" t="s">
        <v>503</v>
      </c>
      <c r="B1125" s="18" t="s">
        <v>504</v>
      </c>
      <c r="C1125" s="81" t="s">
        <v>14</v>
      </c>
      <c r="D1125" s="81"/>
      <c r="E1125" s="17" t="s">
        <v>36</v>
      </c>
      <c r="F1125" s="19">
        <v>2.1000000000000001E-2</v>
      </c>
      <c r="G1125" s="20">
        <v>2</v>
      </c>
      <c r="H1125" s="20">
        <f>TRUNC(TRUNC(F1125,8)*G1125,2)</f>
        <v>0.04</v>
      </c>
    </row>
    <row r="1126" spans="1:8" ht="29.1" customHeight="1">
      <c r="A1126" s="17" t="s">
        <v>549</v>
      </c>
      <c r="B1126" s="18" t="s">
        <v>550</v>
      </c>
      <c r="C1126" s="81" t="s">
        <v>14</v>
      </c>
      <c r="D1126" s="81"/>
      <c r="E1126" s="17" t="s">
        <v>36</v>
      </c>
      <c r="F1126" s="19">
        <v>1</v>
      </c>
      <c r="G1126" s="20">
        <v>75</v>
      </c>
      <c r="H1126" s="20">
        <f>TRUNC(TRUNC(F1126,8)*G1126,2)</f>
        <v>75</v>
      </c>
    </row>
    <row r="1127" spans="1:8" ht="15" customHeight="1">
      <c r="A1127" s="2"/>
      <c r="B1127" s="2"/>
      <c r="C1127" s="2"/>
      <c r="D1127" s="2"/>
      <c r="E1127" s="2"/>
      <c r="F1127" s="77" t="s">
        <v>335</v>
      </c>
      <c r="G1127" s="77"/>
      <c r="H1127" s="21">
        <f>SUM(H1125:H1126)</f>
        <v>75.040000000000006</v>
      </c>
    </row>
    <row r="1128" spans="1:8" ht="15" customHeight="1">
      <c r="A1128" s="76" t="s">
        <v>336</v>
      </c>
      <c r="B1128" s="76"/>
      <c r="C1128" s="80" t="s">
        <v>4</v>
      </c>
      <c r="D1128" s="80"/>
      <c r="E1128" s="16" t="s">
        <v>322</v>
      </c>
      <c r="F1128" s="16" t="s">
        <v>323</v>
      </c>
      <c r="G1128" s="16" t="s">
        <v>324</v>
      </c>
      <c r="H1128" s="16" t="s">
        <v>325</v>
      </c>
    </row>
    <row r="1129" spans="1:8" ht="21" customHeight="1">
      <c r="A1129" s="17" t="s">
        <v>403</v>
      </c>
      <c r="B1129" s="18" t="s">
        <v>404</v>
      </c>
      <c r="C1129" s="81" t="s">
        <v>14</v>
      </c>
      <c r="D1129" s="81"/>
      <c r="E1129" s="17" t="s">
        <v>339</v>
      </c>
      <c r="F1129" s="19">
        <v>9.6000000000000002E-2</v>
      </c>
      <c r="G1129" s="20">
        <v>21.05</v>
      </c>
      <c r="H1129" s="20">
        <f>TRUNC(TRUNC(F1129,8)*G1129,2)</f>
        <v>2.02</v>
      </c>
    </row>
    <row r="1130" spans="1:8" ht="15" customHeight="1">
      <c r="A1130" s="17" t="s">
        <v>340</v>
      </c>
      <c r="B1130" s="18" t="s">
        <v>341</v>
      </c>
      <c r="C1130" s="81" t="s">
        <v>14</v>
      </c>
      <c r="D1130" s="81"/>
      <c r="E1130" s="17" t="s">
        <v>339</v>
      </c>
      <c r="F1130" s="19">
        <v>3.0300000000000001E-2</v>
      </c>
      <c r="G1130" s="20">
        <v>17.309999999999999</v>
      </c>
      <c r="H1130" s="20">
        <f>TRUNC(TRUNC(F1130,8)*G1130,2)</f>
        <v>0.52</v>
      </c>
    </row>
    <row r="1131" spans="1:8" ht="18" customHeight="1">
      <c r="A1131" s="2"/>
      <c r="B1131" s="2"/>
      <c r="C1131" s="2"/>
      <c r="D1131" s="2"/>
      <c r="E1131" s="2"/>
      <c r="F1131" s="77" t="s">
        <v>342</v>
      </c>
      <c r="G1131" s="77"/>
      <c r="H1131" s="21">
        <f>SUM(H1129:H1130)</f>
        <v>2.54</v>
      </c>
    </row>
    <row r="1132" spans="1:8" ht="15" customHeight="1">
      <c r="A1132" s="2"/>
      <c r="B1132" s="2"/>
      <c r="C1132" s="2"/>
      <c r="D1132" s="2"/>
      <c r="E1132" s="2"/>
      <c r="F1132" s="78" t="s">
        <v>347</v>
      </c>
      <c r="G1132" s="78"/>
      <c r="H1132" s="5">
        <f>SUM(H1127,H1131)</f>
        <v>77.580000000000013</v>
      </c>
    </row>
    <row r="1133" spans="1:8" ht="9.9499999999999993" customHeight="1">
      <c r="A1133" s="2"/>
      <c r="B1133" s="2"/>
      <c r="C1133" s="2"/>
      <c r="D1133" s="2"/>
      <c r="E1133" s="2"/>
      <c r="F1133" s="74"/>
      <c r="G1133" s="74"/>
      <c r="H1133" s="74"/>
    </row>
    <row r="1134" spans="1:8" ht="20.100000000000001" customHeight="1">
      <c r="A1134" s="75" t="s">
        <v>1233</v>
      </c>
      <c r="B1134" s="75"/>
      <c r="C1134" s="75"/>
      <c r="D1134" s="75"/>
      <c r="E1134" s="75"/>
      <c r="F1134" s="75"/>
      <c r="G1134" s="75"/>
      <c r="H1134" s="75"/>
    </row>
    <row r="1135" spans="1:8" ht="15" customHeight="1">
      <c r="A1135" s="76" t="s">
        <v>336</v>
      </c>
      <c r="B1135" s="76"/>
      <c r="C1135" s="80" t="s">
        <v>4</v>
      </c>
      <c r="D1135" s="80"/>
      <c r="E1135" s="16" t="s">
        <v>322</v>
      </c>
      <c r="F1135" s="16" t="s">
        <v>323</v>
      </c>
      <c r="G1135" s="16" t="s">
        <v>324</v>
      </c>
      <c r="H1135" s="16" t="s">
        <v>325</v>
      </c>
    </row>
    <row r="1136" spans="1:8" ht="15" customHeight="1">
      <c r="A1136" s="17" t="s">
        <v>340</v>
      </c>
      <c r="B1136" s="18" t="s">
        <v>341</v>
      </c>
      <c r="C1136" s="81" t="s">
        <v>14</v>
      </c>
      <c r="D1136" s="81"/>
      <c r="E1136" s="17" t="s">
        <v>339</v>
      </c>
      <c r="F1136" s="19">
        <v>0.61180000000000001</v>
      </c>
      <c r="G1136" s="20">
        <v>17.309999999999999</v>
      </c>
      <c r="H1136" s="20">
        <f>TRUNC(TRUNC(F1136,8)*G1136,2)</f>
        <v>10.59</v>
      </c>
    </row>
    <row r="1137" spans="1:8" ht="18" customHeight="1">
      <c r="A1137" s="2"/>
      <c r="B1137" s="2"/>
      <c r="C1137" s="2"/>
      <c r="D1137" s="2"/>
      <c r="E1137" s="2"/>
      <c r="F1137" s="77" t="s">
        <v>342</v>
      </c>
      <c r="G1137" s="77"/>
      <c r="H1137" s="21">
        <f>SUM(H1136:H1136)</f>
        <v>10.59</v>
      </c>
    </row>
    <row r="1138" spans="1:8" ht="15" customHeight="1">
      <c r="A1138" s="2"/>
      <c r="B1138" s="2"/>
      <c r="C1138" s="2"/>
      <c r="D1138" s="2"/>
      <c r="E1138" s="2"/>
      <c r="F1138" s="78" t="s">
        <v>347</v>
      </c>
      <c r="G1138" s="78"/>
      <c r="H1138" s="5">
        <f>SUM(H1137)</f>
        <v>10.59</v>
      </c>
    </row>
    <row r="1139" spans="1:8" ht="9.9499999999999993" customHeight="1">
      <c r="A1139" s="2"/>
      <c r="B1139" s="2"/>
      <c r="C1139" s="2"/>
      <c r="D1139" s="2"/>
      <c r="E1139" s="2"/>
      <c r="F1139" s="74"/>
      <c r="G1139" s="74"/>
      <c r="H1139" s="74"/>
    </row>
    <row r="1140" spans="1:8" ht="20.100000000000001" customHeight="1">
      <c r="A1140" s="75" t="s">
        <v>1234</v>
      </c>
      <c r="B1140" s="75"/>
      <c r="C1140" s="75"/>
      <c r="D1140" s="75"/>
      <c r="E1140" s="75"/>
      <c r="F1140" s="75"/>
      <c r="G1140" s="75"/>
      <c r="H1140" s="75"/>
    </row>
    <row r="1141" spans="1:8" ht="15" customHeight="1">
      <c r="A1141" s="76" t="s">
        <v>321</v>
      </c>
      <c r="B1141" s="76"/>
      <c r="C1141" s="80" t="s">
        <v>4</v>
      </c>
      <c r="D1141" s="80"/>
      <c r="E1141" s="16" t="s">
        <v>322</v>
      </c>
      <c r="F1141" s="16" t="s">
        <v>323</v>
      </c>
      <c r="G1141" s="16" t="s">
        <v>324</v>
      </c>
      <c r="H1141" s="16" t="s">
        <v>325</v>
      </c>
    </row>
    <row r="1142" spans="1:8" ht="21" customHeight="1">
      <c r="A1142" s="17" t="s">
        <v>1235</v>
      </c>
      <c r="B1142" s="18" t="s">
        <v>1236</v>
      </c>
      <c r="C1142" s="81" t="s">
        <v>14</v>
      </c>
      <c r="D1142" s="81"/>
      <c r="E1142" s="17" t="s">
        <v>36</v>
      </c>
      <c r="F1142" s="19">
        <v>1</v>
      </c>
      <c r="G1142" s="20">
        <v>10.16</v>
      </c>
      <c r="H1142" s="20">
        <f>TRUNC(TRUNC(F1142,8)*G1142,2)</f>
        <v>10.16</v>
      </c>
    </row>
    <row r="1143" spans="1:8" ht="29.1" customHeight="1">
      <c r="A1143" s="17" t="s">
        <v>1237</v>
      </c>
      <c r="B1143" s="18" t="s">
        <v>1238</v>
      </c>
      <c r="C1143" s="81" t="s">
        <v>14</v>
      </c>
      <c r="D1143" s="81"/>
      <c r="E1143" s="17" t="s">
        <v>36</v>
      </c>
      <c r="F1143" s="19">
        <v>1</v>
      </c>
      <c r="G1143" s="20">
        <v>207.38</v>
      </c>
      <c r="H1143" s="20">
        <f>TRUNC(TRUNC(F1143,8)*G1143,2)</f>
        <v>207.38</v>
      </c>
    </row>
    <row r="1144" spans="1:8" ht="29.1" customHeight="1">
      <c r="A1144" s="17" t="s">
        <v>1239</v>
      </c>
      <c r="B1144" s="18" t="s">
        <v>1240</v>
      </c>
      <c r="C1144" s="81" t="s">
        <v>14</v>
      </c>
      <c r="D1144" s="81"/>
      <c r="E1144" s="17" t="s">
        <v>36</v>
      </c>
      <c r="F1144" s="19">
        <v>2</v>
      </c>
      <c r="G1144" s="20">
        <v>24.21</v>
      </c>
      <c r="H1144" s="20">
        <f>TRUNC(TRUNC(F1144,8)*G1144,2)</f>
        <v>48.42</v>
      </c>
    </row>
    <row r="1145" spans="1:8" ht="15" customHeight="1">
      <c r="A1145" s="17" t="s">
        <v>1144</v>
      </c>
      <c r="B1145" s="18" t="s">
        <v>1145</v>
      </c>
      <c r="C1145" s="81" t="s">
        <v>14</v>
      </c>
      <c r="D1145" s="81"/>
      <c r="E1145" s="17" t="s">
        <v>330</v>
      </c>
      <c r="F1145" s="19">
        <v>8.8099999999999998E-2</v>
      </c>
      <c r="G1145" s="20">
        <v>102.64</v>
      </c>
      <c r="H1145" s="20">
        <f>TRUNC(TRUNC(F1145,8)*G1145,2)</f>
        <v>9.0399999999999991</v>
      </c>
    </row>
    <row r="1146" spans="1:8" ht="15" customHeight="1">
      <c r="A1146" s="2"/>
      <c r="B1146" s="2"/>
      <c r="C1146" s="2"/>
      <c r="D1146" s="2"/>
      <c r="E1146" s="2"/>
      <c r="F1146" s="77" t="s">
        <v>335</v>
      </c>
      <c r="G1146" s="77"/>
      <c r="H1146" s="21">
        <f>SUM(H1142:H1145)</f>
        <v>275</v>
      </c>
    </row>
    <row r="1147" spans="1:8" ht="15" customHeight="1">
      <c r="A1147" s="76" t="s">
        <v>336</v>
      </c>
      <c r="B1147" s="76"/>
      <c r="C1147" s="80" t="s">
        <v>4</v>
      </c>
      <c r="D1147" s="80"/>
      <c r="E1147" s="16" t="s">
        <v>322</v>
      </c>
      <c r="F1147" s="16" t="s">
        <v>323</v>
      </c>
      <c r="G1147" s="16" t="s">
        <v>324</v>
      </c>
      <c r="H1147" s="16" t="s">
        <v>325</v>
      </c>
    </row>
    <row r="1148" spans="1:8" ht="21" customHeight="1">
      <c r="A1148" s="17" t="s">
        <v>403</v>
      </c>
      <c r="B1148" s="18" t="s">
        <v>404</v>
      </c>
      <c r="C1148" s="81" t="s">
        <v>14</v>
      </c>
      <c r="D1148" s="81"/>
      <c r="E1148" s="17" t="s">
        <v>339</v>
      </c>
      <c r="F1148" s="19">
        <v>0.49680000000000002</v>
      </c>
      <c r="G1148" s="20">
        <v>21.05</v>
      </c>
      <c r="H1148" s="20">
        <f>TRUNC(TRUNC(F1148,8)*G1148,2)</f>
        <v>10.45</v>
      </c>
    </row>
    <row r="1149" spans="1:8" ht="15" customHeight="1">
      <c r="A1149" s="17" t="s">
        <v>340</v>
      </c>
      <c r="B1149" s="18" t="s">
        <v>341</v>
      </c>
      <c r="C1149" s="81" t="s">
        <v>14</v>
      </c>
      <c r="D1149" s="81"/>
      <c r="E1149" s="17" t="s">
        <v>339</v>
      </c>
      <c r="F1149" s="19">
        <v>0.34949999999999998</v>
      </c>
      <c r="G1149" s="20">
        <v>17.309999999999999</v>
      </c>
      <c r="H1149" s="20">
        <f>TRUNC(TRUNC(F1149,8)*G1149,2)</f>
        <v>6.04</v>
      </c>
    </row>
    <row r="1150" spans="1:8" ht="18" customHeight="1">
      <c r="A1150" s="2"/>
      <c r="B1150" s="2"/>
      <c r="C1150" s="2"/>
      <c r="D1150" s="2"/>
      <c r="E1150" s="2"/>
      <c r="F1150" s="77" t="s">
        <v>342</v>
      </c>
      <c r="G1150" s="77"/>
      <c r="H1150" s="21">
        <f>SUM(H1148:H1149)</f>
        <v>16.489999999999998</v>
      </c>
    </row>
    <row r="1151" spans="1:8" ht="15" customHeight="1">
      <c r="A1151" s="2"/>
      <c r="B1151" s="2"/>
      <c r="C1151" s="2"/>
      <c r="D1151" s="2"/>
      <c r="E1151" s="2"/>
      <c r="F1151" s="78" t="s">
        <v>347</v>
      </c>
      <c r="G1151" s="78"/>
      <c r="H1151" s="5">
        <f>SUM(H1146,H1150)</f>
        <v>291.49</v>
      </c>
    </row>
    <row r="1152" spans="1:8" ht="9.9499999999999993" customHeight="1">
      <c r="A1152" s="2"/>
      <c r="B1152" s="2"/>
      <c r="C1152" s="2"/>
      <c r="D1152" s="2"/>
      <c r="E1152" s="2"/>
      <c r="F1152" s="74"/>
      <c r="G1152" s="74"/>
      <c r="H1152" s="74"/>
    </row>
    <row r="1153" spans="1:8" ht="20.100000000000001" customHeight="1">
      <c r="A1153" s="75" t="s">
        <v>1241</v>
      </c>
      <c r="B1153" s="75"/>
      <c r="C1153" s="75"/>
      <c r="D1153" s="75"/>
      <c r="E1153" s="75"/>
      <c r="F1153" s="75"/>
      <c r="G1153" s="75"/>
      <c r="H1153" s="75"/>
    </row>
    <row r="1154" spans="1:8" ht="15" customHeight="1">
      <c r="A1154" s="76" t="s">
        <v>321</v>
      </c>
      <c r="B1154" s="76"/>
      <c r="C1154" s="80" t="s">
        <v>4</v>
      </c>
      <c r="D1154" s="80"/>
      <c r="E1154" s="16" t="s">
        <v>322</v>
      </c>
      <c r="F1154" s="16" t="s">
        <v>323</v>
      </c>
      <c r="G1154" s="16" t="s">
        <v>324</v>
      </c>
      <c r="H1154" s="16" t="s">
        <v>325</v>
      </c>
    </row>
    <row r="1155" spans="1:8" ht="21" customHeight="1">
      <c r="A1155" s="17" t="s">
        <v>1235</v>
      </c>
      <c r="B1155" s="18" t="s">
        <v>1236</v>
      </c>
      <c r="C1155" s="81" t="s">
        <v>14</v>
      </c>
      <c r="D1155" s="81"/>
      <c r="E1155" s="17" t="s">
        <v>36</v>
      </c>
      <c r="F1155" s="19">
        <v>1</v>
      </c>
      <c r="G1155" s="20">
        <v>10.16</v>
      </c>
      <c r="H1155" s="20">
        <f>TRUNC(TRUNC(F1155,8)*G1155,2)</f>
        <v>10.16</v>
      </c>
    </row>
    <row r="1156" spans="1:8" ht="21" customHeight="1">
      <c r="A1156" s="17" t="s">
        <v>1242</v>
      </c>
      <c r="B1156" s="18" t="s">
        <v>1243</v>
      </c>
      <c r="C1156" s="81" t="s">
        <v>14</v>
      </c>
      <c r="D1156" s="81"/>
      <c r="E1156" s="17" t="s">
        <v>36</v>
      </c>
      <c r="F1156" s="19">
        <v>1</v>
      </c>
      <c r="G1156" s="20">
        <v>652.41999999999996</v>
      </c>
      <c r="H1156" s="20">
        <f>TRUNC(TRUNC(F1156,8)*G1156,2)</f>
        <v>652.41999999999996</v>
      </c>
    </row>
    <row r="1157" spans="1:8" ht="29.1" customHeight="1">
      <c r="A1157" s="17" t="s">
        <v>1239</v>
      </c>
      <c r="B1157" s="18" t="s">
        <v>1240</v>
      </c>
      <c r="C1157" s="81" t="s">
        <v>14</v>
      </c>
      <c r="D1157" s="81"/>
      <c r="E1157" s="17" t="s">
        <v>36</v>
      </c>
      <c r="F1157" s="19">
        <v>2</v>
      </c>
      <c r="G1157" s="20">
        <v>24.21</v>
      </c>
      <c r="H1157" s="20">
        <f>TRUNC(TRUNC(F1157,8)*G1157,2)</f>
        <v>48.42</v>
      </c>
    </row>
    <row r="1158" spans="1:8" ht="15" customHeight="1">
      <c r="A1158" s="17" t="s">
        <v>1144</v>
      </c>
      <c r="B1158" s="18" t="s">
        <v>1145</v>
      </c>
      <c r="C1158" s="81" t="s">
        <v>14</v>
      </c>
      <c r="D1158" s="81"/>
      <c r="E1158" s="17" t="s">
        <v>330</v>
      </c>
      <c r="F1158" s="19">
        <v>8.8099999999999998E-2</v>
      </c>
      <c r="G1158" s="20">
        <v>102.64</v>
      </c>
      <c r="H1158" s="20">
        <f>TRUNC(TRUNC(F1158,8)*G1158,2)</f>
        <v>9.0399999999999991</v>
      </c>
    </row>
    <row r="1159" spans="1:8" ht="15" customHeight="1">
      <c r="A1159" s="2"/>
      <c r="B1159" s="2"/>
      <c r="C1159" s="2"/>
      <c r="D1159" s="2"/>
      <c r="E1159" s="2"/>
      <c r="F1159" s="77" t="s">
        <v>335</v>
      </c>
      <c r="G1159" s="77"/>
      <c r="H1159" s="21">
        <f>SUM(H1155:H1158)</f>
        <v>720.03999999999985</v>
      </c>
    </row>
    <row r="1160" spans="1:8" ht="15" customHeight="1">
      <c r="A1160" s="76" t="s">
        <v>336</v>
      </c>
      <c r="B1160" s="76"/>
      <c r="C1160" s="80" t="s">
        <v>4</v>
      </c>
      <c r="D1160" s="80"/>
      <c r="E1160" s="16" t="s">
        <v>322</v>
      </c>
      <c r="F1160" s="16" t="s">
        <v>323</v>
      </c>
      <c r="G1160" s="16" t="s">
        <v>324</v>
      </c>
      <c r="H1160" s="16" t="s">
        <v>325</v>
      </c>
    </row>
    <row r="1161" spans="1:8" ht="21" customHeight="1">
      <c r="A1161" s="17" t="s">
        <v>403</v>
      </c>
      <c r="B1161" s="18" t="s">
        <v>404</v>
      </c>
      <c r="C1161" s="81" t="s">
        <v>14</v>
      </c>
      <c r="D1161" s="81"/>
      <c r="E1161" s="17" t="s">
        <v>339</v>
      </c>
      <c r="F1161" s="19">
        <v>1.1539999999999999</v>
      </c>
      <c r="G1161" s="20">
        <v>21.05</v>
      </c>
      <c r="H1161" s="20">
        <f>TRUNC(TRUNC(F1161,8)*G1161,2)</f>
        <v>24.29</v>
      </c>
    </row>
    <row r="1162" spans="1:8" ht="15" customHeight="1">
      <c r="A1162" s="17" t="s">
        <v>340</v>
      </c>
      <c r="B1162" s="18" t="s">
        <v>341</v>
      </c>
      <c r="C1162" s="81" t="s">
        <v>14</v>
      </c>
      <c r="D1162" s="81"/>
      <c r="E1162" s="17" t="s">
        <v>339</v>
      </c>
      <c r="F1162" s="19">
        <v>0.55649999999999999</v>
      </c>
      <c r="G1162" s="20">
        <v>17.309999999999999</v>
      </c>
      <c r="H1162" s="20">
        <f>TRUNC(TRUNC(F1162,8)*G1162,2)</f>
        <v>9.6300000000000008</v>
      </c>
    </row>
    <row r="1163" spans="1:8" ht="18" customHeight="1">
      <c r="A1163" s="2"/>
      <c r="B1163" s="2"/>
      <c r="C1163" s="2"/>
      <c r="D1163" s="2"/>
      <c r="E1163" s="2"/>
      <c r="F1163" s="77" t="s">
        <v>342</v>
      </c>
      <c r="G1163" s="77"/>
      <c r="H1163" s="21">
        <f>SUM(H1161:H1162)</f>
        <v>33.92</v>
      </c>
    </row>
    <row r="1164" spans="1:8" ht="15" customHeight="1">
      <c r="A1164" s="2"/>
      <c r="B1164" s="2"/>
      <c r="C1164" s="2"/>
      <c r="D1164" s="2"/>
      <c r="E1164" s="2"/>
      <c r="F1164" s="78" t="s">
        <v>347</v>
      </c>
      <c r="G1164" s="78"/>
      <c r="H1164" s="5">
        <f>SUM(H1159,H1163)</f>
        <v>753.95999999999981</v>
      </c>
    </row>
    <row r="1165" spans="1:8" ht="9.9499999999999993" customHeight="1">
      <c r="A1165" s="2"/>
      <c r="B1165" s="2"/>
      <c r="C1165" s="2"/>
      <c r="D1165" s="2"/>
      <c r="E1165" s="2"/>
      <c r="F1165" s="74"/>
      <c r="G1165" s="74"/>
      <c r="H1165" s="74"/>
    </row>
    <row r="1166" spans="1:8" ht="20.100000000000001" customHeight="1">
      <c r="A1166" s="75" t="s">
        <v>1244</v>
      </c>
      <c r="B1166" s="75"/>
      <c r="C1166" s="75"/>
      <c r="D1166" s="75"/>
      <c r="E1166" s="75"/>
      <c r="F1166" s="75"/>
      <c r="G1166" s="75"/>
      <c r="H1166" s="75"/>
    </row>
    <row r="1167" spans="1:8" ht="15" customHeight="1">
      <c r="A1167" s="76" t="s">
        <v>321</v>
      </c>
      <c r="B1167" s="76"/>
      <c r="C1167" s="80" t="s">
        <v>4</v>
      </c>
      <c r="D1167" s="80"/>
      <c r="E1167" s="16" t="s">
        <v>322</v>
      </c>
      <c r="F1167" s="16" t="s">
        <v>323</v>
      </c>
      <c r="G1167" s="16" t="s">
        <v>324</v>
      </c>
      <c r="H1167" s="16" t="s">
        <v>325</v>
      </c>
    </row>
    <row r="1168" spans="1:8" ht="15" customHeight="1">
      <c r="A1168" s="17" t="s">
        <v>503</v>
      </c>
      <c r="B1168" s="18" t="s">
        <v>504</v>
      </c>
      <c r="C1168" s="81" t="s">
        <v>14</v>
      </c>
      <c r="D1168" s="81"/>
      <c r="E1168" s="17" t="s">
        <v>36</v>
      </c>
      <c r="F1168" s="19">
        <v>3.32E-2</v>
      </c>
      <c r="G1168" s="20">
        <v>2</v>
      </c>
      <c r="H1168" s="20">
        <f>TRUNC(TRUNC(F1168,8)*G1168,2)</f>
        <v>0.06</v>
      </c>
    </row>
    <row r="1169" spans="1:8" ht="21" customHeight="1">
      <c r="A1169" s="17" t="s">
        <v>1245</v>
      </c>
      <c r="B1169" s="18" t="s">
        <v>1246</v>
      </c>
      <c r="C1169" s="81" t="s">
        <v>14</v>
      </c>
      <c r="D1169" s="81"/>
      <c r="E1169" s="17" t="s">
        <v>36</v>
      </c>
      <c r="F1169" s="19">
        <v>1</v>
      </c>
      <c r="G1169" s="20">
        <v>5.2</v>
      </c>
      <c r="H1169" s="20">
        <f>TRUNC(TRUNC(F1169,8)*G1169,2)</f>
        <v>5.2</v>
      </c>
    </row>
    <row r="1170" spans="1:8" ht="15" customHeight="1">
      <c r="A1170" s="2"/>
      <c r="B1170" s="2"/>
      <c r="C1170" s="2"/>
      <c r="D1170" s="2"/>
      <c r="E1170" s="2"/>
      <c r="F1170" s="77" t="s">
        <v>335</v>
      </c>
      <c r="G1170" s="77"/>
      <c r="H1170" s="21">
        <f>SUM(H1168:H1169)</f>
        <v>5.26</v>
      </c>
    </row>
    <row r="1171" spans="1:8" ht="15" customHeight="1">
      <c r="A1171" s="76" t="s">
        <v>336</v>
      </c>
      <c r="B1171" s="76"/>
      <c r="C1171" s="80" t="s">
        <v>4</v>
      </c>
      <c r="D1171" s="80"/>
      <c r="E1171" s="16" t="s">
        <v>322</v>
      </c>
      <c r="F1171" s="16" t="s">
        <v>323</v>
      </c>
      <c r="G1171" s="16" t="s">
        <v>324</v>
      </c>
      <c r="H1171" s="16" t="s">
        <v>325</v>
      </c>
    </row>
    <row r="1172" spans="1:8" ht="21" customHeight="1">
      <c r="A1172" s="17" t="s">
        <v>403</v>
      </c>
      <c r="B1172" s="18" t="s">
        <v>404</v>
      </c>
      <c r="C1172" s="81" t="s">
        <v>14</v>
      </c>
      <c r="D1172" s="81"/>
      <c r="E1172" s="17" t="s">
        <v>339</v>
      </c>
      <c r="F1172" s="19">
        <v>0.1232</v>
      </c>
      <c r="G1172" s="20">
        <v>21.05</v>
      </c>
      <c r="H1172" s="20">
        <f>TRUNC(TRUNC(F1172,8)*G1172,2)</f>
        <v>2.59</v>
      </c>
    </row>
    <row r="1173" spans="1:8" ht="15" customHeight="1">
      <c r="A1173" s="17" t="s">
        <v>340</v>
      </c>
      <c r="B1173" s="18" t="s">
        <v>341</v>
      </c>
      <c r="C1173" s="81" t="s">
        <v>14</v>
      </c>
      <c r="D1173" s="81"/>
      <c r="E1173" s="17" t="s">
        <v>339</v>
      </c>
      <c r="F1173" s="19">
        <v>3.8800000000000001E-2</v>
      </c>
      <c r="G1173" s="20">
        <v>17.309999999999999</v>
      </c>
      <c r="H1173" s="20">
        <f>TRUNC(TRUNC(F1173,8)*G1173,2)</f>
        <v>0.67</v>
      </c>
    </row>
    <row r="1174" spans="1:8" ht="18" customHeight="1">
      <c r="A1174" s="2"/>
      <c r="B1174" s="2"/>
      <c r="C1174" s="2"/>
      <c r="D1174" s="2"/>
      <c r="E1174" s="2"/>
      <c r="F1174" s="77" t="s">
        <v>342</v>
      </c>
      <c r="G1174" s="77"/>
      <c r="H1174" s="21">
        <f>SUM(H1172:H1173)</f>
        <v>3.26</v>
      </c>
    </row>
    <row r="1175" spans="1:8" ht="15" customHeight="1">
      <c r="A1175" s="2"/>
      <c r="B1175" s="2"/>
      <c r="C1175" s="2"/>
      <c r="D1175" s="2"/>
      <c r="E1175" s="2"/>
      <c r="F1175" s="78" t="s">
        <v>347</v>
      </c>
      <c r="G1175" s="78"/>
      <c r="H1175" s="5">
        <f>SUM(H1170,H1174)</f>
        <v>8.52</v>
      </c>
    </row>
    <row r="1176" spans="1:8" ht="42" customHeight="1">
      <c r="A1176" s="71" t="s">
        <v>319</v>
      </c>
      <c r="B1176" s="71"/>
      <c r="C1176" s="71"/>
      <c r="D1176" s="71"/>
      <c r="E1176" s="71"/>
      <c r="F1176" s="71"/>
      <c r="G1176" s="71"/>
      <c r="H1176" s="71"/>
    </row>
  </sheetData>
  <mergeCells count="1366">
    <mergeCell ref="F1175:G1175"/>
    <mergeCell ref="A1176:H1176"/>
    <mergeCell ref="A1171:B1171"/>
    <mergeCell ref="C1171:D1171"/>
    <mergeCell ref="C1172:D1172"/>
    <mergeCell ref="C1173:D1173"/>
    <mergeCell ref="F1174:G1174"/>
    <mergeCell ref="A1167:B1167"/>
    <mergeCell ref="C1167:D1167"/>
    <mergeCell ref="C1168:D1168"/>
    <mergeCell ref="C1169:D1169"/>
    <mergeCell ref="F1170:G1170"/>
    <mergeCell ref="C1162:D1162"/>
    <mergeCell ref="F1163:G1163"/>
    <mergeCell ref="F1164:G1164"/>
    <mergeCell ref="F1165:H1165"/>
    <mergeCell ref="A1166:H1166"/>
    <mergeCell ref="C1158:D1158"/>
    <mergeCell ref="F1159:G1159"/>
    <mergeCell ref="A1160:B1160"/>
    <mergeCell ref="C1160:D1160"/>
    <mergeCell ref="C1161:D1161"/>
    <mergeCell ref="A1154:B1154"/>
    <mergeCell ref="C1154:D1154"/>
    <mergeCell ref="C1155:D1155"/>
    <mergeCell ref="C1156:D1156"/>
    <mergeCell ref="C1157:D1157"/>
    <mergeCell ref="C1149:D1149"/>
    <mergeCell ref="F1150:G1150"/>
    <mergeCell ref="F1151:G1151"/>
    <mergeCell ref="F1152:H1152"/>
    <mergeCell ref="A1153:H1153"/>
    <mergeCell ref="C1145:D1145"/>
    <mergeCell ref="F1146:G1146"/>
    <mergeCell ref="A1147:B1147"/>
    <mergeCell ref="C1147:D1147"/>
    <mergeCell ref="C1148:D1148"/>
    <mergeCell ref="A1141:B1141"/>
    <mergeCell ref="C1141:D1141"/>
    <mergeCell ref="C1142:D1142"/>
    <mergeCell ref="C1143:D1143"/>
    <mergeCell ref="C1144:D1144"/>
    <mergeCell ref="C1136:D1136"/>
    <mergeCell ref="F1137:G1137"/>
    <mergeCell ref="F1138:G1138"/>
    <mergeCell ref="F1139:H1139"/>
    <mergeCell ref="A1140:H1140"/>
    <mergeCell ref="F1131:G1131"/>
    <mergeCell ref="F1132:G1132"/>
    <mergeCell ref="F1133:H1133"/>
    <mergeCell ref="A1134:H1134"/>
    <mergeCell ref="A1135:B1135"/>
    <mergeCell ref="C1135:D1135"/>
    <mergeCell ref="F1127:G1127"/>
    <mergeCell ref="A1128:B1128"/>
    <mergeCell ref="C1128:D1128"/>
    <mergeCell ref="C1129:D1129"/>
    <mergeCell ref="C1130:D1130"/>
    <mergeCell ref="A1123:H1123"/>
    <mergeCell ref="A1124:B1124"/>
    <mergeCell ref="C1124:D1124"/>
    <mergeCell ref="C1125:D1125"/>
    <mergeCell ref="C1126:D1126"/>
    <mergeCell ref="C1118:D1118"/>
    <mergeCell ref="C1119:D1119"/>
    <mergeCell ref="F1120:G1120"/>
    <mergeCell ref="F1121:G1121"/>
    <mergeCell ref="F1122:H1122"/>
    <mergeCell ref="A1114:B1114"/>
    <mergeCell ref="C1114:D1114"/>
    <mergeCell ref="C1115:D1115"/>
    <mergeCell ref="F1116:G1116"/>
    <mergeCell ref="A1117:B1117"/>
    <mergeCell ref="C1117:D1117"/>
    <mergeCell ref="C1109:D1109"/>
    <mergeCell ref="F1110:G1110"/>
    <mergeCell ref="F1111:G1111"/>
    <mergeCell ref="F1112:H1112"/>
    <mergeCell ref="A1113:H1113"/>
    <mergeCell ref="C1105:D1105"/>
    <mergeCell ref="F1106:G1106"/>
    <mergeCell ref="A1107:B1107"/>
    <mergeCell ref="C1107:D1107"/>
    <mergeCell ref="C1108:D1108"/>
    <mergeCell ref="F1100:G1100"/>
    <mergeCell ref="F1101:G1101"/>
    <mergeCell ref="F1102:H1102"/>
    <mergeCell ref="A1103:H1103"/>
    <mergeCell ref="A1104:B1104"/>
    <mergeCell ref="C1104:D1104"/>
    <mergeCell ref="F1096:G1096"/>
    <mergeCell ref="A1097:B1097"/>
    <mergeCell ref="C1097:D1097"/>
    <mergeCell ref="C1098:D1098"/>
    <mergeCell ref="C1099:D1099"/>
    <mergeCell ref="A1092:H1092"/>
    <mergeCell ref="A1093:B1093"/>
    <mergeCell ref="C1093:D1093"/>
    <mergeCell ref="C1094:D1094"/>
    <mergeCell ref="C1095:D1095"/>
    <mergeCell ref="C1087:D1087"/>
    <mergeCell ref="C1088:D1088"/>
    <mergeCell ref="F1089:G1089"/>
    <mergeCell ref="F1090:G1090"/>
    <mergeCell ref="F1091:H1091"/>
    <mergeCell ref="C1083:D1083"/>
    <mergeCell ref="C1084:D1084"/>
    <mergeCell ref="F1085:G1085"/>
    <mergeCell ref="A1086:B1086"/>
    <mergeCell ref="C1086:D1086"/>
    <mergeCell ref="F1078:G1078"/>
    <mergeCell ref="F1079:G1079"/>
    <mergeCell ref="F1080:H1080"/>
    <mergeCell ref="A1081:H1081"/>
    <mergeCell ref="A1082:B1082"/>
    <mergeCell ref="C1082:D1082"/>
    <mergeCell ref="C1074:D1074"/>
    <mergeCell ref="F1075:G1075"/>
    <mergeCell ref="A1076:B1076"/>
    <mergeCell ref="C1076:D1076"/>
    <mergeCell ref="C1077:D1077"/>
    <mergeCell ref="C1069:D1069"/>
    <mergeCell ref="C1070:D1070"/>
    <mergeCell ref="C1071:D1071"/>
    <mergeCell ref="F1072:G1072"/>
    <mergeCell ref="A1073:B1073"/>
    <mergeCell ref="C1073:D1073"/>
    <mergeCell ref="A1065:B1065"/>
    <mergeCell ref="C1065:D1065"/>
    <mergeCell ref="C1066:D1066"/>
    <mergeCell ref="C1067:D1067"/>
    <mergeCell ref="C1068:D1068"/>
    <mergeCell ref="C1060:D1060"/>
    <mergeCell ref="F1061:G1061"/>
    <mergeCell ref="F1062:G1062"/>
    <mergeCell ref="F1063:H1063"/>
    <mergeCell ref="A1064:H1064"/>
    <mergeCell ref="A1056:B1056"/>
    <mergeCell ref="C1056:D1056"/>
    <mergeCell ref="C1057:D1057"/>
    <mergeCell ref="F1058:G1058"/>
    <mergeCell ref="A1059:B1059"/>
    <mergeCell ref="C1059:D1059"/>
    <mergeCell ref="C1051:D1051"/>
    <mergeCell ref="C1052:D1052"/>
    <mergeCell ref="C1053:D1053"/>
    <mergeCell ref="C1054:D1054"/>
    <mergeCell ref="F1055:G1055"/>
    <mergeCell ref="A1047:H1047"/>
    <mergeCell ref="A1048:B1048"/>
    <mergeCell ref="C1048:D1048"/>
    <mergeCell ref="C1049:D1049"/>
    <mergeCell ref="C1050:D1050"/>
    <mergeCell ref="C1042:D1042"/>
    <mergeCell ref="C1043:D1043"/>
    <mergeCell ref="F1044:G1044"/>
    <mergeCell ref="F1045:G1045"/>
    <mergeCell ref="F1046:H1046"/>
    <mergeCell ref="C1038:D1038"/>
    <mergeCell ref="C1039:D1039"/>
    <mergeCell ref="F1040:G1040"/>
    <mergeCell ref="A1041:B1041"/>
    <mergeCell ref="C1041:D1041"/>
    <mergeCell ref="C1034:D1034"/>
    <mergeCell ref="C1035:D1035"/>
    <mergeCell ref="F1036:G1036"/>
    <mergeCell ref="A1037:B1037"/>
    <mergeCell ref="C1037:D1037"/>
    <mergeCell ref="F1030:G1030"/>
    <mergeCell ref="F1031:H1031"/>
    <mergeCell ref="A1032:H1032"/>
    <mergeCell ref="A1033:B1033"/>
    <mergeCell ref="C1033:D1033"/>
    <mergeCell ref="F1026:G1026"/>
    <mergeCell ref="A1027:B1027"/>
    <mergeCell ref="C1027:D1027"/>
    <mergeCell ref="C1028:D1028"/>
    <mergeCell ref="F1029:G1029"/>
    <mergeCell ref="F1022:G1022"/>
    <mergeCell ref="A1023:B1023"/>
    <mergeCell ref="C1023:D1023"/>
    <mergeCell ref="C1024:D1024"/>
    <mergeCell ref="C1025:D1025"/>
    <mergeCell ref="A1018:H1018"/>
    <mergeCell ref="A1019:B1019"/>
    <mergeCell ref="C1019:D1019"/>
    <mergeCell ref="C1020:D1020"/>
    <mergeCell ref="C1021:D1021"/>
    <mergeCell ref="C1013:D1013"/>
    <mergeCell ref="C1014:D1014"/>
    <mergeCell ref="F1015:G1015"/>
    <mergeCell ref="F1016:G1016"/>
    <mergeCell ref="F1017:H1017"/>
    <mergeCell ref="C1009:D1009"/>
    <mergeCell ref="C1010:D1010"/>
    <mergeCell ref="F1011:G1011"/>
    <mergeCell ref="A1012:B1012"/>
    <mergeCell ref="C1012:D1012"/>
    <mergeCell ref="C1005:D1005"/>
    <mergeCell ref="C1006:D1006"/>
    <mergeCell ref="F1007:G1007"/>
    <mergeCell ref="A1008:B1008"/>
    <mergeCell ref="C1008:D1008"/>
    <mergeCell ref="F1001:G1001"/>
    <mergeCell ref="F1002:H1002"/>
    <mergeCell ref="A1003:H1003"/>
    <mergeCell ref="A1004:B1004"/>
    <mergeCell ref="C1004:D1004"/>
    <mergeCell ref="A997:B997"/>
    <mergeCell ref="C997:D997"/>
    <mergeCell ref="C998:D998"/>
    <mergeCell ref="C999:D999"/>
    <mergeCell ref="F1000:G1000"/>
    <mergeCell ref="F993:G993"/>
    <mergeCell ref="A994:B994"/>
    <mergeCell ref="C994:D994"/>
    <mergeCell ref="C995:D995"/>
    <mergeCell ref="F996:G996"/>
    <mergeCell ref="A989:H989"/>
    <mergeCell ref="A990:B990"/>
    <mergeCell ref="C990:D990"/>
    <mergeCell ref="C991:D991"/>
    <mergeCell ref="C992:D992"/>
    <mergeCell ref="C984:D984"/>
    <mergeCell ref="C985:D985"/>
    <mergeCell ref="F986:G986"/>
    <mergeCell ref="F987:G987"/>
    <mergeCell ref="F988:H988"/>
    <mergeCell ref="A980:B980"/>
    <mergeCell ref="C980:D980"/>
    <mergeCell ref="C981:D981"/>
    <mergeCell ref="F982:G982"/>
    <mergeCell ref="A983:B983"/>
    <mergeCell ref="C983:D983"/>
    <mergeCell ref="A976:B976"/>
    <mergeCell ref="C976:D976"/>
    <mergeCell ref="C977:D977"/>
    <mergeCell ref="C978:D978"/>
    <mergeCell ref="F979:G979"/>
    <mergeCell ref="C971:D971"/>
    <mergeCell ref="F972:G972"/>
    <mergeCell ref="F973:G973"/>
    <mergeCell ref="F974:H974"/>
    <mergeCell ref="A975:H975"/>
    <mergeCell ref="C967:D967"/>
    <mergeCell ref="F968:G968"/>
    <mergeCell ref="A969:B969"/>
    <mergeCell ref="C969:D969"/>
    <mergeCell ref="C970:D970"/>
    <mergeCell ref="A963:H963"/>
    <mergeCell ref="A964:B964"/>
    <mergeCell ref="C964:D964"/>
    <mergeCell ref="C965:D965"/>
    <mergeCell ref="C966:D966"/>
    <mergeCell ref="C958:D958"/>
    <mergeCell ref="C959:D959"/>
    <mergeCell ref="F960:G960"/>
    <mergeCell ref="F961:G961"/>
    <mergeCell ref="F962:H962"/>
    <mergeCell ref="C953:D953"/>
    <mergeCell ref="C954:D954"/>
    <mergeCell ref="C955:D955"/>
    <mergeCell ref="F956:G956"/>
    <mergeCell ref="A957:B957"/>
    <mergeCell ref="C957:D957"/>
    <mergeCell ref="F948:G948"/>
    <mergeCell ref="F949:G949"/>
    <mergeCell ref="F950:H950"/>
    <mergeCell ref="A951:H951"/>
    <mergeCell ref="A952:B952"/>
    <mergeCell ref="C952:D952"/>
    <mergeCell ref="C944:D944"/>
    <mergeCell ref="F945:G945"/>
    <mergeCell ref="A946:B946"/>
    <mergeCell ref="C946:D946"/>
    <mergeCell ref="C947:D947"/>
    <mergeCell ref="F940:G940"/>
    <mergeCell ref="F941:H941"/>
    <mergeCell ref="A942:H942"/>
    <mergeCell ref="A943:B943"/>
    <mergeCell ref="C943:D943"/>
    <mergeCell ref="F936:G936"/>
    <mergeCell ref="A937:B937"/>
    <mergeCell ref="C937:D937"/>
    <mergeCell ref="C938:D938"/>
    <mergeCell ref="F939:G939"/>
    <mergeCell ref="C932:D932"/>
    <mergeCell ref="F933:G933"/>
    <mergeCell ref="A934:B934"/>
    <mergeCell ref="C934:D934"/>
    <mergeCell ref="C935:D935"/>
    <mergeCell ref="C927:D927"/>
    <mergeCell ref="C928:D928"/>
    <mergeCell ref="C929:D929"/>
    <mergeCell ref="C930:D930"/>
    <mergeCell ref="C931:D931"/>
    <mergeCell ref="F923:G923"/>
    <mergeCell ref="F924:H924"/>
    <mergeCell ref="A925:H925"/>
    <mergeCell ref="A926:B926"/>
    <mergeCell ref="C926:D926"/>
    <mergeCell ref="F919:G919"/>
    <mergeCell ref="A920:B920"/>
    <mergeCell ref="C920:D920"/>
    <mergeCell ref="C921:D921"/>
    <mergeCell ref="F922:G922"/>
    <mergeCell ref="C915:D915"/>
    <mergeCell ref="F916:G916"/>
    <mergeCell ref="A917:B917"/>
    <mergeCell ref="C917:D917"/>
    <mergeCell ref="C918:D918"/>
    <mergeCell ref="C910:D910"/>
    <mergeCell ref="C911:D911"/>
    <mergeCell ref="C912:D912"/>
    <mergeCell ref="C913:D913"/>
    <mergeCell ref="C914:D914"/>
    <mergeCell ref="F906:G906"/>
    <mergeCell ref="F907:H907"/>
    <mergeCell ref="A908:H908"/>
    <mergeCell ref="A909:B909"/>
    <mergeCell ref="C909:D909"/>
    <mergeCell ref="F902:G902"/>
    <mergeCell ref="A903:B903"/>
    <mergeCell ref="C903:D903"/>
    <mergeCell ref="C904:D904"/>
    <mergeCell ref="F905:G905"/>
    <mergeCell ref="C898:D898"/>
    <mergeCell ref="F899:G899"/>
    <mergeCell ref="A900:B900"/>
    <mergeCell ref="C900:D900"/>
    <mergeCell ref="C901:D901"/>
    <mergeCell ref="C893:D893"/>
    <mergeCell ref="C894:D894"/>
    <mergeCell ref="C895:D895"/>
    <mergeCell ref="C896:D896"/>
    <mergeCell ref="C897:D897"/>
    <mergeCell ref="F889:G889"/>
    <mergeCell ref="F890:H890"/>
    <mergeCell ref="A891:H891"/>
    <mergeCell ref="A892:B892"/>
    <mergeCell ref="C892:D892"/>
    <mergeCell ref="F885:G885"/>
    <mergeCell ref="A886:B886"/>
    <mergeCell ref="C886:D886"/>
    <mergeCell ref="C887:D887"/>
    <mergeCell ref="F888:G888"/>
    <mergeCell ref="C881:D881"/>
    <mergeCell ref="F882:G882"/>
    <mergeCell ref="A883:B883"/>
    <mergeCell ref="C883:D883"/>
    <mergeCell ref="C884:D884"/>
    <mergeCell ref="C876:D876"/>
    <mergeCell ref="C877:D877"/>
    <mergeCell ref="C878:D878"/>
    <mergeCell ref="C879:D879"/>
    <mergeCell ref="C880:D880"/>
    <mergeCell ref="F871:G871"/>
    <mergeCell ref="F872:G872"/>
    <mergeCell ref="F873:H873"/>
    <mergeCell ref="A874:H874"/>
    <mergeCell ref="A875:B875"/>
    <mergeCell ref="C875:D875"/>
    <mergeCell ref="C867:D867"/>
    <mergeCell ref="F868:G868"/>
    <mergeCell ref="A869:B869"/>
    <mergeCell ref="C869:D869"/>
    <mergeCell ref="C870:D870"/>
    <mergeCell ref="F863:H863"/>
    <mergeCell ref="A864:H864"/>
    <mergeCell ref="A865:B865"/>
    <mergeCell ref="C865:D865"/>
    <mergeCell ref="C866:D866"/>
    <mergeCell ref="A859:B859"/>
    <mergeCell ref="C859:D859"/>
    <mergeCell ref="C860:D860"/>
    <mergeCell ref="F861:G861"/>
    <mergeCell ref="F862:G862"/>
    <mergeCell ref="F855:G855"/>
    <mergeCell ref="A856:B856"/>
    <mergeCell ref="C856:D856"/>
    <mergeCell ref="C857:D857"/>
    <mergeCell ref="F858:G858"/>
    <mergeCell ref="C850:D850"/>
    <mergeCell ref="C851:D851"/>
    <mergeCell ref="C852:D852"/>
    <mergeCell ref="C853:D853"/>
    <mergeCell ref="C854:D854"/>
    <mergeCell ref="F846:H846"/>
    <mergeCell ref="A847:H847"/>
    <mergeCell ref="A848:B848"/>
    <mergeCell ref="C848:D848"/>
    <mergeCell ref="C849:D849"/>
    <mergeCell ref="A842:B842"/>
    <mergeCell ref="C842:D842"/>
    <mergeCell ref="C843:D843"/>
    <mergeCell ref="F844:G844"/>
    <mergeCell ref="F845:G845"/>
    <mergeCell ref="F838:G838"/>
    <mergeCell ref="A839:B839"/>
    <mergeCell ref="C839:D839"/>
    <mergeCell ref="C840:D840"/>
    <mergeCell ref="F841:G841"/>
    <mergeCell ref="C833:D833"/>
    <mergeCell ref="C834:D834"/>
    <mergeCell ref="C835:D835"/>
    <mergeCell ref="C836:D836"/>
    <mergeCell ref="C837:D837"/>
    <mergeCell ref="F829:H829"/>
    <mergeCell ref="A830:H830"/>
    <mergeCell ref="A831:B831"/>
    <mergeCell ref="C831:D831"/>
    <mergeCell ref="C832:D832"/>
    <mergeCell ref="C824:D824"/>
    <mergeCell ref="C825:D825"/>
    <mergeCell ref="C826:D826"/>
    <mergeCell ref="F827:G827"/>
    <mergeCell ref="F828:G828"/>
    <mergeCell ref="C820:D820"/>
    <mergeCell ref="F821:G821"/>
    <mergeCell ref="A822:B822"/>
    <mergeCell ref="C822:D822"/>
    <mergeCell ref="C823:D823"/>
    <mergeCell ref="A816:B816"/>
    <mergeCell ref="C816:D816"/>
    <mergeCell ref="C817:D817"/>
    <mergeCell ref="C818:D818"/>
    <mergeCell ref="C819:D819"/>
    <mergeCell ref="C811:D811"/>
    <mergeCell ref="F812:G812"/>
    <mergeCell ref="F813:G813"/>
    <mergeCell ref="F814:H814"/>
    <mergeCell ref="A815:H815"/>
    <mergeCell ref="A807:B807"/>
    <mergeCell ref="C807:D807"/>
    <mergeCell ref="C808:D808"/>
    <mergeCell ref="C809:D809"/>
    <mergeCell ref="C810:D810"/>
    <mergeCell ref="C802:D802"/>
    <mergeCell ref="C803:D803"/>
    <mergeCell ref="C804:D804"/>
    <mergeCell ref="C805:D805"/>
    <mergeCell ref="F806:G806"/>
    <mergeCell ref="F797:G797"/>
    <mergeCell ref="F798:G798"/>
    <mergeCell ref="F799:H799"/>
    <mergeCell ref="A800:H800"/>
    <mergeCell ref="A801:B801"/>
    <mergeCell ref="C801:D801"/>
    <mergeCell ref="F793:G793"/>
    <mergeCell ref="A794:B794"/>
    <mergeCell ref="C794:D794"/>
    <mergeCell ref="C795:D795"/>
    <mergeCell ref="C796:D796"/>
    <mergeCell ref="A789:B789"/>
    <mergeCell ref="C789:D789"/>
    <mergeCell ref="C790:D790"/>
    <mergeCell ref="C791:D791"/>
    <mergeCell ref="C792:D792"/>
    <mergeCell ref="C784:D784"/>
    <mergeCell ref="F785:G785"/>
    <mergeCell ref="F786:G786"/>
    <mergeCell ref="F787:H787"/>
    <mergeCell ref="A788:H788"/>
    <mergeCell ref="C780:D780"/>
    <mergeCell ref="F781:G781"/>
    <mergeCell ref="A782:B782"/>
    <mergeCell ref="C782:D782"/>
    <mergeCell ref="C783:D783"/>
    <mergeCell ref="F775:G775"/>
    <mergeCell ref="F776:G776"/>
    <mergeCell ref="F777:H777"/>
    <mergeCell ref="A778:H778"/>
    <mergeCell ref="A779:B779"/>
    <mergeCell ref="C779:D779"/>
    <mergeCell ref="F771:G771"/>
    <mergeCell ref="A772:B772"/>
    <mergeCell ref="C772:D772"/>
    <mergeCell ref="C773:D773"/>
    <mergeCell ref="C774:D774"/>
    <mergeCell ref="C766:D766"/>
    <mergeCell ref="C767:D767"/>
    <mergeCell ref="C768:D768"/>
    <mergeCell ref="C769:D769"/>
    <mergeCell ref="C770:D770"/>
    <mergeCell ref="A762:B762"/>
    <mergeCell ref="C762:D762"/>
    <mergeCell ref="C763:D763"/>
    <mergeCell ref="C764:D764"/>
    <mergeCell ref="C765:D765"/>
    <mergeCell ref="A758:B758"/>
    <mergeCell ref="C758:D758"/>
    <mergeCell ref="C759:D759"/>
    <mergeCell ref="C760:D760"/>
    <mergeCell ref="F761:G761"/>
    <mergeCell ref="C753:D753"/>
    <mergeCell ref="F754:G754"/>
    <mergeCell ref="F755:G755"/>
    <mergeCell ref="F756:H756"/>
    <mergeCell ref="A757:H757"/>
    <mergeCell ref="C749:D749"/>
    <mergeCell ref="F750:G750"/>
    <mergeCell ref="A751:B751"/>
    <mergeCell ref="C751:D751"/>
    <mergeCell ref="C752:D752"/>
    <mergeCell ref="F745:G745"/>
    <mergeCell ref="F746:H746"/>
    <mergeCell ref="A747:H747"/>
    <mergeCell ref="A748:B748"/>
    <mergeCell ref="C748:D748"/>
    <mergeCell ref="F741:G741"/>
    <mergeCell ref="A742:B742"/>
    <mergeCell ref="C742:D742"/>
    <mergeCell ref="C743:D743"/>
    <mergeCell ref="F744:G744"/>
    <mergeCell ref="F737:H737"/>
    <mergeCell ref="A738:H738"/>
    <mergeCell ref="A739:B739"/>
    <mergeCell ref="C739:D739"/>
    <mergeCell ref="C740:D740"/>
    <mergeCell ref="C732:D732"/>
    <mergeCell ref="C733:D733"/>
    <mergeCell ref="C734:D734"/>
    <mergeCell ref="F735:G735"/>
    <mergeCell ref="F736:G736"/>
    <mergeCell ref="C727:D727"/>
    <mergeCell ref="C728:D728"/>
    <mergeCell ref="C729:D729"/>
    <mergeCell ref="C730:D730"/>
    <mergeCell ref="C731:D73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F712:G712"/>
    <mergeCell ref="F713:G713"/>
    <mergeCell ref="F714:H714"/>
    <mergeCell ref="A715:H715"/>
    <mergeCell ref="A716:B716"/>
    <mergeCell ref="C716:D716"/>
    <mergeCell ref="C707:D707"/>
    <mergeCell ref="C708:D708"/>
    <mergeCell ref="C709:D709"/>
    <mergeCell ref="C710:D710"/>
    <mergeCell ref="C711:D71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692:D692"/>
    <mergeCell ref="C693:D693"/>
    <mergeCell ref="C694:D694"/>
    <mergeCell ref="C695:D695"/>
    <mergeCell ref="C696:D696"/>
    <mergeCell ref="F687:G687"/>
    <mergeCell ref="F688:G688"/>
    <mergeCell ref="F689:H689"/>
    <mergeCell ref="A690:H690"/>
    <mergeCell ref="A691:B691"/>
    <mergeCell ref="C691:D69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62:D662"/>
    <mergeCell ref="C663:D663"/>
    <mergeCell ref="C664:D664"/>
    <mergeCell ref="C665:D665"/>
    <mergeCell ref="C666:D666"/>
    <mergeCell ref="F657:G657"/>
    <mergeCell ref="F658:G658"/>
    <mergeCell ref="F659:H659"/>
    <mergeCell ref="A660:H660"/>
    <mergeCell ref="A661:B661"/>
    <mergeCell ref="C661:D66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F633:H633"/>
    <mergeCell ref="A634:H634"/>
    <mergeCell ref="A635:B635"/>
    <mergeCell ref="C635:D635"/>
    <mergeCell ref="C636:D636"/>
    <mergeCell ref="C628:D628"/>
    <mergeCell ref="C629:D629"/>
    <mergeCell ref="C630:D630"/>
    <mergeCell ref="F631:G631"/>
    <mergeCell ref="F632:G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F608:G608"/>
    <mergeCell ref="F609:G609"/>
    <mergeCell ref="F610:H610"/>
    <mergeCell ref="A611:H611"/>
    <mergeCell ref="A612:B612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F584:G584"/>
    <mergeCell ref="F585:H585"/>
    <mergeCell ref="A586:H586"/>
    <mergeCell ref="A587:B587"/>
    <mergeCell ref="C587:D587"/>
    <mergeCell ref="C579:D579"/>
    <mergeCell ref="C580:D580"/>
    <mergeCell ref="C581:D581"/>
    <mergeCell ref="C582:D582"/>
    <mergeCell ref="F583:G583"/>
    <mergeCell ref="C574:D574"/>
    <mergeCell ref="C575:D575"/>
    <mergeCell ref="C576:D576"/>
    <mergeCell ref="C577:D577"/>
    <mergeCell ref="C578:D578"/>
    <mergeCell ref="C569:D569"/>
    <mergeCell ref="C570:D570"/>
    <mergeCell ref="C571:D571"/>
    <mergeCell ref="C572:D572"/>
    <mergeCell ref="C573:D573"/>
    <mergeCell ref="A565:H565"/>
    <mergeCell ref="A566:B566"/>
    <mergeCell ref="C566:D566"/>
    <mergeCell ref="C567:D567"/>
    <mergeCell ref="C568:D568"/>
    <mergeCell ref="C560:D560"/>
    <mergeCell ref="C561:D561"/>
    <mergeCell ref="F562:G562"/>
    <mergeCell ref="F563:G563"/>
    <mergeCell ref="F564:H564"/>
    <mergeCell ref="C556:D556"/>
    <mergeCell ref="C557:D557"/>
    <mergeCell ref="F558:G558"/>
    <mergeCell ref="A559:B559"/>
    <mergeCell ref="C559:D559"/>
    <mergeCell ref="F552:G552"/>
    <mergeCell ref="F553:H553"/>
    <mergeCell ref="A554:H554"/>
    <mergeCell ref="A555:B555"/>
    <mergeCell ref="C555:D555"/>
    <mergeCell ref="F548:G548"/>
    <mergeCell ref="A549:B549"/>
    <mergeCell ref="C549:D549"/>
    <mergeCell ref="C550:D550"/>
    <mergeCell ref="F551:G551"/>
    <mergeCell ref="C544:D544"/>
    <mergeCell ref="F545:G545"/>
    <mergeCell ref="A546:B546"/>
    <mergeCell ref="C546:D546"/>
    <mergeCell ref="C547:D547"/>
    <mergeCell ref="C539:D539"/>
    <mergeCell ref="C540:D540"/>
    <mergeCell ref="C541:D541"/>
    <mergeCell ref="C542:D542"/>
    <mergeCell ref="C543:D543"/>
    <mergeCell ref="F535:G535"/>
    <mergeCell ref="F536:H536"/>
    <mergeCell ref="A537:H537"/>
    <mergeCell ref="A538:B538"/>
    <mergeCell ref="C538:D538"/>
    <mergeCell ref="F531:G531"/>
    <mergeCell ref="A532:B532"/>
    <mergeCell ref="C532:D532"/>
    <mergeCell ref="C533:D533"/>
    <mergeCell ref="F534:G534"/>
    <mergeCell ref="C527:D527"/>
    <mergeCell ref="F528:G528"/>
    <mergeCell ref="A529:B529"/>
    <mergeCell ref="C529:D529"/>
    <mergeCell ref="C530:D530"/>
    <mergeCell ref="C522:D522"/>
    <mergeCell ref="C523:D523"/>
    <mergeCell ref="C524:D524"/>
    <mergeCell ref="C525:D525"/>
    <mergeCell ref="C526:D526"/>
    <mergeCell ref="F518:G518"/>
    <mergeCell ref="F519:H519"/>
    <mergeCell ref="A520:H520"/>
    <mergeCell ref="A521:B521"/>
    <mergeCell ref="C521:D521"/>
    <mergeCell ref="F513:G513"/>
    <mergeCell ref="F514:G514"/>
    <mergeCell ref="F515:G515"/>
    <mergeCell ref="F516:G516"/>
    <mergeCell ref="F517:G517"/>
    <mergeCell ref="A509:B510"/>
    <mergeCell ref="C509:C510"/>
    <mergeCell ref="D509:E509"/>
    <mergeCell ref="F509:G509"/>
    <mergeCell ref="H509:H510"/>
    <mergeCell ref="C504:D504"/>
    <mergeCell ref="F505:G505"/>
    <mergeCell ref="F506:G506"/>
    <mergeCell ref="F507:H507"/>
    <mergeCell ref="A508:H508"/>
    <mergeCell ref="C500:D500"/>
    <mergeCell ref="C501:D501"/>
    <mergeCell ref="F502:G502"/>
    <mergeCell ref="A503:B503"/>
    <mergeCell ref="C503:D503"/>
    <mergeCell ref="F495:G495"/>
    <mergeCell ref="F496:G496"/>
    <mergeCell ref="F497:H497"/>
    <mergeCell ref="A498:H498"/>
    <mergeCell ref="A499:B499"/>
    <mergeCell ref="C499:D499"/>
    <mergeCell ref="C491:D491"/>
    <mergeCell ref="F492:G492"/>
    <mergeCell ref="A493:B493"/>
    <mergeCell ref="C493:D493"/>
    <mergeCell ref="C494:D494"/>
    <mergeCell ref="F487:H487"/>
    <mergeCell ref="A488:H488"/>
    <mergeCell ref="A489:B489"/>
    <mergeCell ref="C489:D489"/>
    <mergeCell ref="C490:D490"/>
    <mergeCell ref="A483:B483"/>
    <mergeCell ref="C483:D483"/>
    <mergeCell ref="C484:D484"/>
    <mergeCell ref="F485:G485"/>
    <mergeCell ref="F486:G486"/>
    <mergeCell ref="C478:D478"/>
    <mergeCell ref="C479:D479"/>
    <mergeCell ref="C480:D480"/>
    <mergeCell ref="C481:D481"/>
    <mergeCell ref="F482:G482"/>
    <mergeCell ref="A474:B474"/>
    <mergeCell ref="C474:D474"/>
    <mergeCell ref="C475:D475"/>
    <mergeCell ref="F476:G476"/>
    <mergeCell ref="A477:B477"/>
    <mergeCell ref="C477:D477"/>
    <mergeCell ref="C469:D469"/>
    <mergeCell ref="F470:G470"/>
    <mergeCell ref="F471:G471"/>
    <mergeCell ref="F472:H472"/>
    <mergeCell ref="A473:H473"/>
    <mergeCell ref="F465:H465"/>
    <mergeCell ref="A466:H466"/>
    <mergeCell ref="A467:B467"/>
    <mergeCell ref="C467:D467"/>
    <mergeCell ref="C468:D468"/>
    <mergeCell ref="A461:B461"/>
    <mergeCell ref="C461:D461"/>
    <mergeCell ref="C462:D462"/>
    <mergeCell ref="F463:G463"/>
    <mergeCell ref="F464:G464"/>
    <mergeCell ref="A457:B457"/>
    <mergeCell ref="C457:D457"/>
    <mergeCell ref="C458:D458"/>
    <mergeCell ref="C459:D459"/>
    <mergeCell ref="F460:G460"/>
    <mergeCell ref="A453:B453"/>
    <mergeCell ref="C453:D453"/>
    <mergeCell ref="C454:D454"/>
    <mergeCell ref="C455:D455"/>
    <mergeCell ref="F456:G456"/>
    <mergeCell ref="C448:D448"/>
    <mergeCell ref="F449:G449"/>
    <mergeCell ref="F450:G450"/>
    <mergeCell ref="F451:H451"/>
    <mergeCell ref="A452:H452"/>
    <mergeCell ref="F443:G443"/>
    <mergeCell ref="F444:G444"/>
    <mergeCell ref="F445:H445"/>
    <mergeCell ref="A446:H446"/>
    <mergeCell ref="A447:B447"/>
    <mergeCell ref="C447:D447"/>
    <mergeCell ref="F439:H439"/>
    <mergeCell ref="A440:H440"/>
    <mergeCell ref="A441:B441"/>
    <mergeCell ref="C441:D441"/>
    <mergeCell ref="C442:D442"/>
    <mergeCell ref="A435:B435"/>
    <mergeCell ref="C435:D435"/>
    <mergeCell ref="C436:D436"/>
    <mergeCell ref="F437:G437"/>
    <mergeCell ref="F438:G438"/>
    <mergeCell ref="C430:D430"/>
    <mergeCell ref="F431:G431"/>
    <mergeCell ref="F432:G432"/>
    <mergeCell ref="F433:H433"/>
    <mergeCell ref="A434:H434"/>
    <mergeCell ref="F425:G425"/>
    <mergeCell ref="F426:G426"/>
    <mergeCell ref="F427:H427"/>
    <mergeCell ref="A428:H428"/>
    <mergeCell ref="A429:B429"/>
    <mergeCell ref="C429:D429"/>
    <mergeCell ref="F421:H421"/>
    <mergeCell ref="A422:H422"/>
    <mergeCell ref="A423:B423"/>
    <mergeCell ref="C423:D423"/>
    <mergeCell ref="C424:D424"/>
    <mergeCell ref="A417:B417"/>
    <mergeCell ref="C417:D417"/>
    <mergeCell ref="C418:D418"/>
    <mergeCell ref="F419:G419"/>
    <mergeCell ref="F420:G420"/>
    <mergeCell ref="C412:D412"/>
    <mergeCell ref="F413:G413"/>
    <mergeCell ref="F414:G414"/>
    <mergeCell ref="F415:H415"/>
    <mergeCell ref="A416:H416"/>
    <mergeCell ref="F407:G407"/>
    <mergeCell ref="F408:G408"/>
    <mergeCell ref="F409:H409"/>
    <mergeCell ref="A410:H410"/>
    <mergeCell ref="A411:B411"/>
    <mergeCell ref="C411:D411"/>
    <mergeCell ref="F403:H403"/>
    <mergeCell ref="A404:H404"/>
    <mergeCell ref="A405:B405"/>
    <mergeCell ref="C405:D405"/>
    <mergeCell ref="C406:D406"/>
    <mergeCell ref="A399:B399"/>
    <mergeCell ref="C399:D399"/>
    <mergeCell ref="C400:D400"/>
    <mergeCell ref="F401:G401"/>
    <mergeCell ref="F402:G402"/>
    <mergeCell ref="C394:D394"/>
    <mergeCell ref="F395:G395"/>
    <mergeCell ref="F396:G396"/>
    <mergeCell ref="F397:H397"/>
    <mergeCell ref="A398:H398"/>
    <mergeCell ref="F389:G389"/>
    <mergeCell ref="F390:G390"/>
    <mergeCell ref="F391:H391"/>
    <mergeCell ref="A392:H392"/>
    <mergeCell ref="A393:B393"/>
    <mergeCell ref="C393:D393"/>
    <mergeCell ref="F385:H385"/>
    <mergeCell ref="A386:H386"/>
    <mergeCell ref="A387:B387"/>
    <mergeCell ref="C387:D387"/>
    <mergeCell ref="C388:D388"/>
    <mergeCell ref="A381:B381"/>
    <mergeCell ref="C381:D381"/>
    <mergeCell ref="C382:D382"/>
    <mergeCell ref="F383:G383"/>
    <mergeCell ref="F384:G384"/>
    <mergeCell ref="C376:D376"/>
    <mergeCell ref="F377:G377"/>
    <mergeCell ref="F378:G378"/>
    <mergeCell ref="F379:H379"/>
    <mergeCell ref="A380:H380"/>
    <mergeCell ref="F371:G371"/>
    <mergeCell ref="F372:G372"/>
    <mergeCell ref="F373:H373"/>
    <mergeCell ref="A374:H374"/>
    <mergeCell ref="A375:B375"/>
    <mergeCell ref="C375:D375"/>
    <mergeCell ref="F367:H367"/>
    <mergeCell ref="A368:H368"/>
    <mergeCell ref="A369:B369"/>
    <mergeCell ref="C369:D369"/>
    <mergeCell ref="C370:D370"/>
    <mergeCell ref="A363:B363"/>
    <mergeCell ref="C363:D363"/>
    <mergeCell ref="C364:D364"/>
    <mergeCell ref="F365:G365"/>
    <mergeCell ref="F366:G366"/>
    <mergeCell ref="C358:D358"/>
    <mergeCell ref="F359:G359"/>
    <mergeCell ref="F360:G360"/>
    <mergeCell ref="F361:H361"/>
    <mergeCell ref="A362:H362"/>
    <mergeCell ref="C354:D354"/>
    <mergeCell ref="F355:G355"/>
    <mergeCell ref="A356:B356"/>
    <mergeCell ref="C356:D356"/>
    <mergeCell ref="C357:D357"/>
    <mergeCell ref="F350:G350"/>
    <mergeCell ref="A351:B351"/>
    <mergeCell ref="C351:D351"/>
    <mergeCell ref="C352:D352"/>
    <mergeCell ref="C353:D353"/>
    <mergeCell ref="A346:H346"/>
    <mergeCell ref="A347:B347"/>
    <mergeCell ref="C347:D347"/>
    <mergeCell ref="C348:D348"/>
    <mergeCell ref="C349:D349"/>
    <mergeCell ref="C341:D341"/>
    <mergeCell ref="C342:D342"/>
    <mergeCell ref="F343:G343"/>
    <mergeCell ref="F344:G344"/>
    <mergeCell ref="F345:H345"/>
    <mergeCell ref="C336:D336"/>
    <mergeCell ref="C337:D337"/>
    <mergeCell ref="C338:D338"/>
    <mergeCell ref="F339:G339"/>
    <mergeCell ref="A340:B340"/>
    <mergeCell ref="C340:D340"/>
    <mergeCell ref="C332:D332"/>
    <mergeCell ref="C333:D333"/>
    <mergeCell ref="F334:G334"/>
    <mergeCell ref="A335:B335"/>
    <mergeCell ref="C335:D335"/>
    <mergeCell ref="F328:G328"/>
    <mergeCell ref="F329:H329"/>
    <mergeCell ref="A330:H330"/>
    <mergeCell ref="A331:B331"/>
    <mergeCell ref="C331:D331"/>
    <mergeCell ref="F324:G324"/>
    <mergeCell ref="A325:B325"/>
    <mergeCell ref="C325:D325"/>
    <mergeCell ref="C326:D326"/>
    <mergeCell ref="F327:G327"/>
    <mergeCell ref="C320:D320"/>
    <mergeCell ref="F321:G321"/>
    <mergeCell ref="A322:B322"/>
    <mergeCell ref="C322:D322"/>
    <mergeCell ref="C323:D323"/>
    <mergeCell ref="C315:D315"/>
    <mergeCell ref="C316:D316"/>
    <mergeCell ref="C317:D317"/>
    <mergeCell ref="C318:D318"/>
    <mergeCell ref="C319:D319"/>
    <mergeCell ref="F310:G310"/>
    <mergeCell ref="F311:G311"/>
    <mergeCell ref="F312:H312"/>
    <mergeCell ref="A313:H313"/>
    <mergeCell ref="A314:B314"/>
    <mergeCell ref="C314:D314"/>
    <mergeCell ref="C306:D306"/>
    <mergeCell ref="F307:G307"/>
    <mergeCell ref="A308:B308"/>
    <mergeCell ref="C308:D308"/>
    <mergeCell ref="C309:D309"/>
    <mergeCell ref="C301:D301"/>
    <mergeCell ref="C302:D302"/>
    <mergeCell ref="C303:D303"/>
    <mergeCell ref="F304:G304"/>
    <mergeCell ref="A305:B305"/>
    <mergeCell ref="C305:D305"/>
    <mergeCell ref="A297:B297"/>
    <mergeCell ref="C297:D297"/>
    <mergeCell ref="C298:D298"/>
    <mergeCell ref="C299:D299"/>
    <mergeCell ref="C300:D300"/>
    <mergeCell ref="C292:D292"/>
    <mergeCell ref="F293:G293"/>
    <mergeCell ref="F294:G294"/>
    <mergeCell ref="F295:H295"/>
    <mergeCell ref="A296:H296"/>
    <mergeCell ref="F287:G287"/>
    <mergeCell ref="F288:G288"/>
    <mergeCell ref="F289:H289"/>
    <mergeCell ref="A290:H290"/>
    <mergeCell ref="A291:B291"/>
    <mergeCell ref="C291:D291"/>
    <mergeCell ref="F283:H283"/>
    <mergeCell ref="A284:H284"/>
    <mergeCell ref="A285:B285"/>
    <mergeCell ref="C285:D285"/>
    <mergeCell ref="C286:D286"/>
    <mergeCell ref="A279:B279"/>
    <mergeCell ref="C279:D279"/>
    <mergeCell ref="C280:D280"/>
    <mergeCell ref="F281:G281"/>
    <mergeCell ref="F282:G282"/>
    <mergeCell ref="C274:D274"/>
    <mergeCell ref="F275:G275"/>
    <mergeCell ref="F276:G276"/>
    <mergeCell ref="F277:H277"/>
    <mergeCell ref="A278:H278"/>
    <mergeCell ref="F270:G270"/>
    <mergeCell ref="F271:H271"/>
    <mergeCell ref="A272:H272"/>
    <mergeCell ref="A273:B273"/>
    <mergeCell ref="C273:D273"/>
    <mergeCell ref="C265:D265"/>
    <mergeCell ref="C266:D266"/>
    <mergeCell ref="C267:D267"/>
    <mergeCell ref="C268:D268"/>
    <mergeCell ref="F269:G269"/>
    <mergeCell ref="F261:G261"/>
    <mergeCell ref="F262:H262"/>
    <mergeCell ref="A263:H263"/>
    <mergeCell ref="A264:B264"/>
    <mergeCell ref="C264:D264"/>
    <mergeCell ref="A257:B257"/>
    <mergeCell ref="C257:D257"/>
    <mergeCell ref="C258:D258"/>
    <mergeCell ref="C259:D259"/>
    <mergeCell ref="F260:G260"/>
    <mergeCell ref="C252:D252"/>
    <mergeCell ref="F253:G253"/>
    <mergeCell ref="F254:G254"/>
    <mergeCell ref="F255:H255"/>
    <mergeCell ref="A256:H256"/>
    <mergeCell ref="C248:D248"/>
    <mergeCell ref="F249:G249"/>
    <mergeCell ref="A250:B250"/>
    <mergeCell ref="C250:D250"/>
    <mergeCell ref="C251:D251"/>
    <mergeCell ref="A244:H244"/>
    <mergeCell ref="A245:B245"/>
    <mergeCell ref="C245:D245"/>
    <mergeCell ref="C246:D246"/>
    <mergeCell ref="C247:D247"/>
    <mergeCell ref="C239:D239"/>
    <mergeCell ref="C240:D240"/>
    <mergeCell ref="F241:G241"/>
    <mergeCell ref="F242:G242"/>
    <mergeCell ref="F243:H243"/>
    <mergeCell ref="C234:D234"/>
    <mergeCell ref="C235:D235"/>
    <mergeCell ref="C236:D236"/>
    <mergeCell ref="F237:G237"/>
    <mergeCell ref="A238:B238"/>
    <mergeCell ref="C238:D238"/>
    <mergeCell ref="C230:D230"/>
    <mergeCell ref="C231:D231"/>
    <mergeCell ref="F232:G232"/>
    <mergeCell ref="A233:B233"/>
    <mergeCell ref="C233:D233"/>
    <mergeCell ref="F226:G226"/>
    <mergeCell ref="F227:H227"/>
    <mergeCell ref="A228:H228"/>
    <mergeCell ref="A229:B229"/>
    <mergeCell ref="C229:D229"/>
    <mergeCell ref="A222:B222"/>
    <mergeCell ref="C222:D222"/>
    <mergeCell ref="C223:D223"/>
    <mergeCell ref="C224:D224"/>
    <mergeCell ref="F225:G225"/>
    <mergeCell ref="C217:D217"/>
    <mergeCell ref="C218:D218"/>
    <mergeCell ref="C219:D219"/>
    <mergeCell ref="C220:D220"/>
    <mergeCell ref="F221:G221"/>
    <mergeCell ref="C213:D213"/>
    <mergeCell ref="C214:D214"/>
    <mergeCell ref="F215:G215"/>
    <mergeCell ref="A216:B216"/>
    <mergeCell ref="C216:D216"/>
    <mergeCell ref="F208:G208"/>
    <mergeCell ref="F209:G209"/>
    <mergeCell ref="F210:H210"/>
    <mergeCell ref="A211:H211"/>
    <mergeCell ref="A212:B212"/>
    <mergeCell ref="C212:D212"/>
    <mergeCell ref="C204:D204"/>
    <mergeCell ref="F205:G205"/>
    <mergeCell ref="A206:B206"/>
    <mergeCell ref="C206:D206"/>
    <mergeCell ref="C207:D207"/>
    <mergeCell ref="A200:B200"/>
    <mergeCell ref="C200:D200"/>
    <mergeCell ref="C201:D201"/>
    <mergeCell ref="F202:G202"/>
    <mergeCell ref="A203:B203"/>
    <mergeCell ref="C203:D203"/>
    <mergeCell ref="C195:D195"/>
    <mergeCell ref="F196:G196"/>
    <mergeCell ref="F197:G197"/>
    <mergeCell ref="F198:H198"/>
    <mergeCell ref="A199:H199"/>
    <mergeCell ref="C190:D190"/>
    <mergeCell ref="C191:D191"/>
    <mergeCell ref="C192:D192"/>
    <mergeCell ref="F193:G193"/>
    <mergeCell ref="A194:B194"/>
    <mergeCell ref="C194:D194"/>
    <mergeCell ref="A186:B186"/>
    <mergeCell ref="C186:D186"/>
    <mergeCell ref="C187:D187"/>
    <mergeCell ref="F188:G188"/>
    <mergeCell ref="A189:B189"/>
    <mergeCell ref="C189:D189"/>
    <mergeCell ref="C181:D181"/>
    <mergeCell ref="F182:G182"/>
    <mergeCell ref="F183:G183"/>
    <mergeCell ref="F184:H184"/>
    <mergeCell ref="A185:H185"/>
    <mergeCell ref="C177:D177"/>
    <mergeCell ref="C178:D178"/>
    <mergeCell ref="F179:G179"/>
    <mergeCell ref="A180:B180"/>
    <mergeCell ref="C180:D180"/>
    <mergeCell ref="A173:B173"/>
    <mergeCell ref="C173:D173"/>
    <mergeCell ref="C174:D174"/>
    <mergeCell ref="F175:G175"/>
    <mergeCell ref="A176:B176"/>
    <mergeCell ref="C176:D176"/>
    <mergeCell ref="C168:D168"/>
    <mergeCell ref="F169:G169"/>
    <mergeCell ref="F170:G170"/>
    <mergeCell ref="F171:H171"/>
    <mergeCell ref="A172:H172"/>
    <mergeCell ref="C163:D163"/>
    <mergeCell ref="C164:D164"/>
    <mergeCell ref="C165:D165"/>
    <mergeCell ref="F166:G166"/>
    <mergeCell ref="A167:B167"/>
    <mergeCell ref="C167:D167"/>
    <mergeCell ref="A159:B159"/>
    <mergeCell ref="C159:D159"/>
    <mergeCell ref="C160:D160"/>
    <mergeCell ref="F161:G161"/>
    <mergeCell ref="A162:B162"/>
    <mergeCell ref="C162:D162"/>
    <mergeCell ref="C154:D154"/>
    <mergeCell ref="F155:G155"/>
    <mergeCell ref="F156:G156"/>
    <mergeCell ref="F157:H157"/>
    <mergeCell ref="A158:H158"/>
    <mergeCell ref="C150:D150"/>
    <mergeCell ref="C151:D151"/>
    <mergeCell ref="F152:G152"/>
    <mergeCell ref="A153:B153"/>
    <mergeCell ref="C153:D153"/>
    <mergeCell ref="A146:B146"/>
    <mergeCell ref="C146:D146"/>
    <mergeCell ref="C147:D147"/>
    <mergeCell ref="F148:G148"/>
    <mergeCell ref="A149:B149"/>
    <mergeCell ref="C149:D149"/>
    <mergeCell ref="C141:D141"/>
    <mergeCell ref="F142:G142"/>
    <mergeCell ref="F143:G143"/>
    <mergeCell ref="F144:H144"/>
    <mergeCell ref="A145:H145"/>
    <mergeCell ref="C137:D137"/>
    <mergeCell ref="F138:G138"/>
    <mergeCell ref="A139:B139"/>
    <mergeCell ref="C139:D139"/>
    <mergeCell ref="C140:D140"/>
    <mergeCell ref="C133:D133"/>
    <mergeCell ref="C134:D134"/>
    <mergeCell ref="F135:G135"/>
    <mergeCell ref="A136:B136"/>
    <mergeCell ref="C136:D136"/>
    <mergeCell ref="F129:G129"/>
    <mergeCell ref="F130:H130"/>
    <mergeCell ref="A131:H131"/>
    <mergeCell ref="A132:B132"/>
    <mergeCell ref="C132:D132"/>
    <mergeCell ref="F125:G125"/>
    <mergeCell ref="A126:B126"/>
    <mergeCell ref="C126:D126"/>
    <mergeCell ref="C127:D127"/>
    <mergeCell ref="F128:G128"/>
    <mergeCell ref="F121:G121"/>
    <mergeCell ref="A122:B122"/>
    <mergeCell ref="C122:D122"/>
    <mergeCell ref="C123:D123"/>
    <mergeCell ref="C124:D124"/>
    <mergeCell ref="C117:D117"/>
    <mergeCell ref="F118:G118"/>
    <mergeCell ref="A119:B119"/>
    <mergeCell ref="C119:D119"/>
    <mergeCell ref="C120:D120"/>
    <mergeCell ref="F113:H113"/>
    <mergeCell ref="A114:H114"/>
    <mergeCell ref="A115:B115"/>
    <mergeCell ref="C115:D115"/>
    <mergeCell ref="C116:D116"/>
    <mergeCell ref="A109:B109"/>
    <mergeCell ref="C109:D109"/>
    <mergeCell ref="C110:D110"/>
    <mergeCell ref="F111:G111"/>
    <mergeCell ref="F112:G112"/>
    <mergeCell ref="A105:B105"/>
    <mergeCell ref="C105:D105"/>
    <mergeCell ref="C106:D106"/>
    <mergeCell ref="C107:D107"/>
    <mergeCell ref="F108:G108"/>
    <mergeCell ref="F101:G101"/>
    <mergeCell ref="A102:B102"/>
    <mergeCell ref="C102:D102"/>
    <mergeCell ref="C103:D103"/>
    <mergeCell ref="F104:G104"/>
    <mergeCell ref="A97:H97"/>
    <mergeCell ref="A98:B98"/>
    <mergeCell ref="C98:D98"/>
    <mergeCell ref="C99:D99"/>
    <mergeCell ref="C100:D100"/>
    <mergeCell ref="C92:D92"/>
    <mergeCell ref="C93:D93"/>
    <mergeCell ref="F94:G94"/>
    <mergeCell ref="F95:G95"/>
    <mergeCell ref="F96:H96"/>
    <mergeCell ref="C88:D88"/>
    <mergeCell ref="C89:D89"/>
    <mergeCell ref="F90:G90"/>
    <mergeCell ref="A91:B91"/>
    <mergeCell ref="C91:D91"/>
    <mergeCell ref="F84:G84"/>
    <mergeCell ref="F85:H85"/>
    <mergeCell ref="A86:H86"/>
    <mergeCell ref="A87:B87"/>
    <mergeCell ref="C87:D87"/>
    <mergeCell ref="F80:G80"/>
    <mergeCell ref="A81:B81"/>
    <mergeCell ref="C81:D81"/>
    <mergeCell ref="C82:D82"/>
    <mergeCell ref="F83:G83"/>
    <mergeCell ref="C76:D76"/>
    <mergeCell ref="F77:G77"/>
    <mergeCell ref="A78:B78"/>
    <mergeCell ref="C78:D78"/>
    <mergeCell ref="C79:D79"/>
    <mergeCell ref="C71:D71"/>
    <mergeCell ref="C72:D72"/>
    <mergeCell ref="C73:D73"/>
    <mergeCell ref="C74:D74"/>
    <mergeCell ref="C75:D75"/>
    <mergeCell ref="F67:G67"/>
    <mergeCell ref="F68:H68"/>
    <mergeCell ref="A69:H69"/>
    <mergeCell ref="A70:B70"/>
    <mergeCell ref="C70:D70"/>
    <mergeCell ref="F63:G63"/>
    <mergeCell ref="A64:B64"/>
    <mergeCell ref="C64:D64"/>
    <mergeCell ref="C65:D65"/>
    <mergeCell ref="F66:G66"/>
    <mergeCell ref="C59:D59"/>
    <mergeCell ref="F60:G60"/>
    <mergeCell ref="A61:B61"/>
    <mergeCell ref="C61:D61"/>
    <mergeCell ref="C62:D62"/>
    <mergeCell ref="C54:D54"/>
    <mergeCell ref="C55:D55"/>
    <mergeCell ref="C56:D56"/>
    <mergeCell ref="C57:D57"/>
    <mergeCell ref="C58:D58"/>
    <mergeCell ref="F49:G49"/>
    <mergeCell ref="F50:G50"/>
    <mergeCell ref="F51:H51"/>
    <mergeCell ref="A52:H52"/>
    <mergeCell ref="A53:B53"/>
    <mergeCell ref="C53:D53"/>
    <mergeCell ref="C45:D45"/>
    <mergeCell ref="F46:G46"/>
    <mergeCell ref="A47:B47"/>
    <mergeCell ref="C47:D47"/>
    <mergeCell ref="C48:D48"/>
    <mergeCell ref="C40:D40"/>
    <mergeCell ref="C41:D41"/>
    <mergeCell ref="C42:D42"/>
    <mergeCell ref="F43:G43"/>
    <mergeCell ref="A44:B44"/>
    <mergeCell ref="C44:D44"/>
    <mergeCell ref="A36:B36"/>
    <mergeCell ref="C36:D36"/>
    <mergeCell ref="C37:D37"/>
    <mergeCell ref="C38:D38"/>
    <mergeCell ref="C39:D39"/>
    <mergeCell ref="C31:D31"/>
    <mergeCell ref="F32:G32"/>
    <mergeCell ref="F33:G33"/>
    <mergeCell ref="F34:H34"/>
    <mergeCell ref="A35:H35"/>
    <mergeCell ref="C27:D27"/>
    <mergeCell ref="C28:D28"/>
    <mergeCell ref="F29:G29"/>
    <mergeCell ref="A30:B30"/>
    <mergeCell ref="C30:D30"/>
    <mergeCell ref="F22:G22"/>
    <mergeCell ref="F23:G23"/>
    <mergeCell ref="F24:H24"/>
    <mergeCell ref="A25:H25"/>
    <mergeCell ref="A26:B26"/>
    <mergeCell ref="C26:D26"/>
    <mergeCell ref="A1:H1"/>
    <mergeCell ref="F2:H2"/>
    <mergeCell ref="A3:H3"/>
    <mergeCell ref="A4:B4"/>
    <mergeCell ref="C4:D4"/>
    <mergeCell ref="C18:D18"/>
    <mergeCell ref="F19:G19"/>
    <mergeCell ref="A20:B20"/>
    <mergeCell ref="C20:D20"/>
    <mergeCell ref="C21:D21"/>
    <mergeCell ref="A14:H14"/>
    <mergeCell ref="A15:B15"/>
    <mergeCell ref="C15:D15"/>
    <mergeCell ref="C16:D16"/>
    <mergeCell ref="C17:D17"/>
    <mergeCell ref="C9:D9"/>
    <mergeCell ref="C10:D10"/>
    <mergeCell ref="F11:G11"/>
    <mergeCell ref="F12:G12"/>
    <mergeCell ref="F13:H13"/>
    <mergeCell ref="C5:D5"/>
    <mergeCell ref="C6:D6"/>
    <mergeCell ref="F7:G7"/>
    <mergeCell ref="A8:B8"/>
    <mergeCell ref="C8:D8"/>
  </mergeCells>
  <pageMargins left="0.5" right="0.5" top="0.5" bottom="0.5" header="0" footer="0"/>
  <pageSetup paperSize="9" scale="8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K27"/>
  <sheetViews>
    <sheetView topLeftCell="A13" workbookViewId="0">
      <selection activeCell="J1" sqref="A1:J27"/>
    </sheetView>
  </sheetViews>
  <sheetFormatPr defaultRowHeight="15"/>
  <cols>
    <col min="1" max="1" width="9.28515625" customWidth="1"/>
    <col min="2" max="2" width="34.7109375" customWidth="1"/>
    <col min="3" max="3" width="13.7109375" customWidth="1"/>
    <col min="4" max="7" width="11.85546875" customWidth="1"/>
    <col min="8" max="8" width="10.140625" customWidth="1"/>
    <col min="9" max="9" width="1.7109375" customWidth="1"/>
    <col min="10" max="10" width="12.140625" customWidth="1"/>
    <col min="11" max="11" width="212.85546875" customWidth="1"/>
  </cols>
  <sheetData>
    <row r="1" spans="1:11" ht="84.95" customHeight="1">
      <c r="A1" s="67"/>
      <c r="B1" s="67"/>
      <c r="C1" s="67"/>
      <c r="D1" s="67"/>
      <c r="E1" s="67"/>
      <c r="F1" s="67"/>
      <c r="G1" s="67"/>
      <c r="H1" s="67"/>
      <c r="I1" s="2"/>
      <c r="J1" s="2"/>
      <c r="K1" s="2"/>
    </row>
    <row r="2" spans="1:11" ht="15.95" customHeight="1">
      <c r="A2" s="29" t="s">
        <v>1</v>
      </c>
      <c r="B2" s="29" t="s">
        <v>3</v>
      </c>
      <c r="C2" s="29" t="s">
        <v>1247</v>
      </c>
      <c r="D2" s="29" t="s">
        <v>1248</v>
      </c>
      <c r="E2" s="29" t="s">
        <v>1249</v>
      </c>
      <c r="F2" s="29" t="s">
        <v>1250</v>
      </c>
      <c r="G2" s="29" t="s">
        <v>1251</v>
      </c>
      <c r="H2" s="86" t="s">
        <v>1252</v>
      </c>
      <c r="I2" s="86"/>
      <c r="J2" s="30" t="s">
        <v>1253</v>
      </c>
      <c r="K2" s="2"/>
    </row>
    <row r="3" spans="1:11" ht="12" customHeight="1">
      <c r="A3" s="87" t="s">
        <v>9</v>
      </c>
      <c r="B3" s="88" t="s">
        <v>10</v>
      </c>
      <c r="C3" s="89">
        <f>VLOOKUP(B3,'PLANILHA ORCAMENTARIA'!$B$4:$H$110,7,0)</f>
        <v>8222.6</v>
      </c>
      <c r="D3" s="31">
        <v>1</v>
      </c>
      <c r="E3" s="32"/>
      <c r="F3" s="32"/>
      <c r="G3" s="32"/>
      <c r="H3" s="33"/>
      <c r="I3" s="34"/>
      <c r="J3" s="35">
        <f t="shared" ref="J3:J24" si="0">SUM(D3:I3)</f>
        <v>1</v>
      </c>
      <c r="K3" s="2"/>
    </row>
    <row r="4" spans="1:11" ht="12.95" customHeight="1">
      <c r="A4" s="87"/>
      <c r="B4" s="88"/>
      <c r="C4" s="89"/>
      <c r="D4" s="36">
        <f>IF(D3&gt;0,ROUND(C3*D3,2),"")</f>
        <v>8222.6</v>
      </c>
      <c r="E4" s="37" t="str">
        <f>IF(E3&gt;0,IF(AND(SUM(D3:E3)=1,J3=1),C3-SUM(D4:D4),ROUND(C3*E3,2)),"")</f>
        <v/>
      </c>
      <c r="F4" s="37" t="str">
        <f>IF(F3&gt;0,IF(AND(SUM(D3:F3)=1,J3=1),C3-SUM(D4:E4),ROUND(C3*F3,2)),"")</f>
        <v/>
      </c>
      <c r="G4" s="37" t="str">
        <f>IF(G3&gt;0,IF(AND(SUM(D3:G3)=1,J3=1),C3-SUM(D4:F4),ROUND(C3*G3,2)),"")</f>
        <v/>
      </c>
      <c r="H4" s="38" t="str">
        <f>IF(H3&gt;0,IF(AND(SUM(D3:H3)=1,J3=1),C3-SUM(D4:G4),ROUND(C3*H3,2)),"")</f>
        <v/>
      </c>
      <c r="I4" s="39" t="str">
        <f>IF(I3&gt;0,IF(AND(SUM(D3:I3)=1,J3=1),C3-SUM(D4:H4),ROUND(C3*I3,2)),"")</f>
        <v/>
      </c>
      <c r="J4" s="40">
        <f t="shared" si="0"/>
        <v>8222.6</v>
      </c>
      <c r="K4" s="2"/>
    </row>
    <row r="5" spans="1:11" ht="12" customHeight="1">
      <c r="A5" s="87" t="s">
        <v>19</v>
      </c>
      <c r="B5" s="88" t="s">
        <v>20</v>
      </c>
      <c r="C5" s="89">
        <f>VLOOKUP(B5,'PLANILHA ORCAMENTARIA'!$B$4:$H$110,7,0)</f>
        <v>99096.12</v>
      </c>
      <c r="D5" s="31">
        <v>0.2</v>
      </c>
      <c r="E5" s="31">
        <v>0.2</v>
      </c>
      <c r="F5" s="31">
        <v>0.2</v>
      </c>
      <c r="G5" s="31">
        <v>0.2</v>
      </c>
      <c r="H5" s="90">
        <v>0.2</v>
      </c>
      <c r="I5" s="90"/>
      <c r="J5" s="35">
        <f t="shared" si="0"/>
        <v>1</v>
      </c>
      <c r="K5" s="2"/>
    </row>
    <row r="6" spans="1:11" ht="12.95" customHeight="1">
      <c r="A6" s="87"/>
      <c r="B6" s="88"/>
      <c r="C6" s="89"/>
      <c r="D6" s="36">
        <f>IF(D5&gt;0,ROUND(C5*D5,2),"")</f>
        <v>19819.22</v>
      </c>
      <c r="E6" s="36">
        <f>IF(E5&gt;0,IF(AND(SUM(D5:E5)=1,J5=1),C5-SUM(D6:D6),ROUND(C5*E5,2)),"")</f>
        <v>19819.22</v>
      </c>
      <c r="F6" s="36">
        <f>IF(F5&gt;0,IF(AND(SUM(D5:F5)=1,J5=1),C5-SUM(D6:E6),ROUND(C5*F5,2)),"")</f>
        <v>19819.22</v>
      </c>
      <c r="G6" s="36">
        <f>IF(G5&gt;0,IF(AND(SUM(D5:G5)=1,J5=1),C5-SUM(D6:F6),ROUND(C5*G5,2)),"")</f>
        <v>19819.22</v>
      </c>
      <c r="H6" s="91">
        <f>IF(H5&gt;0,IF(AND(SUM(D5:H5)=1,J5=1),C5-SUM(D6:G6),ROUND(C5*H5,2)),"")</f>
        <v>19819.239999999991</v>
      </c>
      <c r="I6" s="91" t="str">
        <f>IF(I5&gt;0,IF(AND(SUM(D5:I5)=1,J5=1),C5-SUM(D6:H6),ROUND(C5*I5,2)),"")</f>
        <v/>
      </c>
      <c r="J6" s="40">
        <f t="shared" si="0"/>
        <v>99096.12</v>
      </c>
      <c r="K6" s="2"/>
    </row>
    <row r="7" spans="1:11" ht="12" customHeight="1">
      <c r="A7" s="87" t="s">
        <v>29</v>
      </c>
      <c r="B7" s="88" t="s">
        <v>30</v>
      </c>
      <c r="C7" s="89">
        <f>VLOOKUP(B7,'PLANILHA ORCAMENTARIA'!$B$4:$H$110,7,0)</f>
        <v>23796.02</v>
      </c>
      <c r="D7" s="32"/>
      <c r="E7" s="31">
        <v>0.4</v>
      </c>
      <c r="F7" s="31">
        <v>0.4</v>
      </c>
      <c r="G7" s="31">
        <v>0.2</v>
      </c>
      <c r="H7" s="33"/>
      <c r="I7" s="34"/>
      <c r="J7" s="35">
        <f t="shared" si="0"/>
        <v>1</v>
      </c>
      <c r="K7" s="2"/>
    </row>
    <row r="8" spans="1:11" ht="12.95" customHeight="1">
      <c r="A8" s="87"/>
      <c r="B8" s="88"/>
      <c r="C8" s="89"/>
      <c r="D8" s="37" t="str">
        <f>IF(D7&gt;0,ROUND(C7*D7,2),"")</f>
        <v/>
      </c>
      <c r="E8" s="36">
        <f>IF(E7&gt;0,IF(AND(SUM(D7:E7)=1,J7=1),C7-SUM(D8:D8),ROUND(C7*E7,2)),"")</f>
        <v>9518.41</v>
      </c>
      <c r="F8" s="36">
        <f>IF(F7&gt;0,IF(AND(SUM(D7:F7)=1,J7=1),C7-SUM(D8:E8),ROUND(C7*F7,2)),"")</f>
        <v>9518.41</v>
      </c>
      <c r="G8" s="36">
        <f>IF(G7&gt;0,IF(AND(SUM(D7:G7)=1,J7=1),C7-SUM(D8:F8),ROUND(C7*G7,2)),"")</f>
        <v>4759.2000000000007</v>
      </c>
      <c r="H8" s="38" t="str">
        <f>IF(H7&gt;0,IF(AND(SUM(D7:H7)=1,J7=1),C7-SUM(D8:G8),ROUND(C7*H7,2)),"")</f>
        <v/>
      </c>
      <c r="I8" s="39" t="str">
        <f>IF(I7&gt;0,IF(AND(SUM(D7:I7)=1,J7=1),C7-SUM(D8:H8),ROUND(C7*I7,2)),"")</f>
        <v/>
      </c>
      <c r="J8" s="40">
        <f t="shared" si="0"/>
        <v>23796.02</v>
      </c>
      <c r="K8" s="2"/>
    </row>
    <row r="9" spans="1:11" ht="12" customHeight="1">
      <c r="A9" s="87" t="s">
        <v>68</v>
      </c>
      <c r="B9" s="88" t="s">
        <v>69</v>
      </c>
      <c r="C9" s="89">
        <f>VLOOKUP(B9,'PLANILHA ORCAMENTARIA'!$B$4:$H$110,7,0)</f>
        <v>17679.09</v>
      </c>
      <c r="D9" s="32"/>
      <c r="E9" s="31">
        <v>0.25</v>
      </c>
      <c r="F9" s="31">
        <v>0.25</v>
      </c>
      <c r="G9" s="31">
        <v>0.25</v>
      </c>
      <c r="H9" s="90">
        <v>0.25</v>
      </c>
      <c r="I9" s="90"/>
      <c r="J9" s="35">
        <f t="shared" si="0"/>
        <v>1</v>
      </c>
      <c r="K9" s="2"/>
    </row>
    <row r="10" spans="1:11" ht="12.95" customHeight="1">
      <c r="A10" s="87"/>
      <c r="B10" s="88"/>
      <c r="C10" s="89"/>
      <c r="D10" s="37" t="str">
        <f>IF(D9&gt;0,ROUND(C9*D9,2),"")</f>
        <v/>
      </c>
      <c r="E10" s="36">
        <f>IF(E9&gt;0,IF(AND(SUM(D9:E9)=1,J9=1),C9-SUM(D10:D10),ROUND(C9*E9,2)),"")</f>
        <v>4419.7700000000004</v>
      </c>
      <c r="F10" s="36">
        <f>IF(F9&gt;0,IF(AND(SUM(D9:F9)=1,J9=1),C9-SUM(D10:E10),ROUND(C9*F9,2)),"")</f>
        <v>4419.7700000000004</v>
      </c>
      <c r="G10" s="36">
        <f>IF(G9&gt;0,IF(AND(SUM(D9:G9)=1,J9=1),C9-SUM(D10:F10),ROUND(C9*G9,2)),"")</f>
        <v>4419.7700000000004</v>
      </c>
      <c r="H10" s="91">
        <f>IF(H9&gt;0,IF(AND(SUM(D9:H9)=1,J9=1),C9-SUM(D10:G10),ROUND(C9*H9,2)),"")</f>
        <v>4419.7799999999988</v>
      </c>
      <c r="I10" s="91" t="str">
        <f>IF(I9&gt;0,IF(AND(SUM(D9:I9)=1,J9=1),C9-SUM(D10:H10),ROUND(C9*I9,2)),"")</f>
        <v/>
      </c>
      <c r="J10" s="40">
        <f t="shared" si="0"/>
        <v>17679.09</v>
      </c>
      <c r="K10" s="2"/>
    </row>
    <row r="11" spans="1:11" ht="12" customHeight="1">
      <c r="A11" s="87" t="s">
        <v>82</v>
      </c>
      <c r="B11" s="88" t="s">
        <v>83</v>
      </c>
      <c r="C11" s="89">
        <f>VLOOKUP(B11,'PLANILHA ORCAMENTARIA'!$B$4:$H$110,7,0)</f>
        <v>70607.839999999997</v>
      </c>
      <c r="D11" s="31">
        <v>0.2</v>
      </c>
      <c r="E11" s="31">
        <v>0.2</v>
      </c>
      <c r="F11" s="31">
        <v>0.2</v>
      </c>
      <c r="G11" s="31">
        <v>0.2</v>
      </c>
      <c r="H11" s="90">
        <v>0.2</v>
      </c>
      <c r="I11" s="90"/>
      <c r="J11" s="35">
        <f t="shared" si="0"/>
        <v>1</v>
      </c>
      <c r="K11" s="2"/>
    </row>
    <row r="12" spans="1:11" ht="12.95" customHeight="1">
      <c r="A12" s="87"/>
      <c r="B12" s="88"/>
      <c r="C12" s="89"/>
      <c r="D12" s="36">
        <f>IF(D11&gt;0,ROUND(C11*D11,2),"")</f>
        <v>14121.57</v>
      </c>
      <c r="E12" s="36">
        <f>IF(E11&gt;0,IF(AND(SUM(D11:E11)=1,J11=1),C11-SUM(D12:D12),ROUND(C11*E11,2)),"")</f>
        <v>14121.57</v>
      </c>
      <c r="F12" s="36">
        <f>IF(F11&gt;0,IF(AND(SUM(D11:F11)=1,J11=1),C11-SUM(D12:E12),ROUND(C11*F11,2)),"")</f>
        <v>14121.57</v>
      </c>
      <c r="G12" s="36">
        <f>IF(G11&gt;0,IF(AND(SUM(D11:G11)=1,J11=1),C11-SUM(D12:F12),ROUND(C11*G11,2)),"")</f>
        <v>14121.57</v>
      </c>
      <c r="H12" s="91">
        <f>IF(H11&gt;0,IF(AND(SUM(D11:H11)=1,J11=1),C11-SUM(D12:G12),ROUND(C11*H11,2)),"")</f>
        <v>14121.559999999998</v>
      </c>
      <c r="I12" s="91" t="str">
        <f>IF(I11&gt;0,IF(AND(SUM(D11:I11)=1,J11=1),C11-SUM(D12:H12),ROUND(C11*I11,2)),"")</f>
        <v/>
      </c>
      <c r="J12" s="40">
        <f t="shared" si="0"/>
        <v>70607.839999999997</v>
      </c>
      <c r="K12" s="2"/>
    </row>
    <row r="13" spans="1:11" ht="12" customHeight="1">
      <c r="A13" s="87" t="s">
        <v>105</v>
      </c>
      <c r="B13" s="88" t="s">
        <v>106</v>
      </c>
      <c r="C13" s="89">
        <f>VLOOKUP(B13,'PLANILHA ORCAMENTARIA'!$B$4:$H$110,7,0)</f>
        <v>899.6</v>
      </c>
      <c r="D13" s="31">
        <v>1</v>
      </c>
      <c r="E13" s="32"/>
      <c r="F13" s="32"/>
      <c r="G13" s="32"/>
      <c r="H13" s="33"/>
      <c r="I13" s="34"/>
      <c r="J13" s="35">
        <f t="shared" si="0"/>
        <v>1</v>
      </c>
      <c r="K13" s="2"/>
    </row>
    <row r="14" spans="1:11" ht="12.95" customHeight="1">
      <c r="A14" s="87"/>
      <c r="B14" s="88"/>
      <c r="C14" s="89"/>
      <c r="D14" s="36">
        <f>IF(D13&gt;0,ROUND(C13*D13,2),"")</f>
        <v>899.6</v>
      </c>
      <c r="E14" s="37" t="str">
        <f>IF(E13&gt;0,IF(AND(SUM(D13:E13)=1,J13=1),C13-SUM(D14:D14),ROUND(C13*E13,2)),"")</f>
        <v/>
      </c>
      <c r="F14" s="37" t="str">
        <f>IF(F13&gt;0,IF(AND(SUM(D13:F13)=1,J13=1),C13-SUM(D14:E14),ROUND(C13*F13,2)),"")</f>
        <v/>
      </c>
      <c r="G14" s="37" t="str">
        <f>IF(G13&gt;0,IF(AND(SUM(D13:G13)=1,J13=1),C13-SUM(D14:F14),ROUND(C13*G13,2)),"")</f>
        <v/>
      </c>
      <c r="H14" s="38" t="str">
        <f>IF(H13&gt;0,IF(AND(SUM(D13:H13)=1,J13=1),C13-SUM(D14:G14),ROUND(C13*H13,2)),"")</f>
        <v/>
      </c>
      <c r="I14" s="39" t="str">
        <f>IF(I13&gt;0,IF(AND(SUM(D13:I13)=1,J13=1),C13-SUM(D14:H14),ROUND(C13*I13,2)),"")</f>
        <v/>
      </c>
      <c r="J14" s="40">
        <f t="shared" si="0"/>
        <v>899.6</v>
      </c>
      <c r="K14" s="2"/>
    </row>
    <row r="15" spans="1:11" ht="12" customHeight="1">
      <c r="A15" s="87" t="s">
        <v>115</v>
      </c>
      <c r="B15" s="88" t="s">
        <v>116</v>
      </c>
      <c r="C15" s="89">
        <f>VLOOKUP(B15,'PLANILHA ORCAMENTARIA'!$B$4:$H$110,7,0)</f>
        <v>276.7</v>
      </c>
      <c r="D15" s="31">
        <v>1</v>
      </c>
      <c r="E15" s="32"/>
      <c r="F15" s="32"/>
      <c r="G15" s="32"/>
      <c r="H15" s="33"/>
      <c r="I15" s="34"/>
      <c r="J15" s="35">
        <f t="shared" si="0"/>
        <v>1</v>
      </c>
      <c r="K15" s="2"/>
    </row>
    <row r="16" spans="1:11" ht="12.95" customHeight="1">
      <c r="A16" s="87"/>
      <c r="B16" s="88"/>
      <c r="C16" s="89"/>
      <c r="D16" s="36">
        <f>IF(D15&gt;0,ROUND(C15*D15,2),"")</f>
        <v>276.7</v>
      </c>
      <c r="E16" s="37" t="str">
        <f>IF(E15&gt;0,IF(AND(SUM(D15:E15)=1,J15=1),C15-SUM(D16:D16),ROUND(C15*E15,2)),"")</f>
        <v/>
      </c>
      <c r="F16" s="37" t="str">
        <f>IF(F15&gt;0,IF(AND(SUM(D15:F15)=1,J15=1),C15-SUM(D16:E16),ROUND(C15*F15,2)),"")</f>
        <v/>
      </c>
      <c r="G16" s="37" t="str">
        <f>IF(G15&gt;0,IF(AND(SUM(D15:G15)=1,J15=1),C15-SUM(D16:F16),ROUND(C15*G15,2)),"")</f>
        <v/>
      </c>
      <c r="H16" s="38" t="str">
        <f>IF(H15&gt;0,IF(AND(SUM(D15:H15)=1,J15=1),C15-SUM(D16:G16),ROUND(C15*H15,2)),"")</f>
        <v/>
      </c>
      <c r="I16" s="39" t="str">
        <f>IF(I15&gt;0,IF(AND(SUM(D15:I15)=1,J15=1),C15-SUM(D16:H16),ROUND(C15*I15,2)),"")</f>
        <v/>
      </c>
      <c r="J16" s="40">
        <f t="shared" si="0"/>
        <v>276.7</v>
      </c>
      <c r="K16" s="2"/>
    </row>
    <row r="17" spans="1:11" ht="12" customHeight="1">
      <c r="A17" s="87" t="s">
        <v>125</v>
      </c>
      <c r="B17" s="88" t="s">
        <v>126</v>
      </c>
      <c r="C17" s="89">
        <f>VLOOKUP(B17,'PLANILHA ORCAMENTARIA'!$B$4:$H$110,7,0)</f>
        <v>12588.58</v>
      </c>
      <c r="D17" s="32"/>
      <c r="E17" s="31">
        <v>0.5</v>
      </c>
      <c r="F17" s="31">
        <v>0.4</v>
      </c>
      <c r="G17" s="31">
        <v>0.1</v>
      </c>
      <c r="H17" s="33"/>
      <c r="I17" s="34"/>
      <c r="J17" s="35">
        <f t="shared" si="0"/>
        <v>1</v>
      </c>
      <c r="K17" s="2"/>
    </row>
    <row r="18" spans="1:11" ht="12.95" customHeight="1">
      <c r="A18" s="87"/>
      <c r="B18" s="88"/>
      <c r="C18" s="89"/>
      <c r="D18" s="37" t="str">
        <f>IF(D17&gt;0,ROUND(C17*D17,2),"")</f>
        <v/>
      </c>
      <c r="E18" s="36">
        <f>IF(E17&gt;0,IF(AND(SUM(D17:E17)=1,J17=1),C17-SUM(D18:D18),ROUND(C17*E17,2)),"")</f>
        <v>6294.29</v>
      </c>
      <c r="F18" s="36">
        <f>IF(F17&gt;0,IF(AND(SUM(D17:F17)=1,J17=1),C17-SUM(D18:E18),ROUND(C17*F17,2)),"")</f>
        <v>5035.43</v>
      </c>
      <c r="G18" s="36">
        <f>IF(G17&gt;0,IF(AND(SUM(D17:G17)=1,J17=1),C17-SUM(D18:F18),ROUND(C17*G17,2)),"")</f>
        <v>1258.8599999999988</v>
      </c>
      <c r="H18" s="38" t="str">
        <f>IF(H17&gt;0,IF(AND(SUM(D17:H17)=1,J17=1),C17-SUM(D18:G18),ROUND(C17*H17,2)),"")</f>
        <v/>
      </c>
      <c r="I18" s="39" t="str">
        <f>IF(I17&gt;0,IF(AND(SUM(D17:I17)=1,J17=1),C17-SUM(D18:H18),ROUND(C17*I17,2)),"")</f>
        <v/>
      </c>
      <c r="J18" s="40">
        <f t="shared" si="0"/>
        <v>12588.58</v>
      </c>
      <c r="K18" s="2"/>
    </row>
    <row r="19" spans="1:11" ht="12" customHeight="1">
      <c r="A19" s="87" t="s">
        <v>169</v>
      </c>
      <c r="B19" s="88" t="s">
        <v>170</v>
      </c>
      <c r="C19" s="89">
        <f>VLOOKUP(B19,'PLANILHA ORCAMENTARIA'!$B$4:$H$110,7,0)</f>
        <v>23818.86</v>
      </c>
      <c r="D19" s="31">
        <v>0.3</v>
      </c>
      <c r="E19" s="31">
        <v>0.2</v>
      </c>
      <c r="F19" s="31">
        <v>0.2</v>
      </c>
      <c r="G19" s="31">
        <v>0.2</v>
      </c>
      <c r="H19" s="90">
        <v>0.1</v>
      </c>
      <c r="I19" s="90"/>
      <c r="J19" s="35">
        <f t="shared" si="0"/>
        <v>0.99999999999999989</v>
      </c>
      <c r="K19" s="2"/>
    </row>
    <row r="20" spans="1:11" ht="12.95" customHeight="1">
      <c r="A20" s="87"/>
      <c r="B20" s="88"/>
      <c r="C20" s="89"/>
      <c r="D20" s="36">
        <f>IF(D19&gt;0,ROUND(C19*D19,2),"")</f>
        <v>7145.66</v>
      </c>
      <c r="E20" s="36">
        <f>IF(E19&gt;0,IF(AND(SUM(D19:E19)=1,J19=1),C19-SUM(D20:D20),ROUND(C19*E19,2)),"")</f>
        <v>4763.7700000000004</v>
      </c>
      <c r="F20" s="36">
        <f>IF(F19&gt;0,IF(AND(SUM(D19:F19)=1,J19=1),C19-SUM(D20:E20),ROUND(C19*F19,2)),"")</f>
        <v>4763.7700000000004</v>
      </c>
      <c r="G20" s="36">
        <f>IF(G19&gt;0,IF(AND(SUM(D19:G19)=1,J19=1),C19-SUM(D20:F20),ROUND(C19*G19,2)),"")</f>
        <v>4763.7700000000004</v>
      </c>
      <c r="H20" s="91">
        <f>IF(H19&gt;0,IF(AND(SUM(D19:H19)=1,J19=1),C19-SUM(D20:G20),ROUND(C19*H19,2)),"")</f>
        <v>2381.8899999999994</v>
      </c>
      <c r="I20" s="91" t="str">
        <f>IF(I19&gt;0,IF(AND(SUM(D19:I19)=1,J19=1),C19-SUM(D20:H20),ROUND(C19*I19,2)),"")</f>
        <v/>
      </c>
      <c r="J20" s="40">
        <f t="shared" si="0"/>
        <v>23818.86</v>
      </c>
      <c r="K20" s="2"/>
    </row>
    <row r="21" spans="1:11" ht="12" customHeight="1">
      <c r="A21" s="87" t="s">
        <v>292</v>
      </c>
      <c r="B21" s="88" t="s">
        <v>293</v>
      </c>
      <c r="C21" s="89">
        <f>VLOOKUP(B21,'PLANILHA ORCAMENTARIA'!$B$4:$H$110,7,0)</f>
        <v>38158.67</v>
      </c>
      <c r="D21" s="32"/>
      <c r="E21" s="32"/>
      <c r="F21" s="32"/>
      <c r="G21" s="31">
        <v>0.6</v>
      </c>
      <c r="H21" s="90">
        <v>0.4</v>
      </c>
      <c r="I21" s="90"/>
      <c r="J21" s="35">
        <f t="shared" si="0"/>
        <v>1</v>
      </c>
      <c r="K21" s="2"/>
    </row>
    <row r="22" spans="1:11" ht="12.95" customHeight="1">
      <c r="A22" s="87"/>
      <c r="B22" s="88"/>
      <c r="C22" s="89"/>
      <c r="D22" s="37" t="str">
        <f>IF(D21&gt;0,ROUND(C21*D21,2),"")</f>
        <v/>
      </c>
      <c r="E22" s="37" t="str">
        <f>IF(E21&gt;0,IF(AND(SUM(D21:E21)=1,J21=1),C21-SUM(D22:D22),ROUND(C21*E21,2)),"")</f>
        <v/>
      </c>
      <c r="F22" s="37" t="str">
        <f>IF(F21&gt;0,IF(AND(SUM(D21:F21)=1,J21=1),C21-SUM(D22:E22),ROUND(C21*F21,2)),"")</f>
        <v/>
      </c>
      <c r="G22" s="36">
        <f>IF(G21&gt;0,IF(AND(SUM(D21:G21)=1,J21=1),C21-SUM(D22:F22),ROUND(C21*G21,2)),"")</f>
        <v>22895.200000000001</v>
      </c>
      <c r="H22" s="91">
        <f>IF(H21&gt;0,IF(AND(SUM(D21:H21)=1,J21=1),C21-SUM(D22:G22),ROUND(C21*H21,2)),"")</f>
        <v>15263.469999999998</v>
      </c>
      <c r="I22" s="91" t="str">
        <f>IF(I21&gt;0,IF(AND(SUM(D21:I21)=1,J21=1),C21-SUM(D22:H22),ROUND(C21*I21,2)),"")</f>
        <v/>
      </c>
      <c r="J22" s="40">
        <f t="shared" si="0"/>
        <v>38158.67</v>
      </c>
      <c r="K22" s="2"/>
    </row>
    <row r="23" spans="1:11" ht="12" customHeight="1">
      <c r="A23" s="87" t="s">
        <v>311</v>
      </c>
      <c r="B23" s="88" t="s">
        <v>312</v>
      </c>
      <c r="C23" s="89">
        <f>VLOOKUP(B23,'PLANILHA ORCAMENTARIA'!$B$4:$H$110,7,0)</f>
        <v>4855.92</v>
      </c>
      <c r="D23" s="32"/>
      <c r="E23" s="32"/>
      <c r="F23" s="32"/>
      <c r="G23" s="32"/>
      <c r="H23" s="90">
        <v>1</v>
      </c>
      <c r="I23" s="90"/>
      <c r="J23" s="35">
        <f t="shared" si="0"/>
        <v>1</v>
      </c>
      <c r="K23" s="2"/>
    </row>
    <row r="24" spans="1:11" ht="12.95" customHeight="1">
      <c r="A24" s="87"/>
      <c r="B24" s="88"/>
      <c r="C24" s="89"/>
      <c r="D24" s="37" t="str">
        <f>IF(D23&gt;0,ROUND(C23*D23,2),"")</f>
        <v/>
      </c>
      <c r="E24" s="37" t="str">
        <f>IF(E23&gt;0,IF(AND(SUM(D23:E23)=1,J23=1),C23-SUM(D24:D24),ROUND(C23*E23,2)),"")</f>
        <v/>
      </c>
      <c r="F24" s="37" t="str">
        <f>IF(F23&gt;0,IF(AND(SUM(D23:F23)=1,J23=1),C23-SUM(D24:E24),ROUND(C23*F23,2)),"")</f>
        <v/>
      </c>
      <c r="G24" s="37" t="str">
        <f>IF(G23&gt;0,IF(AND(SUM(D23:G23)=1,J23=1),C23-SUM(D24:F24),ROUND(C23*G23,2)),"")</f>
        <v/>
      </c>
      <c r="H24" s="91">
        <f>IF(H23&gt;0,IF(AND(SUM(D23:H23)=1,J23=1),C23-SUM(D24:G24),ROUND(C23*H23,2)),"")</f>
        <v>4855.92</v>
      </c>
      <c r="I24" s="91" t="str">
        <f>IF(I23&gt;0,IF(AND(SUM(D23:I23)=1,J23=1),C23-SUM(D24:H24),ROUND(C23*I23,2)),"")</f>
        <v/>
      </c>
      <c r="J24" s="40">
        <f t="shared" si="0"/>
        <v>4855.92</v>
      </c>
      <c r="K24" s="2"/>
    </row>
    <row r="25" spans="1:11" ht="12" customHeight="1">
      <c r="A25" s="41"/>
      <c r="B25" s="42"/>
      <c r="C25" s="92">
        <f>SUM(C3,C5,C7,C9,C11,C13,C15,C17,C19,C21,C23)</f>
        <v>299999.99999999994</v>
      </c>
      <c r="D25" s="43">
        <f t="shared" ref="D25:I25" si="1">SUM(D4,D6,D8,D10,D12,D14,D16,D18,D20,D22,D24)</f>
        <v>50485.349999999991</v>
      </c>
      <c r="E25" s="43">
        <f t="shared" si="1"/>
        <v>58937.03</v>
      </c>
      <c r="F25" s="43">
        <f t="shared" si="1"/>
        <v>57678.17</v>
      </c>
      <c r="G25" s="43">
        <f t="shared" si="1"/>
        <v>72037.59</v>
      </c>
      <c r="H25" s="93">
        <f t="shared" si="1"/>
        <v>60861.859999999986</v>
      </c>
      <c r="I25" s="93">
        <f t="shared" si="1"/>
        <v>0</v>
      </c>
      <c r="J25" s="91">
        <f>I26</f>
        <v>300000</v>
      </c>
      <c r="K25" s="2"/>
    </row>
    <row r="26" spans="1:11" ht="12.95" customHeight="1">
      <c r="A26" s="44"/>
      <c r="B26" s="45"/>
      <c r="C26" s="92"/>
      <c r="D26" s="36">
        <f t="shared" ref="D26:I26" si="2">D25+C26</f>
        <v>50485.349999999991</v>
      </c>
      <c r="E26" s="36">
        <f t="shared" si="2"/>
        <v>109422.37999999999</v>
      </c>
      <c r="F26" s="36">
        <f t="shared" si="2"/>
        <v>167100.54999999999</v>
      </c>
      <c r="G26" s="36">
        <f t="shared" si="2"/>
        <v>239138.13999999998</v>
      </c>
      <c r="H26" s="91">
        <f t="shared" si="2"/>
        <v>300000</v>
      </c>
      <c r="I26" s="91">
        <f t="shared" si="2"/>
        <v>300000</v>
      </c>
      <c r="J26" s="91"/>
      <c r="K26" s="2"/>
    </row>
    <row r="27" spans="1:11" ht="42" customHeight="1">
      <c r="A27" s="94" t="s">
        <v>319</v>
      </c>
      <c r="B27" s="94"/>
      <c r="C27" s="94"/>
      <c r="D27" s="94"/>
      <c r="E27" s="94"/>
      <c r="F27" s="94"/>
      <c r="G27" s="94"/>
      <c r="H27" s="94"/>
      <c r="I27" s="94"/>
      <c r="J27" s="94"/>
      <c r="K27" s="63"/>
    </row>
  </sheetData>
  <mergeCells count="52">
    <mergeCell ref="C25:C26"/>
    <mergeCell ref="H25:I25"/>
    <mergeCell ref="J25:J26"/>
    <mergeCell ref="H26:I26"/>
    <mergeCell ref="A27:J27"/>
    <mergeCell ref="A23:A24"/>
    <mergeCell ref="B23:B24"/>
    <mergeCell ref="C23:C24"/>
    <mergeCell ref="H23:I23"/>
    <mergeCell ref="H24:I24"/>
    <mergeCell ref="H19:I19"/>
    <mergeCell ref="H20:I20"/>
    <mergeCell ref="A21:A22"/>
    <mergeCell ref="B21:B22"/>
    <mergeCell ref="C21:C22"/>
    <mergeCell ref="H21:I21"/>
    <mergeCell ref="H22:I22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H9:I9"/>
    <mergeCell ref="H10:I10"/>
    <mergeCell ref="A11:A12"/>
    <mergeCell ref="B11:B12"/>
    <mergeCell ref="C11:C12"/>
    <mergeCell ref="H11:I11"/>
    <mergeCell ref="H12:I12"/>
    <mergeCell ref="A7:A8"/>
    <mergeCell ref="B7:B8"/>
    <mergeCell ref="C7:C8"/>
    <mergeCell ref="A9:A10"/>
    <mergeCell ref="B9:B10"/>
    <mergeCell ref="C9:C10"/>
    <mergeCell ref="A5:A6"/>
    <mergeCell ref="B5:B6"/>
    <mergeCell ref="C5:C6"/>
    <mergeCell ref="H5:I5"/>
    <mergeCell ref="H6:I6"/>
    <mergeCell ref="A1:H1"/>
    <mergeCell ref="H2:I2"/>
    <mergeCell ref="A3:A4"/>
    <mergeCell ref="B3:B4"/>
    <mergeCell ref="C3:C4"/>
  </mergeCells>
  <pageMargins left="0.5" right="0.5" top="0.5" bottom="0.5" header="0" footer="0"/>
  <pageSetup paperSize="7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D29"/>
  <sheetViews>
    <sheetView workbookViewId="0">
      <selection sqref="A1:D29"/>
    </sheetView>
  </sheetViews>
  <sheetFormatPr defaultRowHeight="15"/>
  <cols>
    <col min="1" max="1" width="9.28515625" customWidth="1"/>
    <col min="2" max="2" width="60.28515625" customWidth="1"/>
    <col min="3" max="3" width="8.28515625" customWidth="1"/>
    <col min="4" max="4" width="37.42578125" customWidth="1"/>
  </cols>
  <sheetData>
    <row r="1" spans="1:4" ht="84.95" customHeight="1">
      <c r="A1" s="67"/>
      <c r="B1" s="67"/>
      <c r="C1" s="67"/>
      <c r="D1" s="67"/>
    </row>
    <row r="2" spans="1:4" ht="12" customHeight="1">
      <c r="A2" s="2"/>
      <c r="B2" s="68" t="s">
        <v>0</v>
      </c>
      <c r="C2" s="68"/>
      <c r="D2" s="68"/>
    </row>
    <row r="3" spans="1:4" ht="15" customHeight="1">
      <c r="A3" s="46" t="s">
        <v>1254</v>
      </c>
      <c r="B3" s="46" t="s">
        <v>3</v>
      </c>
      <c r="C3" s="46" t="s">
        <v>1255</v>
      </c>
      <c r="D3" s="2"/>
    </row>
    <row r="4" spans="1:4" ht="8.1" customHeight="1">
      <c r="A4" s="2"/>
      <c r="B4" s="68"/>
      <c r="C4" s="68"/>
      <c r="D4" s="2"/>
    </row>
    <row r="5" spans="1:4" ht="12.95" customHeight="1">
      <c r="A5" s="2"/>
      <c r="B5" s="47" t="s">
        <v>1256</v>
      </c>
      <c r="C5" s="2"/>
      <c r="D5" s="2"/>
    </row>
    <row r="6" spans="1:4" ht="12.95" customHeight="1">
      <c r="A6" s="48" t="s">
        <v>1257</v>
      </c>
      <c r="B6" s="49" t="s">
        <v>1258</v>
      </c>
      <c r="C6" s="50">
        <v>0.8</v>
      </c>
      <c r="D6" s="2"/>
    </row>
    <row r="7" spans="1:4" ht="12.95" customHeight="1">
      <c r="A7" s="48" t="s">
        <v>473</v>
      </c>
      <c r="B7" s="49" t="s">
        <v>1259</v>
      </c>
      <c r="C7" s="50">
        <v>6.16</v>
      </c>
      <c r="D7" s="2"/>
    </row>
    <row r="8" spans="1:4" ht="15" customHeight="1">
      <c r="A8" s="2"/>
      <c r="B8" s="51" t="s">
        <v>325</v>
      </c>
      <c r="C8" s="52">
        <v>6.96</v>
      </c>
      <c r="D8" s="2"/>
    </row>
    <row r="9" spans="1:4" ht="15" customHeight="1">
      <c r="A9" s="2"/>
      <c r="B9" s="68" t="s">
        <v>0</v>
      </c>
      <c r="C9" s="68"/>
      <c r="D9" s="2"/>
    </row>
    <row r="10" spans="1:4" ht="8.1" customHeight="1">
      <c r="A10" s="2"/>
      <c r="B10" s="68"/>
      <c r="C10" s="68"/>
      <c r="D10" s="2"/>
    </row>
    <row r="11" spans="1:4" ht="12.95" customHeight="1">
      <c r="A11" s="2"/>
      <c r="B11" s="47" t="s">
        <v>1260</v>
      </c>
      <c r="C11" s="2"/>
      <c r="D11" s="2"/>
    </row>
    <row r="12" spans="1:4" ht="12.95" customHeight="1">
      <c r="A12" s="48" t="s">
        <v>1261</v>
      </c>
      <c r="B12" s="49" t="s">
        <v>1262</v>
      </c>
      <c r="C12" s="50">
        <v>3</v>
      </c>
      <c r="D12" s="2"/>
    </row>
    <row r="13" spans="1:4" ht="12.95" customHeight="1">
      <c r="A13" s="48" t="s">
        <v>1263</v>
      </c>
      <c r="B13" s="49" t="s">
        <v>1264</v>
      </c>
      <c r="C13" s="50">
        <v>0.59</v>
      </c>
      <c r="D13" s="2"/>
    </row>
    <row r="14" spans="1:4" ht="12.95" customHeight="1">
      <c r="A14" s="48" t="s">
        <v>1265</v>
      </c>
      <c r="B14" s="49" t="s">
        <v>1266</v>
      </c>
      <c r="C14" s="50">
        <v>0.97</v>
      </c>
      <c r="D14" s="2"/>
    </row>
    <row r="15" spans="1:4" ht="15" customHeight="1">
      <c r="A15" s="2"/>
      <c r="B15" s="51" t="s">
        <v>325</v>
      </c>
      <c r="C15" s="52">
        <v>4.5599999999999996</v>
      </c>
      <c r="D15" s="2"/>
    </row>
    <row r="16" spans="1:4" ht="15" customHeight="1">
      <c r="A16" s="2"/>
      <c r="B16" s="68" t="s">
        <v>0</v>
      </c>
      <c r="C16" s="68"/>
      <c r="D16" s="2"/>
    </row>
    <row r="17" spans="1:4" ht="8.1" customHeight="1">
      <c r="A17" s="2"/>
      <c r="B17" s="68"/>
      <c r="C17" s="68"/>
      <c r="D17" s="2"/>
    </row>
    <row r="18" spans="1:4" ht="12.95" customHeight="1">
      <c r="A18" s="53" t="s">
        <v>1267</v>
      </c>
      <c r="B18" s="47" t="s">
        <v>1268</v>
      </c>
      <c r="C18" s="2"/>
      <c r="D18" s="2"/>
    </row>
    <row r="19" spans="1:4" ht="12.95" customHeight="1">
      <c r="A19" s="48"/>
      <c r="B19" s="49" t="s">
        <v>1269</v>
      </c>
      <c r="C19" s="50">
        <v>0.65</v>
      </c>
      <c r="D19" s="2"/>
    </row>
    <row r="20" spans="1:4" ht="12.95" customHeight="1">
      <c r="A20" s="48"/>
      <c r="B20" s="49" t="s">
        <v>1270</v>
      </c>
      <c r="C20" s="50">
        <v>3</v>
      </c>
      <c r="D20" s="2"/>
    </row>
    <row r="21" spans="1:4" ht="12.95" customHeight="1">
      <c r="A21" s="48"/>
      <c r="B21" s="49" t="s">
        <v>1271</v>
      </c>
      <c r="C21" s="50">
        <v>2.5</v>
      </c>
      <c r="D21" s="2"/>
    </row>
    <row r="22" spans="1:4" ht="12.95" customHeight="1">
      <c r="A22" s="48"/>
      <c r="B22" s="49" t="s">
        <v>1272</v>
      </c>
      <c r="C22" s="50">
        <v>1.5</v>
      </c>
      <c r="D22" s="2"/>
    </row>
    <row r="23" spans="1:4" ht="12.95" customHeight="1">
      <c r="A23" s="48"/>
      <c r="B23" s="49" t="s">
        <v>1273</v>
      </c>
      <c r="C23" s="50">
        <v>0</v>
      </c>
      <c r="D23" s="2"/>
    </row>
    <row r="24" spans="1:4" ht="12.95" customHeight="1">
      <c r="A24" s="48"/>
      <c r="B24" s="49" t="s">
        <v>1274</v>
      </c>
      <c r="C24" s="50">
        <v>4.5</v>
      </c>
      <c r="D24" s="2"/>
    </row>
    <row r="25" spans="1:4" ht="15" customHeight="1">
      <c r="A25" s="2"/>
      <c r="B25" s="51" t="s">
        <v>325</v>
      </c>
      <c r="C25" s="52">
        <v>12.15</v>
      </c>
      <c r="D25" s="2"/>
    </row>
    <row r="26" spans="1:4" ht="15" customHeight="1">
      <c r="A26" s="2"/>
      <c r="B26" s="68" t="s">
        <v>0</v>
      </c>
      <c r="C26" s="68"/>
      <c r="D26" s="2"/>
    </row>
    <row r="27" spans="1:4" ht="26.1" customHeight="1">
      <c r="A27" s="2"/>
      <c r="B27" s="95" t="s">
        <v>1275</v>
      </c>
      <c r="C27" s="95"/>
      <c r="D27" s="2"/>
    </row>
    <row r="28" spans="1:4" ht="44.1" customHeight="1">
      <c r="A28" s="2"/>
      <c r="B28" s="67"/>
      <c r="C28" s="67"/>
      <c r="D28" s="2"/>
    </row>
    <row r="29" spans="1:4" ht="42" customHeight="1">
      <c r="A29" s="71" t="s">
        <v>319</v>
      </c>
      <c r="B29" s="71"/>
      <c r="C29" s="71"/>
      <c r="D29" s="71"/>
    </row>
  </sheetData>
  <mergeCells count="11">
    <mergeCell ref="A29:D29"/>
    <mergeCell ref="B16:C16"/>
    <mergeCell ref="B17:C17"/>
    <mergeCell ref="B26:C26"/>
    <mergeCell ref="B27:C27"/>
    <mergeCell ref="B28:C28"/>
    <mergeCell ref="A1:D1"/>
    <mergeCell ref="B2:D2"/>
    <mergeCell ref="B4:C4"/>
    <mergeCell ref="B9:C9"/>
    <mergeCell ref="B10:C10"/>
  </mergeCells>
  <pageMargins left="0.5" right="0.5" top="0.5" bottom="0.5" header="0" footer="0"/>
  <pageSetup paperSize="9" scale="80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1:G128"/>
  <sheetViews>
    <sheetView workbookViewId="0">
      <selection sqref="A1:G128"/>
    </sheetView>
  </sheetViews>
  <sheetFormatPr defaultRowHeight="15"/>
  <cols>
    <col min="1" max="1" width="9.28515625" customWidth="1"/>
    <col min="2" max="2" width="68.7109375" customWidth="1"/>
    <col min="3" max="3" width="8.85546875" customWidth="1"/>
    <col min="4" max="4" width="2.42578125" customWidth="1"/>
    <col min="5" max="5" width="7.7109375" customWidth="1"/>
    <col min="6" max="6" width="3.7109375" customWidth="1"/>
    <col min="7" max="7" width="14.42578125" customWidth="1"/>
  </cols>
  <sheetData>
    <row r="1" spans="1:7" ht="84.95" customHeight="1">
      <c r="A1" s="67"/>
      <c r="B1" s="67"/>
      <c r="C1" s="67"/>
      <c r="D1" s="67"/>
      <c r="E1" s="67"/>
      <c r="F1" s="67"/>
      <c r="G1" s="67"/>
    </row>
    <row r="2" spans="1:7" ht="12" customHeight="1">
      <c r="A2" s="2"/>
      <c r="B2" s="68" t="s">
        <v>0</v>
      </c>
      <c r="C2" s="68"/>
      <c r="D2" s="68"/>
      <c r="E2" s="68"/>
      <c r="F2" s="2"/>
      <c r="G2" s="2"/>
    </row>
    <row r="3" spans="1:7" ht="15" customHeight="1">
      <c r="A3" s="46" t="s">
        <v>1254</v>
      </c>
      <c r="B3" s="46" t="s">
        <v>3</v>
      </c>
      <c r="C3" s="96" t="s">
        <v>1276</v>
      </c>
      <c r="D3" s="96"/>
      <c r="E3" s="96" t="s">
        <v>1277</v>
      </c>
      <c r="F3" s="96"/>
      <c r="G3" s="2"/>
    </row>
    <row r="4" spans="1:7" ht="12" customHeight="1">
      <c r="A4" s="2"/>
      <c r="B4" s="68" t="s">
        <v>0</v>
      </c>
      <c r="C4" s="68"/>
      <c r="D4" s="2"/>
      <c r="E4" s="2"/>
      <c r="F4" s="2"/>
      <c r="G4" s="2"/>
    </row>
    <row r="5" spans="1:7" ht="12.95" customHeight="1">
      <c r="A5" s="53" t="s">
        <v>1278</v>
      </c>
      <c r="B5" s="47" t="s">
        <v>1279</v>
      </c>
      <c r="C5" s="2"/>
      <c r="D5" s="2"/>
      <c r="E5" s="2"/>
      <c r="F5" s="2"/>
      <c r="G5" s="2"/>
    </row>
    <row r="6" spans="1:7" ht="12.95" customHeight="1">
      <c r="A6" s="48" t="s">
        <v>1280</v>
      </c>
      <c r="B6" s="49" t="s">
        <v>1281</v>
      </c>
      <c r="C6" s="97">
        <v>20</v>
      </c>
      <c r="D6" s="97"/>
      <c r="E6" s="98">
        <v>20</v>
      </c>
      <c r="F6" s="98"/>
      <c r="G6" s="2"/>
    </row>
    <row r="7" spans="1:7" ht="12.95" customHeight="1">
      <c r="A7" s="48" t="s">
        <v>1282</v>
      </c>
      <c r="B7" s="49" t="s">
        <v>1283</v>
      </c>
      <c r="C7" s="97">
        <v>1.5</v>
      </c>
      <c r="D7" s="97"/>
      <c r="E7" s="98">
        <v>1.5</v>
      </c>
      <c r="F7" s="98"/>
      <c r="G7" s="2"/>
    </row>
    <row r="8" spans="1:7" ht="12.95" customHeight="1">
      <c r="A8" s="48" t="s">
        <v>1284</v>
      </c>
      <c r="B8" s="49" t="s">
        <v>1285</v>
      </c>
      <c r="C8" s="97">
        <v>1</v>
      </c>
      <c r="D8" s="97"/>
      <c r="E8" s="98">
        <v>1</v>
      </c>
      <c r="F8" s="98"/>
      <c r="G8" s="2"/>
    </row>
    <row r="9" spans="1:7" ht="12.95" customHeight="1">
      <c r="A9" s="48" t="s">
        <v>1286</v>
      </c>
      <c r="B9" s="49" t="s">
        <v>1287</v>
      </c>
      <c r="C9" s="97">
        <v>0.2</v>
      </c>
      <c r="D9" s="97"/>
      <c r="E9" s="98">
        <v>0.2</v>
      </c>
      <c r="F9" s="98"/>
      <c r="G9" s="2"/>
    </row>
    <row r="10" spans="1:7" ht="12.95" customHeight="1">
      <c r="A10" s="48" t="s">
        <v>1288</v>
      </c>
      <c r="B10" s="49" t="s">
        <v>1289</v>
      </c>
      <c r="C10" s="97">
        <v>0.6</v>
      </c>
      <c r="D10" s="97"/>
      <c r="E10" s="98">
        <v>0.6</v>
      </c>
      <c r="F10" s="98"/>
      <c r="G10" s="2"/>
    </row>
    <row r="11" spans="1:7" ht="12.95" customHeight="1">
      <c r="A11" s="48" t="s">
        <v>1290</v>
      </c>
      <c r="B11" s="49" t="s">
        <v>1291</v>
      </c>
      <c r="C11" s="97">
        <v>2.5</v>
      </c>
      <c r="D11" s="97"/>
      <c r="E11" s="98">
        <v>2.5</v>
      </c>
      <c r="F11" s="98"/>
      <c r="G11" s="2"/>
    </row>
    <row r="12" spans="1:7" ht="12.95" customHeight="1">
      <c r="A12" s="48" t="s">
        <v>1292</v>
      </c>
      <c r="B12" s="49" t="s">
        <v>1293</v>
      </c>
      <c r="C12" s="97">
        <v>3</v>
      </c>
      <c r="D12" s="97"/>
      <c r="E12" s="98">
        <v>3</v>
      </c>
      <c r="F12" s="98"/>
      <c r="G12" s="2"/>
    </row>
    <row r="13" spans="1:7" ht="12.95" customHeight="1">
      <c r="A13" s="48" t="s">
        <v>1294</v>
      </c>
      <c r="B13" s="49" t="s">
        <v>1295</v>
      </c>
      <c r="C13" s="97">
        <v>8</v>
      </c>
      <c r="D13" s="97"/>
      <c r="E13" s="98">
        <v>8</v>
      </c>
      <c r="F13" s="98"/>
      <c r="G13" s="2"/>
    </row>
    <row r="14" spans="1:7" ht="12.95" customHeight="1">
      <c r="A14" s="48" t="s">
        <v>1296</v>
      </c>
      <c r="B14" s="49" t="s">
        <v>1297</v>
      </c>
      <c r="C14" s="97">
        <v>0</v>
      </c>
      <c r="D14" s="97"/>
      <c r="E14" s="98">
        <v>0</v>
      </c>
      <c r="F14" s="98"/>
      <c r="G14" s="2"/>
    </row>
    <row r="15" spans="1:7" ht="15" customHeight="1">
      <c r="A15" s="2"/>
      <c r="B15" s="51" t="s">
        <v>325</v>
      </c>
      <c r="C15" s="99">
        <v>36.799999999999997</v>
      </c>
      <c r="D15" s="99"/>
      <c r="E15" s="99">
        <v>36.799999999999997</v>
      </c>
      <c r="F15" s="99"/>
      <c r="G15" s="2"/>
    </row>
    <row r="16" spans="1:7" ht="12" customHeight="1">
      <c r="A16" s="2"/>
      <c r="B16" s="68" t="s">
        <v>0</v>
      </c>
      <c r="C16" s="68"/>
      <c r="D16" s="2"/>
      <c r="E16" s="2"/>
      <c r="F16" s="2"/>
      <c r="G16" s="2"/>
    </row>
    <row r="17" spans="1:7" ht="12.95" customHeight="1">
      <c r="A17" s="53" t="s">
        <v>1298</v>
      </c>
      <c r="B17" s="47" t="s">
        <v>1299</v>
      </c>
      <c r="C17" s="2"/>
      <c r="D17" s="2"/>
      <c r="E17" s="2"/>
      <c r="F17" s="2"/>
      <c r="G17" s="2"/>
    </row>
    <row r="18" spans="1:7" ht="12.95" customHeight="1">
      <c r="A18" s="48" t="s">
        <v>1300</v>
      </c>
      <c r="B18" s="49" t="s">
        <v>1301</v>
      </c>
      <c r="C18" s="97">
        <v>17.87</v>
      </c>
      <c r="D18" s="97"/>
      <c r="E18" s="98">
        <v>0</v>
      </c>
      <c r="F18" s="98"/>
      <c r="G18" s="2"/>
    </row>
    <row r="19" spans="1:7" ht="12.95" customHeight="1">
      <c r="A19" s="48" t="s">
        <v>1302</v>
      </c>
      <c r="B19" s="49" t="s">
        <v>1303</v>
      </c>
      <c r="C19" s="97">
        <v>3.93</v>
      </c>
      <c r="D19" s="97"/>
      <c r="E19" s="98">
        <v>0</v>
      </c>
      <c r="F19" s="98"/>
      <c r="G19" s="2"/>
    </row>
    <row r="20" spans="1:7" ht="12.95" customHeight="1">
      <c r="A20" s="48" t="s">
        <v>1304</v>
      </c>
      <c r="B20" s="49" t="s">
        <v>1305</v>
      </c>
      <c r="C20" s="97">
        <v>0.85</v>
      </c>
      <c r="D20" s="97"/>
      <c r="E20" s="98">
        <v>0.64</v>
      </c>
      <c r="F20" s="98"/>
      <c r="G20" s="2"/>
    </row>
    <row r="21" spans="1:7" ht="12.95" customHeight="1">
      <c r="A21" s="48" t="s">
        <v>1306</v>
      </c>
      <c r="B21" s="49" t="s">
        <v>1307</v>
      </c>
      <c r="C21" s="97">
        <v>10.98</v>
      </c>
      <c r="D21" s="97"/>
      <c r="E21" s="98">
        <v>8.33</v>
      </c>
      <c r="F21" s="98"/>
      <c r="G21" s="2"/>
    </row>
    <row r="22" spans="1:7" ht="12.95" customHeight="1">
      <c r="A22" s="48" t="s">
        <v>1308</v>
      </c>
      <c r="B22" s="49" t="s">
        <v>1309</v>
      </c>
      <c r="C22" s="97">
        <v>0.06</v>
      </c>
      <c r="D22" s="97"/>
      <c r="E22" s="98">
        <v>0.04</v>
      </c>
      <c r="F22" s="98"/>
      <c r="G22" s="2"/>
    </row>
    <row r="23" spans="1:7" ht="12.95" customHeight="1">
      <c r="A23" s="48" t="s">
        <v>1310</v>
      </c>
      <c r="B23" s="49" t="s">
        <v>1311</v>
      </c>
      <c r="C23" s="97">
        <v>0.73</v>
      </c>
      <c r="D23" s="97"/>
      <c r="E23" s="98">
        <v>0.56000000000000005</v>
      </c>
      <c r="F23" s="98"/>
      <c r="G23" s="2"/>
    </row>
    <row r="24" spans="1:7" ht="12.95" customHeight="1">
      <c r="A24" s="48" t="s">
        <v>1312</v>
      </c>
      <c r="B24" s="49" t="s">
        <v>1313</v>
      </c>
      <c r="C24" s="97">
        <v>1.51</v>
      </c>
      <c r="D24" s="97"/>
      <c r="E24" s="98">
        <v>0</v>
      </c>
      <c r="F24" s="98"/>
      <c r="G24" s="2"/>
    </row>
    <row r="25" spans="1:7" ht="12.95" customHeight="1">
      <c r="A25" s="48" t="s">
        <v>1314</v>
      </c>
      <c r="B25" s="49" t="s">
        <v>1315</v>
      </c>
      <c r="C25" s="97">
        <v>0.1</v>
      </c>
      <c r="D25" s="97"/>
      <c r="E25" s="98">
        <v>0.08</v>
      </c>
      <c r="F25" s="98"/>
      <c r="G25" s="2"/>
    </row>
    <row r="26" spans="1:7" ht="12.95" customHeight="1">
      <c r="A26" s="48" t="s">
        <v>1316</v>
      </c>
      <c r="B26" s="49" t="s">
        <v>1317</v>
      </c>
      <c r="C26" s="97">
        <v>11.37</v>
      </c>
      <c r="D26" s="97"/>
      <c r="E26" s="98">
        <v>8.64</v>
      </c>
      <c r="F26" s="98"/>
      <c r="G26" s="2"/>
    </row>
    <row r="27" spans="1:7" ht="12.95" customHeight="1">
      <c r="A27" s="48" t="s">
        <v>1318</v>
      </c>
      <c r="B27" s="49" t="s">
        <v>1319</v>
      </c>
      <c r="C27" s="97">
        <v>0.04</v>
      </c>
      <c r="D27" s="97"/>
      <c r="E27" s="98">
        <v>0.03</v>
      </c>
      <c r="F27" s="98"/>
      <c r="G27" s="2"/>
    </row>
    <row r="28" spans="1:7" ht="15" customHeight="1">
      <c r="A28" s="2"/>
      <c r="B28" s="51" t="s">
        <v>325</v>
      </c>
      <c r="C28" s="99">
        <v>47.44</v>
      </c>
      <c r="D28" s="99"/>
      <c r="E28" s="99">
        <v>18.32</v>
      </c>
      <c r="F28" s="99"/>
      <c r="G28" s="2"/>
    </row>
    <row r="29" spans="1:7" ht="12" customHeight="1">
      <c r="A29" s="2"/>
      <c r="B29" s="68" t="s">
        <v>0</v>
      </c>
      <c r="C29" s="68"/>
      <c r="D29" s="2"/>
      <c r="E29" s="2"/>
      <c r="F29" s="2"/>
      <c r="G29" s="2"/>
    </row>
    <row r="30" spans="1:7" ht="12.95" customHeight="1">
      <c r="A30" s="53" t="s">
        <v>1320</v>
      </c>
      <c r="B30" s="47" t="s">
        <v>1321</v>
      </c>
      <c r="C30" s="2"/>
      <c r="D30" s="2"/>
      <c r="E30" s="2"/>
      <c r="F30" s="2"/>
      <c r="G30" s="2"/>
    </row>
    <row r="31" spans="1:7" ht="12.95" customHeight="1">
      <c r="A31" s="48" t="s">
        <v>1322</v>
      </c>
      <c r="B31" s="49" t="s">
        <v>1323</v>
      </c>
      <c r="C31" s="97">
        <v>4.83</v>
      </c>
      <c r="D31" s="97"/>
      <c r="E31" s="98">
        <v>3.67</v>
      </c>
      <c r="F31" s="98"/>
      <c r="G31" s="2"/>
    </row>
    <row r="32" spans="1:7" ht="12.95" customHeight="1">
      <c r="A32" s="48" t="s">
        <v>1324</v>
      </c>
      <c r="B32" s="49" t="s">
        <v>1325</v>
      </c>
      <c r="C32" s="97">
        <v>0.11</v>
      </c>
      <c r="D32" s="97"/>
      <c r="E32" s="98">
        <v>0.09</v>
      </c>
      <c r="F32" s="98"/>
      <c r="G32" s="2"/>
    </row>
    <row r="33" spans="1:7" ht="12.95" customHeight="1">
      <c r="A33" s="48" t="s">
        <v>1326</v>
      </c>
      <c r="B33" s="49" t="s">
        <v>1327</v>
      </c>
      <c r="C33" s="97">
        <v>2.35</v>
      </c>
      <c r="D33" s="97"/>
      <c r="E33" s="98">
        <v>1.79</v>
      </c>
      <c r="F33" s="98"/>
      <c r="G33" s="2"/>
    </row>
    <row r="34" spans="1:7" ht="12.95" customHeight="1">
      <c r="A34" s="48" t="s">
        <v>1328</v>
      </c>
      <c r="B34" s="49" t="s">
        <v>1329</v>
      </c>
      <c r="C34" s="97">
        <v>2.71</v>
      </c>
      <c r="D34" s="97"/>
      <c r="E34" s="98">
        <v>2.06</v>
      </c>
      <c r="F34" s="98"/>
      <c r="G34" s="2"/>
    </row>
    <row r="35" spans="1:7" ht="12.95" customHeight="1">
      <c r="A35" s="48" t="s">
        <v>1330</v>
      </c>
      <c r="B35" s="49" t="s">
        <v>1331</v>
      </c>
      <c r="C35" s="97">
        <v>0.41</v>
      </c>
      <c r="D35" s="97"/>
      <c r="E35" s="98">
        <v>0.31</v>
      </c>
      <c r="F35" s="98"/>
      <c r="G35" s="2"/>
    </row>
    <row r="36" spans="1:7" ht="15" customHeight="1">
      <c r="A36" s="2"/>
      <c r="B36" s="51" t="s">
        <v>325</v>
      </c>
      <c r="C36" s="99">
        <v>10.41</v>
      </c>
      <c r="D36" s="99"/>
      <c r="E36" s="99">
        <v>7.919999999999999</v>
      </c>
      <c r="F36" s="99"/>
      <c r="G36" s="2"/>
    </row>
    <row r="37" spans="1:7" ht="12" customHeight="1">
      <c r="A37" s="2"/>
      <c r="B37" s="68" t="s">
        <v>0</v>
      </c>
      <c r="C37" s="68"/>
      <c r="D37" s="2"/>
      <c r="E37" s="2"/>
      <c r="F37" s="2"/>
      <c r="G37" s="2"/>
    </row>
    <row r="38" spans="1:7" ht="12.95" customHeight="1">
      <c r="A38" s="53" t="s">
        <v>1332</v>
      </c>
      <c r="B38" s="47" t="s">
        <v>1333</v>
      </c>
      <c r="C38" s="2"/>
      <c r="D38" s="2"/>
      <c r="E38" s="2"/>
      <c r="F38" s="2"/>
      <c r="G38" s="2"/>
    </row>
    <row r="39" spans="1:7" ht="12.95" customHeight="1">
      <c r="A39" s="48" t="s">
        <v>1334</v>
      </c>
      <c r="B39" s="49" t="s">
        <v>1335</v>
      </c>
      <c r="C39" s="97">
        <v>17.46</v>
      </c>
      <c r="D39" s="97"/>
      <c r="E39" s="98">
        <v>6.74</v>
      </c>
      <c r="F39" s="98"/>
      <c r="G39" s="2"/>
    </row>
    <row r="40" spans="1:7" ht="18" customHeight="1">
      <c r="A40" s="48" t="s">
        <v>1336</v>
      </c>
      <c r="B40" s="49" t="s">
        <v>1337</v>
      </c>
      <c r="C40" s="97">
        <v>0.43</v>
      </c>
      <c r="D40" s="97"/>
      <c r="E40" s="98">
        <v>0.33</v>
      </c>
      <c r="F40" s="98"/>
      <c r="G40" s="2"/>
    </row>
    <row r="41" spans="1:7" ht="15" customHeight="1">
      <c r="A41" s="2"/>
      <c r="B41" s="51" t="s">
        <v>325</v>
      </c>
      <c r="C41" s="99">
        <v>17.89</v>
      </c>
      <c r="D41" s="99"/>
      <c r="E41" s="99">
        <v>7.07</v>
      </c>
      <c r="F41" s="99"/>
      <c r="G41" s="2"/>
    </row>
    <row r="42" spans="1:7" ht="15" customHeight="1">
      <c r="A42" s="2"/>
      <c r="B42" s="68" t="s">
        <v>0</v>
      </c>
      <c r="C42" s="68"/>
      <c r="D42" s="68"/>
      <c r="E42" s="2"/>
      <c r="F42" s="2"/>
      <c r="G42" s="2"/>
    </row>
    <row r="43" spans="1:7" ht="20.100000000000001" customHeight="1">
      <c r="A43" s="2"/>
      <c r="B43" s="54" t="s">
        <v>1338</v>
      </c>
      <c r="C43" s="100">
        <v>112.54</v>
      </c>
      <c r="D43" s="100"/>
      <c r="E43" s="100">
        <v>70.11</v>
      </c>
      <c r="F43" s="100"/>
      <c r="G43" s="2"/>
    </row>
    <row r="44" spans="1:7" ht="12" customHeight="1">
      <c r="A44" s="2"/>
      <c r="B44" s="68" t="s">
        <v>0</v>
      </c>
      <c r="C44" s="68"/>
      <c r="D44" s="68"/>
      <c r="E44" s="68"/>
      <c r="F44" s="2"/>
      <c r="G44" s="2"/>
    </row>
    <row r="45" spans="1:7" ht="15" customHeight="1">
      <c r="A45" s="46" t="s">
        <v>1254</v>
      </c>
      <c r="B45" s="46" t="s">
        <v>3</v>
      </c>
      <c r="C45" s="96" t="s">
        <v>1276</v>
      </c>
      <c r="D45" s="96"/>
      <c r="E45" s="96" t="s">
        <v>1277</v>
      </c>
      <c r="F45" s="96"/>
      <c r="G45" s="2"/>
    </row>
    <row r="46" spans="1:7" ht="12" customHeight="1">
      <c r="A46" s="2"/>
      <c r="B46" s="68" t="s">
        <v>0</v>
      </c>
      <c r="C46" s="68"/>
      <c r="D46" s="2"/>
      <c r="E46" s="2"/>
      <c r="F46" s="2"/>
      <c r="G46" s="2"/>
    </row>
    <row r="47" spans="1:7" ht="12.95" customHeight="1">
      <c r="A47" s="53" t="s">
        <v>1278</v>
      </c>
      <c r="B47" s="47" t="s">
        <v>1279</v>
      </c>
      <c r="C47" s="2"/>
      <c r="D47" s="2"/>
      <c r="E47" s="2"/>
      <c r="F47" s="2"/>
      <c r="G47" s="2"/>
    </row>
    <row r="48" spans="1:7" ht="12.95" customHeight="1">
      <c r="A48" s="48" t="s">
        <v>1280</v>
      </c>
      <c r="B48" s="49" t="s">
        <v>1272</v>
      </c>
      <c r="C48" s="97">
        <v>0</v>
      </c>
      <c r="D48" s="97"/>
      <c r="E48" s="98">
        <v>0</v>
      </c>
      <c r="F48" s="98"/>
      <c r="G48" s="2"/>
    </row>
    <row r="49" spans="1:7" ht="12.95" customHeight="1">
      <c r="A49" s="48" t="s">
        <v>1282</v>
      </c>
      <c r="B49" s="49" t="s">
        <v>1339</v>
      </c>
      <c r="C49" s="97">
        <v>1.5</v>
      </c>
      <c r="D49" s="97"/>
      <c r="E49" s="98">
        <v>1.5</v>
      </c>
      <c r="F49" s="98"/>
      <c r="G49" s="2"/>
    </row>
    <row r="50" spans="1:7" ht="12.95" customHeight="1">
      <c r="A50" s="48" t="s">
        <v>1284</v>
      </c>
      <c r="B50" s="49" t="s">
        <v>1340</v>
      </c>
      <c r="C50" s="97">
        <v>1</v>
      </c>
      <c r="D50" s="97"/>
      <c r="E50" s="98">
        <v>1</v>
      </c>
      <c r="F50" s="98"/>
      <c r="G50" s="2"/>
    </row>
    <row r="51" spans="1:7" ht="12.95" customHeight="1">
      <c r="A51" s="48" t="s">
        <v>1286</v>
      </c>
      <c r="B51" s="49" t="s">
        <v>1341</v>
      </c>
      <c r="C51" s="97">
        <v>0.2</v>
      </c>
      <c r="D51" s="97"/>
      <c r="E51" s="98">
        <v>0.2</v>
      </c>
      <c r="F51" s="98"/>
      <c r="G51" s="2"/>
    </row>
    <row r="52" spans="1:7" ht="12.95" customHeight="1">
      <c r="A52" s="48" t="s">
        <v>1288</v>
      </c>
      <c r="B52" s="49" t="s">
        <v>1342</v>
      </c>
      <c r="C52" s="97">
        <v>0.6</v>
      </c>
      <c r="D52" s="97"/>
      <c r="E52" s="98">
        <v>0.6</v>
      </c>
      <c r="F52" s="98"/>
      <c r="G52" s="2"/>
    </row>
    <row r="53" spans="1:7" ht="12.95" customHeight="1">
      <c r="A53" s="48" t="s">
        <v>1290</v>
      </c>
      <c r="B53" s="49" t="s">
        <v>1343</v>
      </c>
      <c r="C53" s="97">
        <v>2.5</v>
      </c>
      <c r="D53" s="97"/>
      <c r="E53" s="98">
        <v>2.5</v>
      </c>
      <c r="F53" s="98"/>
      <c r="G53" s="2"/>
    </row>
    <row r="54" spans="1:7" ht="12.95" customHeight="1">
      <c r="A54" s="48" t="s">
        <v>1292</v>
      </c>
      <c r="B54" s="49" t="s">
        <v>1293</v>
      </c>
      <c r="C54" s="97">
        <v>3</v>
      </c>
      <c r="D54" s="97"/>
      <c r="E54" s="98">
        <v>3</v>
      </c>
      <c r="F54" s="98"/>
      <c r="G54" s="2"/>
    </row>
    <row r="55" spans="1:7" ht="12.95" customHeight="1">
      <c r="A55" s="48" t="s">
        <v>1294</v>
      </c>
      <c r="B55" s="49" t="s">
        <v>1344</v>
      </c>
      <c r="C55" s="97">
        <v>8</v>
      </c>
      <c r="D55" s="97"/>
      <c r="E55" s="98">
        <v>8</v>
      </c>
      <c r="F55" s="98"/>
      <c r="G55" s="2"/>
    </row>
    <row r="56" spans="1:7" ht="12.95" customHeight="1">
      <c r="A56" s="48" t="s">
        <v>1296</v>
      </c>
      <c r="B56" s="49" t="s">
        <v>1345</v>
      </c>
      <c r="C56" s="97">
        <v>0</v>
      </c>
      <c r="D56" s="97"/>
      <c r="E56" s="98">
        <v>0</v>
      </c>
      <c r="F56" s="98"/>
      <c r="G56" s="2"/>
    </row>
    <row r="57" spans="1:7" ht="15" customHeight="1">
      <c r="A57" s="2"/>
      <c r="B57" s="51" t="s">
        <v>325</v>
      </c>
      <c r="C57" s="99">
        <v>16.8</v>
      </c>
      <c r="D57" s="99"/>
      <c r="E57" s="99">
        <v>16.8</v>
      </c>
      <c r="F57" s="99"/>
      <c r="G57" s="2"/>
    </row>
    <row r="58" spans="1:7" ht="12" customHeight="1">
      <c r="A58" s="2"/>
      <c r="B58" s="68" t="s">
        <v>0</v>
      </c>
      <c r="C58" s="68"/>
      <c r="D58" s="2"/>
      <c r="E58" s="2"/>
      <c r="F58" s="2"/>
      <c r="G58" s="2"/>
    </row>
    <row r="59" spans="1:7" ht="12.95" customHeight="1">
      <c r="A59" s="53" t="s">
        <v>1298</v>
      </c>
      <c r="B59" s="47" t="s">
        <v>1299</v>
      </c>
      <c r="C59" s="2"/>
      <c r="D59" s="2"/>
      <c r="E59" s="2"/>
      <c r="F59" s="2"/>
      <c r="G59" s="2"/>
    </row>
    <row r="60" spans="1:7" ht="12.95" customHeight="1">
      <c r="A60" s="48" t="s">
        <v>1300</v>
      </c>
      <c r="B60" s="49" t="s">
        <v>1346</v>
      </c>
      <c r="C60" s="97">
        <v>17.850000000000001</v>
      </c>
      <c r="D60" s="97"/>
      <c r="E60" s="98">
        <v>0</v>
      </c>
      <c r="F60" s="98"/>
      <c r="G60" s="2"/>
    </row>
    <row r="61" spans="1:7" ht="12.95" customHeight="1">
      <c r="A61" s="48" t="s">
        <v>1302</v>
      </c>
      <c r="B61" s="49" t="s">
        <v>1347</v>
      </c>
      <c r="C61" s="97">
        <v>3.71</v>
      </c>
      <c r="D61" s="97"/>
      <c r="E61" s="98">
        <v>0</v>
      </c>
      <c r="F61" s="98"/>
      <c r="G61" s="2"/>
    </row>
    <row r="62" spans="1:7" ht="12.95" customHeight="1">
      <c r="A62" s="48" t="s">
        <v>1304</v>
      </c>
      <c r="B62" s="49" t="s">
        <v>1348</v>
      </c>
      <c r="C62" s="97">
        <v>0.87</v>
      </c>
      <c r="D62" s="97"/>
      <c r="E62" s="98">
        <v>0.66</v>
      </c>
      <c r="F62" s="98"/>
      <c r="G62" s="2"/>
    </row>
    <row r="63" spans="1:7" ht="12.95" customHeight="1">
      <c r="A63" s="48" t="s">
        <v>1306</v>
      </c>
      <c r="B63" s="49" t="s">
        <v>1349</v>
      </c>
      <c r="C63" s="97">
        <v>11.03</v>
      </c>
      <c r="D63" s="97"/>
      <c r="E63" s="98">
        <v>8.33</v>
      </c>
      <c r="F63" s="98"/>
      <c r="G63" s="2"/>
    </row>
    <row r="64" spans="1:7" ht="12.95" customHeight="1">
      <c r="A64" s="48" t="s">
        <v>1308</v>
      </c>
      <c r="B64" s="49" t="s">
        <v>1350</v>
      </c>
      <c r="C64" s="97">
        <v>7.0000000000000007E-2</v>
      </c>
      <c r="D64" s="97"/>
      <c r="E64" s="98">
        <v>0.05</v>
      </c>
      <c r="F64" s="98"/>
      <c r="G64" s="2"/>
    </row>
    <row r="65" spans="1:7" ht="12.95" customHeight="1">
      <c r="A65" s="48" t="s">
        <v>1310</v>
      </c>
      <c r="B65" s="49" t="s">
        <v>1351</v>
      </c>
      <c r="C65" s="97">
        <v>0.74</v>
      </c>
      <c r="D65" s="97"/>
      <c r="E65" s="98">
        <v>0.56000000000000005</v>
      </c>
      <c r="F65" s="98"/>
      <c r="G65" s="2"/>
    </row>
    <row r="66" spans="1:7" ht="12.95" customHeight="1">
      <c r="A66" s="48" t="s">
        <v>1312</v>
      </c>
      <c r="B66" s="49" t="s">
        <v>1352</v>
      </c>
      <c r="C66" s="97">
        <v>1.59</v>
      </c>
      <c r="D66" s="97"/>
      <c r="E66" s="98">
        <v>0</v>
      </c>
      <c r="F66" s="98"/>
      <c r="G66" s="2"/>
    </row>
    <row r="67" spans="1:7" ht="12.95" customHeight="1">
      <c r="A67" s="48" t="s">
        <v>1314</v>
      </c>
      <c r="B67" s="49" t="s">
        <v>1353</v>
      </c>
      <c r="C67" s="97">
        <v>0.11</v>
      </c>
      <c r="D67" s="97"/>
      <c r="E67" s="98">
        <v>0.08</v>
      </c>
      <c r="F67" s="98"/>
      <c r="G67" s="2"/>
    </row>
    <row r="68" spans="1:7" ht="12.95" customHeight="1">
      <c r="A68" s="48" t="s">
        <v>1316</v>
      </c>
      <c r="B68" s="49" t="s">
        <v>1354</v>
      </c>
      <c r="C68" s="97">
        <v>12.35</v>
      </c>
      <c r="D68" s="97"/>
      <c r="E68" s="98">
        <v>9.33</v>
      </c>
      <c r="F68" s="98"/>
      <c r="G68" s="2"/>
    </row>
    <row r="69" spans="1:7" ht="12.95" customHeight="1">
      <c r="A69" s="48" t="s">
        <v>1318</v>
      </c>
      <c r="B69" s="49" t="s">
        <v>1355</v>
      </c>
      <c r="C69" s="97">
        <v>0.04</v>
      </c>
      <c r="D69" s="97"/>
      <c r="E69" s="98">
        <v>0.03</v>
      </c>
      <c r="F69" s="98"/>
      <c r="G69" s="2"/>
    </row>
    <row r="70" spans="1:7" ht="15" customHeight="1">
      <c r="A70" s="2"/>
      <c r="B70" s="51" t="s">
        <v>325</v>
      </c>
      <c r="C70" s="99">
        <v>48.360000000000007</v>
      </c>
      <c r="D70" s="99"/>
      <c r="E70" s="99">
        <v>19.040000000000003</v>
      </c>
      <c r="F70" s="99"/>
      <c r="G70" s="2"/>
    </row>
    <row r="71" spans="1:7" ht="12" customHeight="1">
      <c r="A71" s="2"/>
      <c r="B71" s="68" t="s">
        <v>0</v>
      </c>
      <c r="C71" s="68"/>
      <c r="D71" s="2"/>
      <c r="E71" s="2"/>
      <c r="F71" s="2"/>
      <c r="G71" s="2"/>
    </row>
    <row r="72" spans="1:7" ht="12.95" customHeight="1">
      <c r="A72" s="53" t="s">
        <v>1320</v>
      </c>
      <c r="B72" s="47" t="s">
        <v>1321</v>
      </c>
      <c r="C72" s="2"/>
      <c r="D72" s="2"/>
      <c r="E72" s="2"/>
      <c r="F72" s="2"/>
      <c r="G72" s="2"/>
    </row>
    <row r="73" spans="1:7" ht="12.95" customHeight="1">
      <c r="A73" s="48" t="s">
        <v>1322</v>
      </c>
      <c r="B73" s="49" t="s">
        <v>1356</v>
      </c>
      <c r="C73" s="97">
        <v>5.52</v>
      </c>
      <c r="D73" s="97"/>
      <c r="E73" s="98">
        <v>4.17</v>
      </c>
      <c r="F73" s="98"/>
      <c r="G73" s="2"/>
    </row>
    <row r="74" spans="1:7" ht="12.95" customHeight="1">
      <c r="A74" s="48" t="s">
        <v>1324</v>
      </c>
      <c r="B74" s="49" t="s">
        <v>1357</v>
      </c>
      <c r="C74" s="97">
        <v>0.13</v>
      </c>
      <c r="D74" s="97"/>
      <c r="E74" s="98">
        <v>0.1</v>
      </c>
      <c r="F74" s="98"/>
      <c r="G74" s="2"/>
    </row>
    <row r="75" spans="1:7" ht="12.95" customHeight="1">
      <c r="A75" s="48" t="s">
        <v>1326</v>
      </c>
      <c r="B75" s="49" t="s">
        <v>1358</v>
      </c>
      <c r="C75" s="97">
        <v>1.72</v>
      </c>
      <c r="D75" s="97"/>
      <c r="E75" s="98">
        <v>1.3</v>
      </c>
      <c r="F75" s="98"/>
      <c r="G75" s="2"/>
    </row>
    <row r="76" spans="1:7" ht="12.95" customHeight="1">
      <c r="A76" s="48" t="s">
        <v>1328</v>
      </c>
      <c r="B76" s="49" t="s">
        <v>1359</v>
      </c>
      <c r="C76" s="97">
        <v>2.87</v>
      </c>
      <c r="D76" s="97"/>
      <c r="E76" s="98">
        <v>2.17</v>
      </c>
      <c r="F76" s="98"/>
      <c r="G76" s="2"/>
    </row>
    <row r="77" spans="1:7" ht="12.95" customHeight="1">
      <c r="A77" s="48" t="s">
        <v>1330</v>
      </c>
      <c r="B77" s="49" t="s">
        <v>1360</v>
      </c>
      <c r="C77" s="97">
        <v>0.46</v>
      </c>
      <c r="D77" s="97"/>
      <c r="E77" s="98">
        <v>0.35</v>
      </c>
      <c r="F77" s="98"/>
      <c r="G77" s="2"/>
    </row>
    <row r="78" spans="1:7" ht="15" customHeight="1">
      <c r="A78" s="2"/>
      <c r="B78" s="51" t="s">
        <v>325</v>
      </c>
      <c r="C78" s="99">
        <v>10.7</v>
      </c>
      <c r="D78" s="99"/>
      <c r="E78" s="99">
        <v>8.09</v>
      </c>
      <c r="F78" s="99"/>
      <c r="G78" s="2"/>
    </row>
    <row r="79" spans="1:7" ht="12" customHeight="1">
      <c r="A79" s="2"/>
      <c r="B79" s="68" t="s">
        <v>0</v>
      </c>
      <c r="C79" s="68"/>
      <c r="D79" s="2"/>
      <c r="E79" s="2"/>
      <c r="F79" s="2"/>
      <c r="G79" s="2"/>
    </row>
    <row r="80" spans="1:7" ht="12.95" customHeight="1">
      <c r="A80" s="53" t="s">
        <v>1332</v>
      </c>
      <c r="B80" s="47" t="s">
        <v>1333</v>
      </c>
      <c r="C80" s="2"/>
      <c r="D80" s="2"/>
      <c r="E80" s="2"/>
      <c r="F80" s="2"/>
      <c r="G80" s="2"/>
    </row>
    <row r="81" spans="1:7" ht="12.95" customHeight="1">
      <c r="A81" s="48" t="s">
        <v>1334</v>
      </c>
      <c r="B81" s="49" t="s">
        <v>1335</v>
      </c>
      <c r="C81" s="97">
        <v>8.1199999999999992</v>
      </c>
      <c r="D81" s="97"/>
      <c r="E81" s="98">
        <v>3.2</v>
      </c>
      <c r="F81" s="98"/>
      <c r="G81" s="2"/>
    </row>
    <row r="82" spans="1:7" ht="18" customHeight="1">
      <c r="A82" s="48" t="s">
        <v>1336</v>
      </c>
      <c r="B82" s="49" t="s">
        <v>1361</v>
      </c>
      <c r="C82" s="97">
        <v>0.46</v>
      </c>
      <c r="D82" s="97"/>
      <c r="E82" s="98">
        <v>0.35</v>
      </c>
      <c r="F82" s="98"/>
      <c r="G82" s="2"/>
    </row>
    <row r="83" spans="1:7" ht="15" customHeight="1">
      <c r="A83" s="2"/>
      <c r="B83" s="51" t="s">
        <v>325</v>
      </c>
      <c r="C83" s="99">
        <v>8.58</v>
      </c>
      <c r="D83" s="99"/>
      <c r="E83" s="99">
        <v>3.5500000000000003</v>
      </c>
      <c r="F83" s="99"/>
      <c r="G83" s="2"/>
    </row>
    <row r="84" spans="1:7" ht="15" customHeight="1">
      <c r="A84" s="2"/>
      <c r="B84" s="68" t="s">
        <v>0</v>
      </c>
      <c r="C84" s="68"/>
      <c r="D84" s="68"/>
      <c r="E84" s="2"/>
      <c r="F84" s="2"/>
      <c r="G84" s="2"/>
    </row>
    <row r="85" spans="1:7" ht="20.100000000000001" customHeight="1">
      <c r="A85" s="2"/>
      <c r="B85" s="54" t="s">
        <v>1338</v>
      </c>
      <c r="C85" s="100">
        <v>84.44</v>
      </c>
      <c r="D85" s="100"/>
      <c r="E85" s="100">
        <v>47.48</v>
      </c>
      <c r="F85" s="100"/>
      <c r="G85" s="2"/>
    </row>
    <row r="86" spans="1:7" ht="12" customHeight="1">
      <c r="A86" s="2"/>
      <c r="B86" s="68" t="s">
        <v>0</v>
      </c>
      <c r="C86" s="68"/>
      <c r="D86" s="68"/>
      <c r="E86" s="68"/>
      <c r="F86" s="2"/>
      <c r="G86" s="2"/>
    </row>
    <row r="87" spans="1:7" ht="15" customHeight="1">
      <c r="A87" s="46" t="s">
        <v>1254</v>
      </c>
      <c r="B87" s="46" t="s">
        <v>3</v>
      </c>
      <c r="C87" s="96" t="s">
        <v>1276</v>
      </c>
      <c r="D87" s="96"/>
      <c r="E87" s="96" t="s">
        <v>1277</v>
      </c>
      <c r="F87" s="96"/>
      <c r="G87" s="2"/>
    </row>
    <row r="88" spans="1:7" ht="12" customHeight="1">
      <c r="A88" s="2"/>
      <c r="B88" s="68" t="s">
        <v>0</v>
      </c>
      <c r="C88" s="68"/>
      <c r="D88" s="2"/>
      <c r="E88" s="2"/>
      <c r="F88" s="2"/>
      <c r="G88" s="2"/>
    </row>
    <row r="89" spans="1:7" ht="12.95" customHeight="1">
      <c r="A89" s="53" t="s">
        <v>1278</v>
      </c>
      <c r="B89" s="47" t="s">
        <v>1279</v>
      </c>
      <c r="C89" s="2"/>
      <c r="D89" s="2"/>
      <c r="E89" s="2"/>
      <c r="F89" s="2"/>
      <c r="G89" s="2"/>
    </row>
    <row r="90" spans="1:7" ht="12.95" customHeight="1">
      <c r="A90" s="48" t="s">
        <v>1280</v>
      </c>
      <c r="B90" s="49" t="s">
        <v>1281</v>
      </c>
      <c r="C90" s="97">
        <v>0</v>
      </c>
      <c r="D90" s="97"/>
      <c r="E90" s="98">
        <v>0</v>
      </c>
      <c r="F90" s="98"/>
      <c r="G90" s="2"/>
    </row>
    <row r="91" spans="1:7" ht="12.95" customHeight="1">
      <c r="A91" s="48" t="s">
        <v>1282</v>
      </c>
      <c r="B91" s="49" t="s">
        <v>1283</v>
      </c>
      <c r="C91" s="97">
        <v>1.5</v>
      </c>
      <c r="D91" s="97"/>
      <c r="E91" s="98">
        <v>1.5</v>
      </c>
      <c r="F91" s="98"/>
      <c r="G91" s="2"/>
    </row>
    <row r="92" spans="1:7" ht="12.95" customHeight="1">
      <c r="A92" s="48" t="s">
        <v>1284</v>
      </c>
      <c r="B92" s="49" t="s">
        <v>1285</v>
      </c>
      <c r="C92" s="97">
        <v>1</v>
      </c>
      <c r="D92" s="97"/>
      <c r="E92" s="98">
        <v>1</v>
      </c>
      <c r="F92" s="98"/>
      <c r="G92" s="2"/>
    </row>
    <row r="93" spans="1:7" ht="12.95" customHeight="1">
      <c r="A93" s="48" t="s">
        <v>1286</v>
      </c>
      <c r="B93" s="49" t="s">
        <v>1287</v>
      </c>
      <c r="C93" s="97">
        <v>0.2</v>
      </c>
      <c r="D93" s="97"/>
      <c r="E93" s="98">
        <v>0.2</v>
      </c>
      <c r="F93" s="98"/>
      <c r="G93" s="2"/>
    </row>
    <row r="94" spans="1:7" ht="12.95" customHeight="1">
      <c r="A94" s="48" t="s">
        <v>1288</v>
      </c>
      <c r="B94" s="49" t="s">
        <v>1289</v>
      </c>
      <c r="C94" s="97">
        <v>0.6</v>
      </c>
      <c r="D94" s="97"/>
      <c r="E94" s="98">
        <v>0.6</v>
      </c>
      <c r="F94" s="98"/>
      <c r="G94" s="2"/>
    </row>
    <row r="95" spans="1:7" ht="12.95" customHeight="1">
      <c r="A95" s="48" t="s">
        <v>1290</v>
      </c>
      <c r="B95" s="49" t="s">
        <v>1291</v>
      </c>
      <c r="C95" s="97">
        <v>2.5</v>
      </c>
      <c r="D95" s="97"/>
      <c r="E95" s="98">
        <v>2.5</v>
      </c>
      <c r="F95" s="98"/>
      <c r="G95" s="2"/>
    </row>
    <row r="96" spans="1:7" ht="12.95" customHeight="1">
      <c r="A96" s="48" t="s">
        <v>1292</v>
      </c>
      <c r="B96" s="49" t="s">
        <v>1293</v>
      </c>
      <c r="C96" s="97">
        <v>3</v>
      </c>
      <c r="D96" s="97"/>
      <c r="E96" s="98">
        <v>3</v>
      </c>
      <c r="F96" s="98"/>
      <c r="G96" s="2"/>
    </row>
    <row r="97" spans="1:7" ht="12.95" customHeight="1">
      <c r="A97" s="48" t="s">
        <v>1294</v>
      </c>
      <c r="B97" s="49" t="s">
        <v>1295</v>
      </c>
      <c r="C97" s="97">
        <v>8</v>
      </c>
      <c r="D97" s="97"/>
      <c r="E97" s="98">
        <v>8</v>
      </c>
      <c r="F97" s="98"/>
      <c r="G97" s="2"/>
    </row>
    <row r="98" spans="1:7" ht="12.95" customHeight="1">
      <c r="A98" s="48" t="s">
        <v>1296</v>
      </c>
      <c r="B98" s="49" t="s">
        <v>1297</v>
      </c>
      <c r="C98" s="97">
        <v>0</v>
      </c>
      <c r="D98" s="97"/>
      <c r="E98" s="98">
        <v>0</v>
      </c>
      <c r="F98" s="98"/>
      <c r="G98" s="2"/>
    </row>
    <row r="99" spans="1:7" ht="15" customHeight="1">
      <c r="A99" s="2"/>
      <c r="B99" s="51" t="s">
        <v>325</v>
      </c>
      <c r="C99" s="99">
        <v>16.8</v>
      </c>
      <c r="D99" s="99"/>
      <c r="E99" s="99">
        <v>16.8</v>
      </c>
      <c r="F99" s="99"/>
      <c r="G99" s="2"/>
    </row>
    <row r="100" spans="1:7" ht="12" customHeight="1">
      <c r="A100" s="2"/>
      <c r="B100" s="68" t="s">
        <v>0</v>
      </c>
      <c r="C100" s="68"/>
      <c r="D100" s="2"/>
      <c r="E100" s="2"/>
      <c r="F100" s="2"/>
      <c r="G100" s="2"/>
    </row>
    <row r="101" spans="1:7" ht="12.95" customHeight="1">
      <c r="A101" s="53" t="s">
        <v>1298</v>
      </c>
      <c r="B101" s="47" t="s">
        <v>1299</v>
      </c>
      <c r="C101" s="2"/>
      <c r="D101" s="2"/>
      <c r="E101" s="2"/>
      <c r="F101" s="2"/>
      <c r="G101" s="2"/>
    </row>
    <row r="102" spans="1:7" ht="12.95" customHeight="1">
      <c r="A102" s="48" t="s">
        <v>1300</v>
      </c>
      <c r="B102" s="49" t="s">
        <v>1301</v>
      </c>
      <c r="C102" s="97">
        <v>18.03</v>
      </c>
      <c r="D102" s="97"/>
      <c r="E102" s="98">
        <v>0</v>
      </c>
      <c r="F102" s="98"/>
      <c r="G102" s="2"/>
    </row>
    <row r="103" spans="1:7" ht="12.95" customHeight="1">
      <c r="A103" s="48" t="s">
        <v>1302</v>
      </c>
      <c r="B103" s="49" t="s">
        <v>1303</v>
      </c>
      <c r="C103" s="97">
        <v>4.3099999999999996</v>
      </c>
      <c r="D103" s="97"/>
      <c r="E103" s="98">
        <v>0</v>
      </c>
      <c r="F103" s="98"/>
      <c r="G103" s="2"/>
    </row>
    <row r="104" spans="1:7" ht="12.95" customHeight="1">
      <c r="A104" s="48" t="s">
        <v>1304</v>
      </c>
      <c r="B104" s="49" t="s">
        <v>1305</v>
      </c>
      <c r="C104" s="97">
        <v>0.85</v>
      </c>
      <c r="D104" s="97"/>
      <c r="E104" s="98">
        <v>0.64</v>
      </c>
      <c r="F104" s="98"/>
      <c r="G104" s="2"/>
    </row>
    <row r="105" spans="1:7" ht="12.95" customHeight="1">
      <c r="A105" s="48" t="s">
        <v>1306</v>
      </c>
      <c r="B105" s="49" t="s">
        <v>1307</v>
      </c>
      <c r="C105" s="97">
        <v>11.06</v>
      </c>
      <c r="D105" s="97"/>
      <c r="E105" s="98">
        <v>8.33</v>
      </c>
      <c r="F105" s="98"/>
      <c r="G105" s="2"/>
    </row>
    <row r="106" spans="1:7" ht="12.95" customHeight="1">
      <c r="A106" s="48" t="s">
        <v>1308</v>
      </c>
      <c r="B106" s="49" t="s">
        <v>1309</v>
      </c>
      <c r="C106" s="97">
        <v>0.06</v>
      </c>
      <c r="D106" s="97"/>
      <c r="E106" s="98">
        <v>0.04</v>
      </c>
      <c r="F106" s="98"/>
      <c r="G106" s="2"/>
    </row>
    <row r="107" spans="1:7" ht="12.95" customHeight="1">
      <c r="A107" s="48" t="s">
        <v>1310</v>
      </c>
      <c r="B107" s="49" t="s">
        <v>1311</v>
      </c>
      <c r="C107" s="97">
        <v>0.74</v>
      </c>
      <c r="D107" s="97"/>
      <c r="E107" s="98">
        <v>0.56000000000000005</v>
      </c>
      <c r="F107" s="98"/>
      <c r="G107" s="2"/>
    </row>
    <row r="108" spans="1:7" ht="12.95" customHeight="1">
      <c r="A108" s="48" t="s">
        <v>1312</v>
      </c>
      <c r="B108" s="49" t="s">
        <v>1313</v>
      </c>
      <c r="C108" s="97">
        <v>2.06</v>
      </c>
      <c r="D108" s="97"/>
      <c r="E108" s="98">
        <v>0</v>
      </c>
      <c r="F108" s="98"/>
      <c r="G108" s="2"/>
    </row>
    <row r="109" spans="1:7" ht="12.95" customHeight="1">
      <c r="A109" s="48" t="s">
        <v>1314</v>
      </c>
      <c r="B109" s="49" t="s">
        <v>1315</v>
      </c>
      <c r="C109" s="97">
        <v>0.1</v>
      </c>
      <c r="D109" s="97"/>
      <c r="E109" s="98">
        <v>0.08</v>
      </c>
      <c r="F109" s="98"/>
      <c r="G109" s="2"/>
    </row>
    <row r="110" spans="1:7" ht="12.95" customHeight="1">
      <c r="A110" s="48" t="s">
        <v>1316</v>
      </c>
      <c r="B110" s="49" t="s">
        <v>1317</v>
      </c>
      <c r="C110" s="97">
        <v>11.29</v>
      </c>
      <c r="D110" s="97"/>
      <c r="E110" s="98">
        <v>8.51</v>
      </c>
      <c r="F110" s="98"/>
      <c r="G110" s="2"/>
    </row>
    <row r="111" spans="1:7" ht="12.95" customHeight="1">
      <c r="A111" s="48" t="s">
        <v>1318</v>
      </c>
      <c r="B111" s="49" t="s">
        <v>1319</v>
      </c>
      <c r="C111" s="97">
        <v>0.04</v>
      </c>
      <c r="D111" s="97"/>
      <c r="E111" s="98">
        <v>0.03</v>
      </c>
      <c r="F111" s="98"/>
      <c r="G111" s="2"/>
    </row>
    <row r="112" spans="1:7" ht="15" customHeight="1">
      <c r="A112" s="2"/>
      <c r="B112" s="51" t="s">
        <v>325</v>
      </c>
      <c r="C112" s="99">
        <v>48.540000000000006</v>
      </c>
      <c r="D112" s="99"/>
      <c r="E112" s="99">
        <v>18.190000000000001</v>
      </c>
      <c r="F112" s="99"/>
      <c r="G112" s="2"/>
    </row>
    <row r="113" spans="1:7" ht="12" customHeight="1">
      <c r="A113" s="2"/>
      <c r="B113" s="68" t="s">
        <v>0</v>
      </c>
      <c r="C113" s="68"/>
      <c r="D113" s="2"/>
      <c r="E113" s="2"/>
      <c r="F113" s="2"/>
      <c r="G113" s="2"/>
    </row>
    <row r="114" spans="1:7" ht="12.95" customHeight="1">
      <c r="A114" s="53" t="s">
        <v>1320</v>
      </c>
      <c r="B114" s="47" t="s">
        <v>1321</v>
      </c>
      <c r="C114" s="2"/>
      <c r="D114" s="2"/>
      <c r="E114" s="2"/>
      <c r="F114" s="2"/>
      <c r="G114" s="2"/>
    </row>
    <row r="115" spans="1:7" ht="12.95" customHeight="1">
      <c r="A115" s="48" t="s">
        <v>1322</v>
      </c>
      <c r="B115" s="49" t="s">
        <v>1323</v>
      </c>
      <c r="C115" s="97">
        <v>4.57</v>
      </c>
      <c r="D115" s="97"/>
      <c r="E115" s="98">
        <v>3.45</v>
      </c>
      <c r="F115" s="98"/>
      <c r="G115" s="2"/>
    </row>
    <row r="116" spans="1:7" ht="12.95" customHeight="1">
      <c r="A116" s="48" t="s">
        <v>1324</v>
      </c>
      <c r="B116" s="49" t="s">
        <v>1325</v>
      </c>
      <c r="C116" s="97">
        <v>0.11</v>
      </c>
      <c r="D116" s="97"/>
      <c r="E116" s="98">
        <v>0.08</v>
      </c>
      <c r="F116" s="98"/>
      <c r="G116" s="2"/>
    </row>
    <row r="117" spans="1:7" ht="12.95" customHeight="1">
      <c r="A117" s="48" t="s">
        <v>1326</v>
      </c>
      <c r="B117" s="49" t="s">
        <v>1327</v>
      </c>
      <c r="C117" s="97">
        <v>3.31</v>
      </c>
      <c r="D117" s="97"/>
      <c r="E117" s="98">
        <v>2.5</v>
      </c>
      <c r="F117" s="98"/>
      <c r="G117" s="2"/>
    </row>
    <row r="118" spans="1:7" ht="12.95" customHeight="1">
      <c r="A118" s="48" t="s">
        <v>1328</v>
      </c>
      <c r="B118" s="49" t="s">
        <v>1329</v>
      </c>
      <c r="C118" s="97">
        <v>2.61</v>
      </c>
      <c r="D118" s="97"/>
      <c r="E118" s="98">
        <v>1.96</v>
      </c>
      <c r="F118" s="98"/>
      <c r="G118" s="2"/>
    </row>
    <row r="119" spans="1:7" ht="12.95" customHeight="1">
      <c r="A119" s="48" t="s">
        <v>1330</v>
      </c>
      <c r="B119" s="49" t="s">
        <v>1331</v>
      </c>
      <c r="C119" s="97">
        <v>0.38</v>
      </c>
      <c r="D119" s="97"/>
      <c r="E119" s="98">
        <v>0.28999999999999998</v>
      </c>
      <c r="F119" s="98"/>
      <c r="G119" s="2"/>
    </row>
    <row r="120" spans="1:7" ht="15" customHeight="1">
      <c r="A120" s="2"/>
      <c r="B120" s="51" t="s">
        <v>325</v>
      </c>
      <c r="C120" s="99">
        <v>10.98</v>
      </c>
      <c r="D120" s="99"/>
      <c r="E120" s="99">
        <v>8.2799999999999994</v>
      </c>
      <c r="F120" s="99"/>
      <c r="G120" s="2"/>
    </row>
    <row r="121" spans="1:7" ht="12" customHeight="1">
      <c r="A121" s="2"/>
      <c r="B121" s="68" t="s">
        <v>0</v>
      </c>
      <c r="C121" s="68"/>
      <c r="D121" s="2"/>
      <c r="E121" s="2"/>
      <c r="F121" s="2"/>
      <c r="G121" s="2"/>
    </row>
    <row r="122" spans="1:7" ht="12.95" customHeight="1">
      <c r="A122" s="53" t="s">
        <v>1332</v>
      </c>
      <c r="B122" s="47" t="s">
        <v>1333</v>
      </c>
      <c r="C122" s="2"/>
      <c r="D122" s="2"/>
      <c r="E122" s="2"/>
      <c r="F122" s="2"/>
      <c r="G122" s="2"/>
    </row>
    <row r="123" spans="1:7" ht="12.95" customHeight="1">
      <c r="A123" s="48" t="s">
        <v>1334</v>
      </c>
      <c r="B123" s="49" t="s">
        <v>1335</v>
      </c>
      <c r="C123" s="97">
        <v>8.15</v>
      </c>
      <c r="D123" s="97"/>
      <c r="E123" s="98">
        <v>3.06</v>
      </c>
      <c r="F123" s="98"/>
      <c r="G123" s="2"/>
    </row>
    <row r="124" spans="1:7" ht="18" customHeight="1">
      <c r="A124" s="48" t="s">
        <v>1336</v>
      </c>
      <c r="B124" s="49" t="s">
        <v>1337</v>
      </c>
      <c r="C124" s="97">
        <v>0.38</v>
      </c>
      <c r="D124" s="97"/>
      <c r="E124" s="98">
        <v>0.28999999999999998</v>
      </c>
      <c r="F124" s="98"/>
      <c r="G124" s="2"/>
    </row>
    <row r="125" spans="1:7" ht="15" customHeight="1">
      <c r="A125" s="2"/>
      <c r="B125" s="51" t="s">
        <v>325</v>
      </c>
      <c r="C125" s="99">
        <v>8.5300000000000011</v>
      </c>
      <c r="D125" s="99"/>
      <c r="E125" s="99">
        <v>3.35</v>
      </c>
      <c r="F125" s="99"/>
      <c r="G125" s="2"/>
    </row>
    <row r="126" spans="1:7" ht="15" customHeight="1">
      <c r="A126" s="2"/>
      <c r="B126" s="68" t="s">
        <v>0</v>
      </c>
      <c r="C126" s="68"/>
      <c r="D126" s="68"/>
      <c r="E126" s="2"/>
      <c r="F126" s="2"/>
      <c r="G126" s="2"/>
    </row>
    <row r="127" spans="1:7" ht="20.100000000000001" customHeight="1">
      <c r="A127" s="2"/>
      <c r="B127" s="54" t="s">
        <v>1338</v>
      </c>
      <c r="C127" s="100">
        <v>84.85</v>
      </c>
      <c r="D127" s="100"/>
      <c r="E127" s="100">
        <v>46.62</v>
      </c>
      <c r="F127" s="100"/>
      <c r="G127" s="2"/>
    </row>
    <row r="128" spans="1:7" ht="42" customHeight="1">
      <c r="A128" s="71" t="s">
        <v>319</v>
      </c>
      <c r="B128" s="71"/>
      <c r="C128" s="71"/>
      <c r="D128" s="71"/>
      <c r="E128" s="71"/>
      <c r="F128" s="71"/>
      <c r="G128" s="71"/>
    </row>
  </sheetData>
  <mergeCells count="212">
    <mergeCell ref="C127:D127"/>
    <mergeCell ref="E127:F127"/>
    <mergeCell ref="A128:G128"/>
    <mergeCell ref="C124:D124"/>
    <mergeCell ref="E124:F124"/>
    <mergeCell ref="C125:D125"/>
    <mergeCell ref="E125:F125"/>
    <mergeCell ref="B126:D126"/>
    <mergeCell ref="C120:D120"/>
    <mergeCell ref="E120:F120"/>
    <mergeCell ref="B121:C121"/>
    <mergeCell ref="C123:D123"/>
    <mergeCell ref="E123:F123"/>
    <mergeCell ref="C117:D117"/>
    <mergeCell ref="E117:F117"/>
    <mergeCell ref="C118:D118"/>
    <mergeCell ref="E118:F118"/>
    <mergeCell ref="C119:D119"/>
    <mergeCell ref="E119:F119"/>
    <mergeCell ref="B113:C113"/>
    <mergeCell ref="C115:D115"/>
    <mergeCell ref="E115:F115"/>
    <mergeCell ref="C116:D116"/>
    <mergeCell ref="E116:F116"/>
    <mergeCell ref="C110:D110"/>
    <mergeCell ref="E110:F110"/>
    <mergeCell ref="C111:D111"/>
    <mergeCell ref="E111:F111"/>
    <mergeCell ref="C112:D112"/>
    <mergeCell ref="E112:F112"/>
    <mergeCell ref="C107:D107"/>
    <mergeCell ref="E107:F107"/>
    <mergeCell ref="C108:D108"/>
    <mergeCell ref="E108:F108"/>
    <mergeCell ref="C109:D109"/>
    <mergeCell ref="E109:F109"/>
    <mergeCell ref="C104:D104"/>
    <mergeCell ref="E104:F104"/>
    <mergeCell ref="C105:D105"/>
    <mergeCell ref="E105:F105"/>
    <mergeCell ref="C106:D106"/>
    <mergeCell ref="E106:F106"/>
    <mergeCell ref="B100:C100"/>
    <mergeCell ref="C102:D102"/>
    <mergeCell ref="E102:F102"/>
    <mergeCell ref="C103:D103"/>
    <mergeCell ref="E103:F103"/>
    <mergeCell ref="C97:D97"/>
    <mergeCell ref="E97:F97"/>
    <mergeCell ref="C98:D98"/>
    <mergeCell ref="E98:F98"/>
    <mergeCell ref="C99:D99"/>
    <mergeCell ref="E99:F99"/>
    <mergeCell ref="C94:D94"/>
    <mergeCell ref="E94:F94"/>
    <mergeCell ref="C95:D95"/>
    <mergeCell ref="E95:F95"/>
    <mergeCell ref="C96:D96"/>
    <mergeCell ref="E96:F96"/>
    <mergeCell ref="C91:D91"/>
    <mergeCell ref="E91:F91"/>
    <mergeCell ref="C92:D92"/>
    <mergeCell ref="E92:F92"/>
    <mergeCell ref="C93:D93"/>
    <mergeCell ref="E93:F93"/>
    <mergeCell ref="B86:E86"/>
    <mergeCell ref="C87:D87"/>
    <mergeCell ref="E87:F87"/>
    <mergeCell ref="B88:C88"/>
    <mergeCell ref="C90:D90"/>
    <mergeCell ref="E90:F90"/>
    <mergeCell ref="C83:D83"/>
    <mergeCell ref="E83:F83"/>
    <mergeCell ref="B84:D84"/>
    <mergeCell ref="C85:D85"/>
    <mergeCell ref="E85:F85"/>
    <mergeCell ref="B79:C79"/>
    <mergeCell ref="C81:D81"/>
    <mergeCell ref="E81:F81"/>
    <mergeCell ref="C82:D82"/>
    <mergeCell ref="E82:F82"/>
    <mergeCell ref="C76:D76"/>
    <mergeCell ref="E76:F76"/>
    <mergeCell ref="C77:D77"/>
    <mergeCell ref="E77:F77"/>
    <mergeCell ref="C78:D78"/>
    <mergeCell ref="E78:F78"/>
    <mergeCell ref="C73:D73"/>
    <mergeCell ref="E73:F73"/>
    <mergeCell ref="C74:D74"/>
    <mergeCell ref="E74:F74"/>
    <mergeCell ref="C75:D75"/>
    <mergeCell ref="E75:F75"/>
    <mergeCell ref="C69:D69"/>
    <mergeCell ref="E69:F69"/>
    <mergeCell ref="C70:D70"/>
    <mergeCell ref="E70:F70"/>
    <mergeCell ref="B71:C71"/>
    <mergeCell ref="C66:D66"/>
    <mergeCell ref="E66:F66"/>
    <mergeCell ref="C67:D67"/>
    <mergeCell ref="E67:F67"/>
    <mergeCell ref="C68:D68"/>
    <mergeCell ref="E68:F68"/>
    <mergeCell ref="C63:D63"/>
    <mergeCell ref="E63:F63"/>
    <mergeCell ref="C64:D64"/>
    <mergeCell ref="E64:F64"/>
    <mergeCell ref="C65:D65"/>
    <mergeCell ref="E65:F65"/>
    <mergeCell ref="C60:D60"/>
    <mergeCell ref="E60:F60"/>
    <mergeCell ref="C61:D61"/>
    <mergeCell ref="E61:F61"/>
    <mergeCell ref="C62:D62"/>
    <mergeCell ref="E62:F62"/>
    <mergeCell ref="C56:D56"/>
    <mergeCell ref="E56:F56"/>
    <mergeCell ref="C57:D57"/>
    <mergeCell ref="E57:F57"/>
    <mergeCell ref="B58:C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B46:C46"/>
    <mergeCell ref="C48:D48"/>
    <mergeCell ref="E48:F48"/>
    <mergeCell ref="C49:D49"/>
    <mergeCell ref="E49:F49"/>
    <mergeCell ref="B42:D42"/>
    <mergeCell ref="C43:D43"/>
    <mergeCell ref="E43:F43"/>
    <mergeCell ref="B44:E44"/>
    <mergeCell ref="C45:D45"/>
    <mergeCell ref="E45:F45"/>
    <mergeCell ref="C39:D39"/>
    <mergeCell ref="E39:F39"/>
    <mergeCell ref="C40:D40"/>
    <mergeCell ref="E40:F40"/>
    <mergeCell ref="C41:D41"/>
    <mergeCell ref="E41:F41"/>
    <mergeCell ref="C35:D35"/>
    <mergeCell ref="E35:F35"/>
    <mergeCell ref="C36:D36"/>
    <mergeCell ref="E36:F36"/>
    <mergeCell ref="B37:C37"/>
    <mergeCell ref="C32:D32"/>
    <mergeCell ref="E32:F32"/>
    <mergeCell ref="C33:D33"/>
    <mergeCell ref="E33:F33"/>
    <mergeCell ref="C34:D34"/>
    <mergeCell ref="E34:F34"/>
    <mergeCell ref="C28:D28"/>
    <mergeCell ref="E28:F28"/>
    <mergeCell ref="B29:C29"/>
    <mergeCell ref="C31:D31"/>
    <mergeCell ref="E31:F31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B16:C16"/>
    <mergeCell ref="C18:D18"/>
    <mergeCell ref="E18:F18"/>
    <mergeCell ref="C12:D12"/>
    <mergeCell ref="E12:F12"/>
    <mergeCell ref="C13:D13"/>
    <mergeCell ref="E13:F13"/>
    <mergeCell ref="C14:D14"/>
    <mergeCell ref="E14:F14"/>
    <mergeCell ref="C11:D11"/>
    <mergeCell ref="E11:F11"/>
    <mergeCell ref="C6:D6"/>
    <mergeCell ref="E6:F6"/>
    <mergeCell ref="C7:D7"/>
    <mergeCell ref="E7:F7"/>
    <mergeCell ref="C8:D8"/>
    <mergeCell ref="E8:F8"/>
    <mergeCell ref="C15:D15"/>
    <mergeCell ref="E15:F15"/>
    <mergeCell ref="A1:G1"/>
    <mergeCell ref="B2:E2"/>
    <mergeCell ref="C3:D3"/>
    <mergeCell ref="E3:F3"/>
    <mergeCell ref="B4:C4"/>
    <mergeCell ref="C9:D9"/>
    <mergeCell ref="E9:F9"/>
    <mergeCell ref="C10:D10"/>
    <mergeCell ref="E10:F10"/>
  </mergeCells>
  <pageMargins left="0.5" right="0.5" top="0.5" bottom="0.5" header="0" footer="0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15</vt:i4>
      </vt:variant>
    </vt:vector>
  </HeadingPairs>
  <TitlesOfParts>
    <vt:vector size="22" baseType="lpstr">
      <vt:lpstr>PLANILHA ORCAMENTARIA</vt:lpstr>
      <vt:lpstr>RESUMO</vt:lpstr>
      <vt:lpstr>COMPOSICOES</vt:lpstr>
      <vt:lpstr>COMPOSICOES AUXILIARES</vt:lpstr>
      <vt:lpstr>CRONOGRAMA</vt:lpstr>
      <vt:lpstr>BDI</vt:lpstr>
      <vt:lpstr>ENCARGOS SOCIAIS</vt:lpstr>
      <vt:lpstr>BDI!Area_de_impressao</vt:lpstr>
      <vt:lpstr>COMPOSICOES!Area_de_impressao</vt:lpstr>
      <vt:lpstr>'COMPOSICOES AUXILIARES'!Area_de_impressao</vt:lpstr>
      <vt:lpstr>CRONOGRAMA!Area_de_impressao</vt:lpstr>
      <vt:lpstr>'ENCARGOS SOCIAIS'!Area_de_impressao</vt:lpstr>
      <vt:lpstr>'PLANILHA ORCAMENTARIA'!Area_de_impressao</vt:lpstr>
      <vt:lpstr>RESUMO!Area_de_impressao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  <vt:lpstr>VALOR_TOTAL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2025-01-20T13:36:11Z</dcterms:created>
  <dcterms:modified xsi:type="dcterms:W3CDTF">2025-01-20T13:36:11Z</dcterms:modified>
</cp:coreProperties>
</file>