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17-2024\Alto do Cruzeiro\Creche do Alto do Cruzeiro - Compacto\BM 01\"/>
    </mc:Choice>
  </mc:AlternateContent>
  <bookViews>
    <workbookView xWindow="0" yWindow="0" windowWidth="17256" windowHeight="8628"/>
  </bookViews>
  <sheets>
    <sheet name="BM01" sheetId="11" r:id="rId1"/>
    <sheet name="MEM_CAL BM01" sheetId="14" r:id="rId2"/>
    <sheet name="Plan1" sheetId="15" r:id="rId3"/>
    <sheet name="Plan2" sheetId="16" r:id="rId4"/>
  </sheets>
  <externalReferences>
    <externalReference r:id="rId5"/>
    <externalReference r:id="rId6"/>
  </externalReferences>
  <definedNames>
    <definedName name="JR_PAGE_ANCHOR_0_1">[1]orcamento!#REF!</definedName>
  </definedNames>
  <calcPr calcId="152511"/>
</workbook>
</file>

<file path=xl/calcChain.xml><?xml version="1.0" encoding="utf-8"?>
<calcChain xmlns="http://schemas.openxmlformats.org/spreadsheetml/2006/main">
  <c r="H129" i="16" l="1"/>
  <c r="H128" i="16"/>
  <c r="H125" i="16"/>
  <c r="H124" i="16"/>
  <c r="K124" i="16" s="1"/>
  <c r="H122" i="16"/>
  <c r="H121" i="16"/>
  <c r="H120" i="16"/>
  <c r="H22" i="16"/>
  <c r="H21" i="16"/>
  <c r="J356" i="16"/>
  <c r="I356" i="16"/>
  <c r="L356" i="16" s="1"/>
  <c r="H356" i="16"/>
  <c r="K356" i="16" s="1"/>
  <c r="J354" i="16"/>
  <c r="I354" i="16"/>
  <c r="H354" i="16"/>
  <c r="K354" i="16" s="1"/>
  <c r="L354" i="16" s="1"/>
  <c r="J353" i="16"/>
  <c r="I353" i="16"/>
  <c r="H353" i="16"/>
  <c r="K353" i="16" s="1"/>
  <c r="L353" i="16" s="1"/>
  <c r="J352" i="16"/>
  <c r="I352" i="16"/>
  <c r="H352" i="16"/>
  <c r="K352" i="16" s="1"/>
  <c r="L352" i="16" s="1"/>
  <c r="J351" i="16"/>
  <c r="I351" i="16"/>
  <c r="H351" i="16"/>
  <c r="K351" i="16" s="1"/>
  <c r="J350" i="16"/>
  <c r="I350" i="16"/>
  <c r="H350" i="16"/>
  <c r="K350" i="16" s="1"/>
  <c r="L350" i="16" s="1"/>
  <c r="J349" i="16"/>
  <c r="I349" i="16"/>
  <c r="H349" i="16"/>
  <c r="K349" i="16" s="1"/>
  <c r="L349" i="16" s="1"/>
  <c r="J348" i="16"/>
  <c r="I348" i="16"/>
  <c r="H348" i="16"/>
  <c r="K348" i="16" s="1"/>
  <c r="L348" i="16" s="1"/>
  <c r="J347" i="16"/>
  <c r="I347" i="16"/>
  <c r="H347" i="16"/>
  <c r="K347" i="16" s="1"/>
  <c r="L347" i="16" s="1"/>
  <c r="J346" i="16"/>
  <c r="I346" i="16"/>
  <c r="H346" i="16"/>
  <c r="K346" i="16" s="1"/>
  <c r="L346" i="16" s="1"/>
  <c r="J345" i="16"/>
  <c r="I345" i="16"/>
  <c r="H345" i="16"/>
  <c r="K345" i="16" s="1"/>
  <c r="L345" i="16" s="1"/>
  <c r="J344" i="16"/>
  <c r="I344" i="16"/>
  <c r="H344" i="16"/>
  <c r="K344" i="16" s="1"/>
  <c r="J343" i="16"/>
  <c r="I343" i="16"/>
  <c r="H343" i="16"/>
  <c r="K343" i="16" s="1"/>
  <c r="J342" i="16"/>
  <c r="I342" i="16"/>
  <c r="H342" i="16"/>
  <c r="K342" i="16" s="1"/>
  <c r="L342" i="16" s="1"/>
  <c r="J341" i="16"/>
  <c r="I341" i="16"/>
  <c r="H341" i="16"/>
  <c r="K341" i="16" s="1"/>
  <c r="L341" i="16" s="1"/>
  <c r="J340" i="16"/>
  <c r="I340" i="16"/>
  <c r="H340" i="16"/>
  <c r="K340" i="16" s="1"/>
  <c r="J338" i="16"/>
  <c r="I338" i="16"/>
  <c r="H338" i="16"/>
  <c r="K338" i="16" s="1"/>
  <c r="J337" i="16"/>
  <c r="I337" i="16"/>
  <c r="H337" i="16"/>
  <c r="K337" i="16" s="1"/>
  <c r="L337" i="16" s="1"/>
  <c r="J336" i="16"/>
  <c r="I336" i="16"/>
  <c r="H336" i="16"/>
  <c r="K336" i="16" s="1"/>
  <c r="L336" i="16" s="1"/>
  <c r="J335" i="16"/>
  <c r="I335" i="16"/>
  <c r="H335" i="16"/>
  <c r="K335" i="16" s="1"/>
  <c r="J334" i="16"/>
  <c r="I334" i="16"/>
  <c r="H334" i="16"/>
  <c r="K334" i="16" s="1"/>
  <c r="L334" i="16" s="1"/>
  <c r="J333" i="16"/>
  <c r="I333" i="16"/>
  <c r="H333" i="16"/>
  <c r="K333" i="16" s="1"/>
  <c r="L333" i="16" s="1"/>
  <c r="J332" i="16"/>
  <c r="I332" i="16"/>
  <c r="H332" i="16"/>
  <c r="K332" i="16" s="1"/>
  <c r="L332" i="16" s="1"/>
  <c r="K331" i="16"/>
  <c r="L331" i="16" s="1"/>
  <c r="J331" i="16"/>
  <c r="I331" i="16"/>
  <c r="H331" i="16"/>
  <c r="L330" i="16"/>
  <c r="J330" i="16"/>
  <c r="I330" i="16"/>
  <c r="H330" i="16"/>
  <c r="K330" i="16" s="1"/>
  <c r="J329" i="16"/>
  <c r="I329" i="16"/>
  <c r="H329" i="16"/>
  <c r="K329" i="16" s="1"/>
  <c r="J328" i="16"/>
  <c r="I328" i="16"/>
  <c r="H328" i="16"/>
  <c r="K328" i="16" s="1"/>
  <c r="J327" i="16"/>
  <c r="I327" i="16"/>
  <c r="H327" i="16"/>
  <c r="K327" i="16" s="1"/>
  <c r="L327" i="16" s="1"/>
  <c r="J325" i="16"/>
  <c r="I325" i="16"/>
  <c r="H325" i="16"/>
  <c r="K325" i="16" s="1"/>
  <c r="J324" i="16"/>
  <c r="I324" i="16"/>
  <c r="H324" i="16"/>
  <c r="K324" i="16" s="1"/>
  <c r="J323" i="16"/>
  <c r="I323" i="16"/>
  <c r="H323" i="16"/>
  <c r="K323" i="16" s="1"/>
  <c r="J322" i="16"/>
  <c r="I322" i="16"/>
  <c r="H322" i="16"/>
  <c r="K322" i="16" s="1"/>
  <c r="L322" i="16" s="1"/>
  <c r="J321" i="16"/>
  <c r="I321" i="16"/>
  <c r="H321" i="16"/>
  <c r="K321" i="16" s="1"/>
  <c r="J320" i="16"/>
  <c r="I320" i="16"/>
  <c r="H320" i="16"/>
  <c r="K320" i="16" s="1"/>
  <c r="J319" i="16"/>
  <c r="I319" i="16"/>
  <c r="H319" i="16"/>
  <c r="K319" i="16" s="1"/>
  <c r="J318" i="16"/>
  <c r="I318" i="16"/>
  <c r="H318" i="16"/>
  <c r="K318" i="16" s="1"/>
  <c r="L318" i="16" s="1"/>
  <c r="J317" i="16"/>
  <c r="I317" i="16"/>
  <c r="H317" i="16"/>
  <c r="K317" i="16" s="1"/>
  <c r="L317" i="16" s="1"/>
  <c r="J315" i="16"/>
  <c r="I315" i="16"/>
  <c r="H315" i="16"/>
  <c r="K315" i="16" s="1"/>
  <c r="K314" i="16"/>
  <c r="L314" i="16" s="1"/>
  <c r="J314" i="16"/>
  <c r="I314" i="16"/>
  <c r="H314" i="16"/>
  <c r="J313" i="16"/>
  <c r="I313" i="16"/>
  <c r="H313" i="16"/>
  <c r="K313" i="16" s="1"/>
  <c r="L313" i="16" s="1"/>
  <c r="J312" i="16"/>
  <c r="I312" i="16"/>
  <c r="H312" i="16"/>
  <c r="K312" i="16" s="1"/>
  <c r="L312" i="16" s="1"/>
  <c r="J311" i="16"/>
  <c r="I311" i="16"/>
  <c r="H311" i="16"/>
  <c r="K311" i="16" s="1"/>
  <c r="J310" i="16"/>
  <c r="I310" i="16"/>
  <c r="H310" i="16"/>
  <c r="K310" i="16" s="1"/>
  <c r="L310" i="16" s="1"/>
  <c r="J309" i="16"/>
  <c r="I309" i="16"/>
  <c r="H309" i="16"/>
  <c r="K309" i="16" s="1"/>
  <c r="L309" i="16" s="1"/>
  <c r="J308" i="16"/>
  <c r="I308" i="16"/>
  <c r="L308" i="16" s="1"/>
  <c r="H308" i="16"/>
  <c r="K308" i="16" s="1"/>
  <c r="J307" i="16"/>
  <c r="I307" i="16"/>
  <c r="H307" i="16"/>
  <c r="K307" i="16" s="1"/>
  <c r="J306" i="16"/>
  <c r="I306" i="16"/>
  <c r="H306" i="16"/>
  <c r="K306" i="16" s="1"/>
  <c r="L306" i="16" s="1"/>
  <c r="J305" i="16"/>
  <c r="I305" i="16"/>
  <c r="H305" i="16"/>
  <c r="K305" i="16" s="1"/>
  <c r="L305" i="16" s="1"/>
  <c r="J304" i="16"/>
  <c r="I304" i="16"/>
  <c r="L304" i="16" s="1"/>
  <c r="H304" i="16"/>
  <c r="K304" i="16" s="1"/>
  <c r="J303" i="16"/>
  <c r="I303" i="16"/>
  <c r="H303" i="16"/>
  <c r="K303" i="16" s="1"/>
  <c r="J302" i="16"/>
  <c r="I302" i="16"/>
  <c r="H302" i="16"/>
  <c r="K302" i="16" s="1"/>
  <c r="L302" i="16" s="1"/>
  <c r="J301" i="16"/>
  <c r="I301" i="16"/>
  <c r="H301" i="16"/>
  <c r="K301" i="16" s="1"/>
  <c r="L301" i="16" s="1"/>
  <c r="J300" i="16"/>
  <c r="I300" i="16"/>
  <c r="H300" i="16"/>
  <c r="K300" i="16" s="1"/>
  <c r="J299" i="16"/>
  <c r="I299" i="16"/>
  <c r="H299" i="16"/>
  <c r="K299" i="16" s="1"/>
  <c r="J298" i="16"/>
  <c r="I298" i="16"/>
  <c r="H298" i="16"/>
  <c r="K298" i="16" s="1"/>
  <c r="L298" i="16" s="1"/>
  <c r="J297" i="16"/>
  <c r="I297" i="16"/>
  <c r="H297" i="16"/>
  <c r="K297" i="16" s="1"/>
  <c r="L297" i="16" s="1"/>
  <c r="J296" i="16"/>
  <c r="I296" i="16"/>
  <c r="L296" i="16" s="1"/>
  <c r="H296" i="16"/>
  <c r="K296" i="16" s="1"/>
  <c r="J295" i="16"/>
  <c r="I295" i="16"/>
  <c r="H295" i="16"/>
  <c r="K295" i="16" s="1"/>
  <c r="L295" i="16" s="1"/>
  <c r="J294" i="16"/>
  <c r="I294" i="16"/>
  <c r="H294" i="16"/>
  <c r="K294" i="16" s="1"/>
  <c r="L294" i="16" s="1"/>
  <c r="J293" i="16"/>
  <c r="I293" i="16"/>
  <c r="H293" i="16"/>
  <c r="K293" i="16" s="1"/>
  <c r="J292" i="16"/>
  <c r="I292" i="16"/>
  <c r="L292" i="16" s="1"/>
  <c r="H292" i="16"/>
  <c r="K292" i="16" s="1"/>
  <c r="J291" i="16"/>
  <c r="I291" i="16"/>
  <c r="H291" i="16"/>
  <c r="K291" i="16" s="1"/>
  <c r="L291" i="16" s="1"/>
  <c r="J290" i="16"/>
  <c r="I290" i="16"/>
  <c r="H290" i="16"/>
  <c r="K290" i="16" s="1"/>
  <c r="L290" i="16" s="1"/>
  <c r="J289" i="16"/>
  <c r="I289" i="16"/>
  <c r="H289" i="16"/>
  <c r="K289" i="16" s="1"/>
  <c r="J288" i="16"/>
  <c r="I288" i="16"/>
  <c r="L288" i="16" s="1"/>
  <c r="H288" i="16"/>
  <c r="K288" i="16" s="1"/>
  <c r="J286" i="16"/>
  <c r="I286" i="16"/>
  <c r="H286" i="16"/>
  <c r="K286" i="16" s="1"/>
  <c r="L286" i="16" s="1"/>
  <c r="J284" i="16"/>
  <c r="I284" i="16"/>
  <c r="H284" i="16"/>
  <c r="K284" i="16" s="1"/>
  <c r="L284" i="16" s="1"/>
  <c r="J283" i="16"/>
  <c r="I283" i="16"/>
  <c r="H283" i="16"/>
  <c r="K283" i="16" s="1"/>
  <c r="J282" i="16"/>
  <c r="I282" i="16"/>
  <c r="H282" i="16"/>
  <c r="K282" i="16" s="1"/>
  <c r="J281" i="16"/>
  <c r="I281" i="16"/>
  <c r="H281" i="16"/>
  <c r="K281" i="16" s="1"/>
  <c r="L281" i="16" s="1"/>
  <c r="J280" i="16"/>
  <c r="I280" i="16"/>
  <c r="H280" i="16"/>
  <c r="K280" i="16" s="1"/>
  <c r="L280" i="16" s="1"/>
  <c r="J279" i="16"/>
  <c r="I279" i="16"/>
  <c r="H279" i="16"/>
  <c r="K279" i="16" s="1"/>
  <c r="L279" i="16" s="1"/>
  <c r="J278" i="16"/>
  <c r="I278" i="16"/>
  <c r="H278" i="16"/>
  <c r="K278" i="16" s="1"/>
  <c r="L278" i="16" s="1"/>
  <c r="J277" i="16"/>
  <c r="I277" i="16"/>
  <c r="H277" i="16"/>
  <c r="K277" i="16" s="1"/>
  <c r="L277" i="16" s="1"/>
  <c r="J276" i="16"/>
  <c r="I276" i="16"/>
  <c r="H276" i="16"/>
  <c r="K276" i="16" s="1"/>
  <c r="L276" i="16" s="1"/>
  <c r="J275" i="16"/>
  <c r="I275" i="16"/>
  <c r="H275" i="16"/>
  <c r="K275" i="16" s="1"/>
  <c r="J274" i="16"/>
  <c r="I274" i="16"/>
  <c r="H274" i="16"/>
  <c r="K274" i="16" s="1"/>
  <c r="J273" i="16"/>
  <c r="I273" i="16"/>
  <c r="H273" i="16"/>
  <c r="K273" i="16" s="1"/>
  <c r="L273" i="16" s="1"/>
  <c r="J272" i="16"/>
  <c r="I272" i="16"/>
  <c r="H272" i="16"/>
  <c r="K272" i="16" s="1"/>
  <c r="L272" i="16" s="1"/>
  <c r="J271" i="16"/>
  <c r="I271" i="16"/>
  <c r="H271" i="16"/>
  <c r="K271" i="16" s="1"/>
  <c r="J270" i="16"/>
  <c r="I270" i="16"/>
  <c r="H270" i="16"/>
  <c r="K270" i="16" s="1"/>
  <c r="J269" i="16"/>
  <c r="I269" i="16"/>
  <c r="H269" i="16"/>
  <c r="K269" i="16" s="1"/>
  <c r="L269" i="16" s="1"/>
  <c r="J268" i="16"/>
  <c r="I268" i="16"/>
  <c r="H268" i="16"/>
  <c r="K268" i="16" s="1"/>
  <c r="L268" i="16" s="1"/>
  <c r="J267" i="16"/>
  <c r="I267" i="16"/>
  <c r="H267" i="16"/>
  <c r="K267" i="16" s="1"/>
  <c r="J266" i="16"/>
  <c r="I266" i="16"/>
  <c r="H266" i="16"/>
  <c r="K266" i="16" s="1"/>
  <c r="L266" i="16" s="1"/>
  <c r="J265" i="16"/>
  <c r="I265" i="16"/>
  <c r="H265" i="16"/>
  <c r="K265" i="16" s="1"/>
  <c r="L265" i="16" s="1"/>
  <c r="J264" i="16"/>
  <c r="I264" i="16"/>
  <c r="H264" i="16"/>
  <c r="K264" i="16" s="1"/>
  <c r="L264" i="16" s="1"/>
  <c r="K263" i="16"/>
  <c r="L263" i="16" s="1"/>
  <c r="J263" i="16"/>
  <c r="I263" i="16"/>
  <c r="H263" i="16"/>
  <c r="L262" i="16"/>
  <c r="J262" i="16"/>
  <c r="I262" i="16"/>
  <c r="H262" i="16"/>
  <c r="K262" i="16" s="1"/>
  <c r="J261" i="16"/>
  <c r="I261" i="16"/>
  <c r="H261" i="16"/>
  <c r="K261" i="16" s="1"/>
  <c r="L261" i="16" s="1"/>
  <c r="J260" i="16"/>
  <c r="I260" i="16"/>
  <c r="H260" i="16"/>
  <c r="K260" i="16" s="1"/>
  <c r="J259" i="16"/>
  <c r="I259" i="16"/>
  <c r="H259" i="16"/>
  <c r="K259" i="16" s="1"/>
  <c r="L259" i="16" s="1"/>
  <c r="J258" i="16"/>
  <c r="I258" i="16"/>
  <c r="H258" i="16"/>
  <c r="K258" i="16" s="1"/>
  <c r="J257" i="16"/>
  <c r="I257" i="16"/>
  <c r="H257" i="16"/>
  <c r="K257" i="16" s="1"/>
  <c r="L257" i="16" s="1"/>
  <c r="J256" i="16"/>
  <c r="I256" i="16"/>
  <c r="H256" i="16"/>
  <c r="K256" i="16" s="1"/>
  <c r="J255" i="16"/>
  <c r="I255" i="16"/>
  <c r="H255" i="16"/>
  <c r="K255" i="16" s="1"/>
  <c r="L255" i="16" s="1"/>
  <c r="J254" i="16"/>
  <c r="I254" i="16"/>
  <c r="H254" i="16"/>
  <c r="K254" i="16" s="1"/>
  <c r="J253" i="16"/>
  <c r="I253" i="16"/>
  <c r="H253" i="16"/>
  <c r="K253" i="16" s="1"/>
  <c r="L253" i="16" s="1"/>
  <c r="J252" i="16"/>
  <c r="I252" i="16"/>
  <c r="H252" i="16"/>
  <c r="K252" i="16" s="1"/>
  <c r="J251" i="16"/>
  <c r="I251" i="16"/>
  <c r="H251" i="16"/>
  <c r="K251" i="16" s="1"/>
  <c r="L251" i="16" s="1"/>
  <c r="J250" i="16"/>
  <c r="I250" i="16"/>
  <c r="H250" i="16"/>
  <c r="K250" i="16" s="1"/>
  <c r="L250" i="16" s="1"/>
  <c r="J249" i="16"/>
  <c r="I249" i="16"/>
  <c r="H249" i="16"/>
  <c r="K249" i="16" s="1"/>
  <c r="L249" i="16" s="1"/>
  <c r="K248" i="16"/>
  <c r="L248" i="16" s="1"/>
  <c r="J248" i="16"/>
  <c r="I248" i="16"/>
  <c r="H248" i="16"/>
  <c r="J247" i="16"/>
  <c r="I247" i="16"/>
  <c r="H247" i="16"/>
  <c r="K247" i="16" s="1"/>
  <c r="L247" i="16" s="1"/>
  <c r="J246" i="16"/>
  <c r="I246" i="16"/>
  <c r="H246" i="16"/>
  <c r="K246" i="16" s="1"/>
  <c r="L246" i="16" s="1"/>
  <c r="J245" i="16"/>
  <c r="I245" i="16"/>
  <c r="H245" i="16"/>
  <c r="K245" i="16" s="1"/>
  <c r="J244" i="16"/>
  <c r="I244" i="16"/>
  <c r="H244" i="16"/>
  <c r="K244" i="16" s="1"/>
  <c r="L244" i="16" s="1"/>
  <c r="J243" i="16"/>
  <c r="I243" i="16"/>
  <c r="H243" i="16"/>
  <c r="K243" i="16" s="1"/>
  <c r="L243" i="16" s="1"/>
  <c r="J242" i="16"/>
  <c r="I242" i="16"/>
  <c r="H242" i="16"/>
  <c r="K242" i="16" s="1"/>
  <c r="J241" i="16"/>
  <c r="I241" i="16"/>
  <c r="H241" i="16"/>
  <c r="K241" i="16" s="1"/>
  <c r="J240" i="16"/>
  <c r="I240" i="16"/>
  <c r="H240" i="16"/>
  <c r="K240" i="16" s="1"/>
  <c r="L240" i="16" s="1"/>
  <c r="J239" i="16"/>
  <c r="I239" i="16"/>
  <c r="H239" i="16"/>
  <c r="K239" i="16" s="1"/>
  <c r="L239" i="16" s="1"/>
  <c r="J238" i="16"/>
  <c r="I238" i="16"/>
  <c r="H238" i="16"/>
  <c r="K238" i="16" s="1"/>
  <c r="J237" i="16"/>
  <c r="I237" i="16"/>
  <c r="H237" i="16"/>
  <c r="K237" i="16" s="1"/>
  <c r="K236" i="16"/>
  <c r="J236" i="16"/>
  <c r="I236" i="16"/>
  <c r="K235" i="16"/>
  <c r="J235" i="16"/>
  <c r="I235" i="16"/>
  <c r="J234" i="16"/>
  <c r="I234" i="16"/>
  <c r="K234" i="16"/>
  <c r="L234" i="16" s="1"/>
  <c r="J233" i="16"/>
  <c r="I233" i="16"/>
  <c r="K233" i="16"/>
  <c r="J232" i="16"/>
  <c r="I232" i="16"/>
  <c r="H232" i="16"/>
  <c r="K232" i="16" s="1"/>
  <c r="L232" i="16" s="1"/>
  <c r="J231" i="16"/>
  <c r="I231" i="16"/>
  <c r="H231" i="16"/>
  <c r="K231" i="16" s="1"/>
  <c r="L231" i="16" s="1"/>
  <c r="L230" i="16"/>
  <c r="J230" i="16"/>
  <c r="I230" i="16"/>
  <c r="H230" i="16"/>
  <c r="K230" i="16" s="1"/>
  <c r="J228" i="16"/>
  <c r="I228" i="16"/>
  <c r="H228" i="16"/>
  <c r="K228" i="16" s="1"/>
  <c r="D228" i="16"/>
  <c r="J227" i="16"/>
  <c r="I227" i="16"/>
  <c r="H227" i="16"/>
  <c r="K227" i="16" s="1"/>
  <c r="L227" i="16" s="1"/>
  <c r="D227" i="16"/>
  <c r="J226" i="16"/>
  <c r="I226" i="16"/>
  <c r="H226" i="16"/>
  <c r="K226" i="16" s="1"/>
  <c r="D226" i="16"/>
  <c r="J225" i="16"/>
  <c r="I225" i="16"/>
  <c r="H225" i="16"/>
  <c r="K225" i="16" s="1"/>
  <c r="D225" i="16"/>
  <c r="J224" i="16"/>
  <c r="I224" i="16"/>
  <c r="H224" i="16"/>
  <c r="K224" i="16" s="1"/>
  <c r="L224" i="16" s="1"/>
  <c r="D224" i="16"/>
  <c r="J223" i="16"/>
  <c r="I223" i="16"/>
  <c r="H223" i="16"/>
  <c r="K223" i="16" s="1"/>
  <c r="D223" i="16"/>
  <c r="J222" i="16"/>
  <c r="I222" i="16"/>
  <c r="H222" i="16"/>
  <c r="K222" i="16" s="1"/>
  <c r="D222" i="16"/>
  <c r="J221" i="16"/>
  <c r="I221" i="16"/>
  <c r="H221" i="16"/>
  <c r="K221" i="16" s="1"/>
  <c r="L221" i="16" s="1"/>
  <c r="J220" i="16"/>
  <c r="I220" i="16"/>
  <c r="H220" i="16"/>
  <c r="K220" i="16" s="1"/>
  <c r="D220" i="16"/>
  <c r="K219" i="16"/>
  <c r="L219" i="16" s="1"/>
  <c r="J219" i="16"/>
  <c r="I219" i="16"/>
  <c r="H219" i="16"/>
  <c r="J218" i="16"/>
  <c r="I218" i="16"/>
  <c r="H218" i="16"/>
  <c r="K218" i="16" s="1"/>
  <c r="L218" i="16" s="1"/>
  <c r="D218" i="16"/>
  <c r="J217" i="16"/>
  <c r="I217" i="16"/>
  <c r="H217" i="16"/>
  <c r="K217" i="16" s="1"/>
  <c r="D217" i="16"/>
  <c r="J216" i="16"/>
  <c r="I216" i="16"/>
  <c r="H216" i="16"/>
  <c r="K216" i="16" s="1"/>
  <c r="L216" i="16" s="1"/>
  <c r="D216" i="16"/>
  <c r="J215" i="16"/>
  <c r="I215" i="16"/>
  <c r="H215" i="16"/>
  <c r="K215" i="16" s="1"/>
  <c r="L215" i="16" s="1"/>
  <c r="D215" i="16"/>
  <c r="J214" i="16"/>
  <c r="I214" i="16"/>
  <c r="H214" i="16"/>
  <c r="K214" i="16" s="1"/>
  <c r="L214" i="16" s="1"/>
  <c r="D214" i="16"/>
  <c r="K213" i="16"/>
  <c r="L213" i="16" s="1"/>
  <c r="D213" i="16"/>
  <c r="J212" i="16"/>
  <c r="I212" i="16"/>
  <c r="H212" i="16"/>
  <c r="K212" i="16" s="1"/>
  <c r="L212" i="16" s="1"/>
  <c r="D212" i="16"/>
  <c r="J211" i="16"/>
  <c r="I211" i="16"/>
  <c r="H211" i="16"/>
  <c r="K211" i="16" s="1"/>
  <c r="L211" i="16" s="1"/>
  <c r="D211" i="16"/>
  <c r="J210" i="16"/>
  <c r="I210" i="16"/>
  <c r="H210" i="16"/>
  <c r="K210" i="16" s="1"/>
  <c r="L210" i="16" s="1"/>
  <c r="D210" i="16"/>
  <c r="J209" i="16"/>
  <c r="I209" i="16"/>
  <c r="H209" i="16"/>
  <c r="K209" i="16" s="1"/>
  <c r="L209" i="16" s="1"/>
  <c r="J208" i="16"/>
  <c r="I208" i="16"/>
  <c r="H208" i="16"/>
  <c r="K208" i="16" s="1"/>
  <c r="D208" i="16"/>
  <c r="J207" i="16"/>
  <c r="I207" i="16"/>
  <c r="H207" i="16"/>
  <c r="K207" i="16" s="1"/>
  <c r="D207" i="16"/>
  <c r="J206" i="16"/>
  <c r="I206" i="16"/>
  <c r="H206" i="16"/>
  <c r="K206" i="16" s="1"/>
  <c r="L206" i="16" s="1"/>
  <c r="D206" i="16"/>
  <c r="J205" i="16"/>
  <c r="I205" i="16"/>
  <c r="H205" i="16"/>
  <c r="K205" i="16" s="1"/>
  <c r="L205" i="16" s="1"/>
  <c r="D205" i="16"/>
  <c r="D204" i="16"/>
  <c r="J203" i="16"/>
  <c r="I203" i="16"/>
  <c r="H203" i="16"/>
  <c r="K203" i="16" s="1"/>
  <c r="L203" i="16" s="1"/>
  <c r="D203" i="16"/>
  <c r="K202" i="16"/>
  <c r="L202" i="16" s="1"/>
  <c r="J202" i="16"/>
  <c r="I202" i="16"/>
  <c r="H202" i="16"/>
  <c r="D202" i="16"/>
  <c r="J201" i="16"/>
  <c r="I201" i="16"/>
  <c r="H201" i="16"/>
  <c r="K201" i="16" s="1"/>
  <c r="D201" i="16"/>
  <c r="J200" i="16"/>
  <c r="I200" i="16"/>
  <c r="H200" i="16"/>
  <c r="K200" i="16" s="1"/>
  <c r="L200" i="16" s="1"/>
  <c r="D200" i="16"/>
  <c r="J199" i="16"/>
  <c r="I199" i="16"/>
  <c r="H199" i="16"/>
  <c r="K199" i="16" s="1"/>
  <c r="D199" i="16"/>
  <c r="J198" i="16"/>
  <c r="I198" i="16"/>
  <c r="H198" i="16"/>
  <c r="K198" i="16" s="1"/>
  <c r="L198" i="16" s="1"/>
  <c r="D198" i="16"/>
  <c r="J197" i="16"/>
  <c r="I197" i="16"/>
  <c r="H197" i="16"/>
  <c r="K197" i="16" s="1"/>
  <c r="L197" i="16" s="1"/>
  <c r="D197" i="16"/>
  <c r="J196" i="16"/>
  <c r="I196" i="16"/>
  <c r="H196" i="16"/>
  <c r="K196" i="16" s="1"/>
  <c r="L196" i="16" s="1"/>
  <c r="D196" i="16"/>
  <c r="J195" i="16"/>
  <c r="I195" i="16"/>
  <c r="H195" i="16"/>
  <c r="K195" i="16" s="1"/>
  <c r="L195" i="16" s="1"/>
  <c r="D195" i="16"/>
  <c r="K194" i="16"/>
  <c r="J194" i="16"/>
  <c r="I194" i="16"/>
  <c r="H194" i="16"/>
  <c r="D194" i="16"/>
  <c r="J193" i="16"/>
  <c r="I193" i="16"/>
  <c r="H193" i="16"/>
  <c r="K193" i="16" s="1"/>
  <c r="D193" i="16"/>
  <c r="J192" i="16"/>
  <c r="I192" i="16"/>
  <c r="H192" i="16"/>
  <c r="K192" i="16" s="1"/>
  <c r="L192" i="16" s="1"/>
  <c r="D192" i="16"/>
  <c r="J191" i="16"/>
  <c r="I191" i="16"/>
  <c r="H191" i="16"/>
  <c r="K191" i="16" s="1"/>
  <c r="D191" i="16"/>
  <c r="J190" i="16"/>
  <c r="I190" i="16"/>
  <c r="H190" i="16"/>
  <c r="K190" i="16" s="1"/>
  <c r="L190" i="16" s="1"/>
  <c r="D190" i="16"/>
  <c r="J189" i="16"/>
  <c r="I189" i="16"/>
  <c r="H189" i="16"/>
  <c r="K189" i="16" s="1"/>
  <c r="L189" i="16" s="1"/>
  <c r="D189" i="16"/>
  <c r="K188" i="16"/>
  <c r="L188" i="16" s="1"/>
  <c r="J188" i="16"/>
  <c r="I188" i="16"/>
  <c r="H188" i="16"/>
  <c r="D188" i="16"/>
  <c r="J187" i="16"/>
  <c r="I187" i="16"/>
  <c r="H187" i="16"/>
  <c r="K187" i="16" s="1"/>
  <c r="L187" i="16" s="1"/>
  <c r="D187" i="16"/>
  <c r="J186" i="16"/>
  <c r="I186" i="16"/>
  <c r="H186" i="16"/>
  <c r="K186" i="16" s="1"/>
  <c r="L186" i="16" s="1"/>
  <c r="D186" i="16"/>
  <c r="J185" i="16"/>
  <c r="I185" i="16"/>
  <c r="H185" i="16"/>
  <c r="K185" i="16" s="1"/>
  <c r="L185" i="16" s="1"/>
  <c r="D185" i="16"/>
  <c r="J184" i="16"/>
  <c r="I184" i="16"/>
  <c r="H184" i="16"/>
  <c r="K184" i="16" s="1"/>
  <c r="L184" i="16" s="1"/>
  <c r="D184" i="16"/>
  <c r="J183" i="16"/>
  <c r="I183" i="16"/>
  <c r="H183" i="16"/>
  <c r="K183" i="16" s="1"/>
  <c r="L183" i="16" s="1"/>
  <c r="D183" i="16"/>
  <c r="J182" i="16"/>
  <c r="I182" i="16"/>
  <c r="H182" i="16"/>
  <c r="K182" i="16" s="1"/>
  <c r="L182" i="16" s="1"/>
  <c r="D182" i="16"/>
  <c r="J181" i="16"/>
  <c r="I181" i="16"/>
  <c r="H181" i="16"/>
  <c r="K181" i="16" s="1"/>
  <c r="L181" i="16" s="1"/>
  <c r="D181" i="16"/>
  <c r="K180" i="16"/>
  <c r="L180" i="16" s="1"/>
  <c r="J180" i="16"/>
  <c r="I180" i="16"/>
  <c r="H180" i="16"/>
  <c r="D180" i="16"/>
  <c r="J179" i="16"/>
  <c r="I179" i="16"/>
  <c r="H179" i="16"/>
  <c r="K179" i="16" s="1"/>
  <c r="D179" i="16"/>
  <c r="J178" i="16"/>
  <c r="I178" i="16"/>
  <c r="H178" i="16"/>
  <c r="K178" i="16" s="1"/>
  <c r="L178" i="16" s="1"/>
  <c r="D177" i="16"/>
  <c r="J176" i="16"/>
  <c r="I176" i="16"/>
  <c r="H176" i="16"/>
  <c r="K176" i="16" s="1"/>
  <c r="D176" i="16"/>
  <c r="J175" i="16"/>
  <c r="I175" i="16"/>
  <c r="H175" i="16"/>
  <c r="K175" i="16" s="1"/>
  <c r="L175" i="16" s="1"/>
  <c r="D175" i="16"/>
  <c r="J174" i="16"/>
  <c r="I174" i="16"/>
  <c r="H174" i="16"/>
  <c r="K174" i="16" s="1"/>
  <c r="D174" i="16"/>
  <c r="J173" i="16"/>
  <c r="I173" i="16"/>
  <c r="H173" i="16"/>
  <c r="K173" i="16" s="1"/>
  <c r="L173" i="16" s="1"/>
  <c r="D173" i="16"/>
  <c r="J172" i="16"/>
  <c r="I172" i="16"/>
  <c r="H172" i="16"/>
  <c r="K172" i="16" s="1"/>
  <c r="D172" i="16"/>
  <c r="J171" i="16"/>
  <c r="I171" i="16"/>
  <c r="H171" i="16"/>
  <c r="K171" i="16" s="1"/>
  <c r="D171" i="16"/>
  <c r="J170" i="16"/>
  <c r="I170" i="16"/>
  <c r="H170" i="16"/>
  <c r="K170" i="16" s="1"/>
  <c r="L170" i="16" s="1"/>
  <c r="D170" i="16"/>
  <c r="J169" i="16"/>
  <c r="I169" i="16"/>
  <c r="H169" i="16"/>
  <c r="K169" i="16" s="1"/>
  <c r="L169" i="16" s="1"/>
  <c r="D169" i="16"/>
  <c r="K168" i="16"/>
  <c r="L168" i="16" s="1"/>
  <c r="J168" i="16"/>
  <c r="I168" i="16"/>
  <c r="H168" i="16"/>
  <c r="D168" i="16"/>
  <c r="J167" i="16"/>
  <c r="I167" i="16"/>
  <c r="H167" i="16"/>
  <c r="K167" i="16" s="1"/>
  <c r="L167" i="16" s="1"/>
  <c r="D167" i="16"/>
  <c r="J166" i="16"/>
  <c r="I166" i="16"/>
  <c r="H166" i="16"/>
  <c r="K166" i="16" s="1"/>
  <c r="D166" i="16"/>
  <c r="J165" i="16"/>
  <c r="I165" i="16"/>
  <c r="H165" i="16"/>
  <c r="K165" i="16" s="1"/>
  <c r="L165" i="16" s="1"/>
  <c r="D165" i="16"/>
  <c r="J164" i="16"/>
  <c r="I164" i="16"/>
  <c r="H164" i="16"/>
  <c r="K164" i="16" s="1"/>
  <c r="D164" i="16"/>
  <c r="K163" i="16"/>
  <c r="J163" i="16"/>
  <c r="I163" i="16"/>
  <c r="H163" i="16"/>
  <c r="D163" i="16"/>
  <c r="J162" i="16"/>
  <c r="I162" i="16"/>
  <c r="H162" i="16"/>
  <c r="K162" i="16" s="1"/>
  <c r="D162" i="16"/>
  <c r="J161" i="16"/>
  <c r="I161" i="16"/>
  <c r="H161" i="16"/>
  <c r="K161" i="16" s="1"/>
  <c r="L161" i="16" s="1"/>
  <c r="D161" i="16"/>
  <c r="D160" i="16"/>
  <c r="J159" i="16"/>
  <c r="I159" i="16"/>
  <c r="H159" i="16"/>
  <c r="K159" i="16" s="1"/>
  <c r="D159" i="16"/>
  <c r="J158" i="16"/>
  <c r="I158" i="16"/>
  <c r="H158" i="16"/>
  <c r="K158" i="16" s="1"/>
  <c r="D158" i="16"/>
  <c r="J157" i="16"/>
  <c r="I157" i="16"/>
  <c r="H157" i="16"/>
  <c r="K157" i="16" s="1"/>
  <c r="L157" i="16" s="1"/>
  <c r="D157" i="16"/>
  <c r="J156" i="16"/>
  <c r="I156" i="16"/>
  <c r="H156" i="16"/>
  <c r="K156" i="16" s="1"/>
  <c r="L156" i="16" s="1"/>
  <c r="D156" i="16"/>
  <c r="J155" i="16"/>
  <c r="I155" i="16"/>
  <c r="H155" i="16"/>
  <c r="K155" i="16" s="1"/>
  <c r="L155" i="16" s="1"/>
  <c r="D155" i="16"/>
  <c r="J154" i="16"/>
  <c r="I154" i="16"/>
  <c r="L154" i="16" s="1"/>
  <c r="H154" i="16"/>
  <c r="K154" i="16" s="1"/>
  <c r="D154" i="16"/>
  <c r="J153" i="16"/>
  <c r="I153" i="16"/>
  <c r="H153" i="16"/>
  <c r="K153" i="16" s="1"/>
  <c r="D153" i="16"/>
  <c r="J152" i="16"/>
  <c r="I152" i="16"/>
  <c r="H152" i="16"/>
  <c r="K152" i="16" s="1"/>
  <c r="L152" i="16" s="1"/>
  <c r="D152" i="16"/>
  <c r="J151" i="16"/>
  <c r="I151" i="16"/>
  <c r="H151" i="16"/>
  <c r="K151" i="16" s="1"/>
  <c r="D151" i="16"/>
  <c r="J150" i="16"/>
  <c r="I150" i="16"/>
  <c r="L150" i="16" s="1"/>
  <c r="H150" i="16"/>
  <c r="K150" i="16" s="1"/>
  <c r="D150" i="16"/>
  <c r="J149" i="16"/>
  <c r="I149" i="16"/>
  <c r="H149" i="16"/>
  <c r="K149" i="16" s="1"/>
  <c r="L149" i="16" s="1"/>
  <c r="D149" i="16"/>
  <c r="J148" i="16"/>
  <c r="I148" i="16"/>
  <c r="H148" i="16"/>
  <c r="K148" i="16" s="1"/>
  <c r="D148" i="16"/>
  <c r="K147" i="16"/>
  <c r="L147" i="16" s="1"/>
  <c r="J147" i="16"/>
  <c r="I147" i="16"/>
  <c r="H147" i="16"/>
  <c r="D147" i="16"/>
  <c r="J146" i="16"/>
  <c r="I146" i="16"/>
  <c r="H146" i="16"/>
  <c r="K146" i="16" s="1"/>
  <c r="L146" i="16" s="1"/>
  <c r="D146" i="16"/>
  <c r="D145" i="16"/>
  <c r="K144" i="16"/>
  <c r="J144" i="16"/>
  <c r="I144" i="16"/>
  <c r="J143" i="16"/>
  <c r="I143" i="16"/>
  <c r="K143" i="16"/>
  <c r="L143" i="16" s="1"/>
  <c r="D143" i="16"/>
  <c r="J142" i="16"/>
  <c r="I142" i="16"/>
  <c r="K142" i="16"/>
  <c r="L142" i="16" s="1"/>
  <c r="D142" i="16"/>
  <c r="J141" i="16"/>
  <c r="I141" i="16"/>
  <c r="L141" i="16" s="1"/>
  <c r="K141" i="16"/>
  <c r="D141" i="16"/>
  <c r="K140" i="16"/>
  <c r="J140" i="16"/>
  <c r="I140" i="16"/>
  <c r="D140" i="16"/>
  <c r="J139" i="16"/>
  <c r="I139" i="16"/>
  <c r="K139" i="16"/>
  <c r="L139" i="16" s="1"/>
  <c r="D139" i="16"/>
  <c r="K138" i="16"/>
  <c r="L138" i="16" s="1"/>
  <c r="J138" i="16"/>
  <c r="I138" i="16"/>
  <c r="D138" i="16"/>
  <c r="J137" i="16"/>
  <c r="I137" i="16"/>
  <c r="K137" i="16"/>
  <c r="L137" i="16" s="1"/>
  <c r="K136" i="16"/>
  <c r="J136" i="16"/>
  <c r="I136" i="16"/>
  <c r="D136" i="16"/>
  <c r="K135" i="16"/>
  <c r="L135" i="16" s="1"/>
  <c r="J135" i="16"/>
  <c r="I135" i="16"/>
  <c r="D135" i="16"/>
  <c r="K134" i="16"/>
  <c r="J134" i="16"/>
  <c r="I134" i="16"/>
  <c r="D134" i="16"/>
  <c r="J133" i="16"/>
  <c r="I133" i="16"/>
  <c r="K133" i="16"/>
  <c r="L133" i="16" s="1"/>
  <c r="D133" i="16"/>
  <c r="K132" i="16"/>
  <c r="J132" i="16"/>
  <c r="I132" i="16"/>
  <c r="D132" i="16"/>
  <c r="K131" i="16"/>
  <c r="J131" i="16"/>
  <c r="I131" i="16"/>
  <c r="D131" i="16"/>
  <c r="K130" i="16"/>
  <c r="J130" i="16"/>
  <c r="I130" i="16"/>
  <c r="D130" i="16"/>
  <c r="K129" i="16"/>
  <c r="L129" i="16" s="1"/>
  <c r="J129" i="16"/>
  <c r="I129" i="16"/>
  <c r="D129" i="16"/>
  <c r="K128" i="16"/>
  <c r="I128" i="16"/>
  <c r="D128" i="16"/>
  <c r="J127" i="16"/>
  <c r="I127" i="16"/>
  <c r="K127" i="16"/>
  <c r="L127" i="16" s="1"/>
  <c r="J126" i="16"/>
  <c r="I126" i="16"/>
  <c r="K126" i="16"/>
  <c r="D126" i="16"/>
  <c r="I125" i="16"/>
  <c r="K125" i="16"/>
  <c r="L125" i="16" s="1"/>
  <c r="D125" i="16"/>
  <c r="J124" i="16"/>
  <c r="I124" i="16"/>
  <c r="D124" i="16"/>
  <c r="J123" i="16"/>
  <c r="I123" i="16"/>
  <c r="K123" i="16"/>
  <c r="L123" i="16" s="1"/>
  <c r="D123" i="16"/>
  <c r="K122" i="16"/>
  <c r="J122" i="16"/>
  <c r="I122" i="16"/>
  <c r="D122" i="16"/>
  <c r="J121" i="16"/>
  <c r="I121" i="16"/>
  <c r="K121" i="16"/>
  <c r="L121" i="16" s="1"/>
  <c r="D121" i="16"/>
  <c r="I120" i="16"/>
  <c r="K120" i="16"/>
  <c r="L120" i="16" s="1"/>
  <c r="J120" i="16"/>
  <c r="D120" i="16"/>
  <c r="K119" i="16"/>
  <c r="J119" i="16"/>
  <c r="I119" i="16"/>
  <c r="D119" i="16"/>
  <c r="J118" i="16"/>
  <c r="I118" i="16"/>
  <c r="K118" i="16"/>
  <c r="L118" i="16" s="1"/>
  <c r="K117" i="16"/>
  <c r="J117" i="16"/>
  <c r="I117" i="16"/>
  <c r="K116" i="16"/>
  <c r="L116" i="16" s="1"/>
  <c r="J116" i="16"/>
  <c r="I116" i="16"/>
  <c r="D116" i="16"/>
  <c r="J115" i="16"/>
  <c r="I115" i="16"/>
  <c r="L115" i="16" s="1"/>
  <c r="K115" i="16"/>
  <c r="D115" i="16"/>
  <c r="D114" i="16"/>
  <c r="K113" i="16"/>
  <c r="J113" i="16"/>
  <c r="I113" i="16"/>
  <c r="H113" i="16"/>
  <c r="D113" i="16"/>
  <c r="J112" i="16"/>
  <c r="I112" i="16"/>
  <c r="H112" i="16"/>
  <c r="K112" i="16" s="1"/>
  <c r="D112" i="16"/>
  <c r="J111" i="16"/>
  <c r="I111" i="16"/>
  <c r="H111" i="16"/>
  <c r="K111" i="16" s="1"/>
  <c r="L111" i="16" s="1"/>
  <c r="D111" i="16"/>
  <c r="K110" i="16"/>
  <c r="J110" i="16"/>
  <c r="I110" i="16"/>
  <c r="H110" i="16"/>
  <c r="D110" i="16"/>
  <c r="J109" i="16"/>
  <c r="I109" i="16"/>
  <c r="H109" i="16"/>
  <c r="K109" i="16" s="1"/>
  <c r="L109" i="16" s="1"/>
  <c r="D109" i="16"/>
  <c r="J108" i="16"/>
  <c r="I108" i="16"/>
  <c r="H108" i="16"/>
  <c r="K108" i="16" s="1"/>
  <c r="D108" i="16"/>
  <c r="J107" i="16"/>
  <c r="I107" i="16"/>
  <c r="H107" i="16"/>
  <c r="K107" i="16" s="1"/>
  <c r="D107" i="16"/>
  <c r="D106" i="16"/>
  <c r="J105" i="16"/>
  <c r="I105" i="16"/>
  <c r="H105" i="16"/>
  <c r="K105" i="16" s="1"/>
  <c r="L105" i="16" s="1"/>
  <c r="J104" i="16"/>
  <c r="I104" i="16"/>
  <c r="H104" i="16"/>
  <c r="K104" i="16" s="1"/>
  <c r="L104" i="16" s="1"/>
  <c r="D104" i="16"/>
  <c r="K103" i="16"/>
  <c r="L103" i="16" s="1"/>
  <c r="J103" i="16"/>
  <c r="I103" i="16"/>
  <c r="D103" i="16"/>
  <c r="J102" i="16"/>
  <c r="I102" i="16"/>
  <c r="H102" i="16"/>
  <c r="K102" i="16" s="1"/>
  <c r="L102" i="16" s="1"/>
  <c r="D102" i="16"/>
  <c r="J101" i="16"/>
  <c r="I101" i="16"/>
  <c r="H101" i="16"/>
  <c r="K101" i="16" s="1"/>
  <c r="L101" i="16" s="1"/>
  <c r="D101" i="16"/>
  <c r="J100" i="16"/>
  <c r="I100" i="16"/>
  <c r="H100" i="16"/>
  <c r="K100" i="16" s="1"/>
  <c r="L100" i="16" s="1"/>
  <c r="D100" i="16"/>
  <c r="J99" i="16"/>
  <c r="I99" i="16"/>
  <c r="H99" i="16"/>
  <c r="K99" i="16" s="1"/>
  <c r="D99" i="16"/>
  <c r="J98" i="16"/>
  <c r="I98" i="16"/>
  <c r="H98" i="16"/>
  <c r="K98" i="16" s="1"/>
  <c r="D98" i="16"/>
  <c r="J97" i="16"/>
  <c r="I97" i="16"/>
  <c r="H97" i="16"/>
  <c r="K97" i="16" s="1"/>
  <c r="J96" i="16"/>
  <c r="I96" i="16"/>
  <c r="H96" i="16"/>
  <c r="K96" i="16" s="1"/>
  <c r="L96" i="16" s="1"/>
  <c r="D96" i="16"/>
  <c r="J95" i="16"/>
  <c r="I95" i="16"/>
  <c r="H95" i="16"/>
  <c r="K95" i="16" s="1"/>
  <c r="D95" i="16"/>
  <c r="J94" i="16"/>
  <c r="I94" i="16"/>
  <c r="H94" i="16"/>
  <c r="K94" i="16" s="1"/>
  <c r="L94" i="16" s="1"/>
  <c r="D94" i="16"/>
  <c r="J93" i="16"/>
  <c r="I93" i="16"/>
  <c r="H93" i="16"/>
  <c r="K93" i="16" s="1"/>
  <c r="D93" i="16"/>
  <c r="K92" i="16"/>
  <c r="L92" i="16" s="1"/>
  <c r="J92" i="16"/>
  <c r="I92" i="16"/>
  <c r="H92" i="16"/>
  <c r="D92" i="16"/>
  <c r="J91" i="16"/>
  <c r="I91" i="16"/>
  <c r="H91" i="16"/>
  <c r="K91" i="16" s="1"/>
  <c r="F91" i="16"/>
  <c r="D91" i="16"/>
  <c r="D90" i="16"/>
  <c r="J89" i="16"/>
  <c r="I89" i="16"/>
  <c r="H89" i="16"/>
  <c r="K89" i="16" s="1"/>
  <c r="D89" i="16"/>
  <c r="J88" i="16"/>
  <c r="I88" i="16"/>
  <c r="H88" i="16"/>
  <c r="K88" i="16" s="1"/>
  <c r="L88" i="16" s="1"/>
  <c r="D88" i="16"/>
  <c r="J87" i="16"/>
  <c r="I87" i="16"/>
  <c r="H87" i="16"/>
  <c r="K87" i="16" s="1"/>
  <c r="L87" i="16" s="1"/>
  <c r="K86" i="16"/>
  <c r="L86" i="16" s="1"/>
  <c r="J86" i="16"/>
  <c r="I86" i="16"/>
  <c r="D86" i="16"/>
  <c r="J85" i="16"/>
  <c r="I85" i="16"/>
  <c r="K85" i="16"/>
  <c r="L85" i="16" s="1"/>
  <c r="D85" i="16"/>
  <c r="J84" i="16"/>
  <c r="F84" i="16"/>
  <c r="I84" i="16" s="1"/>
  <c r="D84" i="16"/>
  <c r="D83" i="16"/>
  <c r="J82" i="16"/>
  <c r="I82" i="16"/>
  <c r="L82" i="16" s="1"/>
  <c r="H82" i="16"/>
  <c r="K82" i="16" s="1"/>
  <c r="D82" i="16"/>
  <c r="J81" i="16"/>
  <c r="I81" i="16"/>
  <c r="H81" i="16"/>
  <c r="K81" i="16" s="1"/>
  <c r="D81" i="16"/>
  <c r="D80" i="16"/>
  <c r="J79" i="16"/>
  <c r="I79" i="16"/>
  <c r="H79" i="16"/>
  <c r="K79" i="16" s="1"/>
  <c r="F79" i="16"/>
  <c r="D79" i="16"/>
  <c r="J78" i="16"/>
  <c r="H78" i="16"/>
  <c r="K78" i="16" s="1"/>
  <c r="F78" i="16"/>
  <c r="I78" i="16" s="1"/>
  <c r="D78" i="16"/>
  <c r="J77" i="16"/>
  <c r="H77" i="16"/>
  <c r="K77" i="16" s="1"/>
  <c r="F77" i="16"/>
  <c r="I77" i="16" s="1"/>
  <c r="D77" i="16"/>
  <c r="J76" i="16"/>
  <c r="I76" i="16"/>
  <c r="H76" i="16"/>
  <c r="K76" i="16" s="1"/>
  <c r="L76" i="16" s="1"/>
  <c r="D76" i="16"/>
  <c r="J75" i="16"/>
  <c r="I75" i="16"/>
  <c r="H75" i="16"/>
  <c r="K75" i="16" s="1"/>
  <c r="L75" i="16" s="1"/>
  <c r="J74" i="16"/>
  <c r="I74" i="16"/>
  <c r="H74" i="16"/>
  <c r="K74" i="16" s="1"/>
  <c r="L74" i="16" s="1"/>
  <c r="J73" i="16"/>
  <c r="I73" i="16"/>
  <c r="H73" i="16"/>
  <c r="K73" i="16" s="1"/>
  <c r="L73" i="16" s="1"/>
  <c r="D73" i="16"/>
  <c r="J72" i="16"/>
  <c r="I72" i="16"/>
  <c r="H72" i="16"/>
  <c r="K72" i="16" s="1"/>
  <c r="L72" i="16" s="1"/>
  <c r="D72" i="16"/>
  <c r="D71" i="16"/>
  <c r="I70" i="16"/>
  <c r="J70" i="16"/>
  <c r="D70" i="16"/>
  <c r="J69" i="16"/>
  <c r="I69" i="16"/>
  <c r="K69" i="16"/>
  <c r="L69" i="16" s="1"/>
  <c r="D69" i="16"/>
  <c r="K68" i="16"/>
  <c r="L68" i="16" s="1"/>
  <c r="I68" i="16"/>
  <c r="D68" i="16"/>
  <c r="J67" i="16"/>
  <c r="I67" i="16"/>
  <c r="K67" i="16"/>
  <c r="L67" i="16" s="1"/>
  <c r="D67" i="16"/>
  <c r="K66" i="16"/>
  <c r="L66" i="16" s="1"/>
  <c r="J66" i="16"/>
  <c r="I66" i="16"/>
  <c r="D66" i="16"/>
  <c r="J65" i="16"/>
  <c r="I65" i="16"/>
  <c r="K65" i="16"/>
  <c r="L65" i="16" s="1"/>
  <c r="D65" i="16"/>
  <c r="J64" i="16"/>
  <c r="I64" i="16"/>
  <c r="H64" i="16"/>
  <c r="K64" i="16" s="1"/>
  <c r="L64" i="16" s="1"/>
  <c r="D64" i="16"/>
  <c r="J63" i="16"/>
  <c r="I63" i="16"/>
  <c r="H63" i="16"/>
  <c r="K63" i="16" s="1"/>
  <c r="D63" i="16"/>
  <c r="J62" i="16"/>
  <c r="I62" i="16"/>
  <c r="H62" i="16"/>
  <c r="K62" i="16" s="1"/>
  <c r="L62" i="16" s="1"/>
  <c r="J61" i="16"/>
  <c r="I61" i="16"/>
  <c r="H61" i="16"/>
  <c r="K61" i="16" s="1"/>
  <c r="D61" i="16"/>
  <c r="J60" i="16"/>
  <c r="I60" i="16"/>
  <c r="H60" i="16"/>
  <c r="K60" i="16" s="1"/>
  <c r="L60" i="16" s="1"/>
  <c r="D60" i="16"/>
  <c r="J59" i="16"/>
  <c r="I59" i="16"/>
  <c r="H59" i="16"/>
  <c r="K59" i="16" s="1"/>
  <c r="L59" i="16" s="1"/>
  <c r="J58" i="16"/>
  <c r="I58" i="16"/>
  <c r="H58" i="16"/>
  <c r="K58" i="16" s="1"/>
  <c r="D58" i="16"/>
  <c r="J57" i="16"/>
  <c r="I57" i="16"/>
  <c r="H57" i="16"/>
  <c r="K57" i="16" s="1"/>
  <c r="L57" i="16" s="1"/>
  <c r="D57" i="16"/>
  <c r="J56" i="16"/>
  <c r="I56" i="16"/>
  <c r="H56" i="16"/>
  <c r="K56" i="16" s="1"/>
  <c r="L56" i="16" s="1"/>
  <c r="D56" i="16"/>
  <c r="J55" i="16"/>
  <c r="I55" i="16"/>
  <c r="H55" i="16"/>
  <c r="K55" i="16" s="1"/>
  <c r="D55" i="16"/>
  <c r="J54" i="16"/>
  <c r="I54" i="16"/>
  <c r="H54" i="16"/>
  <c r="K54" i="16" s="1"/>
  <c r="L54" i="16" s="1"/>
  <c r="D54" i="16"/>
  <c r="J53" i="16"/>
  <c r="I53" i="16"/>
  <c r="H53" i="16"/>
  <c r="K53" i="16" s="1"/>
  <c r="L53" i="16" s="1"/>
  <c r="D53" i="16"/>
  <c r="J52" i="16"/>
  <c r="I52" i="16"/>
  <c r="H52" i="16"/>
  <c r="K52" i="16" s="1"/>
  <c r="J51" i="16"/>
  <c r="I51" i="16"/>
  <c r="H51" i="16"/>
  <c r="K51" i="16" s="1"/>
  <c r="D51" i="16"/>
  <c r="J50" i="16"/>
  <c r="I50" i="16"/>
  <c r="H50" i="16"/>
  <c r="K50" i="16" s="1"/>
  <c r="L50" i="16" s="1"/>
  <c r="K49" i="16"/>
  <c r="L49" i="16" s="1"/>
  <c r="J49" i="16"/>
  <c r="I49" i="16"/>
  <c r="H49" i="16"/>
  <c r="D49" i="16"/>
  <c r="J48" i="16"/>
  <c r="I48" i="16"/>
  <c r="H48" i="16"/>
  <c r="K48" i="16" s="1"/>
  <c r="L48" i="16" s="1"/>
  <c r="D48" i="16"/>
  <c r="J47" i="16"/>
  <c r="I47" i="16"/>
  <c r="H47" i="16"/>
  <c r="K47" i="16" s="1"/>
  <c r="L47" i="16" s="1"/>
  <c r="D47" i="16"/>
  <c r="J46" i="16"/>
  <c r="I46" i="16"/>
  <c r="H46" i="16"/>
  <c r="K46" i="16" s="1"/>
  <c r="D46" i="16"/>
  <c r="J45" i="16"/>
  <c r="I45" i="16"/>
  <c r="H45" i="16"/>
  <c r="K45" i="16" s="1"/>
  <c r="L45" i="16" s="1"/>
  <c r="D45" i="16"/>
  <c r="J44" i="16"/>
  <c r="I44" i="16"/>
  <c r="H44" i="16"/>
  <c r="K44" i="16" s="1"/>
  <c r="L44" i="16" s="1"/>
  <c r="D44" i="16"/>
  <c r="K43" i="16"/>
  <c r="J43" i="16"/>
  <c r="I43" i="16"/>
  <c r="H43" i="16"/>
  <c r="D43" i="16"/>
  <c r="J42" i="16"/>
  <c r="I42" i="16"/>
  <c r="H42" i="16"/>
  <c r="K42" i="16" s="1"/>
  <c r="L42" i="16" s="1"/>
  <c r="J41" i="16"/>
  <c r="I41" i="16"/>
  <c r="H41" i="16"/>
  <c r="K41" i="16" s="1"/>
  <c r="L41" i="16" s="1"/>
  <c r="J40" i="16"/>
  <c r="I40" i="16"/>
  <c r="H40" i="16"/>
  <c r="K40" i="16" s="1"/>
  <c r="D40" i="16"/>
  <c r="J39" i="16"/>
  <c r="I39" i="16"/>
  <c r="H39" i="16"/>
  <c r="K39" i="16" s="1"/>
  <c r="L39" i="16" s="1"/>
  <c r="D39" i="16"/>
  <c r="J38" i="16"/>
  <c r="I38" i="16"/>
  <c r="H38" i="16"/>
  <c r="K38" i="16" s="1"/>
  <c r="L38" i="16" s="1"/>
  <c r="D38" i="16"/>
  <c r="K37" i="16"/>
  <c r="J37" i="16"/>
  <c r="I37" i="16"/>
  <c r="H37" i="16"/>
  <c r="D37" i="16"/>
  <c r="J36" i="16"/>
  <c r="I36" i="16"/>
  <c r="H36" i="16"/>
  <c r="K36" i="16" s="1"/>
  <c r="L36" i="16" s="1"/>
  <c r="D36" i="16"/>
  <c r="D35" i="16"/>
  <c r="J34" i="16"/>
  <c r="I34" i="16"/>
  <c r="H34" i="16"/>
  <c r="K34" i="16" s="1"/>
  <c r="L34" i="16" s="1"/>
  <c r="D34" i="16"/>
  <c r="J33" i="16"/>
  <c r="I33" i="16"/>
  <c r="H33" i="16"/>
  <c r="K33" i="16" s="1"/>
  <c r="L33" i="16" s="1"/>
  <c r="D33" i="16"/>
  <c r="J32" i="16"/>
  <c r="I32" i="16"/>
  <c r="H32" i="16"/>
  <c r="K32" i="16" s="1"/>
  <c r="L32" i="16" s="1"/>
  <c r="D32" i="16"/>
  <c r="J31" i="16"/>
  <c r="I31" i="16"/>
  <c r="H31" i="16"/>
  <c r="K31" i="16" s="1"/>
  <c r="D31" i="16"/>
  <c r="J29" i="16"/>
  <c r="I29" i="16"/>
  <c r="H29" i="16"/>
  <c r="K29" i="16" s="1"/>
  <c r="D29" i="16"/>
  <c r="H28" i="16"/>
  <c r="D28" i="16"/>
  <c r="J27" i="16"/>
  <c r="I27" i="16"/>
  <c r="H27" i="16"/>
  <c r="K27" i="16" s="1"/>
  <c r="L27" i="16" s="1"/>
  <c r="D27" i="16"/>
  <c r="H26" i="16"/>
  <c r="D26" i="16"/>
  <c r="J25" i="16"/>
  <c r="H25" i="16"/>
  <c r="K25" i="16" s="1"/>
  <c r="F25" i="16"/>
  <c r="I25" i="16" s="1"/>
  <c r="D25" i="16"/>
  <c r="H24" i="16"/>
  <c r="D24" i="16"/>
  <c r="D23" i="16"/>
  <c r="J22" i="16"/>
  <c r="I22" i="16"/>
  <c r="K22" i="16"/>
  <c r="D22" i="16"/>
  <c r="I21" i="16"/>
  <c r="J21" i="16"/>
  <c r="D21" i="16"/>
  <c r="K20" i="16"/>
  <c r="J20" i="16"/>
  <c r="I20" i="16"/>
  <c r="D20" i="16"/>
  <c r="J19" i="16"/>
  <c r="I19" i="16"/>
  <c r="K19" i="16"/>
  <c r="D19" i="16"/>
  <c r="L194" i="16" l="1"/>
  <c r="L283" i="16"/>
  <c r="L289" i="16"/>
  <c r="L293" i="16"/>
  <c r="L300" i="16"/>
  <c r="L315" i="16"/>
  <c r="L320" i="16"/>
  <c r="L324" i="16"/>
  <c r="L329" i="16"/>
  <c r="L242" i="16"/>
  <c r="L20" i="16"/>
  <c r="L25" i="16"/>
  <c r="L29" i="16"/>
  <c r="L81" i="16"/>
  <c r="L91" i="16"/>
  <c r="L179" i="16"/>
  <c r="L201" i="16"/>
  <c r="L222" i="16"/>
  <c r="L225" i="16"/>
  <c r="L254" i="16"/>
  <c r="L258" i="16"/>
  <c r="L321" i="16"/>
  <c r="L325" i="16"/>
  <c r="L136" i="16"/>
  <c r="L51" i="16"/>
  <c r="L78" i="16"/>
  <c r="L112" i="16"/>
  <c r="L128" i="16"/>
  <c r="L131" i="16"/>
  <c r="L134" i="16"/>
  <c r="L140" i="16"/>
  <c r="L153" i="16"/>
  <c r="L162" i="16"/>
  <c r="L193" i="16"/>
  <c r="L228" i="16"/>
  <c r="L235" i="16"/>
  <c r="L113" i="16"/>
  <c r="L163" i="16"/>
  <c r="L238" i="16"/>
  <c r="L22" i="16"/>
  <c r="L31" i="16"/>
  <c r="L40" i="16"/>
  <c r="L46" i="16"/>
  <c r="L63" i="16"/>
  <c r="L107" i="16"/>
  <c r="L159" i="16"/>
  <c r="L176" i="16"/>
  <c r="L199" i="16"/>
  <c r="L208" i="16"/>
  <c r="L217" i="16"/>
  <c r="L270" i="16"/>
  <c r="L274" i="16"/>
  <c r="L338" i="16"/>
  <c r="L343" i="16"/>
  <c r="L37" i="16"/>
  <c r="L43" i="16"/>
  <c r="L95" i="16"/>
  <c r="L119" i="16"/>
  <c r="L144" i="16"/>
  <c r="L148" i="16"/>
  <c r="L151" i="16"/>
  <c r="L220" i="16"/>
  <c r="L223" i="16"/>
  <c r="L226" i="16"/>
  <c r="L233" i="16"/>
  <c r="L236" i="16"/>
  <c r="L55" i="16"/>
  <c r="L89" i="16"/>
  <c r="L98" i="16"/>
  <c r="L126" i="16"/>
  <c r="L171" i="16"/>
  <c r="L237" i="16"/>
  <c r="L241" i="16"/>
  <c r="L245" i="16"/>
  <c r="L252" i="16"/>
  <c r="L256" i="16"/>
  <c r="L260" i="16"/>
  <c r="L267" i="16"/>
  <c r="L271" i="16"/>
  <c r="L275" i="16"/>
  <c r="L282" i="16"/>
  <c r="L299" i="16"/>
  <c r="L303" i="16"/>
  <c r="L307" i="16"/>
  <c r="L311" i="16"/>
  <c r="L319" i="16"/>
  <c r="L323" i="16"/>
  <c r="L328" i="16"/>
  <c r="L335" i="16"/>
  <c r="L340" i="16"/>
  <c r="L344" i="16"/>
  <c r="L351" i="16"/>
  <c r="L61" i="16"/>
  <c r="L93" i="16"/>
  <c r="L158" i="16"/>
  <c r="L124" i="16"/>
  <c r="L19" i="16"/>
  <c r="L77" i="16"/>
  <c r="K21" i="16"/>
  <c r="L21" i="16" s="1"/>
  <c r="L52" i="16"/>
  <c r="K70" i="16"/>
  <c r="L70" i="16" s="1"/>
  <c r="L79" i="16"/>
  <c r="L99" i="16"/>
  <c r="L110" i="16"/>
  <c r="L122" i="16"/>
  <c r="J125" i="16"/>
  <c r="L132" i="16"/>
  <c r="L166" i="16"/>
  <c r="L174" i="16"/>
  <c r="L58" i="16"/>
  <c r="J68" i="16"/>
  <c r="K84" i="16"/>
  <c r="L84" i="16" s="1"/>
  <c r="L97" i="16"/>
  <c r="L108" i="16"/>
  <c r="L117" i="16"/>
  <c r="J128" i="16"/>
  <c r="L130" i="16"/>
  <c r="L164" i="16"/>
  <c r="L172" i="16"/>
  <c r="L191" i="16"/>
  <c r="L207" i="16"/>
  <c r="J358" i="16" l="1"/>
  <c r="K358" i="16"/>
  <c r="L358" i="16" s="1"/>
  <c r="E253" i="15"/>
  <c r="K253" i="15" s="1"/>
  <c r="L253" i="15" s="1"/>
  <c r="L252" i="15" s="1"/>
  <c r="B252" i="15"/>
  <c r="B250" i="15"/>
  <c r="K248" i="15"/>
  <c r="L248" i="15" s="1"/>
  <c r="L247" i="15" s="1"/>
  <c r="E236" i="15"/>
  <c r="L236" i="15"/>
  <c r="L235" i="15" s="1"/>
  <c r="G128" i="11" s="1"/>
  <c r="L233" i="15"/>
  <c r="L232" i="15" s="1"/>
  <c r="G127" i="11" s="1"/>
  <c r="E230" i="15"/>
  <c r="L230" i="15" s="1"/>
  <c r="L229" i="15" s="1"/>
  <c r="G126" i="11" s="1"/>
  <c r="E227" i="15"/>
  <c r="L227" i="15" s="1"/>
  <c r="L226" i="15" s="1"/>
  <c r="G125" i="11" s="1"/>
  <c r="E224" i="15"/>
  <c r="L224" i="15" s="1"/>
  <c r="L223" i="15" s="1"/>
  <c r="G124" i="11" s="1"/>
  <c r="K218" i="15"/>
  <c r="L218" i="15" s="1"/>
  <c r="K217" i="15"/>
  <c r="L217" i="15" s="1"/>
  <c r="K216" i="15"/>
  <c r="L216" i="15" s="1"/>
  <c r="K213" i="15"/>
  <c r="L213" i="15" s="1"/>
  <c r="K212" i="15"/>
  <c r="L212" i="15" s="1"/>
  <c r="K211" i="15"/>
  <c r="L211" i="15" s="1"/>
  <c r="K210" i="15"/>
  <c r="L210" i="15" s="1"/>
  <c r="K203" i="15"/>
  <c r="L203" i="15" s="1"/>
  <c r="K204" i="15"/>
  <c r="L204" i="15"/>
  <c r="K205" i="15"/>
  <c r="L205" i="15" s="1"/>
  <c r="K206" i="15"/>
  <c r="L206" i="15" s="1"/>
  <c r="K207" i="15"/>
  <c r="L207" i="15" s="1"/>
  <c r="K202" i="15"/>
  <c r="L202" i="15" s="1"/>
  <c r="I13" i="16" l="1"/>
  <c r="L201" i="15"/>
  <c r="L215" i="15"/>
  <c r="G122" i="11" s="1"/>
  <c r="L209" i="15"/>
  <c r="G121" i="11" s="1"/>
  <c r="K172" i="15"/>
  <c r="L172" i="15" s="1"/>
  <c r="K171" i="15"/>
  <c r="L171" i="15" s="1"/>
  <c r="K170" i="15"/>
  <c r="L170" i="15" s="1"/>
  <c r="K169" i="15"/>
  <c r="L169" i="15" s="1"/>
  <c r="K168" i="15"/>
  <c r="L168" i="15" s="1"/>
  <c r="K167" i="15"/>
  <c r="L167" i="15" s="1"/>
  <c r="K146" i="15"/>
  <c r="L146" i="15" s="1"/>
  <c r="K145" i="15"/>
  <c r="L145" i="15" s="1"/>
  <c r="K144" i="15"/>
  <c r="L144" i="15" s="1"/>
  <c r="K143" i="15"/>
  <c r="L143" i="15" s="1"/>
  <c r="K142" i="15"/>
  <c r="L142" i="15" s="1"/>
  <c r="K141" i="15"/>
  <c r="L141" i="15" s="1"/>
  <c r="L166" i="15" l="1"/>
  <c r="L140" i="15"/>
  <c r="G84" i="11" s="1"/>
  <c r="K179" i="15" l="1"/>
  <c r="L179" i="15" s="1"/>
  <c r="K160" i="15" l="1"/>
  <c r="L160" i="15" s="1"/>
  <c r="K151" i="15"/>
  <c r="L151" i="15" s="1"/>
  <c r="K164" i="15"/>
  <c r="L164" i="15" s="1"/>
  <c r="K163" i="15"/>
  <c r="L163" i="15" s="1"/>
  <c r="K162" i="15"/>
  <c r="L162" i="15" s="1"/>
  <c r="K161" i="15"/>
  <c r="L161" i="15" s="1"/>
  <c r="K154" i="15"/>
  <c r="L154" i="15" s="1"/>
  <c r="K135" i="15"/>
  <c r="L135" i="15" s="1"/>
  <c r="L134" i="15" s="1"/>
  <c r="G69" i="11" s="1"/>
  <c r="K132" i="15"/>
  <c r="L132" i="15" s="1"/>
  <c r="L131" i="15" s="1"/>
  <c r="G70" i="11" s="1"/>
  <c r="K128" i="15"/>
  <c r="L128" i="15" s="1"/>
  <c r="K129" i="15"/>
  <c r="L129" i="15" s="1"/>
  <c r="K127" i="15"/>
  <c r="L127" i="15" s="1"/>
  <c r="L158" i="15" l="1"/>
  <c r="G86" i="11" s="1"/>
  <c r="L126" i="15"/>
  <c r="G68" i="11" s="1"/>
  <c r="K71" i="15" l="1"/>
  <c r="L71" i="15" s="1"/>
  <c r="K116" i="15"/>
  <c r="L116" i="15" s="1"/>
  <c r="K115" i="15"/>
  <c r="L115" i="15" s="1"/>
  <c r="K113" i="15"/>
  <c r="L113" i="15" s="1"/>
  <c r="K112" i="15"/>
  <c r="L112" i="15" s="1"/>
  <c r="K110" i="15"/>
  <c r="L110" i="15" s="1"/>
  <c r="K107" i="15"/>
  <c r="L107" i="15" s="1"/>
  <c r="K109" i="15"/>
  <c r="L109" i="15" s="1"/>
  <c r="K106" i="15"/>
  <c r="L106" i="15" s="1"/>
  <c r="K65" i="15"/>
  <c r="L65" i="15" s="1"/>
  <c r="K67" i="15"/>
  <c r="L67" i="15" s="1"/>
  <c r="K59" i="15"/>
  <c r="L59" i="15" s="1"/>
  <c r="K63" i="15"/>
  <c r="L63" i="15" s="1"/>
  <c r="K61" i="15"/>
  <c r="L61" i="15" s="1"/>
  <c r="K98" i="15"/>
  <c r="L98" i="15" s="1"/>
  <c r="K95" i="15"/>
  <c r="L95" i="15" s="1"/>
  <c r="K92" i="15"/>
  <c r="L92" i="15" s="1"/>
  <c r="K89" i="15"/>
  <c r="L89" i="15" s="1"/>
  <c r="K87" i="15"/>
  <c r="L87" i="15" s="1"/>
  <c r="K85" i="15"/>
  <c r="L85" i="15" s="1"/>
  <c r="K82" i="15"/>
  <c r="L82" i="15" s="1"/>
  <c r="K79" i="15"/>
  <c r="L79" i="15" s="1"/>
  <c r="K76" i="15"/>
  <c r="L76" i="15" s="1"/>
  <c r="K74" i="15"/>
  <c r="L74" i="15" s="1"/>
  <c r="K73" i="15"/>
  <c r="L73" i="15" s="1"/>
  <c r="K99" i="15"/>
  <c r="L99" i="15" s="1"/>
  <c r="K96" i="15"/>
  <c r="L96" i="15" s="1"/>
  <c r="K93" i="15"/>
  <c r="L93" i="15" s="1"/>
  <c r="K90" i="15"/>
  <c r="L90" i="15" s="1"/>
  <c r="K77" i="15"/>
  <c r="L77" i="15" s="1"/>
  <c r="K69" i="15"/>
  <c r="L69" i="15" s="1"/>
  <c r="L54" i="15" l="1"/>
  <c r="G65" i="11" s="1"/>
  <c r="K23" i="15"/>
  <c r="L23" i="15" s="1"/>
  <c r="G19" i="15"/>
  <c r="K19" i="15" s="1"/>
  <c r="M18" i="15" l="1"/>
  <c r="K22" i="15"/>
  <c r="K13" i="15"/>
  <c r="M12" i="15"/>
  <c r="B247" i="15"/>
  <c r="B244" i="15"/>
  <c r="B241" i="15"/>
  <c r="B238" i="15"/>
  <c r="B235" i="15"/>
  <c r="B232" i="15"/>
  <c r="B229" i="15"/>
  <c r="B226" i="15"/>
  <c r="B223" i="15"/>
  <c r="B220" i="15"/>
  <c r="B215" i="15"/>
  <c r="B209" i="15"/>
  <c r="B201" i="15"/>
  <c r="B197" i="15"/>
  <c r="B193" i="15"/>
  <c r="B190" i="15"/>
  <c r="B187" i="15"/>
  <c r="B184" i="15"/>
  <c r="B182" i="15"/>
  <c r="B175" i="15"/>
  <c r="B177" i="15"/>
  <c r="B158" i="15"/>
  <c r="B149" i="15"/>
  <c r="B140" i="15"/>
  <c r="B138" i="15"/>
  <c r="B134" i="15"/>
  <c r="B131" i="15"/>
  <c r="B126" i="15"/>
  <c r="B122" i="15"/>
  <c r="L118" i="15"/>
  <c r="A118" i="15"/>
  <c r="B118" i="15"/>
  <c r="A54" i="15"/>
  <c r="B54" i="15"/>
  <c r="B52" i="15"/>
  <c r="B48" i="15"/>
  <c r="B45" i="15"/>
  <c r="B42" i="15"/>
  <c r="B39" i="15"/>
  <c r="B37" i="15"/>
  <c r="L39" i="15"/>
  <c r="B34" i="15"/>
  <c r="B33" i="15"/>
  <c r="M34" i="15"/>
  <c r="B31" i="15"/>
  <c r="B30" i="15"/>
  <c r="M31" i="15"/>
  <c r="B28" i="15"/>
  <c r="B27" i="15"/>
  <c r="B25" i="15"/>
  <c r="B21" i="15"/>
  <c r="B18" i="15"/>
  <c r="B15" i="15"/>
  <c r="B12" i="15"/>
  <c r="B10" i="15"/>
  <c r="O184" i="15" l="1"/>
  <c r="P184" i="15" s="1"/>
  <c r="K155" i="15"/>
  <c r="L155" i="15" s="1"/>
  <c r="K153" i="15"/>
  <c r="L153" i="15" s="1"/>
  <c r="K152" i="15"/>
  <c r="L152" i="15" s="1"/>
  <c r="L48" i="15"/>
  <c r="L45" i="15"/>
  <c r="M45" i="15"/>
  <c r="M42" i="15"/>
  <c r="L42" i="15"/>
  <c r="L34" i="15"/>
  <c r="L31" i="15" s="1"/>
  <c r="M28" i="15"/>
  <c r="L22" i="15"/>
  <c r="L21" i="15" s="1"/>
  <c r="G22" i="11" s="1"/>
  <c r="H22" i="11" s="1"/>
  <c r="K22" i="11" s="1"/>
  <c r="A21" i="15"/>
  <c r="L19" i="15"/>
  <c r="L18" i="15" s="1"/>
  <c r="G21" i="11" s="1"/>
  <c r="H21" i="11" s="1"/>
  <c r="K21" i="11" s="1"/>
  <c r="A18" i="15"/>
  <c r="K16" i="15"/>
  <c r="L16" i="15" s="1"/>
  <c r="L15" i="15" s="1"/>
  <c r="A15" i="15"/>
  <c r="L13" i="15"/>
  <c r="L12" i="15" s="1"/>
  <c r="A12" i="15"/>
  <c r="A10" i="15"/>
  <c r="D60" i="14"/>
  <c r="D55" i="14"/>
  <c r="D50" i="14"/>
  <c r="D45" i="14"/>
  <c r="D40" i="14"/>
  <c r="I38" i="14"/>
  <c r="I37" i="14"/>
  <c r="D35" i="14"/>
  <c r="I33" i="14"/>
  <c r="D30" i="14"/>
  <c r="I27" i="14"/>
  <c r="I26" i="14"/>
  <c r="I25" i="14"/>
  <c r="D25" i="14"/>
  <c r="I24" i="14"/>
  <c r="I23" i="14"/>
  <c r="I22" i="14"/>
  <c r="D20" i="14"/>
  <c r="I19" i="14"/>
  <c r="I18" i="14"/>
  <c r="I17" i="14"/>
  <c r="I16" i="14"/>
  <c r="I20" i="14" s="1"/>
  <c r="I28" i="14" s="1"/>
  <c r="D15" i="14"/>
  <c r="I11" i="14"/>
  <c r="I10" i="14"/>
  <c r="I12" i="14" s="1"/>
  <c r="D10" i="14"/>
  <c r="I9" i="14"/>
  <c r="D9" i="14"/>
  <c r="I8" i="14"/>
  <c r="D8" i="14"/>
  <c r="I5" i="14"/>
  <c r="D4" i="14"/>
  <c r="D3" i="14"/>
  <c r="D5" i="14" s="1"/>
  <c r="K356" i="11"/>
  <c r="L356" i="11" s="1"/>
  <c r="J356" i="11"/>
  <c r="I356" i="11"/>
  <c r="H356" i="11"/>
  <c r="J354" i="11"/>
  <c r="I354" i="11"/>
  <c r="H354" i="11"/>
  <c r="K354" i="11" s="1"/>
  <c r="L354" i="11" s="1"/>
  <c r="K353" i="11"/>
  <c r="L353" i="11" s="1"/>
  <c r="J353" i="11"/>
  <c r="I353" i="11"/>
  <c r="H353" i="11"/>
  <c r="J352" i="11"/>
  <c r="I352" i="11"/>
  <c r="H352" i="11"/>
  <c r="K352" i="11" s="1"/>
  <c r="L352" i="11" s="1"/>
  <c r="J351" i="11"/>
  <c r="I351" i="11"/>
  <c r="H351" i="11"/>
  <c r="K351" i="11" s="1"/>
  <c r="L351" i="11" s="1"/>
  <c r="L350" i="11"/>
  <c r="K350" i="11"/>
  <c r="J350" i="11"/>
  <c r="I350" i="11"/>
  <c r="H350" i="11"/>
  <c r="J349" i="11"/>
  <c r="I349" i="11"/>
  <c r="H349" i="11"/>
  <c r="K349" i="11" s="1"/>
  <c r="L349" i="11" s="1"/>
  <c r="J348" i="11"/>
  <c r="I348" i="11"/>
  <c r="H348" i="11"/>
  <c r="K348" i="11" s="1"/>
  <c r="L348" i="11" s="1"/>
  <c r="J347" i="11"/>
  <c r="I347" i="11"/>
  <c r="H347" i="11"/>
  <c r="K347" i="11" s="1"/>
  <c r="L347" i="11" s="1"/>
  <c r="J346" i="11"/>
  <c r="I346" i="11"/>
  <c r="H346" i="11"/>
  <c r="K346" i="11" s="1"/>
  <c r="L346" i="11" s="1"/>
  <c r="K345" i="11"/>
  <c r="L345" i="11" s="1"/>
  <c r="J345" i="11"/>
  <c r="I345" i="11"/>
  <c r="H345" i="11"/>
  <c r="J344" i="11"/>
  <c r="I344" i="11"/>
  <c r="H344" i="11"/>
  <c r="K344" i="11" s="1"/>
  <c r="L344" i="11" s="1"/>
  <c r="K343" i="11"/>
  <c r="L343" i="11" s="1"/>
  <c r="J343" i="11"/>
  <c r="I343" i="11"/>
  <c r="H343" i="11"/>
  <c r="J342" i="11"/>
  <c r="I342" i="11"/>
  <c r="H342" i="11"/>
  <c r="K342" i="11" s="1"/>
  <c r="L342" i="11" s="1"/>
  <c r="K341" i="11"/>
  <c r="L341" i="11" s="1"/>
  <c r="J341" i="11"/>
  <c r="I341" i="11"/>
  <c r="H341" i="11"/>
  <c r="J340" i="11"/>
  <c r="I340" i="11"/>
  <c r="H340" i="11"/>
  <c r="K340" i="11" s="1"/>
  <c r="L340" i="11" s="1"/>
  <c r="J338" i="11"/>
  <c r="I338" i="11"/>
  <c r="H338" i="11"/>
  <c r="K338" i="11" s="1"/>
  <c r="L338" i="11" s="1"/>
  <c r="L337" i="11"/>
  <c r="K337" i="11"/>
  <c r="J337" i="11"/>
  <c r="I337" i="11"/>
  <c r="H337" i="11"/>
  <c r="J336" i="11"/>
  <c r="I336" i="11"/>
  <c r="H336" i="11"/>
  <c r="K336" i="11" s="1"/>
  <c r="L336" i="11" s="1"/>
  <c r="J335" i="11"/>
  <c r="I335" i="11"/>
  <c r="H335" i="11"/>
  <c r="K335" i="11" s="1"/>
  <c r="L335" i="11" s="1"/>
  <c r="K334" i="11"/>
  <c r="L334" i="11" s="1"/>
  <c r="J334" i="11"/>
  <c r="I334" i="11"/>
  <c r="H334" i="11"/>
  <c r="J333" i="11"/>
  <c r="I333" i="11"/>
  <c r="H333" i="11"/>
  <c r="K333" i="11" s="1"/>
  <c r="L333" i="11" s="1"/>
  <c r="K332" i="11"/>
  <c r="L332" i="11" s="1"/>
  <c r="J332" i="11"/>
  <c r="I332" i="11"/>
  <c r="H332" i="11"/>
  <c r="J331" i="11"/>
  <c r="I331" i="11"/>
  <c r="H331" i="11"/>
  <c r="K331" i="11" s="1"/>
  <c r="L331" i="11" s="1"/>
  <c r="K330" i="11"/>
  <c r="L330" i="11" s="1"/>
  <c r="J330" i="11"/>
  <c r="I330" i="11"/>
  <c r="H330" i="11"/>
  <c r="J329" i="11"/>
  <c r="I329" i="11"/>
  <c r="H329" i="11"/>
  <c r="K329" i="11" s="1"/>
  <c r="L329" i="11" s="1"/>
  <c r="K328" i="11"/>
  <c r="L328" i="11" s="1"/>
  <c r="J328" i="11"/>
  <c r="I328" i="11"/>
  <c r="H328" i="11"/>
  <c r="L327" i="11"/>
  <c r="K327" i="11"/>
  <c r="J327" i="11"/>
  <c r="I327" i="11"/>
  <c r="H327" i="11"/>
  <c r="J325" i="11"/>
  <c r="I325" i="11"/>
  <c r="H325" i="11"/>
  <c r="K325" i="11" s="1"/>
  <c r="L325" i="11" s="1"/>
  <c r="L324" i="11"/>
  <c r="K324" i="11"/>
  <c r="J324" i="11"/>
  <c r="I324" i="11"/>
  <c r="H324" i="11"/>
  <c r="J323" i="11"/>
  <c r="I323" i="11"/>
  <c r="H323" i="11"/>
  <c r="K323" i="11" s="1"/>
  <c r="L323" i="11" s="1"/>
  <c r="J322" i="11"/>
  <c r="I322" i="11"/>
  <c r="H322" i="11"/>
  <c r="K322" i="11" s="1"/>
  <c r="L322" i="11" s="1"/>
  <c r="J321" i="11"/>
  <c r="I321" i="11"/>
  <c r="H321" i="11"/>
  <c r="K321" i="11" s="1"/>
  <c r="L321" i="11" s="1"/>
  <c r="J320" i="11"/>
  <c r="I320" i="11"/>
  <c r="H320" i="11"/>
  <c r="K320" i="11" s="1"/>
  <c r="L320" i="11" s="1"/>
  <c r="K319" i="11"/>
  <c r="L319" i="11" s="1"/>
  <c r="J319" i="11"/>
  <c r="I319" i="11"/>
  <c r="H319" i="11"/>
  <c r="J318" i="11"/>
  <c r="I318" i="11"/>
  <c r="H318" i="11"/>
  <c r="K318" i="11" s="1"/>
  <c r="L318" i="11" s="1"/>
  <c r="K317" i="11"/>
  <c r="L317" i="11" s="1"/>
  <c r="J317" i="11"/>
  <c r="I317" i="11"/>
  <c r="H317" i="11"/>
  <c r="J315" i="11"/>
  <c r="I315" i="11"/>
  <c r="H315" i="11"/>
  <c r="K315" i="11" s="1"/>
  <c r="L315" i="11" s="1"/>
  <c r="K314" i="11"/>
  <c r="L314" i="11" s="1"/>
  <c r="J314" i="11"/>
  <c r="I314" i="11"/>
  <c r="H314" i="11"/>
  <c r="L313" i="11"/>
  <c r="K313" i="11"/>
  <c r="J313" i="11"/>
  <c r="I313" i="11"/>
  <c r="H313" i="11"/>
  <c r="J312" i="11"/>
  <c r="I312" i="11"/>
  <c r="H312" i="11"/>
  <c r="K312" i="11" s="1"/>
  <c r="L312" i="11" s="1"/>
  <c r="L311" i="11"/>
  <c r="K311" i="11"/>
  <c r="J311" i="11"/>
  <c r="I311" i="11"/>
  <c r="H311" i="11"/>
  <c r="J310" i="11"/>
  <c r="I310" i="11"/>
  <c r="H310" i="11"/>
  <c r="K310" i="11" s="1"/>
  <c r="L310" i="11" s="1"/>
  <c r="J309" i="11"/>
  <c r="I309" i="11"/>
  <c r="H309" i="11"/>
  <c r="K309" i="11" s="1"/>
  <c r="L309" i="11" s="1"/>
  <c r="J308" i="11"/>
  <c r="I308" i="11"/>
  <c r="H308" i="11"/>
  <c r="K308" i="11" s="1"/>
  <c r="L308" i="11" s="1"/>
  <c r="J307" i="11"/>
  <c r="I307" i="11"/>
  <c r="H307" i="11"/>
  <c r="K307" i="11" s="1"/>
  <c r="L307" i="11" s="1"/>
  <c r="K306" i="11"/>
  <c r="L306" i="11" s="1"/>
  <c r="J306" i="11"/>
  <c r="I306" i="11"/>
  <c r="H306" i="11"/>
  <c r="J305" i="11"/>
  <c r="I305" i="11"/>
  <c r="H305" i="11"/>
  <c r="K305" i="11" s="1"/>
  <c r="L305" i="11" s="1"/>
  <c r="K304" i="11"/>
  <c r="L304" i="11" s="1"/>
  <c r="J304" i="11"/>
  <c r="I304" i="11"/>
  <c r="H304" i="11"/>
  <c r="J303" i="11"/>
  <c r="I303" i="11"/>
  <c r="H303" i="11"/>
  <c r="K303" i="11" s="1"/>
  <c r="L303" i="11" s="1"/>
  <c r="K302" i="11"/>
  <c r="L302" i="11" s="1"/>
  <c r="J302" i="11"/>
  <c r="I302" i="11"/>
  <c r="H302" i="11"/>
  <c r="L301" i="11"/>
  <c r="K301" i="11"/>
  <c r="J301" i="11"/>
  <c r="I301" i="11"/>
  <c r="H301" i="11"/>
  <c r="J300" i="11"/>
  <c r="I300" i="11"/>
  <c r="H300" i="11"/>
  <c r="K300" i="11" s="1"/>
  <c r="L300" i="11" s="1"/>
  <c r="J299" i="11"/>
  <c r="I299" i="11"/>
  <c r="H299" i="11"/>
  <c r="K299" i="11" s="1"/>
  <c r="L299" i="11" s="1"/>
  <c r="J298" i="11"/>
  <c r="I298" i="11"/>
  <c r="H298" i="11"/>
  <c r="K298" i="11" s="1"/>
  <c r="L298" i="11" s="1"/>
  <c r="J297" i="11"/>
  <c r="I297" i="11"/>
  <c r="H297" i="11"/>
  <c r="K297" i="11" s="1"/>
  <c r="L297" i="11" s="1"/>
  <c r="J296" i="11"/>
  <c r="I296" i="11"/>
  <c r="H296" i="11"/>
  <c r="K296" i="11" s="1"/>
  <c r="L296" i="11" s="1"/>
  <c r="J295" i="11"/>
  <c r="I295" i="11"/>
  <c r="H295" i="11"/>
  <c r="K295" i="11" s="1"/>
  <c r="L295" i="11" s="1"/>
  <c r="K294" i="11"/>
  <c r="L294" i="11" s="1"/>
  <c r="J294" i="11"/>
  <c r="I294" i="11"/>
  <c r="H294" i="11"/>
  <c r="J293" i="11"/>
  <c r="I293" i="11"/>
  <c r="H293" i="11"/>
  <c r="K293" i="11" s="1"/>
  <c r="L293" i="11" s="1"/>
  <c r="K292" i="11"/>
  <c r="L292" i="11" s="1"/>
  <c r="J292" i="11"/>
  <c r="I292" i="11"/>
  <c r="H292" i="11"/>
  <c r="J291" i="11"/>
  <c r="I291" i="11"/>
  <c r="H291" i="11"/>
  <c r="K291" i="11" s="1"/>
  <c r="L291" i="11" s="1"/>
  <c r="K290" i="11"/>
  <c r="L290" i="11" s="1"/>
  <c r="J290" i="11"/>
  <c r="I290" i="11"/>
  <c r="H290" i="11"/>
  <c r="L289" i="11"/>
  <c r="K289" i="11"/>
  <c r="J289" i="11"/>
  <c r="I289" i="11"/>
  <c r="H289" i="11"/>
  <c r="J288" i="11"/>
  <c r="I288" i="11"/>
  <c r="H288" i="11"/>
  <c r="K288" i="11" s="1"/>
  <c r="L288" i="11" s="1"/>
  <c r="J286" i="11"/>
  <c r="I286" i="11"/>
  <c r="H286" i="11"/>
  <c r="K286" i="11" s="1"/>
  <c r="L286" i="11" s="1"/>
  <c r="J284" i="11"/>
  <c r="I284" i="11"/>
  <c r="H284" i="11"/>
  <c r="K284" i="11" s="1"/>
  <c r="L284" i="11" s="1"/>
  <c r="J283" i="11"/>
  <c r="I283" i="11"/>
  <c r="H283" i="11"/>
  <c r="K283" i="11" s="1"/>
  <c r="L283" i="11" s="1"/>
  <c r="J282" i="11"/>
  <c r="I282" i="11"/>
  <c r="H282" i="11"/>
  <c r="K282" i="11" s="1"/>
  <c r="L282" i="11" s="1"/>
  <c r="J281" i="11"/>
  <c r="I281" i="11"/>
  <c r="H281" i="11"/>
  <c r="K281" i="11" s="1"/>
  <c r="L281" i="11" s="1"/>
  <c r="K280" i="11"/>
  <c r="L280" i="11" s="1"/>
  <c r="J280" i="11"/>
  <c r="I280" i="11"/>
  <c r="H280" i="11"/>
  <c r="J279" i="11"/>
  <c r="I279" i="11"/>
  <c r="H279" i="11"/>
  <c r="K279" i="11" s="1"/>
  <c r="L279" i="11" s="1"/>
  <c r="K278" i="11"/>
  <c r="L278" i="11" s="1"/>
  <c r="J278" i="11"/>
  <c r="I278" i="11"/>
  <c r="H278" i="11"/>
  <c r="J277" i="11"/>
  <c r="I277" i="11"/>
  <c r="H277" i="11"/>
  <c r="K277" i="11" s="1"/>
  <c r="L277" i="11" s="1"/>
  <c r="K276" i="11"/>
  <c r="L276" i="11" s="1"/>
  <c r="J276" i="11"/>
  <c r="I276" i="11"/>
  <c r="H276" i="11"/>
  <c r="L275" i="11"/>
  <c r="K275" i="11"/>
  <c r="J275" i="11"/>
  <c r="I275" i="11"/>
  <c r="H275" i="11"/>
  <c r="J274" i="11"/>
  <c r="I274" i="11"/>
  <c r="H274" i="11"/>
  <c r="K274" i="11" s="1"/>
  <c r="L274" i="11" s="1"/>
  <c r="J273" i="11"/>
  <c r="I273" i="11"/>
  <c r="H273" i="11"/>
  <c r="K273" i="11" s="1"/>
  <c r="L273" i="11" s="1"/>
  <c r="J272" i="11"/>
  <c r="I272" i="11"/>
  <c r="H272" i="11"/>
  <c r="K272" i="11" s="1"/>
  <c r="L272" i="11" s="1"/>
  <c r="J271" i="11"/>
  <c r="I271" i="11"/>
  <c r="H271" i="11"/>
  <c r="K271" i="11" s="1"/>
  <c r="L271" i="11" s="1"/>
  <c r="J270" i="11"/>
  <c r="I270" i="11"/>
  <c r="H270" i="11"/>
  <c r="K270" i="11" s="1"/>
  <c r="L270" i="11" s="1"/>
  <c r="J269" i="11"/>
  <c r="I269" i="11"/>
  <c r="H269" i="11"/>
  <c r="K269" i="11" s="1"/>
  <c r="L269" i="11" s="1"/>
  <c r="K268" i="11"/>
  <c r="L268" i="11" s="1"/>
  <c r="J268" i="11"/>
  <c r="I268" i="11"/>
  <c r="H268" i="11"/>
  <c r="J267" i="11"/>
  <c r="I267" i="11"/>
  <c r="H267" i="11"/>
  <c r="K267" i="11" s="1"/>
  <c r="L267" i="11" s="1"/>
  <c r="K266" i="11"/>
  <c r="L266" i="11" s="1"/>
  <c r="J266" i="11"/>
  <c r="I266" i="11"/>
  <c r="H266" i="11"/>
  <c r="J265" i="11"/>
  <c r="I265" i="11"/>
  <c r="H265" i="11"/>
  <c r="K265" i="11" s="1"/>
  <c r="L265" i="11" s="1"/>
  <c r="K264" i="11"/>
  <c r="L264" i="11" s="1"/>
  <c r="J264" i="11"/>
  <c r="I264" i="11"/>
  <c r="H264" i="11"/>
  <c r="J263" i="11"/>
  <c r="I263" i="11"/>
  <c r="H263" i="11"/>
  <c r="K263" i="11" s="1"/>
  <c r="L263" i="11" s="1"/>
  <c r="J262" i="11"/>
  <c r="I262" i="11"/>
  <c r="H262" i="11"/>
  <c r="K262" i="11" s="1"/>
  <c r="L262" i="11" s="1"/>
  <c r="J261" i="11"/>
  <c r="I261" i="11"/>
  <c r="H261" i="11"/>
  <c r="K261" i="11" s="1"/>
  <c r="L261" i="11" s="1"/>
  <c r="J260" i="11"/>
  <c r="I260" i="11"/>
  <c r="H260" i="11"/>
  <c r="K260" i="11" s="1"/>
  <c r="L260" i="11" s="1"/>
  <c r="J259" i="11"/>
  <c r="I259" i="11"/>
  <c r="H259" i="11"/>
  <c r="K259" i="11" s="1"/>
  <c r="L259" i="11" s="1"/>
  <c r="J258" i="11"/>
  <c r="I258" i="11"/>
  <c r="H258" i="11"/>
  <c r="K258" i="11" s="1"/>
  <c r="L258" i="11" s="1"/>
  <c r="J257" i="11"/>
  <c r="I257" i="11"/>
  <c r="H257" i="11"/>
  <c r="K257" i="11" s="1"/>
  <c r="L257" i="11" s="1"/>
  <c r="K256" i="11"/>
  <c r="L256" i="11" s="1"/>
  <c r="J256" i="11"/>
  <c r="I256" i="11"/>
  <c r="H256" i="11"/>
  <c r="J255" i="11"/>
  <c r="I255" i="11"/>
  <c r="H255" i="11"/>
  <c r="K255" i="11" s="1"/>
  <c r="L255" i="11" s="1"/>
  <c r="K254" i="11"/>
  <c r="L254" i="11" s="1"/>
  <c r="J254" i="11"/>
  <c r="I254" i="11"/>
  <c r="H254" i="11"/>
  <c r="J253" i="11"/>
  <c r="I253" i="11"/>
  <c r="H253" i="11"/>
  <c r="K253" i="11" s="1"/>
  <c r="L253" i="11" s="1"/>
  <c r="K252" i="11"/>
  <c r="L252" i="11" s="1"/>
  <c r="J252" i="11"/>
  <c r="I252" i="11"/>
  <c r="H252" i="11"/>
  <c r="J251" i="11"/>
  <c r="I251" i="11"/>
  <c r="H251" i="11"/>
  <c r="K251" i="11" s="1"/>
  <c r="L251" i="11" s="1"/>
  <c r="J250" i="11"/>
  <c r="I250" i="11"/>
  <c r="H250" i="11"/>
  <c r="K250" i="11" s="1"/>
  <c r="L250" i="11" s="1"/>
  <c r="J249" i="11"/>
  <c r="I249" i="11"/>
  <c r="H249" i="11"/>
  <c r="K249" i="11" s="1"/>
  <c r="L249" i="11" s="1"/>
  <c r="J248" i="11"/>
  <c r="I248" i="11"/>
  <c r="H248" i="11"/>
  <c r="K248" i="11" s="1"/>
  <c r="L248" i="11" s="1"/>
  <c r="J247" i="11"/>
  <c r="I247" i="11"/>
  <c r="H247" i="11"/>
  <c r="K247" i="11" s="1"/>
  <c r="L247" i="11" s="1"/>
  <c r="J246" i="11"/>
  <c r="I246" i="11"/>
  <c r="H246" i="11"/>
  <c r="K246" i="11" s="1"/>
  <c r="L246" i="11" s="1"/>
  <c r="J245" i="11"/>
  <c r="I245" i="11"/>
  <c r="H245" i="11"/>
  <c r="K245" i="11" s="1"/>
  <c r="L245" i="11" s="1"/>
  <c r="K244" i="11"/>
  <c r="L244" i="11" s="1"/>
  <c r="J244" i="11"/>
  <c r="I244" i="11"/>
  <c r="H244" i="11"/>
  <c r="J243" i="11"/>
  <c r="I243" i="11"/>
  <c r="H243" i="11"/>
  <c r="K243" i="11" s="1"/>
  <c r="L243" i="11" s="1"/>
  <c r="K242" i="11"/>
  <c r="L242" i="11" s="1"/>
  <c r="J242" i="11"/>
  <c r="I242" i="11"/>
  <c r="H242" i="11"/>
  <c r="J241" i="11"/>
  <c r="I241" i="11"/>
  <c r="H241" i="11"/>
  <c r="K241" i="11" s="1"/>
  <c r="L241" i="11" s="1"/>
  <c r="K240" i="11"/>
  <c r="L240" i="11" s="1"/>
  <c r="J240" i="11"/>
  <c r="I240" i="11"/>
  <c r="H240" i="11"/>
  <c r="J239" i="11"/>
  <c r="I239" i="11"/>
  <c r="H239" i="11"/>
  <c r="K239" i="11" s="1"/>
  <c r="L239" i="11" s="1"/>
  <c r="J238" i="11"/>
  <c r="I238" i="11"/>
  <c r="H238" i="11"/>
  <c r="K238" i="11" s="1"/>
  <c r="L238" i="11" s="1"/>
  <c r="J237" i="11"/>
  <c r="I237" i="11"/>
  <c r="H237" i="11"/>
  <c r="K237" i="11" s="1"/>
  <c r="L237" i="11" s="1"/>
  <c r="J236" i="11"/>
  <c r="I236" i="11"/>
  <c r="H236" i="11"/>
  <c r="K236" i="11" s="1"/>
  <c r="L236" i="11" s="1"/>
  <c r="J235" i="11"/>
  <c r="I235" i="11"/>
  <c r="H235" i="11"/>
  <c r="K235" i="11" s="1"/>
  <c r="L235" i="11" s="1"/>
  <c r="J234" i="11"/>
  <c r="I234" i="11"/>
  <c r="H234" i="11"/>
  <c r="K234" i="11" s="1"/>
  <c r="L234" i="11" s="1"/>
  <c r="J233" i="11"/>
  <c r="I233" i="11"/>
  <c r="H233" i="11"/>
  <c r="K233" i="11" s="1"/>
  <c r="L233" i="11" s="1"/>
  <c r="J232" i="11"/>
  <c r="I232" i="11"/>
  <c r="H232" i="11"/>
  <c r="K232" i="11" s="1"/>
  <c r="J231" i="11"/>
  <c r="I231" i="11"/>
  <c r="H231" i="11"/>
  <c r="K231" i="11" s="1"/>
  <c r="L231" i="11" s="1"/>
  <c r="J230" i="11"/>
  <c r="I230" i="11"/>
  <c r="H230" i="11"/>
  <c r="K230" i="11" s="1"/>
  <c r="L230" i="11" s="1"/>
  <c r="K228" i="11"/>
  <c r="L228" i="11" s="1"/>
  <c r="J228" i="11"/>
  <c r="I228" i="11"/>
  <c r="H228" i="11"/>
  <c r="D228" i="11"/>
  <c r="J227" i="11"/>
  <c r="I227" i="11"/>
  <c r="H227" i="11"/>
  <c r="K227" i="11" s="1"/>
  <c r="L227" i="11" s="1"/>
  <c r="D227" i="11"/>
  <c r="K226" i="11"/>
  <c r="L226" i="11" s="1"/>
  <c r="J226" i="11"/>
  <c r="I226" i="11"/>
  <c r="H226" i="11"/>
  <c r="D226" i="11"/>
  <c r="J225" i="11"/>
  <c r="I225" i="11"/>
  <c r="H225" i="11"/>
  <c r="K225" i="11" s="1"/>
  <c r="L225" i="11" s="1"/>
  <c r="D225" i="11"/>
  <c r="K224" i="11"/>
  <c r="L224" i="11" s="1"/>
  <c r="J224" i="11"/>
  <c r="I224" i="11"/>
  <c r="H224" i="11"/>
  <c r="D224" i="11"/>
  <c r="J223" i="11"/>
  <c r="I223" i="11"/>
  <c r="H223" i="11"/>
  <c r="K223" i="11" s="1"/>
  <c r="L223" i="11" s="1"/>
  <c r="D223" i="11"/>
  <c r="K222" i="11"/>
  <c r="L222" i="11" s="1"/>
  <c r="J222" i="11"/>
  <c r="I222" i="11"/>
  <c r="H222" i="11"/>
  <c r="D222" i="11"/>
  <c r="J221" i="11"/>
  <c r="I221" i="11"/>
  <c r="H221" i="11"/>
  <c r="K221" i="11" s="1"/>
  <c r="L221" i="11" s="1"/>
  <c r="J220" i="11"/>
  <c r="I220" i="11"/>
  <c r="H220" i="11"/>
  <c r="K220" i="11" s="1"/>
  <c r="L220" i="11" s="1"/>
  <c r="D220" i="11"/>
  <c r="J219" i="11"/>
  <c r="I219" i="11"/>
  <c r="H219" i="11"/>
  <c r="K219" i="11" s="1"/>
  <c r="L219" i="11" s="1"/>
  <c r="K218" i="11"/>
  <c r="L218" i="11" s="1"/>
  <c r="J218" i="11"/>
  <c r="I218" i="11"/>
  <c r="H218" i="11"/>
  <c r="D218" i="11"/>
  <c r="J217" i="11"/>
  <c r="I217" i="11"/>
  <c r="H217" i="11"/>
  <c r="K217" i="11" s="1"/>
  <c r="L217" i="11" s="1"/>
  <c r="D217" i="11"/>
  <c r="K216" i="11"/>
  <c r="L216" i="11" s="1"/>
  <c r="J216" i="11"/>
  <c r="I216" i="11"/>
  <c r="H216" i="11"/>
  <c r="D216" i="11"/>
  <c r="J215" i="11"/>
  <c r="I215" i="11"/>
  <c r="H215" i="11"/>
  <c r="K215" i="11" s="1"/>
  <c r="L215" i="11" s="1"/>
  <c r="D215" i="11"/>
  <c r="K214" i="11"/>
  <c r="L214" i="11" s="1"/>
  <c r="J214" i="11"/>
  <c r="I214" i="11"/>
  <c r="H214" i="11"/>
  <c r="D214" i="11"/>
  <c r="K213" i="11"/>
  <c r="L213" i="11" s="1"/>
  <c r="D213" i="11"/>
  <c r="J212" i="11"/>
  <c r="I212" i="11"/>
  <c r="H212" i="11"/>
  <c r="K212" i="11" s="1"/>
  <c r="L212" i="11" s="1"/>
  <c r="D212" i="11"/>
  <c r="J211" i="11"/>
  <c r="I211" i="11"/>
  <c r="H211" i="11"/>
  <c r="K211" i="11" s="1"/>
  <c r="L211" i="11" s="1"/>
  <c r="D211" i="11"/>
  <c r="J210" i="11"/>
  <c r="I210" i="11"/>
  <c r="H210" i="11"/>
  <c r="K210" i="11" s="1"/>
  <c r="L210" i="11" s="1"/>
  <c r="D210" i="11"/>
  <c r="J209" i="11"/>
  <c r="I209" i="11"/>
  <c r="H209" i="11"/>
  <c r="K209" i="11" s="1"/>
  <c r="L209" i="11" s="1"/>
  <c r="J208" i="11"/>
  <c r="I208" i="11"/>
  <c r="H208" i="11"/>
  <c r="K208" i="11" s="1"/>
  <c r="L208" i="11" s="1"/>
  <c r="D208" i="11"/>
  <c r="K207" i="11"/>
  <c r="L207" i="11" s="1"/>
  <c r="J207" i="11"/>
  <c r="I207" i="11"/>
  <c r="H207" i="11"/>
  <c r="D207" i="11"/>
  <c r="J206" i="11"/>
  <c r="I206" i="11"/>
  <c r="H206" i="11"/>
  <c r="K206" i="11" s="1"/>
  <c r="L206" i="11" s="1"/>
  <c r="D206" i="11"/>
  <c r="K205" i="11"/>
  <c r="L205" i="11" s="1"/>
  <c r="J205" i="11"/>
  <c r="I205" i="11"/>
  <c r="H205" i="11"/>
  <c r="D205" i="11"/>
  <c r="D204" i="11"/>
  <c r="J203" i="11"/>
  <c r="I203" i="11"/>
  <c r="H203" i="11"/>
  <c r="K203" i="11" s="1"/>
  <c r="L203" i="11" s="1"/>
  <c r="D203" i="11"/>
  <c r="J202" i="11"/>
  <c r="I202" i="11"/>
  <c r="H202" i="11"/>
  <c r="K202" i="11" s="1"/>
  <c r="L202" i="11" s="1"/>
  <c r="D202" i="11"/>
  <c r="J201" i="11"/>
  <c r="I201" i="11"/>
  <c r="H201" i="11"/>
  <c r="K201" i="11" s="1"/>
  <c r="L201" i="11" s="1"/>
  <c r="D201" i="11"/>
  <c r="J200" i="11"/>
  <c r="I200" i="11"/>
  <c r="H200" i="11"/>
  <c r="K200" i="11" s="1"/>
  <c r="L200" i="11" s="1"/>
  <c r="D200" i="11"/>
  <c r="J199" i="11"/>
  <c r="I199" i="11"/>
  <c r="H199" i="11"/>
  <c r="K199" i="11" s="1"/>
  <c r="L199" i="11" s="1"/>
  <c r="D199" i="11"/>
  <c r="J198" i="11"/>
  <c r="I198" i="11"/>
  <c r="H198" i="11"/>
  <c r="K198" i="11" s="1"/>
  <c r="L198" i="11" s="1"/>
  <c r="D198" i="11"/>
  <c r="J197" i="11"/>
  <c r="I197" i="11"/>
  <c r="H197" i="11"/>
  <c r="K197" i="11" s="1"/>
  <c r="L197" i="11" s="1"/>
  <c r="D197" i="11"/>
  <c r="L196" i="11"/>
  <c r="K196" i="11"/>
  <c r="J196" i="11"/>
  <c r="I196" i="11"/>
  <c r="H196" i="11"/>
  <c r="D196" i="11"/>
  <c r="J195" i="11"/>
  <c r="I195" i="11"/>
  <c r="H195" i="11"/>
  <c r="K195" i="11" s="1"/>
  <c r="L195" i="11" s="1"/>
  <c r="D195" i="11"/>
  <c r="J194" i="11"/>
  <c r="I194" i="11"/>
  <c r="H194" i="11"/>
  <c r="K194" i="11" s="1"/>
  <c r="L194" i="11" s="1"/>
  <c r="D194" i="11"/>
  <c r="J193" i="11"/>
  <c r="I193" i="11"/>
  <c r="H193" i="11"/>
  <c r="K193" i="11" s="1"/>
  <c r="L193" i="11" s="1"/>
  <c r="D193" i="11"/>
  <c r="J192" i="11"/>
  <c r="I192" i="11"/>
  <c r="H192" i="11"/>
  <c r="K192" i="11" s="1"/>
  <c r="L192" i="11" s="1"/>
  <c r="D192" i="11"/>
  <c r="J191" i="11"/>
  <c r="I191" i="11"/>
  <c r="H191" i="11"/>
  <c r="K191" i="11" s="1"/>
  <c r="L191" i="11" s="1"/>
  <c r="D191" i="11"/>
  <c r="L190" i="11"/>
  <c r="K190" i="11"/>
  <c r="J190" i="11"/>
  <c r="I190" i="11"/>
  <c r="H190" i="11"/>
  <c r="D190" i="11"/>
  <c r="J189" i="11"/>
  <c r="I189" i="11"/>
  <c r="H189" i="11"/>
  <c r="K189" i="11" s="1"/>
  <c r="L189" i="11" s="1"/>
  <c r="D189" i="11"/>
  <c r="J188" i="11"/>
  <c r="I188" i="11"/>
  <c r="H188" i="11"/>
  <c r="K188" i="11" s="1"/>
  <c r="L188" i="11" s="1"/>
  <c r="D188" i="11"/>
  <c r="J187" i="11"/>
  <c r="I187" i="11"/>
  <c r="H187" i="11"/>
  <c r="K187" i="11" s="1"/>
  <c r="L187" i="11" s="1"/>
  <c r="D187" i="11"/>
  <c r="J186" i="11"/>
  <c r="I186" i="11"/>
  <c r="H186" i="11"/>
  <c r="K186" i="11" s="1"/>
  <c r="L186" i="11" s="1"/>
  <c r="D186" i="11"/>
  <c r="J185" i="11"/>
  <c r="I185" i="11"/>
  <c r="H185" i="11"/>
  <c r="K185" i="11" s="1"/>
  <c r="L185" i="11" s="1"/>
  <c r="D185" i="11"/>
  <c r="L184" i="11"/>
  <c r="K184" i="11"/>
  <c r="J184" i="11"/>
  <c r="I184" i="11"/>
  <c r="H184" i="11"/>
  <c r="D184" i="11"/>
  <c r="J183" i="11"/>
  <c r="I183" i="11"/>
  <c r="H183" i="11"/>
  <c r="K183" i="11" s="1"/>
  <c r="L183" i="11" s="1"/>
  <c r="D183" i="11"/>
  <c r="L182" i="11"/>
  <c r="K182" i="11"/>
  <c r="J182" i="11"/>
  <c r="I182" i="11"/>
  <c r="H182" i="11"/>
  <c r="D182" i="11"/>
  <c r="J181" i="11"/>
  <c r="I181" i="11"/>
  <c r="H181" i="11"/>
  <c r="K181" i="11" s="1"/>
  <c r="L181" i="11" s="1"/>
  <c r="D181" i="11"/>
  <c r="L180" i="11"/>
  <c r="K180" i="11"/>
  <c r="J180" i="11"/>
  <c r="I180" i="11"/>
  <c r="H180" i="11"/>
  <c r="D180" i="11"/>
  <c r="J179" i="11"/>
  <c r="I179" i="11"/>
  <c r="H179" i="11"/>
  <c r="K179" i="11" s="1"/>
  <c r="L179" i="11" s="1"/>
  <c r="D179" i="11"/>
  <c r="L178" i="11"/>
  <c r="K178" i="11"/>
  <c r="J178" i="11"/>
  <c r="I178" i="11"/>
  <c r="H178" i="11"/>
  <c r="D177" i="11"/>
  <c r="J176" i="11"/>
  <c r="I176" i="11"/>
  <c r="H176" i="11"/>
  <c r="K176" i="11" s="1"/>
  <c r="L176" i="11" s="1"/>
  <c r="D176" i="11"/>
  <c r="J175" i="11"/>
  <c r="I175" i="11"/>
  <c r="H175" i="11"/>
  <c r="K175" i="11" s="1"/>
  <c r="L175" i="11" s="1"/>
  <c r="D175" i="11"/>
  <c r="J174" i="11"/>
  <c r="I174" i="11"/>
  <c r="H174" i="11"/>
  <c r="K174" i="11" s="1"/>
  <c r="L174" i="11" s="1"/>
  <c r="D174" i="11"/>
  <c r="L173" i="11"/>
  <c r="K173" i="11"/>
  <c r="J173" i="11"/>
  <c r="I173" i="11"/>
  <c r="H173" i="11"/>
  <c r="D173" i="11"/>
  <c r="J172" i="11"/>
  <c r="I172" i="11"/>
  <c r="H172" i="11"/>
  <c r="K172" i="11" s="1"/>
  <c r="L172" i="11" s="1"/>
  <c r="D172" i="11"/>
  <c r="L171" i="11"/>
  <c r="K171" i="11"/>
  <c r="J171" i="11"/>
  <c r="I171" i="11"/>
  <c r="H171" i="11"/>
  <c r="D171" i="11"/>
  <c r="J170" i="11"/>
  <c r="I170" i="11"/>
  <c r="H170" i="11"/>
  <c r="K170" i="11" s="1"/>
  <c r="L170" i="11" s="1"/>
  <c r="D170" i="11"/>
  <c r="L169" i="11"/>
  <c r="K169" i="11"/>
  <c r="J169" i="11"/>
  <c r="I169" i="11"/>
  <c r="H169" i="11"/>
  <c r="D169" i="11"/>
  <c r="J168" i="11"/>
  <c r="I168" i="11"/>
  <c r="H168" i="11"/>
  <c r="K168" i="11" s="1"/>
  <c r="L168" i="11" s="1"/>
  <c r="D168" i="11"/>
  <c r="L167" i="11"/>
  <c r="K167" i="11"/>
  <c r="J167" i="11"/>
  <c r="I167" i="11"/>
  <c r="H167" i="11"/>
  <c r="D167" i="11"/>
  <c r="J166" i="11"/>
  <c r="I166" i="11"/>
  <c r="H166" i="11"/>
  <c r="K166" i="11" s="1"/>
  <c r="L166" i="11" s="1"/>
  <c r="D166" i="11"/>
  <c r="K165" i="11"/>
  <c r="J165" i="11"/>
  <c r="I165" i="11"/>
  <c r="L165" i="11" s="1"/>
  <c r="H165" i="11"/>
  <c r="D165" i="11"/>
  <c r="J164" i="11"/>
  <c r="I164" i="11"/>
  <c r="H164" i="11"/>
  <c r="K164" i="11" s="1"/>
  <c r="L164" i="11" s="1"/>
  <c r="D164" i="11"/>
  <c r="K163" i="11"/>
  <c r="J163" i="11"/>
  <c r="I163" i="11"/>
  <c r="L163" i="11" s="1"/>
  <c r="H163" i="11"/>
  <c r="D163" i="11"/>
  <c r="J162" i="11"/>
  <c r="I162" i="11"/>
  <c r="H162" i="11"/>
  <c r="K162" i="11" s="1"/>
  <c r="L162" i="11" s="1"/>
  <c r="D162" i="11"/>
  <c r="J161" i="11"/>
  <c r="I161" i="11"/>
  <c r="H161" i="11"/>
  <c r="K161" i="11" s="1"/>
  <c r="L161" i="11" s="1"/>
  <c r="D161" i="11"/>
  <c r="D160" i="11"/>
  <c r="K159" i="11"/>
  <c r="L159" i="11" s="1"/>
  <c r="J159" i="11"/>
  <c r="I159" i="11"/>
  <c r="H159" i="11"/>
  <c r="D159" i="11"/>
  <c r="J158" i="11"/>
  <c r="I158" i="11"/>
  <c r="H158" i="11"/>
  <c r="K158" i="11" s="1"/>
  <c r="L158" i="11" s="1"/>
  <c r="D158" i="11"/>
  <c r="K157" i="11"/>
  <c r="L157" i="11" s="1"/>
  <c r="J157" i="11"/>
  <c r="I157" i="11"/>
  <c r="H157" i="11"/>
  <c r="D157" i="11"/>
  <c r="J156" i="11"/>
  <c r="I156" i="11"/>
  <c r="H156" i="11"/>
  <c r="K156" i="11" s="1"/>
  <c r="L156" i="11" s="1"/>
  <c r="D156" i="11"/>
  <c r="K155" i="11"/>
  <c r="L155" i="11" s="1"/>
  <c r="J155" i="11"/>
  <c r="I155" i="11"/>
  <c r="H155" i="11"/>
  <c r="D155" i="11"/>
  <c r="J154" i="11"/>
  <c r="I154" i="11"/>
  <c r="H154" i="11"/>
  <c r="K154" i="11" s="1"/>
  <c r="L154" i="11" s="1"/>
  <c r="D154" i="11"/>
  <c r="K153" i="11"/>
  <c r="L153" i="11" s="1"/>
  <c r="J153" i="11"/>
  <c r="I153" i="11"/>
  <c r="H153" i="11"/>
  <c r="D153" i="11"/>
  <c r="K152" i="11"/>
  <c r="L152" i="11" s="1"/>
  <c r="J152" i="11"/>
  <c r="I152" i="11"/>
  <c r="H152" i="11"/>
  <c r="D152" i="11"/>
  <c r="K151" i="11"/>
  <c r="L151" i="11" s="1"/>
  <c r="J151" i="11"/>
  <c r="I151" i="11"/>
  <c r="H151" i="11"/>
  <c r="D151" i="11"/>
  <c r="K150" i="11"/>
  <c r="L150" i="11" s="1"/>
  <c r="J150" i="11"/>
  <c r="I150" i="11"/>
  <c r="H150" i="11"/>
  <c r="D150" i="11"/>
  <c r="K149" i="11"/>
  <c r="L149" i="11" s="1"/>
  <c r="J149" i="11"/>
  <c r="I149" i="11"/>
  <c r="H149" i="11"/>
  <c r="D149" i="11"/>
  <c r="K148" i="11"/>
  <c r="L148" i="11" s="1"/>
  <c r="J148" i="11"/>
  <c r="I148" i="11"/>
  <c r="H148" i="11"/>
  <c r="D148" i="11"/>
  <c r="J147" i="11"/>
  <c r="I147" i="11"/>
  <c r="H147" i="11"/>
  <c r="K147" i="11" s="1"/>
  <c r="D147" i="11"/>
  <c r="J146" i="11"/>
  <c r="I146" i="11"/>
  <c r="H146" i="11"/>
  <c r="K146" i="11" s="1"/>
  <c r="L146" i="11" s="1"/>
  <c r="D146" i="11"/>
  <c r="D145" i="11"/>
  <c r="J144" i="11"/>
  <c r="I144" i="11"/>
  <c r="H144" i="11"/>
  <c r="K144" i="11" s="1"/>
  <c r="L144" i="11" s="1"/>
  <c r="J143" i="11"/>
  <c r="I143" i="11"/>
  <c r="H143" i="11"/>
  <c r="K143" i="11" s="1"/>
  <c r="L143" i="11" s="1"/>
  <c r="D143" i="11"/>
  <c r="J142" i="11"/>
  <c r="I142" i="11"/>
  <c r="H142" i="11"/>
  <c r="K142" i="11" s="1"/>
  <c r="L142" i="11" s="1"/>
  <c r="D142" i="11"/>
  <c r="J141" i="11"/>
  <c r="I141" i="11"/>
  <c r="H141" i="11"/>
  <c r="K141" i="11" s="1"/>
  <c r="L141" i="11" s="1"/>
  <c r="D141" i="11"/>
  <c r="J140" i="11"/>
  <c r="I140" i="11"/>
  <c r="H140" i="11"/>
  <c r="K140" i="11" s="1"/>
  <c r="L140" i="11" s="1"/>
  <c r="D140" i="11"/>
  <c r="J139" i="11"/>
  <c r="I139" i="11"/>
  <c r="H139" i="11"/>
  <c r="K139" i="11" s="1"/>
  <c r="L139" i="11" s="1"/>
  <c r="D139" i="11"/>
  <c r="J138" i="11"/>
  <c r="I138" i="11"/>
  <c r="H138" i="11"/>
  <c r="K138" i="11" s="1"/>
  <c r="L138" i="11" s="1"/>
  <c r="D138" i="11"/>
  <c r="J137" i="11"/>
  <c r="I137" i="11"/>
  <c r="H137" i="11"/>
  <c r="K137" i="11" s="1"/>
  <c r="L137" i="11" s="1"/>
  <c r="J136" i="11"/>
  <c r="I136" i="11"/>
  <c r="H136" i="11"/>
  <c r="K136" i="11" s="1"/>
  <c r="L136" i="11" s="1"/>
  <c r="D136" i="11"/>
  <c r="L135" i="11"/>
  <c r="K135" i="11"/>
  <c r="J135" i="11"/>
  <c r="I135" i="11"/>
  <c r="H135" i="11"/>
  <c r="D135" i="11"/>
  <c r="J134" i="11"/>
  <c r="I134" i="11"/>
  <c r="H134" i="11"/>
  <c r="K134" i="11" s="1"/>
  <c r="L134" i="11" s="1"/>
  <c r="D134" i="11"/>
  <c r="L133" i="11"/>
  <c r="K133" i="11"/>
  <c r="J133" i="11"/>
  <c r="I133" i="11"/>
  <c r="H133" i="11"/>
  <c r="D133" i="11"/>
  <c r="J132" i="11"/>
  <c r="I132" i="11"/>
  <c r="H132" i="11"/>
  <c r="K132" i="11" s="1"/>
  <c r="L132" i="11" s="1"/>
  <c r="D132" i="11"/>
  <c r="J131" i="11"/>
  <c r="I131" i="11"/>
  <c r="H131" i="11"/>
  <c r="K131" i="11" s="1"/>
  <c r="L131" i="11" s="1"/>
  <c r="D131" i="11"/>
  <c r="J130" i="11"/>
  <c r="I130" i="11"/>
  <c r="H130" i="11"/>
  <c r="K130" i="11" s="1"/>
  <c r="L130" i="11" s="1"/>
  <c r="D130" i="11"/>
  <c r="J129" i="11"/>
  <c r="I129" i="11"/>
  <c r="H129" i="11"/>
  <c r="K129" i="11" s="1"/>
  <c r="L129" i="11" s="1"/>
  <c r="D129" i="11"/>
  <c r="J128" i="11"/>
  <c r="I128" i="11"/>
  <c r="H128" i="11"/>
  <c r="K128" i="11" s="1"/>
  <c r="D128" i="11"/>
  <c r="J127" i="11"/>
  <c r="I127" i="11"/>
  <c r="H127" i="11"/>
  <c r="K127" i="11" s="1"/>
  <c r="I126" i="11"/>
  <c r="D126" i="11"/>
  <c r="J125" i="11"/>
  <c r="I125" i="11"/>
  <c r="H125" i="11"/>
  <c r="K125" i="11" s="1"/>
  <c r="D125" i="11"/>
  <c r="J124" i="11"/>
  <c r="I124" i="11"/>
  <c r="H124" i="11"/>
  <c r="K124" i="11" s="1"/>
  <c r="D124" i="11"/>
  <c r="K123" i="11"/>
  <c r="L123" i="11" s="1"/>
  <c r="J123" i="11"/>
  <c r="I123" i="11"/>
  <c r="H123" i="11"/>
  <c r="D123" i="11"/>
  <c r="J122" i="11"/>
  <c r="I122" i="11"/>
  <c r="H122" i="11"/>
  <c r="K122" i="11" s="1"/>
  <c r="L122" i="11" s="1"/>
  <c r="D122" i="11"/>
  <c r="J121" i="11"/>
  <c r="I121" i="11"/>
  <c r="H121" i="11"/>
  <c r="K121" i="11" s="1"/>
  <c r="L121" i="11" s="1"/>
  <c r="D121" i="11"/>
  <c r="I120" i="11"/>
  <c r="D120" i="11"/>
  <c r="J119" i="11"/>
  <c r="I119" i="11"/>
  <c r="H119" i="11"/>
  <c r="K119" i="11" s="1"/>
  <c r="L119" i="11" s="1"/>
  <c r="D119" i="11"/>
  <c r="J118" i="11"/>
  <c r="I118" i="11"/>
  <c r="H118" i="11"/>
  <c r="K118" i="11" s="1"/>
  <c r="J117" i="11"/>
  <c r="I117" i="11"/>
  <c r="H117" i="11"/>
  <c r="K117" i="11" s="1"/>
  <c r="L117" i="11" s="1"/>
  <c r="J116" i="11"/>
  <c r="I116" i="11"/>
  <c r="H116" i="11"/>
  <c r="K116" i="11" s="1"/>
  <c r="L116" i="11" s="1"/>
  <c r="D116" i="11"/>
  <c r="J115" i="11"/>
  <c r="I115" i="11"/>
  <c r="H115" i="11"/>
  <c r="K115" i="11" s="1"/>
  <c r="D115" i="11"/>
  <c r="D114" i="11"/>
  <c r="J113" i="11"/>
  <c r="I113" i="11"/>
  <c r="H113" i="11"/>
  <c r="K113" i="11" s="1"/>
  <c r="L113" i="11" s="1"/>
  <c r="D113" i="11"/>
  <c r="L112" i="11"/>
  <c r="K112" i="11"/>
  <c r="J112" i="11"/>
  <c r="I112" i="11"/>
  <c r="H112" i="11"/>
  <c r="D112" i="11"/>
  <c r="J111" i="11"/>
  <c r="I111" i="11"/>
  <c r="H111" i="11"/>
  <c r="K111" i="11" s="1"/>
  <c r="L111" i="11" s="1"/>
  <c r="D111" i="11"/>
  <c r="L110" i="11"/>
  <c r="K110" i="11"/>
  <c r="J110" i="11"/>
  <c r="I110" i="11"/>
  <c r="H110" i="11"/>
  <c r="D110" i="11"/>
  <c r="J109" i="11"/>
  <c r="I109" i="11"/>
  <c r="H109" i="11"/>
  <c r="K109" i="11" s="1"/>
  <c r="L109" i="11" s="1"/>
  <c r="D109" i="11"/>
  <c r="L108" i="11"/>
  <c r="K108" i="11"/>
  <c r="J108" i="11"/>
  <c r="I108" i="11"/>
  <c r="H108" i="11"/>
  <c r="D108" i="11"/>
  <c r="J107" i="11"/>
  <c r="I107" i="11"/>
  <c r="H107" i="11"/>
  <c r="K107" i="11" s="1"/>
  <c r="L107" i="11" s="1"/>
  <c r="D107" i="11"/>
  <c r="D106" i="11"/>
  <c r="J105" i="11"/>
  <c r="I105" i="11"/>
  <c r="H105" i="11"/>
  <c r="K105" i="11" s="1"/>
  <c r="L105" i="11" s="1"/>
  <c r="J104" i="11"/>
  <c r="I104" i="11"/>
  <c r="H104" i="11"/>
  <c r="K104" i="11" s="1"/>
  <c r="L104" i="11" s="1"/>
  <c r="D104" i="11"/>
  <c r="L103" i="11"/>
  <c r="K103" i="11"/>
  <c r="J103" i="11"/>
  <c r="I103" i="11"/>
  <c r="H103" i="11"/>
  <c r="D103" i="11"/>
  <c r="J102" i="11"/>
  <c r="I102" i="11"/>
  <c r="H102" i="11"/>
  <c r="K102" i="11" s="1"/>
  <c r="L102" i="11" s="1"/>
  <c r="D102" i="11"/>
  <c r="L101" i="11"/>
  <c r="K101" i="11"/>
  <c r="J101" i="11"/>
  <c r="I101" i="11"/>
  <c r="H101" i="11"/>
  <c r="D101" i="11"/>
  <c r="J100" i="11"/>
  <c r="I100" i="11"/>
  <c r="H100" i="11"/>
  <c r="K100" i="11" s="1"/>
  <c r="L100" i="11" s="1"/>
  <c r="D100" i="11"/>
  <c r="L99" i="11"/>
  <c r="K99" i="11"/>
  <c r="J99" i="11"/>
  <c r="I99" i="11"/>
  <c r="H99" i="11"/>
  <c r="D99" i="11"/>
  <c r="J98" i="11"/>
  <c r="I98" i="11"/>
  <c r="H98" i="11"/>
  <c r="K98" i="11" s="1"/>
  <c r="L98" i="11" s="1"/>
  <c r="D98" i="11"/>
  <c r="L97" i="11"/>
  <c r="K97" i="11"/>
  <c r="J97" i="11"/>
  <c r="I97" i="11"/>
  <c r="H97" i="11"/>
  <c r="J96" i="11"/>
  <c r="I96" i="11"/>
  <c r="H96" i="11"/>
  <c r="K96" i="11" s="1"/>
  <c r="L96" i="11" s="1"/>
  <c r="D96" i="11"/>
  <c r="K95" i="11"/>
  <c r="L95" i="11" s="1"/>
  <c r="J95" i="11"/>
  <c r="I95" i="11"/>
  <c r="H95" i="11"/>
  <c r="D95" i="11"/>
  <c r="J94" i="11"/>
  <c r="I94" i="11"/>
  <c r="H94" i="11"/>
  <c r="K94" i="11" s="1"/>
  <c r="L94" i="11" s="1"/>
  <c r="D94" i="11"/>
  <c r="K93" i="11"/>
  <c r="L93" i="11" s="1"/>
  <c r="J93" i="11"/>
  <c r="I93" i="11"/>
  <c r="H93" i="11"/>
  <c r="D93" i="11"/>
  <c r="J92" i="11"/>
  <c r="I92" i="11"/>
  <c r="H92" i="11"/>
  <c r="K92" i="11" s="1"/>
  <c r="L92" i="11" s="1"/>
  <c r="D92" i="11"/>
  <c r="K91" i="11"/>
  <c r="L91" i="11" s="1"/>
  <c r="J91" i="11"/>
  <c r="I91" i="11"/>
  <c r="H91" i="11"/>
  <c r="F91" i="11"/>
  <c r="D91" i="11"/>
  <c r="D90" i="11"/>
  <c r="J89" i="11"/>
  <c r="I89" i="11"/>
  <c r="H89" i="11"/>
  <c r="K89" i="11" s="1"/>
  <c r="L89" i="11" s="1"/>
  <c r="D89" i="11"/>
  <c r="L88" i="11"/>
  <c r="K88" i="11"/>
  <c r="J88" i="11"/>
  <c r="I88" i="11"/>
  <c r="H88" i="11"/>
  <c r="D88" i="11"/>
  <c r="J87" i="11"/>
  <c r="I87" i="11"/>
  <c r="H87" i="11"/>
  <c r="K87" i="11" s="1"/>
  <c r="L87" i="11" s="1"/>
  <c r="J86" i="11"/>
  <c r="I86" i="11"/>
  <c r="H86" i="11"/>
  <c r="K86" i="11" s="1"/>
  <c r="L86" i="11" s="1"/>
  <c r="D86" i="11"/>
  <c r="I85" i="11"/>
  <c r="D85" i="11"/>
  <c r="J84" i="11"/>
  <c r="H84" i="11"/>
  <c r="K84" i="11" s="1"/>
  <c r="F84" i="11"/>
  <c r="I84" i="11" s="1"/>
  <c r="D84" i="11"/>
  <c r="D83" i="11"/>
  <c r="K82" i="11"/>
  <c r="L82" i="11" s="1"/>
  <c r="J82" i="11"/>
  <c r="I82" i="11"/>
  <c r="H82" i="11"/>
  <c r="D82" i="11"/>
  <c r="L81" i="11"/>
  <c r="K81" i="11"/>
  <c r="J81" i="11"/>
  <c r="I81" i="11"/>
  <c r="H81" i="11"/>
  <c r="D81" i="11"/>
  <c r="D80" i="11"/>
  <c r="K79" i="11"/>
  <c r="J79" i="11"/>
  <c r="H79" i="11"/>
  <c r="F79" i="11"/>
  <c r="I79" i="11" s="1"/>
  <c r="D79" i="11"/>
  <c r="J78" i="11"/>
  <c r="H78" i="11"/>
  <c r="K78" i="11" s="1"/>
  <c r="F78" i="11"/>
  <c r="I78" i="11" s="1"/>
  <c r="D78" i="11"/>
  <c r="J77" i="11"/>
  <c r="H77" i="11"/>
  <c r="K77" i="11" s="1"/>
  <c r="L77" i="11" s="1"/>
  <c r="F77" i="11"/>
  <c r="I77" i="11" s="1"/>
  <c r="D77" i="11"/>
  <c r="J76" i="11"/>
  <c r="I76" i="11"/>
  <c r="H76" i="11"/>
  <c r="K76" i="11" s="1"/>
  <c r="L76" i="11" s="1"/>
  <c r="D76" i="11"/>
  <c r="J75" i="11"/>
  <c r="I75" i="11"/>
  <c r="H75" i="11"/>
  <c r="K75" i="11" s="1"/>
  <c r="L75" i="11" s="1"/>
  <c r="J74" i="11"/>
  <c r="I74" i="11"/>
  <c r="H74" i="11"/>
  <c r="K74" i="11" s="1"/>
  <c r="L74" i="11" s="1"/>
  <c r="L73" i="11"/>
  <c r="K73" i="11"/>
  <c r="J73" i="11"/>
  <c r="I73" i="11"/>
  <c r="H73" i="11"/>
  <c r="D73" i="11"/>
  <c r="J72" i="11"/>
  <c r="I72" i="11"/>
  <c r="H72" i="11"/>
  <c r="K72" i="11" s="1"/>
  <c r="L72" i="11" s="1"/>
  <c r="D72" i="11"/>
  <c r="D71" i="11"/>
  <c r="J70" i="11"/>
  <c r="I70" i="11"/>
  <c r="H70" i="11"/>
  <c r="K70" i="11" s="1"/>
  <c r="L70" i="11" s="1"/>
  <c r="D70" i="11"/>
  <c r="J69" i="11"/>
  <c r="I69" i="11"/>
  <c r="H69" i="11"/>
  <c r="K69" i="11" s="1"/>
  <c r="L69" i="11" s="1"/>
  <c r="D69" i="11"/>
  <c r="J68" i="11"/>
  <c r="I68" i="11"/>
  <c r="H68" i="11"/>
  <c r="K68" i="11" s="1"/>
  <c r="L68" i="11" s="1"/>
  <c r="D68" i="11"/>
  <c r="K67" i="11"/>
  <c r="L67" i="11" s="1"/>
  <c r="J67" i="11"/>
  <c r="I67" i="11"/>
  <c r="H67" i="11"/>
  <c r="D67" i="11"/>
  <c r="J66" i="11"/>
  <c r="I66" i="11"/>
  <c r="H66" i="11"/>
  <c r="K66" i="11" s="1"/>
  <c r="D66" i="11"/>
  <c r="J65" i="11"/>
  <c r="I65" i="11"/>
  <c r="H65" i="11"/>
  <c r="K65" i="11" s="1"/>
  <c r="L65" i="11" s="1"/>
  <c r="D65" i="11"/>
  <c r="K64" i="11"/>
  <c r="L64" i="11" s="1"/>
  <c r="J64" i="11"/>
  <c r="I64" i="11"/>
  <c r="H64" i="11"/>
  <c r="D64" i="11"/>
  <c r="J63" i="11"/>
  <c r="I63" i="11"/>
  <c r="H63" i="11"/>
  <c r="K63" i="11" s="1"/>
  <c r="L63" i="11" s="1"/>
  <c r="D63" i="11"/>
  <c r="K62" i="11"/>
  <c r="L62" i="11" s="1"/>
  <c r="J62" i="11"/>
  <c r="I62" i="11"/>
  <c r="H62" i="11"/>
  <c r="J61" i="11"/>
  <c r="I61" i="11"/>
  <c r="H61" i="11"/>
  <c r="K61" i="11" s="1"/>
  <c r="L61" i="11" s="1"/>
  <c r="D61" i="11"/>
  <c r="J60" i="11"/>
  <c r="I60" i="11"/>
  <c r="H60" i="11"/>
  <c r="K60" i="11" s="1"/>
  <c r="L60" i="11" s="1"/>
  <c r="D60" i="11"/>
  <c r="J59" i="11"/>
  <c r="I59" i="11"/>
  <c r="H59" i="11"/>
  <c r="K59" i="11" s="1"/>
  <c r="L59" i="11" s="1"/>
  <c r="L58" i="11"/>
  <c r="K58" i="11"/>
  <c r="J58" i="11"/>
  <c r="I58" i="11"/>
  <c r="H58" i="11"/>
  <c r="D58" i="11"/>
  <c r="J57" i="11"/>
  <c r="I57" i="11"/>
  <c r="H57" i="11"/>
  <c r="K57" i="11" s="1"/>
  <c r="L57" i="11" s="1"/>
  <c r="D57" i="11"/>
  <c r="L56" i="11"/>
  <c r="K56" i="11"/>
  <c r="J56" i="11"/>
  <c r="I56" i="11"/>
  <c r="H56" i="11"/>
  <c r="D56" i="11"/>
  <c r="J55" i="11"/>
  <c r="I55" i="11"/>
  <c r="H55" i="11"/>
  <c r="K55" i="11" s="1"/>
  <c r="L55" i="11" s="1"/>
  <c r="D55" i="11"/>
  <c r="L54" i="11"/>
  <c r="K54" i="11"/>
  <c r="J54" i="11"/>
  <c r="I54" i="11"/>
  <c r="H54" i="11"/>
  <c r="D54" i="11"/>
  <c r="J53" i="11"/>
  <c r="I53" i="11"/>
  <c r="H53" i="11"/>
  <c r="K53" i="11" s="1"/>
  <c r="L53" i="11" s="1"/>
  <c r="D53" i="11"/>
  <c r="L52" i="11"/>
  <c r="K52" i="11"/>
  <c r="J52" i="11"/>
  <c r="I52" i="11"/>
  <c r="H52" i="11"/>
  <c r="J51" i="11"/>
  <c r="I51" i="11"/>
  <c r="H51" i="11"/>
  <c r="K51" i="11" s="1"/>
  <c r="L51" i="11" s="1"/>
  <c r="D51" i="11"/>
  <c r="K50" i="11"/>
  <c r="L50" i="11" s="1"/>
  <c r="J50" i="11"/>
  <c r="I50" i="11"/>
  <c r="H50" i="11"/>
  <c r="J49" i="11"/>
  <c r="I49" i="11"/>
  <c r="H49" i="11"/>
  <c r="K49" i="11" s="1"/>
  <c r="L49" i="11" s="1"/>
  <c r="D49" i="11"/>
  <c r="K48" i="11"/>
  <c r="L48" i="11" s="1"/>
  <c r="J48" i="11"/>
  <c r="I48" i="11"/>
  <c r="H48" i="11"/>
  <c r="D48" i="11"/>
  <c r="J47" i="11"/>
  <c r="I47" i="11"/>
  <c r="H47" i="11"/>
  <c r="K47" i="11" s="1"/>
  <c r="L47" i="11" s="1"/>
  <c r="D47" i="11"/>
  <c r="K46" i="11"/>
  <c r="L46" i="11" s="1"/>
  <c r="J46" i="11"/>
  <c r="I46" i="11"/>
  <c r="H46" i="11"/>
  <c r="D46" i="11"/>
  <c r="J45" i="11"/>
  <c r="I45" i="11"/>
  <c r="H45" i="11"/>
  <c r="K45" i="11" s="1"/>
  <c r="L45" i="11" s="1"/>
  <c r="D45" i="11"/>
  <c r="K44" i="11"/>
  <c r="L44" i="11" s="1"/>
  <c r="J44" i="11"/>
  <c r="I44" i="11"/>
  <c r="H44" i="11"/>
  <c r="D44" i="11"/>
  <c r="K43" i="11"/>
  <c r="L43" i="11" s="1"/>
  <c r="J43" i="11"/>
  <c r="I43" i="11"/>
  <c r="H43" i="11"/>
  <c r="D43" i="11"/>
  <c r="K42" i="11"/>
  <c r="L42" i="11" s="1"/>
  <c r="J42" i="11"/>
  <c r="I42" i="11"/>
  <c r="H42" i="11"/>
  <c r="J41" i="11"/>
  <c r="I41" i="11"/>
  <c r="H41" i="11"/>
  <c r="K41" i="11" s="1"/>
  <c r="L41" i="11" s="1"/>
  <c r="J40" i="11"/>
  <c r="I40" i="11"/>
  <c r="H40" i="11"/>
  <c r="K40" i="11" s="1"/>
  <c r="L40" i="11" s="1"/>
  <c r="D40" i="11"/>
  <c r="K39" i="11"/>
  <c r="L39" i="11" s="1"/>
  <c r="J39" i="11"/>
  <c r="I39" i="11"/>
  <c r="H39" i="11"/>
  <c r="D39" i="11"/>
  <c r="J38" i="11"/>
  <c r="I38" i="11"/>
  <c r="H38" i="11"/>
  <c r="K38" i="11" s="1"/>
  <c r="L38" i="11" s="1"/>
  <c r="D38" i="11"/>
  <c r="J37" i="11"/>
  <c r="I37" i="11"/>
  <c r="H37" i="11"/>
  <c r="K37" i="11" s="1"/>
  <c r="L37" i="11" s="1"/>
  <c r="D37" i="11"/>
  <c r="J36" i="11"/>
  <c r="I36" i="11"/>
  <c r="H36" i="11"/>
  <c r="K36" i="11" s="1"/>
  <c r="L36" i="11" s="1"/>
  <c r="D36" i="11"/>
  <c r="D35" i="11"/>
  <c r="J34" i="11"/>
  <c r="I34" i="11"/>
  <c r="H34" i="11"/>
  <c r="K34" i="11" s="1"/>
  <c r="L34" i="11" s="1"/>
  <c r="D34" i="11"/>
  <c r="K33" i="11"/>
  <c r="L33" i="11" s="1"/>
  <c r="J33" i="11"/>
  <c r="I33" i="11"/>
  <c r="H33" i="11"/>
  <c r="D33" i="11"/>
  <c r="K32" i="11"/>
  <c r="L32" i="11" s="1"/>
  <c r="J32" i="11"/>
  <c r="I32" i="11"/>
  <c r="H32" i="11"/>
  <c r="D32" i="11"/>
  <c r="K31" i="11"/>
  <c r="L31" i="11" s="1"/>
  <c r="J31" i="11"/>
  <c r="I31" i="11"/>
  <c r="H31" i="11"/>
  <c r="D31" i="11"/>
  <c r="K29" i="11"/>
  <c r="L29" i="11" s="1"/>
  <c r="J29" i="11"/>
  <c r="I29" i="11"/>
  <c r="H29" i="11"/>
  <c r="D29" i="11"/>
  <c r="H28" i="11"/>
  <c r="D28" i="11"/>
  <c r="K27" i="11"/>
  <c r="L27" i="11" s="1"/>
  <c r="J27" i="11"/>
  <c r="I27" i="11"/>
  <c r="H27" i="11"/>
  <c r="D27" i="11"/>
  <c r="H26" i="11"/>
  <c r="D26" i="11"/>
  <c r="J25" i="11"/>
  <c r="H25" i="11"/>
  <c r="K25" i="11" s="1"/>
  <c r="F25" i="11"/>
  <c r="I25" i="11" s="1"/>
  <c r="D25" i="11"/>
  <c r="H24" i="11"/>
  <c r="D24" i="11"/>
  <c r="D23" i="11"/>
  <c r="I22" i="11"/>
  <c r="D22" i="11"/>
  <c r="I21" i="11"/>
  <c r="D21" i="11"/>
  <c r="K20" i="11"/>
  <c r="L20" i="11" s="1"/>
  <c r="J20" i="11"/>
  <c r="I20" i="11"/>
  <c r="H20" i="11"/>
  <c r="D20" i="11"/>
  <c r="J19" i="11"/>
  <c r="I19" i="11"/>
  <c r="H19" i="11"/>
  <c r="K19" i="11" s="1"/>
  <c r="L19" i="11" s="1"/>
  <c r="D19" i="11"/>
  <c r="L78" i="11" l="1"/>
  <c r="L25" i="11"/>
  <c r="L79" i="11"/>
  <c r="L22" i="11"/>
  <c r="L125" i="11"/>
  <c r="L147" i="11"/>
  <c r="L66" i="11"/>
  <c r="L84" i="11"/>
  <c r="L127" i="11"/>
  <c r="L115" i="11"/>
  <c r="L118" i="11"/>
  <c r="L124" i="11"/>
  <c r="L232" i="11"/>
  <c r="L128" i="11"/>
  <c r="L149" i="15"/>
  <c r="G85" i="11" s="1"/>
  <c r="H85" i="11" s="1"/>
  <c r="K85" i="11" s="1"/>
  <c r="L85" i="11" s="1"/>
  <c r="J22" i="11"/>
  <c r="J21" i="11"/>
  <c r="L21" i="11"/>
  <c r="L177" i="15"/>
  <c r="L122" i="15"/>
  <c r="L238" i="15"/>
  <c r="L184" i="15"/>
  <c r="L28" i="15"/>
  <c r="L220" i="15" l="1"/>
  <c r="J85" i="11"/>
  <c r="L193" i="15"/>
  <c r="L190" i="15" s="1"/>
  <c r="L187" i="15" s="1"/>
  <c r="G120" i="11"/>
  <c r="J358" i="11" l="1"/>
  <c r="J126" i="11"/>
  <c r="H126" i="11"/>
  <c r="K126" i="11" s="1"/>
  <c r="L126" i="11" s="1"/>
  <c r="J120" i="11"/>
  <c r="H120" i="11"/>
  <c r="K120" i="11" s="1"/>
  <c r="I13" i="11" l="1"/>
  <c r="L120" i="11"/>
  <c r="K358" i="11"/>
  <c r="L358" i="11" l="1"/>
  <c r="K364" i="16"/>
</calcChain>
</file>

<file path=xl/sharedStrings.xml><?xml version="1.0" encoding="utf-8"?>
<sst xmlns="http://schemas.openxmlformats.org/spreadsheetml/2006/main" count="2273" uniqueCount="756">
  <si>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</si>
  <si>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</si>
  <si>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</si>
  <si>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</si>
  <si>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</si>
  <si>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</si>
  <si>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</si>
  <si>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</si>
  <si>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</si>
  <si>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</si>
  <si>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</si>
  <si>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</si>
  <si>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</si>
  <si>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</si>
  <si>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</si>
  <si>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</si>
  <si>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</si>
  <si>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</si>
  <si>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</si>
  <si>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</si>
  <si>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</si>
  <si>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</si>
  <si>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</si>
  <si>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</si>
  <si>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</si>
  <si>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BM 01 - Boletim de Medição</t>
  </si>
  <si>
    <t>01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</si>
  <si>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</si>
  <si>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</si>
  <si>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</si>
  <si>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</si>
  <si>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</si>
  <si>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</si>
  <si>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</si>
  <si>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</si>
  <si>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</si>
  <si>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</si>
  <si>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</si>
  <si>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</si>
  <si>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</si>
  <si>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TOTAL DESTA MEDIÇÃO - BM 01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</si>
  <si>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</si>
  <si>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</si>
  <si>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</si>
  <si>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</si>
  <si>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</si>
  <si>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</si>
  <si>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</si>
  <si>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</si>
  <si>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</si>
  <si>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</si>
  <si>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</si>
  <si>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</si>
  <si>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</si>
  <si>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</si>
  <si>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</si>
  <si>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</si>
  <si>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</si>
  <si>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</si>
  <si>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</si>
  <si>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</si>
  <si>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</si>
  <si>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</si>
  <si>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</si>
  <si>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</si>
  <si>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</si>
  <si>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</si>
  <si>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</si>
  <si>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</si>
  <si>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</si>
  <si>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</si>
  <si>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</si>
  <si>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</si>
  <si>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</si>
  <si>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</si>
  <si>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</si>
  <si>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</si>
  <si>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</si>
  <si>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</si>
  <si>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</si>
  <si>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</si>
  <si>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</si>
  <si>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</si>
  <si>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</si>
  <si>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</si>
  <si>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</si>
  <si>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</si>
  <si>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</si>
  <si>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</si>
  <si>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</si>
  <si>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</si>
  <si>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</si>
  <si>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</si>
  <si>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</si>
  <si>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</si>
  <si>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</si>
  <si>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</si>
  <si>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</si>
  <si>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</si>
  <si>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</si>
  <si>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</si>
  <si>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</si>
  <si>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</si>
  <si>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</si>
  <si>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</si>
  <si>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</si>
  <si>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</si>
  <si>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</si>
  <si>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</si>
  <si>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</si>
  <si>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</si>
  <si>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</si>
  <si>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</si>
  <si>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</si>
  <si>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</si>
  <si>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</si>
  <si>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</si>
  <si>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</si>
  <si>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</si>
  <si>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</si>
  <si>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</si>
  <si>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</si>
  <si>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</si>
  <si>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</si>
  <si>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</si>
  <si>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</si>
  <si>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</si>
  <si>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</si>
  <si>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</si>
  <si>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</si>
  <si>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</si>
  <si>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</si>
  <si>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</si>
  <si>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</si>
  <si>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</si>
  <si>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</si>
  <si>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</si>
  <si>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</si>
  <si>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</si>
  <si>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</si>
  <si>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</si>
  <si>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</si>
  <si>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</si>
  <si>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</si>
  <si>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</si>
  <si>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</si>
  <si>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</si>
  <si>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</si>
  <si>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</si>
  <si>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</si>
  <si>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</si>
  <si>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</si>
  <si>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</si>
  <si>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</si>
  <si>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</si>
  <si>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</si>
  <si>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</si>
  <si>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</si>
  <si>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</si>
  <si>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</si>
  <si>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</si>
  <si>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</si>
  <si>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</si>
  <si>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</si>
  <si>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</si>
  <si>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</si>
  <si>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</si>
  <si>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</si>
  <si>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</si>
  <si>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</si>
  <si>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</si>
  <si>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</si>
  <si>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</si>
  <si>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</si>
  <si>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</si>
  <si>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</si>
  <si>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</si>
  <si>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</si>
  <si>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</si>
  <si>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</si>
  <si>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</si>
  <si>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</si>
  <si>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</si>
  <si>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</si>
  <si>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</si>
  <si>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</si>
  <si>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</si>
  <si>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</si>
  <si>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</si>
  <si>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</si>
  <si>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</si>
  <si>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</si>
  <si>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</si>
  <si>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</si>
  <si>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</si>
  <si>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</si>
  <si>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</si>
  <si>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</si>
  <si>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</si>
  <si>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</si>
  <si>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</si>
  <si>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</si>
  <si>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</si>
  <si>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</si>
  <si>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</si>
  <si>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</si>
  <si>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</si>
  <si>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</si>
  <si>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</si>
  <si>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</si>
  <si>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</si>
  <si>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</si>
  <si>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</si>
  <si>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</si>
  <si>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</si>
  <si>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</si>
  <si>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</si>
  <si>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</si>
  <si>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</si>
  <si>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</si>
  <si>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</si>
  <si>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</si>
  <si>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</si>
  <si>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</si>
  <si>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</si>
  <si>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</si>
  <si>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</si>
  <si>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</si>
  <si>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</si>
  <si>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</si>
  <si>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</si>
  <si>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</si>
  <si>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</si>
  <si>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</si>
  <si>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</si>
  <si>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</si>
  <si>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</si>
  <si>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</si>
  <si>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CABO DE COBRE ISOLADO PVC 450/750V 2,5MM2 RESISTENTE A CHAMA -
FORNECIMENTO E INSTALACAO</t>
  </si>
  <si>
    <t>CABO DE COBRE ISOLADO PVC 450/750V 4MM2 RESISTENTE A CHAMA -
FORNECIMENTO E INSTALACAO</t>
  </si>
  <si>
    <t>CABO DE COBRE ISOLADO PVC 450/750V 6MM2 RESISTENTE A CHAMA -
FORNECIMENTO E INSTALACAO</t>
  </si>
  <si>
    <t>CABO DE COBRE ISOLADO PVC 450/750V 10MM2 RESISTENTE A CHAMA -
FORNECIMENTO E INSTALACAO</t>
  </si>
  <si>
    <t>CABO DE COBRE ISOLADO PVC 450/750V 25MM2 RESISTENTE A CHAMA -
FORNECIMENTO E INSTALACAO</t>
  </si>
  <si>
    <t>CABO DE COBRE ISOLADO PVC 450/750V 35MM2 RESISTENTE A CHAMA -
FORNECIMENTO E INSTALACAO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</si>
  <si>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</si>
  <si>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</si>
  <si>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</si>
  <si>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</si>
  <si>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</si>
  <si>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</si>
  <si>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</si>
  <si>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</si>
  <si>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</si>
  <si>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</si>
  <si>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</si>
  <si>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</si>
  <si>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</si>
  <si>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</si>
  <si>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</si>
  <si>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</si>
  <si>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</si>
  <si>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</si>
  <si>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</si>
  <si>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</si>
  <si>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</si>
  <si>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</si>
  <si>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</si>
  <si>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</si>
  <si>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</si>
  <si>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</si>
  <si>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</si>
  <si>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</si>
  <si>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</si>
  <si>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</si>
  <si>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</si>
  <si>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</si>
  <si>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</si>
  <si>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</si>
  <si>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</si>
  <si>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</si>
  <si>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</si>
  <si>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</si>
  <si>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</si>
  <si>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</si>
  <si>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</si>
  <si>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</si>
  <si>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</si>
  <si>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</si>
  <si>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</si>
  <si>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</si>
  <si>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</si>
  <si>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</si>
  <si>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</si>
  <si>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</si>
  <si>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</si>
  <si>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</si>
  <si>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</si>
  <si>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</si>
  <si>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</si>
  <si>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</si>
  <si>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</si>
  <si>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</si>
  <si>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</si>
  <si>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</si>
  <si>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</si>
  <si>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</si>
  <si>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</si>
  <si>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</si>
  <si>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</si>
  <si>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</si>
  <si>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</si>
  <si>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</si>
  <si>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</si>
  <si>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</si>
  <si>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</si>
  <si>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</si>
  <si>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</si>
  <si>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</si>
  <si>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</si>
  <si>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</si>
  <si>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</si>
  <si>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</si>
  <si>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</si>
  <si>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</si>
  <si>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</si>
  <si>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</si>
  <si>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</si>
  <si>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</si>
  <si>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</si>
  <si>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</si>
  <si>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</si>
  <si>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</si>
  <si>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</si>
  <si>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</si>
  <si>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</si>
  <si>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</si>
  <si>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</si>
  <si>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</si>
  <si>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</si>
  <si>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</si>
  <si>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</si>
  <si>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</si>
  <si>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</si>
  <si>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</si>
  <si>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</si>
  <si>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</si>
  <si>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</si>
  <si>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</si>
  <si>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</si>
  <si>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</si>
  <si>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</si>
  <si>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</si>
  <si>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</si>
  <si>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</si>
  <si>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</si>
  <si>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</si>
  <si>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</si>
  <si>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</si>
  <si>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</si>
  <si>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</si>
  <si>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</si>
  <si>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</si>
  <si>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</si>
  <si>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</si>
  <si>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</si>
  <si>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</si>
  <si>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</si>
  <si>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</si>
  <si>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</si>
  <si>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</si>
  <si>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</si>
  <si>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</si>
  <si>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</si>
  <si>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</si>
  <si>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</si>
  <si>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</si>
  <si>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</si>
  <si>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</si>
  <si>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</si>
  <si>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</si>
  <si>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</si>
  <si>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</si>
  <si>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</si>
  <si>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</si>
  <si>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</si>
  <si>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</si>
  <si>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</si>
  <si>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</si>
  <si>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</si>
  <si>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</si>
  <si>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</si>
  <si>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</si>
  <si>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</si>
  <si>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</si>
  <si>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</si>
  <si>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</si>
  <si>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</si>
  <si>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</si>
  <si>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</si>
  <si>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</si>
  <si>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</si>
  <si>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</si>
  <si>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</si>
  <si>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</si>
  <si>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</si>
  <si>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</si>
  <si>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</si>
  <si>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</si>
  <si>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</si>
  <si>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</si>
  <si>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</si>
  <si>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</si>
  <si>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</si>
  <si>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</si>
  <si>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</si>
  <si>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</si>
  <si>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</si>
  <si>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</si>
  <si>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</si>
  <si>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</si>
  <si>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</si>
  <si>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</si>
  <si>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</si>
  <si>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</si>
  <si>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</si>
  <si>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</si>
  <si>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</si>
  <si>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</si>
  <si>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</si>
  <si>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</si>
  <si>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</si>
  <si>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</si>
  <si>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</si>
  <si>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</si>
  <si>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</si>
  <si>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</si>
  <si>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</si>
  <si>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</si>
  <si>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</si>
  <si>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</si>
  <si>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</si>
  <si>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</si>
  <si>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</si>
  <si>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</si>
  <si>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</si>
  <si>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</si>
  <si>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</si>
  <si>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</si>
  <si>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</si>
  <si>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</si>
  <si>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</si>
  <si>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</si>
  <si>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</si>
  <si>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</si>
  <si>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</si>
  <si>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</si>
  <si>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</si>
  <si>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</si>
  <si>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</si>
  <si>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</si>
  <si>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</si>
  <si>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</si>
  <si>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</si>
  <si>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</si>
  <si>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</si>
  <si>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</si>
  <si>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</si>
  <si>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</si>
  <si>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</si>
  <si>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</si>
  <si>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</si>
  <si>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</si>
  <si>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</si>
  <si>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</si>
  <si>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</si>
  <si>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</si>
  <si>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</si>
  <si>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</si>
  <si>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</si>
  <si>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</si>
  <si>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</si>
  <si>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</si>
  <si>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</si>
  <si>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</si>
  <si>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</si>
  <si>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</si>
  <si>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</si>
  <si>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</si>
  <si>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</si>
  <si>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</si>
  <si>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</si>
  <si>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</si>
  <si>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</si>
  <si>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</si>
  <si>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</si>
  <si>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</si>
  <si>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</si>
  <si>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</si>
  <si>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</si>
  <si>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</si>
  <si>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</si>
  <si>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</si>
  <si>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</si>
  <si>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</si>
  <si>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</si>
  <si>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</si>
  <si>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</si>
  <si>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</si>
  <si>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</si>
  <si>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</si>
  <si>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</si>
  <si>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</si>
  <si>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</si>
  <si>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</si>
  <si>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</si>
  <si>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</si>
  <si>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</si>
  <si>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</si>
  <si>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</si>
  <si>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</si>
  <si>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</si>
  <si>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</si>
  <si>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</si>
  <si>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</si>
  <si>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</si>
  <si>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</si>
  <si>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</si>
  <si>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</si>
  <si>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</si>
  <si>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</si>
  <si>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</si>
  <si>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</si>
  <si>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</si>
  <si>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</si>
  <si>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</si>
  <si>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</si>
  <si>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</si>
  <si>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</si>
  <si>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</si>
  <si>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</si>
  <si>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</si>
  <si>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</si>
  <si>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</si>
  <si>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</si>
  <si>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</si>
  <si>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</si>
  <si>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</si>
  <si>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</si>
  <si>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</si>
  <si>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</si>
  <si>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</si>
  <si>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</si>
  <si>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</si>
  <si>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</si>
  <si>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</si>
  <si>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</si>
  <si>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</si>
  <si>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</si>
  <si>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</si>
  <si>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</si>
  <si>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</si>
  <si>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</si>
  <si>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</si>
  <si>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</si>
  <si>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</si>
  <si>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</si>
  <si>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</si>
  <si>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</si>
  <si>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</si>
  <si>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</si>
  <si>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</si>
  <si>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</si>
  <si>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</si>
  <si>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</si>
  <si>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</si>
  <si>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</si>
  <si>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</si>
  <si>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</si>
  <si>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</si>
  <si>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</si>
  <si>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</si>
  <si>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</si>
  <si>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</si>
  <si>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</si>
  <si>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</si>
  <si>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</si>
  <si>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</si>
  <si>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</si>
  <si>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</si>
  <si>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</si>
  <si>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</si>
  <si>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</si>
  <si>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</si>
  <si>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</si>
  <si>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</si>
  <si>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</si>
  <si>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</si>
  <si>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</si>
  <si>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</si>
  <si>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</si>
  <si>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</si>
  <si>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</si>
  <si>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</si>
  <si>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</si>
  <si>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</si>
  <si>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</si>
  <si>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</si>
  <si>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</si>
  <si>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</si>
  <si>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</si>
  <si>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</si>
  <si>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</si>
  <si>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</si>
  <si>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</si>
  <si>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</si>
  <si>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</si>
  <si>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</si>
  <si>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</si>
  <si>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</si>
  <si>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</si>
  <si>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</si>
  <si>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</si>
  <si>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</si>
  <si>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</si>
  <si>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</si>
  <si>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</si>
  <si>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</si>
  <si>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</si>
  <si>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</si>
  <si>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</si>
  <si>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</si>
  <si>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</si>
  <si>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</si>
  <si>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</si>
  <si>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</si>
  <si>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</si>
  <si>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</si>
  <si>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</si>
  <si>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</si>
  <si>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</si>
  <si>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1.1 PLACA DE OBRA</t>
  </si>
  <si>
    <t>1.2 INSTALAÇÃO PROV ELETRICA</t>
  </si>
  <si>
    <t>TOTAL M2</t>
  </si>
  <si>
    <t>TOTAL UNID</t>
  </si>
  <si>
    <t>1.3 DEMOLIÇÃO DE CONCRETO MANUAL</t>
  </si>
  <si>
    <t>Considerando um diâmetro 3,57m e uma altura de 2,00 m. Utilizando a formule da comprimento do circunferência c^2.pl.r X altura X espessura = 5,60</t>
  </si>
  <si>
    <t>1.4 DEMOLIÇÃO DE LAJES</t>
  </si>
  <si>
    <t>Considerando a demolição da laje do bloco esquerdo (Pré-escola. creche III, banheiro, multiuso, leitura, lab. De Informática e rack). Largura=10,95m C=34,95m. Área = 382,70 m2</t>
  </si>
  <si>
    <t>4.30 REMOÇÃO DE ESQUADRIA</t>
  </si>
  <si>
    <t>CONFORME PROJETO</t>
  </si>
  <si>
    <t>4.31 PORTÃO EM TELA ARAME</t>
  </si>
  <si>
    <t>4.32 PORTÃO EM TELA ARAME</t>
  </si>
  <si>
    <t>4.33 PORTÃO EM BARRA CHATA</t>
  </si>
  <si>
    <t>4.34 PORTÃO DE FERRO COM REQUADRO</t>
  </si>
  <si>
    <t>4.35 PORTÃO DE FERRO COM REQUADRO</t>
  </si>
  <si>
    <t>5.6 RETIRADA E RECOLOCAÇÃO DE TELHAS</t>
  </si>
  <si>
    <t>5.7 RETIRADA E REASSENTAMENTO DE MADEIRA</t>
  </si>
  <si>
    <t>7.2 CHAPISCO NO TETO</t>
  </si>
  <si>
    <t>7.3 REBOCO NO TETO</t>
  </si>
  <si>
    <t>7.3 REBOCO EM PAREDES</t>
  </si>
  <si>
    <t>7.1 CHAPISCO EM PAREDES</t>
  </si>
  <si>
    <t>8.14 MEIO FIO</t>
  </si>
  <si>
    <t>9.2 EMASSAMENTO DE PAREDES</t>
  </si>
  <si>
    <t>CONFORME PROJETO X 40%</t>
  </si>
  <si>
    <t>INSTALAÇÕES CONFORME PROJETO</t>
  </si>
  <si>
    <t>Nº 534/2022 - 01/08/2022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</si>
  <si>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</si>
  <si>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</si>
  <si>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</si>
  <si>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</si>
  <si>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</si>
  <si>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</si>
  <si>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</si>
  <si>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</si>
  <si>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</si>
  <si>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</si>
  <si>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</si>
  <si>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</si>
  <si>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</si>
  <si>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</si>
  <si>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</si>
  <si>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</si>
  <si>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</si>
  <si>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</si>
  <si>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</si>
  <si>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</si>
  <si>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</si>
  <si>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</si>
  <si>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</si>
  <si>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2.0</t>
  </si>
  <si>
    <t>3.0</t>
  </si>
  <si>
    <t>4.0</t>
  </si>
  <si>
    <t>7.0</t>
  </si>
  <si>
    <t>8.0</t>
  </si>
  <si>
    <t>10.0</t>
  </si>
  <si>
    <t>und</t>
  </si>
  <si>
    <t>01/08/2022 a 26/09/2022</t>
  </si>
  <si>
    <t>SECRETARIA</t>
  </si>
  <si>
    <t>RECEPÇÃO</t>
  </si>
  <si>
    <t>DIRETORIA</t>
  </si>
  <si>
    <t>SALA PROFESSORES</t>
  </si>
  <si>
    <t>ALMOXARIFADO</t>
  </si>
  <si>
    <t>PRÉ-ESCOLA</t>
  </si>
  <si>
    <t>CRECHE III</t>
  </si>
  <si>
    <t>COZINHA</t>
  </si>
  <si>
    <t>VEST.FUNCION</t>
  </si>
  <si>
    <t>LAVANDERIA</t>
  </si>
  <si>
    <t>DESP.SECA</t>
  </si>
  <si>
    <t>DESPENSA</t>
  </si>
  <si>
    <t>CRECHE I</t>
  </si>
  <si>
    <t>CRECHE II</t>
  </si>
  <si>
    <t>EF- 19</t>
  </si>
  <si>
    <t>EF - 24</t>
  </si>
  <si>
    <t>EF-23</t>
  </si>
  <si>
    <t>EF - 14</t>
  </si>
  <si>
    <t>BANHEIRO 01</t>
  </si>
  <si>
    <t>BANHEIRO 02</t>
  </si>
  <si>
    <t>EF- 17</t>
  </si>
  <si>
    <t>RACK</t>
  </si>
  <si>
    <t>EF - 18</t>
  </si>
  <si>
    <t>SALA INFORMÁTICA</t>
  </si>
  <si>
    <t>EF - 26</t>
  </si>
  <si>
    <t>SANITÁRIO I</t>
  </si>
  <si>
    <t>SANITÁRIO II</t>
  </si>
  <si>
    <t>PNE I</t>
  </si>
  <si>
    <t>PNE II</t>
  </si>
  <si>
    <t>EF - 11</t>
  </si>
  <si>
    <t>EF - 12</t>
  </si>
  <si>
    <t>EF - 13</t>
  </si>
  <si>
    <t>LEITURA/MULTIUSO</t>
  </si>
  <si>
    <t>EF - 27</t>
  </si>
  <si>
    <t>muro frontal</t>
  </si>
  <si>
    <t>creche I</t>
  </si>
  <si>
    <t>Laje</t>
  </si>
  <si>
    <t>laje</t>
  </si>
  <si>
    <t>Beiral lado caixa dágua</t>
  </si>
  <si>
    <t>Beiral Creche I</t>
  </si>
  <si>
    <t>Estacionamento</t>
  </si>
  <si>
    <t>Platibanda lado caixa d'água</t>
  </si>
  <si>
    <t>Platibanda creche I lado pátio</t>
  </si>
  <si>
    <t xml:space="preserve">Fechamento empena creche I </t>
  </si>
  <si>
    <t>Correção de rebocos</t>
  </si>
  <si>
    <t>Fechamento de rasgos encanações</t>
  </si>
  <si>
    <t>7.8</t>
  </si>
  <si>
    <t>REBOCO OU EMBOÇO INTERNO, EM ALVENARIAS E ESTRUTURAS DE CONCRETO, COM ARGAMASSA TRAÇO T6 -1:2:10 (CIMENTO / CAL / AREIA), ESPESSURA 2,5 CM</t>
  </si>
  <si>
    <t>Creche I</t>
  </si>
  <si>
    <t>Creche II</t>
  </si>
  <si>
    <t>Lavanderia</t>
  </si>
  <si>
    <t>Copa/nutrição</t>
  </si>
  <si>
    <t>Lactário</t>
  </si>
  <si>
    <t>Cozinha</t>
  </si>
  <si>
    <t>Vest. Masculino</t>
  </si>
  <si>
    <t>Vest. Feminino</t>
  </si>
  <si>
    <t>Comprimento</t>
  </si>
  <si>
    <t>banheiros creche II</t>
  </si>
  <si>
    <t>Drenagem solarium Creche I 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</si>
</sst>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2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8"/>
      <name val="Arial"/>
      <family val="1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43" fontId="21" fillId="0" borderId="0" applyFont="0" applyFill="0" applyBorder="0" applyAlignment="0" applyProtection="0"/>
  </cellStyleXfs>
  <cellXfs count="247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4" fontId="8" fillId="0" borderId="1" xfId="1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vertical="distributed" wrapText="1"/>
    </xf>
    <xf numFmtId="0" fontId="3" fillId="0" borderId="0" xfId="2"/>
    <xf numFmtId="0" fontId="11" fillId="4" borderId="0" xfId="2" applyFont="1" applyFill="1"/>
    <xf numFmtId="0" fontId="11" fillId="0" borderId="0" xfId="2" applyFont="1"/>
    <xf numFmtId="0" fontId="3" fillId="4" borderId="0" xfId="2" applyFill="1"/>
    <xf numFmtId="2" fontId="3" fillId="0" borderId="0" xfId="2" applyNumberFormat="1"/>
    <xf numFmtId="0" fontId="3" fillId="0" borderId="0" xfId="2" applyAlignment="1">
      <alignment horizontal="right"/>
    </xf>
    <xf numFmtId="0" fontId="2" fillId="0" borderId="0" xfId="2" applyFont="1" applyAlignment="1">
      <alignment horizontal="right"/>
    </xf>
    <xf numFmtId="4" fontId="5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right" indent="1"/>
    </xf>
    <xf numFmtId="0" fontId="5" fillId="3" borderId="1" xfId="0" applyFont="1" applyFill="1" applyBorder="1" applyAlignment="1">
      <alignment horizontal="center" vertical="center" wrapText="1"/>
    </xf>
    <xf numFmtId="9" fontId="20" fillId="0" borderId="0" xfId="0" applyNumberFormat="1" applyFont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0" fontId="20" fillId="0" borderId="0" xfId="0" applyFont="1" applyAlignment="1">
      <alignment horizontal="justify" vertical="distributed"/>
    </xf>
    <xf numFmtId="10" fontId="20" fillId="0" borderId="0" xfId="0" applyNumberFormat="1" applyFont="1" applyAlignment="1">
      <alignment horizontal="justify" vertical="distributed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top" wrapText="1"/>
    </xf>
    <xf numFmtId="4" fontId="14" fillId="6" borderId="1" xfId="0" applyNumberFormat="1" applyFont="1" applyFill="1" applyBorder="1" applyAlignment="1">
      <alignment horizontal="center" vertical="center" wrapText="1"/>
    </xf>
    <xf numFmtId="4" fontId="14" fillId="6" borderId="1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4" fillId="6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vertical="center" wrapText="1"/>
    </xf>
    <xf numFmtId="0" fontId="3" fillId="0" borderId="0" xfId="2" applyAlignment="1">
      <alignment horizontal="right"/>
    </xf>
    <xf numFmtId="0" fontId="2" fillId="0" borderId="0" xfId="2" applyFont="1" applyAlignment="1">
      <alignment horizontal="right"/>
    </xf>
    <xf numFmtId="2" fontId="3" fillId="0" borderId="0" xfId="2" applyNumberFormat="1" applyAlignment="1">
      <alignment horizontal="center"/>
    </xf>
    <xf numFmtId="2" fontId="3" fillId="0" borderId="0" xfId="2" applyNumberFormat="1" applyAlignment="1">
      <alignment horizontal="right"/>
    </xf>
    <xf numFmtId="0" fontId="11" fillId="0" borderId="0" xfId="2" applyFont="1" applyAlignment="1">
      <alignment horizontal="left" wrapText="1"/>
    </xf>
    <xf numFmtId="0" fontId="1" fillId="0" borderId="0" xfId="2" applyFont="1" applyAlignment="1">
      <alignment horizontal="right"/>
    </xf>
    <xf numFmtId="43" fontId="22" fillId="0" borderId="0" xfId="3" applyFont="1" applyAlignment="1">
      <alignment horizontal="left"/>
    </xf>
    <xf numFmtId="43" fontId="24" fillId="0" borderId="15" xfId="3" applyFont="1" applyBorder="1" applyAlignment="1">
      <alignment vertical="center"/>
    </xf>
    <xf numFmtId="43" fontId="24" fillId="0" borderId="16" xfId="3" applyFont="1" applyBorder="1" applyAlignment="1">
      <alignment vertical="center"/>
    </xf>
    <xf numFmtId="43" fontId="24" fillId="7" borderId="23" xfId="3" applyFont="1" applyFill="1" applyBorder="1" applyAlignment="1">
      <alignment vertical="center"/>
    </xf>
    <xf numFmtId="43" fontId="24" fillId="7" borderId="25" xfId="3" applyFont="1" applyFill="1" applyBorder="1" applyAlignment="1">
      <alignment vertical="center"/>
    </xf>
    <xf numFmtId="43" fontId="22" fillId="0" borderId="20" xfId="3" applyFont="1" applyBorder="1" applyAlignment="1">
      <alignment horizontal="left"/>
    </xf>
    <xf numFmtId="43" fontId="22" fillId="0" borderId="0" xfId="3" applyFont="1" applyBorder="1" applyAlignment="1">
      <alignment horizontal="left"/>
    </xf>
    <xf numFmtId="43" fontId="22" fillId="0" borderId="21" xfId="3" applyFont="1" applyBorder="1" applyAlignment="1">
      <alignment horizontal="left"/>
    </xf>
    <xf numFmtId="43" fontId="25" fillId="0" borderId="0" xfId="3" applyFont="1" applyBorder="1" applyAlignment="1" applyProtection="1">
      <alignment horizontal="left" vertical="center" wrapText="1"/>
    </xf>
    <xf numFmtId="43" fontId="25" fillId="0" borderId="37" xfId="3" applyFont="1" applyFill="1" applyBorder="1" applyAlignment="1">
      <alignment horizontal="center" vertical="center"/>
    </xf>
    <xf numFmtId="43" fontId="25" fillId="0" borderId="20" xfId="3" applyFont="1" applyFill="1" applyBorder="1" applyAlignment="1">
      <alignment vertical="center"/>
    </xf>
    <xf numFmtId="43" fontId="25" fillId="0" borderId="0" xfId="3" applyFont="1" applyFill="1" applyBorder="1" applyAlignment="1">
      <alignment vertical="center"/>
    </xf>
    <xf numFmtId="43" fontId="25" fillId="0" borderId="21" xfId="3" applyFont="1" applyFill="1" applyBorder="1" applyAlignment="1">
      <alignment vertical="center"/>
    </xf>
    <xf numFmtId="43" fontId="25" fillId="5" borderId="39" xfId="3" applyFont="1" applyFill="1" applyBorder="1" applyAlignment="1">
      <alignment horizontal="center" vertical="center"/>
    </xf>
    <xf numFmtId="43" fontId="25" fillId="5" borderId="18" xfId="3" applyFont="1" applyFill="1" applyBorder="1" applyAlignment="1">
      <alignment vertical="center"/>
    </xf>
    <xf numFmtId="43" fontId="25" fillId="5" borderId="19" xfId="3" applyFont="1" applyFill="1" applyBorder="1" applyAlignment="1">
      <alignment vertical="center"/>
    </xf>
    <xf numFmtId="43" fontId="19" fillId="0" borderId="20" xfId="3" applyFont="1" applyFill="1" applyBorder="1" applyAlignment="1">
      <alignment vertical="center"/>
    </xf>
    <xf numFmtId="43" fontId="19" fillId="0" borderId="0" xfId="3" applyFont="1" applyFill="1" applyBorder="1" applyAlignment="1">
      <alignment vertical="center"/>
    </xf>
    <xf numFmtId="43" fontId="19" fillId="0" borderId="21" xfId="3" applyFont="1" applyFill="1" applyBorder="1" applyAlignment="1">
      <alignment vertical="center"/>
    </xf>
    <xf numFmtId="43" fontId="19" fillId="8" borderId="40" xfId="3" applyFont="1" applyFill="1" applyBorder="1" applyAlignment="1">
      <alignment horizontal="center" vertical="center"/>
    </xf>
    <xf numFmtId="43" fontId="19" fillId="8" borderId="41" xfId="3" applyFont="1" applyFill="1" applyBorder="1" applyAlignment="1">
      <alignment vertical="center"/>
    </xf>
    <xf numFmtId="43" fontId="19" fillId="8" borderId="42" xfId="3" applyFont="1" applyFill="1" applyBorder="1" applyAlignment="1">
      <alignment vertical="center"/>
    </xf>
    <xf numFmtId="43" fontId="25" fillId="8" borderId="41" xfId="3" applyFont="1" applyFill="1" applyBorder="1" applyAlignment="1">
      <alignment horizontal="center" vertical="center"/>
    </xf>
    <xf numFmtId="43" fontId="25" fillId="8" borderId="43" xfId="3" applyFont="1" applyFill="1" applyBorder="1" applyAlignment="1">
      <alignment horizontal="center" vertical="center"/>
    </xf>
    <xf numFmtId="43" fontId="19" fillId="0" borderId="0" xfId="3" applyFont="1" applyFill="1" applyAlignment="1">
      <alignment horizontal="left"/>
    </xf>
    <xf numFmtId="43" fontId="19" fillId="0" borderId="40" xfId="3" applyFont="1" applyFill="1" applyBorder="1" applyAlignment="1">
      <alignment horizontal="center" vertical="center"/>
    </xf>
    <xf numFmtId="43" fontId="19" fillId="0" borderId="41" xfId="3" applyFont="1" applyFill="1" applyBorder="1" applyAlignment="1">
      <alignment horizontal="center" vertical="center"/>
    </xf>
    <xf numFmtId="165" fontId="19" fillId="0" borderId="41" xfId="3" applyNumberFormat="1" applyFont="1" applyFill="1" applyBorder="1" applyAlignment="1">
      <alignment horizontal="center" vertical="center"/>
    </xf>
    <xf numFmtId="43" fontId="19" fillId="0" borderId="43" xfId="3" applyFont="1" applyFill="1" applyBorder="1" applyAlignment="1">
      <alignment horizontal="center" vertical="center"/>
    </xf>
    <xf numFmtId="43" fontId="19" fillId="0" borderId="20" xfId="3" applyFont="1" applyFill="1" applyBorder="1" applyAlignment="1">
      <alignment horizontal="center" vertical="center"/>
    </xf>
    <xf numFmtId="43" fontId="19" fillId="0" borderId="21" xfId="3" applyFont="1" applyFill="1" applyBorder="1" applyAlignment="1">
      <alignment horizontal="center" vertical="center"/>
    </xf>
    <xf numFmtId="49" fontId="19" fillId="0" borderId="0" xfId="3" applyNumberFormat="1" applyFont="1" applyFill="1" applyBorder="1" applyAlignment="1">
      <alignment horizontal="left" vertical="center" indent="1"/>
    </xf>
    <xf numFmtId="0" fontId="19" fillId="0" borderId="0" xfId="3" applyNumberFormat="1" applyFont="1" applyFill="1" applyBorder="1" applyAlignment="1">
      <alignment horizontal="center" vertical="center"/>
    </xf>
    <xf numFmtId="165" fontId="19" fillId="0" borderId="0" xfId="3" applyNumberFormat="1" applyFont="1" applyFill="1" applyBorder="1" applyAlignment="1">
      <alignment horizontal="center" vertical="center"/>
    </xf>
    <xf numFmtId="43" fontId="19" fillId="0" borderId="0" xfId="3" applyFont="1" applyFill="1" applyBorder="1" applyAlignment="1">
      <alignment horizontal="center" vertical="center"/>
    </xf>
    <xf numFmtId="43" fontId="25" fillId="0" borderId="0" xfId="3" applyFont="1" applyFill="1" applyBorder="1" applyAlignment="1">
      <alignment horizontal="center" vertical="center"/>
    </xf>
    <xf numFmtId="43" fontId="19" fillId="8" borderId="44" xfId="3" applyFont="1" applyFill="1" applyBorder="1" applyAlignment="1">
      <alignment vertical="center"/>
    </xf>
    <xf numFmtId="0" fontId="19" fillId="0" borderId="0" xfId="3" applyNumberFormat="1" applyFont="1" applyFill="1" applyBorder="1" applyAlignment="1">
      <alignment horizontal="left" vertical="center" wrapText="1"/>
    </xf>
    <xf numFmtId="0" fontId="19" fillId="0" borderId="41" xfId="3" applyNumberFormat="1" applyFont="1" applyFill="1" applyBorder="1" applyAlignment="1">
      <alignment horizontal="left" vertical="center" wrapText="1"/>
    </xf>
    <xf numFmtId="0" fontId="26" fillId="0" borderId="44" xfId="3" applyNumberFormat="1" applyFont="1" applyFill="1" applyBorder="1" applyAlignment="1">
      <alignment horizontal="center" vertical="center" wrapText="1"/>
    </xf>
    <xf numFmtId="0" fontId="19" fillId="0" borderId="41" xfId="3" applyNumberFormat="1" applyFont="1" applyFill="1" applyBorder="1" applyAlignment="1">
      <alignment horizontal="center" vertical="center" wrapText="1"/>
    </xf>
    <xf numFmtId="0" fontId="19" fillId="0" borderId="44" xfId="3" applyNumberFormat="1" applyFont="1" applyFill="1" applyBorder="1" applyAlignment="1">
      <alignment horizontal="center" vertical="center" wrapText="1"/>
    </xf>
    <xf numFmtId="43" fontId="19" fillId="0" borderId="45" xfId="3" applyFont="1" applyFill="1" applyBorder="1" applyAlignment="1">
      <alignment horizontal="center" vertical="center"/>
    </xf>
    <xf numFmtId="43" fontId="25" fillId="0" borderId="41" xfId="3" applyFont="1" applyFill="1" applyBorder="1" applyAlignment="1">
      <alignment horizontal="center" vertical="center"/>
    </xf>
    <xf numFmtId="43" fontId="25" fillId="0" borderId="43" xfId="3" applyFont="1" applyFill="1" applyBorder="1" applyAlignment="1">
      <alignment horizontal="center" vertical="center"/>
    </xf>
    <xf numFmtId="43" fontId="25" fillId="0" borderId="40" xfId="3" applyFont="1" applyFill="1" applyBorder="1" applyAlignment="1">
      <alignment horizontal="center" vertical="center"/>
    </xf>
    <xf numFmtId="43" fontId="25" fillId="0" borderId="41" xfId="3" applyFont="1" applyFill="1" applyBorder="1" applyAlignment="1">
      <alignment vertical="center"/>
    </xf>
    <xf numFmtId="43" fontId="25" fillId="0" borderId="42" xfId="3" applyFont="1" applyFill="1" applyBorder="1" applyAlignment="1">
      <alignment vertical="center"/>
    </xf>
    <xf numFmtId="43" fontId="25" fillId="0" borderId="20" xfId="3" applyFont="1" applyFill="1" applyBorder="1" applyAlignment="1">
      <alignment horizontal="center" vertical="center"/>
    </xf>
    <xf numFmtId="0" fontId="19" fillId="0" borderId="42" xfId="3" applyNumberFormat="1" applyFont="1" applyFill="1" applyBorder="1" applyAlignment="1">
      <alignment horizontal="center" vertical="center" wrapText="1"/>
    </xf>
    <xf numFmtId="43" fontId="19" fillId="0" borderId="42" xfId="3" applyFont="1" applyFill="1" applyBorder="1" applyAlignment="1">
      <alignment horizontal="center" vertical="center"/>
    </xf>
    <xf numFmtId="165" fontId="19" fillId="0" borderId="42" xfId="3" applyNumberFormat="1" applyFont="1" applyFill="1" applyBorder="1" applyAlignment="1">
      <alignment horizontal="center" vertical="center"/>
    </xf>
    <xf numFmtId="43" fontId="25" fillId="0" borderId="21" xfId="3" applyFont="1" applyFill="1" applyBorder="1" applyAlignment="1">
      <alignment horizontal="center" vertical="center"/>
    </xf>
    <xf numFmtId="0" fontId="19" fillId="0" borderId="41" xfId="3" applyNumberFormat="1" applyFont="1" applyFill="1" applyBorder="1" applyAlignment="1">
      <alignment horizontal="left" vertical="center" wrapText="1"/>
    </xf>
    <xf numFmtId="0" fontId="19" fillId="0" borderId="44" xfId="3" applyNumberFormat="1" applyFont="1" applyFill="1" applyBorder="1" applyAlignment="1">
      <alignment horizontal="left" vertical="center" wrapText="1"/>
    </xf>
    <xf numFmtId="0" fontId="19" fillId="0" borderId="41" xfId="3" applyNumberFormat="1" applyFont="1" applyFill="1" applyBorder="1" applyAlignment="1">
      <alignment horizontal="left" vertical="center" wrapText="1"/>
    </xf>
    <xf numFmtId="0" fontId="19" fillId="0" borderId="44" xfId="3" applyNumberFormat="1" applyFont="1" applyFill="1" applyBorder="1" applyAlignment="1">
      <alignment horizontal="left" vertical="center" wrapText="1"/>
    </xf>
    <xf numFmtId="0" fontId="19" fillId="0" borderId="41" xfId="3" applyNumberFormat="1" applyFont="1" applyFill="1" applyBorder="1" applyAlignment="1">
      <alignment horizontal="left" vertical="center" wrapText="1"/>
    </xf>
    <xf numFmtId="0" fontId="19" fillId="0" borderId="44" xfId="3" applyNumberFormat="1" applyFont="1" applyFill="1" applyBorder="1" applyAlignment="1">
      <alignment horizontal="left" vertical="center" wrapText="1"/>
    </xf>
    <xf numFmtId="0" fontId="19" fillId="0" borderId="41" xfId="3" applyNumberFormat="1" applyFont="1" applyFill="1" applyBorder="1" applyAlignment="1">
      <alignment horizontal="center" vertical="center" wrapText="1"/>
    </xf>
    <xf numFmtId="0" fontId="26" fillId="0" borderId="0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43" fontId="8" fillId="2" borderId="1" xfId="0" applyNumberFormat="1" applyFont="1" applyFill="1" applyBorder="1" applyAlignment="1">
      <alignment vertical="distributed" wrapText="1"/>
    </xf>
    <xf numFmtId="164" fontId="7" fillId="0" borderId="9" xfId="0" applyNumberFormat="1" applyFont="1" applyBorder="1" applyAlignment="1">
      <alignment horizontal="center" vertical="distributed"/>
    </xf>
    <xf numFmtId="164" fontId="7" fillId="0" borderId="10" xfId="0" applyNumberFormat="1" applyFont="1" applyBorder="1" applyAlignment="1">
      <alignment horizontal="center" vertical="distributed"/>
    </xf>
    <xf numFmtId="164" fontId="7" fillId="0" borderId="12" xfId="0" applyNumberFormat="1" applyFont="1" applyBorder="1" applyAlignment="1">
      <alignment horizontal="center" vertical="distributed"/>
    </xf>
    <xf numFmtId="164" fontId="7" fillId="0" borderId="6" xfId="0" applyNumberFormat="1" applyFont="1" applyBorder="1" applyAlignment="1">
      <alignment horizontal="center" vertical="distributed"/>
    </xf>
    <xf numFmtId="164" fontId="7" fillId="0" borderId="8" xfId="0" applyNumberFormat="1" applyFont="1" applyBorder="1" applyAlignment="1">
      <alignment horizontal="center" vertical="distributed"/>
    </xf>
    <xf numFmtId="164" fontId="7" fillId="0" borderId="13" xfId="0" applyNumberFormat="1" applyFont="1" applyBorder="1" applyAlignment="1">
      <alignment horizontal="center" vertical="distributed"/>
    </xf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4" fontId="13" fillId="3" borderId="1" xfId="0" applyNumberFormat="1" applyFont="1" applyFill="1" applyBorder="1" applyAlignment="1">
      <alignment horizontal="left" vertical="distributed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14" fontId="7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64" fontId="13" fillId="0" borderId="1" xfId="0" applyNumberFormat="1" applyFont="1" applyBorder="1" applyAlignment="1">
      <alignment horizontal="left" vertical="distributed"/>
    </xf>
    <xf numFmtId="0" fontId="7" fillId="3" borderId="1" xfId="0" applyFont="1" applyFill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left" vertical="distributed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center" vertical="distributed"/>
    </xf>
    <xf numFmtId="0" fontId="7" fillId="0" borderId="10" xfId="0" applyFont="1" applyBorder="1" applyAlignment="1">
      <alignment horizontal="center" vertical="distributed"/>
    </xf>
    <xf numFmtId="0" fontId="7" fillId="0" borderId="12" xfId="0" applyFont="1" applyBorder="1" applyAlignment="1">
      <alignment horizontal="center" vertical="distributed"/>
    </xf>
    <xf numFmtId="0" fontId="7" fillId="0" borderId="6" xfId="0" applyFont="1" applyBorder="1" applyAlignment="1">
      <alignment horizontal="center" vertical="distributed"/>
    </xf>
    <xf numFmtId="0" fontId="7" fillId="0" borderId="8" xfId="0" applyFont="1" applyBorder="1" applyAlignment="1">
      <alignment horizontal="center" vertical="distributed"/>
    </xf>
    <xf numFmtId="0" fontId="7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center" vertical="distributed"/>
    </xf>
    <xf numFmtId="0" fontId="7" fillId="3" borderId="3" xfId="0" applyFont="1" applyFill="1" applyBorder="1" applyAlignment="1">
      <alignment horizontal="center" vertical="distributed"/>
    </xf>
    <xf numFmtId="0" fontId="7" fillId="3" borderId="4" xfId="0" applyFont="1" applyFill="1" applyBorder="1" applyAlignment="1">
      <alignment horizontal="center" vertical="distributed"/>
    </xf>
    <xf numFmtId="0" fontId="11" fillId="0" borderId="0" xfId="2" applyFont="1" applyAlignment="1">
      <alignment horizontal="center"/>
    </xf>
    <xf numFmtId="0" fontId="1" fillId="0" borderId="0" xfId="2" applyFont="1" applyAlignment="1">
      <alignment horizontal="right"/>
    </xf>
    <xf numFmtId="0" fontId="3" fillId="0" borderId="0" xfId="2" applyAlignment="1">
      <alignment horizontal="right"/>
    </xf>
    <xf numFmtId="0" fontId="11" fillId="0" borderId="0" xfId="2" applyFont="1" applyAlignment="1">
      <alignment horizontal="left" wrapText="1"/>
    </xf>
    <xf numFmtId="0" fontId="11" fillId="0" borderId="0" xfId="2" applyFont="1" applyAlignment="1">
      <alignment horizontal="center" wrapText="1"/>
    </xf>
    <xf numFmtId="0" fontId="19" fillId="0" borderId="41" xfId="3" applyNumberFormat="1" applyFont="1" applyFill="1" applyBorder="1" applyAlignment="1">
      <alignment horizontal="left" vertical="center" wrapText="1"/>
    </xf>
    <xf numFmtId="0" fontId="19" fillId="0" borderId="44" xfId="3" applyNumberFormat="1" applyFont="1" applyFill="1" applyBorder="1" applyAlignment="1">
      <alignment horizontal="left" vertical="center" wrapText="1"/>
    </xf>
    <xf numFmtId="0" fontId="26" fillId="0" borderId="41" xfId="3" applyNumberFormat="1" applyFont="1" applyFill="1" applyBorder="1" applyAlignment="1">
      <alignment horizontal="center" vertical="center" wrapText="1"/>
    </xf>
    <xf numFmtId="0" fontId="26" fillId="0" borderId="44" xfId="3" applyNumberFormat="1" applyFont="1" applyFill="1" applyBorder="1" applyAlignment="1">
      <alignment horizontal="center" vertical="center" wrapText="1"/>
    </xf>
    <xf numFmtId="43" fontId="19" fillId="8" borderId="41" xfId="3" applyFont="1" applyFill="1" applyBorder="1" applyAlignment="1">
      <alignment horizontal="left" vertical="center" wrapText="1"/>
    </xf>
    <xf numFmtId="43" fontId="19" fillId="8" borderId="42" xfId="3" applyFont="1" applyFill="1" applyBorder="1" applyAlignment="1">
      <alignment horizontal="left" vertical="center" wrapText="1"/>
    </xf>
    <xf numFmtId="43" fontId="19" fillId="8" borderId="44" xfId="3" applyFont="1" applyFill="1" applyBorder="1" applyAlignment="1">
      <alignment horizontal="left" vertical="center" wrapText="1"/>
    </xf>
    <xf numFmtId="0" fontId="19" fillId="0" borderId="41" xfId="3" applyNumberFormat="1" applyFont="1" applyFill="1" applyBorder="1" applyAlignment="1">
      <alignment horizontal="center" vertical="center" wrapText="1"/>
    </xf>
    <xf numFmtId="0" fontId="19" fillId="0" borderId="44" xfId="3" applyNumberFormat="1" applyFont="1" applyFill="1" applyBorder="1" applyAlignment="1">
      <alignment horizontal="center" vertical="center" wrapText="1"/>
    </xf>
    <xf numFmtId="0" fontId="26" fillId="0" borderId="41" xfId="3" applyNumberFormat="1" applyFont="1" applyFill="1" applyBorder="1" applyAlignment="1">
      <alignment horizontal="left" vertical="center" wrapText="1"/>
    </xf>
    <xf numFmtId="0" fontId="26" fillId="0" borderId="44" xfId="3" applyNumberFormat="1" applyFont="1" applyFill="1" applyBorder="1" applyAlignment="1">
      <alignment horizontal="left" vertical="center" wrapText="1"/>
    </xf>
    <xf numFmtId="43" fontId="25" fillId="0" borderId="33" xfId="3" applyFont="1" applyFill="1" applyBorder="1" applyAlignment="1">
      <alignment horizontal="center" vertical="center"/>
    </xf>
    <xf numFmtId="43" fontId="25" fillId="0" borderId="38" xfId="3" applyFont="1" applyFill="1" applyBorder="1" applyAlignment="1">
      <alignment horizontal="center" vertical="center"/>
    </xf>
    <xf numFmtId="43" fontId="22" fillId="0" borderId="15" xfId="3" applyFont="1" applyBorder="1" applyAlignment="1">
      <alignment horizontal="center"/>
    </xf>
    <xf numFmtId="43" fontId="22" fillId="0" borderId="16" xfId="3" applyFont="1" applyBorder="1" applyAlignment="1">
      <alignment horizontal="center"/>
    </xf>
    <xf numFmtId="43" fontId="22" fillId="0" borderId="20" xfId="3" applyFont="1" applyBorder="1" applyAlignment="1">
      <alignment horizontal="center"/>
    </xf>
    <xf numFmtId="43" fontId="22" fillId="0" borderId="21" xfId="3" applyFont="1" applyBorder="1" applyAlignment="1">
      <alignment horizontal="center"/>
    </xf>
    <xf numFmtId="43" fontId="22" fillId="0" borderId="23" xfId="3" applyFont="1" applyBorder="1" applyAlignment="1">
      <alignment horizontal="center"/>
    </xf>
    <xf numFmtId="43" fontId="22" fillId="0" borderId="25" xfId="3" applyFont="1" applyBorder="1" applyAlignment="1">
      <alignment horizontal="center"/>
    </xf>
    <xf numFmtId="43" fontId="23" fillId="0" borderId="17" xfId="3" applyFont="1" applyBorder="1" applyAlignment="1">
      <alignment horizontal="center" vertical="center" wrapText="1"/>
    </xf>
    <xf numFmtId="43" fontId="23" fillId="0" borderId="18" xfId="3" applyFont="1" applyBorder="1" applyAlignment="1">
      <alignment horizontal="center" vertical="center" wrapText="1"/>
    </xf>
    <xf numFmtId="43" fontId="23" fillId="0" borderId="19" xfId="3" applyFont="1" applyBorder="1" applyAlignment="1">
      <alignment horizontal="center" vertical="center" wrapText="1"/>
    </xf>
    <xf numFmtId="43" fontId="22" fillId="0" borderId="15" xfId="3" applyFont="1" applyBorder="1" applyAlignment="1">
      <alignment horizontal="left"/>
    </xf>
    <xf numFmtId="43" fontId="22" fillId="0" borderId="22" xfId="3" applyFont="1" applyBorder="1" applyAlignment="1">
      <alignment horizontal="left"/>
    </xf>
    <xf numFmtId="43" fontId="22" fillId="0" borderId="16" xfId="3" applyFont="1" applyBorder="1" applyAlignment="1">
      <alignment horizontal="left"/>
    </xf>
    <xf numFmtId="43" fontId="24" fillId="7" borderId="23" xfId="3" applyFont="1" applyFill="1" applyBorder="1" applyAlignment="1">
      <alignment horizontal="left" wrapText="1"/>
    </xf>
    <xf numFmtId="43" fontId="24" fillId="7" borderId="24" xfId="3" applyFont="1" applyFill="1" applyBorder="1" applyAlignment="1">
      <alignment horizontal="left"/>
    </xf>
    <xf numFmtId="43" fontId="24" fillId="7" borderId="25" xfId="3" applyFont="1" applyFill="1" applyBorder="1" applyAlignment="1">
      <alignment horizontal="left"/>
    </xf>
    <xf numFmtId="43" fontId="24" fillId="7" borderId="23" xfId="3" applyFont="1" applyFill="1" applyBorder="1" applyAlignment="1">
      <alignment horizontal="left"/>
    </xf>
    <xf numFmtId="43" fontId="22" fillId="0" borderId="15" xfId="3" applyFont="1" applyBorder="1" applyAlignment="1">
      <alignment horizontal="left" vertical="center"/>
    </xf>
    <xf numFmtId="43" fontId="22" fillId="0" borderId="22" xfId="3" applyFont="1" applyBorder="1" applyAlignment="1">
      <alignment horizontal="left" vertical="center"/>
    </xf>
    <xf numFmtId="43" fontId="22" fillId="0" borderId="16" xfId="3" applyFont="1" applyBorder="1" applyAlignment="1">
      <alignment horizontal="left" vertical="center"/>
    </xf>
    <xf numFmtId="43" fontId="24" fillId="7" borderId="23" xfId="3" applyFont="1" applyFill="1" applyBorder="1" applyAlignment="1">
      <alignment horizontal="left" vertical="top" wrapText="1"/>
    </xf>
    <xf numFmtId="43" fontId="24" fillId="7" borderId="24" xfId="3" applyFont="1" applyFill="1" applyBorder="1" applyAlignment="1">
      <alignment horizontal="left" vertical="top" wrapText="1"/>
    </xf>
    <xf numFmtId="43" fontId="24" fillId="7" borderId="25" xfId="3" applyFont="1" applyFill="1" applyBorder="1" applyAlignment="1">
      <alignment horizontal="left" vertical="top" wrapText="1"/>
    </xf>
    <xf numFmtId="43" fontId="24" fillId="7" borderId="23" xfId="3" applyFont="1" applyFill="1" applyBorder="1" applyAlignment="1">
      <alignment horizontal="left" vertical="center" wrapText="1"/>
    </xf>
    <xf numFmtId="43" fontId="24" fillId="7" borderId="24" xfId="3" applyFont="1" applyFill="1" applyBorder="1" applyAlignment="1">
      <alignment horizontal="left" vertical="center" wrapText="1"/>
    </xf>
    <xf numFmtId="43" fontId="24" fillId="7" borderId="25" xfId="3" applyFont="1" applyFill="1" applyBorder="1" applyAlignment="1">
      <alignment horizontal="left" vertical="center" wrapText="1"/>
    </xf>
    <xf numFmtId="43" fontId="25" fillId="0" borderId="26" xfId="3" applyFont="1" applyFill="1" applyBorder="1" applyAlignment="1">
      <alignment horizontal="center" vertical="center"/>
    </xf>
    <xf numFmtId="43" fontId="25" fillId="0" borderId="34" xfId="3" applyFont="1" applyFill="1" applyBorder="1" applyAlignment="1">
      <alignment horizontal="center" vertical="center"/>
    </xf>
    <xf numFmtId="43" fontId="25" fillId="0" borderId="27" xfId="3" applyFont="1" applyFill="1" applyBorder="1" applyAlignment="1">
      <alignment horizontal="center" vertical="center"/>
    </xf>
    <xf numFmtId="43" fontId="25" fillId="0" borderId="28" xfId="3" applyFont="1" applyFill="1" applyBorder="1" applyAlignment="1">
      <alignment horizontal="center" vertical="center"/>
    </xf>
    <xf numFmtId="43" fontId="25" fillId="0" borderId="35" xfId="3" applyFont="1" applyFill="1" applyBorder="1" applyAlignment="1">
      <alignment horizontal="center" vertical="center"/>
    </xf>
    <xf numFmtId="43" fontId="25" fillId="0" borderId="36" xfId="3" applyFont="1" applyFill="1" applyBorder="1" applyAlignment="1">
      <alignment horizontal="center" vertical="center"/>
    </xf>
    <xf numFmtId="43" fontId="25" fillId="0" borderId="29" xfId="3" applyFont="1" applyFill="1" applyBorder="1" applyAlignment="1">
      <alignment horizontal="center" vertical="center"/>
    </xf>
    <xf numFmtId="43" fontId="25" fillId="0" borderId="37" xfId="3" applyFont="1" applyFill="1" applyBorder="1" applyAlignment="1">
      <alignment horizontal="center" vertical="center"/>
    </xf>
    <xf numFmtId="43" fontId="25" fillId="0" borderId="30" xfId="3" applyFont="1" applyFill="1" applyBorder="1" applyAlignment="1">
      <alignment horizontal="center" vertical="center"/>
    </xf>
    <xf numFmtId="43" fontId="25" fillId="0" borderId="31" xfId="3" applyFont="1" applyFill="1" applyBorder="1" applyAlignment="1">
      <alignment horizontal="center" vertical="center"/>
    </xf>
    <xf numFmtId="43" fontId="25" fillId="0" borderId="32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308527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7">
          <cell r="C7">
            <v>0</v>
          </cell>
        </row>
        <row r="8">
          <cell r="A8" t="str">
            <v>1.0</v>
          </cell>
        </row>
        <row r="9">
          <cell r="A9" t="str">
            <v>1.1</v>
          </cell>
        </row>
        <row r="10">
          <cell r="A10" t="str">
            <v>1.2</v>
          </cell>
        </row>
        <row r="11">
          <cell r="A11" t="str">
            <v>1.3</v>
          </cell>
        </row>
        <row r="12">
          <cell r="A12" t="str">
            <v>1.4</v>
          </cell>
        </row>
        <row r="13">
          <cell r="C13" t="str">
            <v>m³</v>
          </cell>
        </row>
        <row r="16">
          <cell r="C16" t="str">
            <v>m²</v>
          </cell>
        </row>
        <row r="17">
          <cell r="C17" t="str">
            <v>m³</v>
          </cell>
        </row>
        <row r="19">
          <cell r="C19" t="str">
            <v>m²</v>
          </cell>
        </row>
      </sheetData>
      <sheetData sheetId="6"/>
      <sheetData sheetId="7">
        <row r="213">
          <cell r="L213">
            <v>1.41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0"/>
  <sheetViews>
    <sheetView tabSelected="1" zoomScale="85" zoomScaleNormal="85" workbookViewId="0">
      <selection sqref="A1:XFD1048576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8984375" style="1" customWidth="1"/>
    <col min="4" max="4" width="9.5" style="23" hidden="1" customWidth="1"/>
    <col min="5" max="5" width="11.59765625" style="23" customWidth="1"/>
    <col min="6" max="6" width="10.8984375" style="23" customWidth="1"/>
    <col min="7" max="7" width="11.69921875" style="2" customWidth="1"/>
    <col min="8" max="8" width="10.8984375" style="2" customWidth="1"/>
    <col min="9" max="9" width="10" style="4" customWidth="1"/>
    <col min="10" max="10" width="10.3984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5">
      <c r="A1" s="17"/>
      <c r="B1" s="18"/>
      <c r="C1" s="177" t="s">
        <v>25</v>
      </c>
      <c r="D1" s="177"/>
      <c r="E1" s="177"/>
      <c r="F1" s="177"/>
      <c r="G1" s="177"/>
      <c r="H1" s="177"/>
      <c r="I1" s="177"/>
      <c r="J1" s="177"/>
      <c r="K1" s="177"/>
      <c r="L1" s="178"/>
      <c r="M1" s="5"/>
      <c r="N1" s="5"/>
      <c r="O1" s="5"/>
      <c r="P1" s="5"/>
      <c r="Q1" s="5"/>
    </row>
    <row r="2" spans="1:17" s="6" customFormat="1" ht="12.75" customHeight="1" x14ac:dyDescent="0.25">
      <c r="A2" s="17"/>
      <c r="B2" s="18"/>
      <c r="C2" s="177"/>
      <c r="D2" s="177"/>
      <c r="E2" s="177"/>
      <c r="F2" s="177"/>
      <c r="G2" s="177"/>
      <c r="H2" s="177"/>
      <c r="I2" s="177"/>
      <c r="J2" s="177"/>
      <c r="K2" s="177"/>
      <c r="L2" s="178"/>
      <c r="M2" s="5"/>
      <c r="N2" s="5"/>
      <c r="O2" s="5"/>
      <c r="P2" s="5"/>
      <c r="Q2" s="5"/>
    </row>
    <row r="3" spans="1:17" s="6" customFormat="1" ht="12.75" customHeight="1" x14ac:dyDescent="0.25">
      <c r="A3" s="17"/>
      <c r="C3" s="177"/>
      <c r="D3" s="177"/>
      <c r="E3" s="177"/>
      <c r="F3" s="177"/>
      <c r="G3" s="177"/>
      <c r="H3" s="177"/>
      <c r="I3" s="177"/>
      <c r="J3" s="177"/>
      <c r="K3" s="177"/>
      <c r="L3" s="178"/>
      <c r="M3" s="5"/>
      <c r="N3" s="5"/>
      <c r="O3" s="5"/>
      <c r="P3" s="5"/>
      <c r="Q3" s="5"/>
    </row>
    <row r="4" spans="1:17" s="6" customFormat="1" ht="12.75" customHeight="1" x14ac:dyDescent="0.25">
      <c r="A4" s="17"/>
      <c r="B4" s="16" t="s">
        <v>27</v>
      </c>
      <c r="C4" s="177"/>
      <c r="D4" s="177"/>
      <c r="E4" s="177"/>
      <c r="F4" s="177"/>
      <c r="G4" s="177"/>
      <c r="H4" s="177"/>
      <c r="I4" s="177"/>
      <c r="J4" s="177"/>
      <c r="K4" s="177"/>
      <c r="L4" s="178"/>
      <c r="M4" s="5"/>
      <c r="N4" s="5"/>
      <c r="O4" s="5"/>
      <c r="P4" s="5"/>
      <c r="Q4" s="5"/>
    </row>
    <row r="5" spans="1:17" s="6" customFormat="1" ht="12.75" customHeight="1" x14ac:dyDescent="0.25">
      <c r="A5" s="19"/>
      <c r="B5" s="16" t="s">
        <v>7</v>
      </c>
      <c r="C5" s="179"/>
      <c r="D5" s="179"/>
      <c r="E5" s="179"/>
      <c r="F5" s="179"/>
      <c r="G5" s="179"/>
      <c r="H5" s="179"/>
      <c r="I5" s="179"/>
      <c r="J5" s="179"/>
      <c r="K5" s="179"/>
      <c r="L5" s="180"/>
      <c r="M5" s="5"/>
      <c r="N5" s="5"/>
      <c r="O5" s="5"/>
      <c r="P5" s="5"/>
      <c r="Q5" s="5"/>
    </row>
    <row r="6" spans="1:17" s="6" customFormat="1" ht="27.6" x14ac:dyDescent="0.25">
      <c r="A6" s="152" t="s">
        <v>3</v>
      </c>
      <c r="B6" s="153"/>
      <c r="C6" s="153"/>
      <c r="D6" s="153"/>
      <c r="E6" s="154"/>
      <c r="F6" s="181" t="s">
        <v>4</v>
      </c>
      <c r="G6" s="182"/>
      <c r="H6" s="182"/>
      <c r="I6" s="182"/>
      <c r="J6" s="183"/>
      <c r="K6" s="7" t="s">
        <v>5</v>
      </c>
      <c r="L6" s="7" t="s">
        <v>6</v>
      </c>
      <c r="M6" s="37"/>
      <c r="N6" s="5"/>
      <c r="O6" s="5"/>
      <c r="P6" s="5"/>
      <c r="Q6" s="5"/>
    </row>
    <row r="7" spans="1:17" s="6" customFormat="1" ht="12.75" customHeight="1" x14ac:dyDescent="0.25">
      <c r="A7" s="155" t="s">
        <v>637</v>
      </c>
      <c r="B7" s="156"/>
      <c r="C7" s="156"/>
      <c r="D7" s="156"/>
      <c r="E7" s="157"/>
      <c r="F7" s="184" t="s">
        <v>7</v>
      </c>
      <c r="G7" s="185"/>
      <c r="H7" s="185"/>
      <c r="I7" s="185"/>
      <c r="J7" s="186"/>
      <c r="K7" s="161">
        <v>44813</v>
      </c>
      <c r="L7" s="144" t="s">
        <v>26</v>
      </c>
      <c r="M7" s="37"/>
      <c r="N7" s="5"/>
      <c r="O7" s="5"/>
      <c r="P7" s="5"/>
      <c r="Q7" s="5"/>
    </row>
    <row r="8" spans="1:17" s="6" customFormat="1" x14ac:dyDescent="0.25">
      <c r="A8" s="158"/>
      <c r="B8" s="159"/>
      <c r="C8" s="159"/>
      <c r="D8" s="159"/>
      <c r="E8" s="160"/>
      <c r="F8" s="187"/>
      <c r="G8" s="188"/>
      <c r="H8" s="188"/>
      <c r="I8" s="188"/>
      <c r="J8" s="189"/>
      <c r="K8" s="161"/>
      <c r="L8" s="145"/>
      <c r="M8" s="37"/>
      <c r="N8" s="5"/>
      <c r="O8" s="5"/>
      <c r="P8" s="5"/>
      <c r="Q8" s="5"/>
    </row>
    <row r="9" spans="1:17" s="6" customFormat="1" ht="14.25" customHeight="1" x14ac:dyDescent="0.25">
      <c r="A9" s="152" t="s">
        <v>8</v>
      </c>
      <c r="B9" s="153"/>
      <c r="C9" s="153"/>
      <c r="D9" s="153"/>
      <c r="E9" s="154"/>
      <c r="F9" s="152" t="s">
        <v>9</v>
      </c>
      <c r="G9" s="153"/>
      <c r="H9" s="153"/>
      <c r="I9" s="153"/>
      <c r="J9" s="154"/>
      <c r="K9" s="8" t="s">
        <v>10</v>
      </c>
      <c r="L9" s="9" t="s">
        <v>11</v>
      </c>
      <c r="M9" s="38">
        <v>0.21149999999999999</v>
      </c>
      <c r="N9" s="5"/>
      <c r="O9" s="5"/>
      <c r="P9" s="5"/>
      <c r="Q9" s="5"/>
    </row>
    <row r="10" spans="1:17" s="6" customFormat="1" ht="12.75" customHeight="1" x14ac:dyDescent="0.25">
      <c r="A10" s="155" t="s">
        <v>638</v>
      </c>
      <c r="B10" s="156"/>
      <c r="C10" s="156"/>
      <c r="D10" s="156"/>
      <c r="E10" s="157"/>
      <c r="F10" s="184" t="s">
        <v>39</v>
      </c>
      <c r="G10" s="185"/>
      <c r="H10" s="185"/>
      <c r="I10" s="185"/>
      <c r="J10" s="186"/>
      <c r="K10" s="161">
        <v>44774</v>
      </c>
      <c r="L10" s="161">
        <v>45139</v>
      </c>
      <c r="M10" s="37"/>
      <c r="N10" s="5"/>
      <c r="O10" s="5"/>
      <c r="P10" s="5"/>
      <c r="Q10" s="5"/>
    </row>
    <row r="11" spans="1:17" s="6" customFormat="1" x14ac:dyDescent="0.25">
      <c r="A11" s="158"/>
      <c r="B11" s="159"/>
      <c r="C11" s="159"/>
      <c r="D11" s="159"/>
      <c r="E11" s="160"/>
      <c r="F11" s="187"/>
      <c r="G11" s="188"/>
      <c r="H11" s="188"/>
      <c r="I11" s="188"/>
      <c r="J11" s="189"/>
      <c r="K11" s="161"/>
      <c r="L11" s="161"/>
      <c r="M11" s="37"/>
      <c r="N11" s="5"/>
      <c r="O11" s="5"/>
      <c r="P11" s="5"/>
      <c r="Q11" s="5"/>
    </row>
    <row r="12" spans="1:17" s="6" customFormat="1" ht="28.5" customHeight="1" x14ac:dyDescent="0.25">
      <c r="A12" s="164" t="s">
        <v>12</v>
      </c>
      <c r="B12" s="164"/>
      <c r="C12" s="164" t="s">
        <v>13</v>
      </c>
      <c r="D12" s="164"/>
      <c r="E12" s="164"/>
      <c r="F12" s="190" t="s">
        <v>14</v>
      </c>
      <c r="G12" s="191"/>
      <c r="H12" s="192"/>
      <c r="I12" s="146" t="s">
        <v>15</v>
      </c>
      <c r="J12" s="146"/>
      <c r="K12" s="176" t="s">
        <v>16</v>
      </c>
      <c r="L12" s="176"/>
      <c r="M12" s="35">
        <v>0.92</v>
      </c>
      <c r="N12" s="5"/>
      <c r="O12" s="5"/>
      <c r="P12" s="5"/>
      <c r="Q12" s="5"/>
    </row>
    <row r="13" spans="1:17" s="6" customFormat="1" ht="14.25" customHeight="1" x14ac:dyDescent="0.25">
      <c r="A13" s="162" t="s">
        <v>639</v>
      </c>
      <c r="B13" s="162"/>
      <c r="C13" s="162" t="s">
        <v>665</v>
      </c>
      <c r="D13" s="162"/>
      <c r="E13" s="162"/>
      <c r="F13" s="137">
        <v>1391728.85</v>
      </c>
      <c r="G13" s="138"/>
      <c r="H13" s="139"/>
      <c r="I13" s="163">
        <f>J358</f>
        <v>43377.24</v>
      </c>
      <c r="J13" s="163"/>
      <c r="K13" s="162" t="s">
        <v>696</v>
      </c>
      <c r="L13" s="162"/>
      <c r="M13" s="5"/>
      <c r="N13" s="5"/>
      <c r="O13" s="5"/>
      <c r="P13" s="5"/>
      <c r="Q13" s="5"/>
    </row>
    <row r="14" spans="1:17" s="6" customFormat="1" x14ac:dyDescent="0.25">
      <c r="A14" s="162"/>
      <c r="B14" s="162"/>
      <c r="C14" s="162"/>
      <c r="D14" s="162"/>
      <c r="E14" s="162"/>
      <c r="F14" s="140"/>
      <c r="G14" s="141"/>
      <c r="H14" s="142"/>
      <c r="I14" s="163"/>
      <c r="J14" s="163"/>
      <c r="K14" s="162"/>
      <c r="L14" s="162"/>
      <c r="M14" s="5"/>
      <c r="N14" s="5"/>
      <c r="O14" s="5"/>
      <c r="P14" s="5"/>
      <c r="Q14" s="5"/>
    </row>
    <row r="15" spans="1:17" s="6" customFormat="1" x14ac:dyDescent="0.25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5"/>
      <c r="N15" s="5"/>
      <c r="O15" s="5"/>
      <c r="P15" s="5"/>
      <c r="Q15" s="5"/>
    </row>
    <row r="16" spans="1:17" s="11" customFormat="1" ht="14.25" customHeight="1" x14ac:dyDescent="0.3">
      <c r="A16" s="175" t="s">
        <v>17</v>
      </c>
      <c r="B16" s="166" t="s">
        <v>18</v>
      </c>
      <c r="C16" s="166" t="s">
        <v>1</v>
      </c>
      <c r="D16" s="166" t="s">
        <v>19</v>
      </c>
      <c r="E16" s="147" t="s">
        <v>19</v>
      </c>
      <c r="F16" s="149" t="s">
        <v>2</v>
      </c>
      <c r="G16" s="150"/>
      <c r="H16" s="151"/>
      <c r="I16" s="167" t="s">
        <v>20</v>
      </c>
      <c r="J16" s="167"/>
      <c r="K16" s="167"/>
      <c r="L16" s="143" t="s">
        <v>21</v>
      </c>
      <c r="M16" s="10"/>
      <c r="N16" s="10"/>
      <c r="O16" s="10"/>
      <c r="P16" s="10"/>
      <c r="Q16" s="10"/>
    </row>
    <row r="17" spans="1:17" s="11" customFormat="1" ht="41.4" x14ac:dyDescent="0.3">
      <c r="A17" s="175"/>
      <c r="B17" s="166"/>
      <c r="C17" s="166"/>
      <c r="D17" s="166"/>
      <c r="E17" s="148"/>
      <c r="F17" s="34" t="s">
        <v>22</v>
      </c>
      <c r="G17" s="34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43"/>
      <c r="M17" s="10"/>
      <c r="N17" s="10"/>
      <c r="O17" s="10"/>
      <c r="P17" s="10"/>
      <c r="Q17" s="10"/>
    </row>
    <row r="18" spans="1:17" x14ac:dyDescent="0.25">
      <c r="A18" s="39" t="s">
        <v>330</v>
      </c>
      <c r="B18" s="40" t="s">
        <v>42</v>
      </c>
      <c r="C18" s="39"/>
      <c r="D18" s="24"/>
      <c r="E18" s="42"/>
      <c r="F18" s="41"/>
      <c r="G18" s="42"/>
      <c r="H18" s="42"/>
      <c r="I18" s="42"/>
      <c r="J18" s="42"/>
      <c r="K18" s="42"/>
      <c r="L18" s="42"/>
      <c r="N18" s="20"/>
    </row>
    <row r="19" spans="1:17" s="20" customFormat="1" x14ac:dyDescent="0.25">
      <c r="A19" s="43" t="s">
        <v>331</v>
      </c>
      <c r="B19" s="44" t="s">
        <v>43</v>
      </c>
      <c r="C19" s="43" t="s">
        <v>41</v>
      </c>
      <c r="D19" s="22" t="e">
        <f>#REF!</f>
        <v>#REF!</v>
      </c>
      <c r="E19" s="61">
        <v>381.20299999999997</v>
      </c>
      <c r="F19" s="45">
        <v>3</v>
      </c>
      <c r="G19" s="22">
        <v>3</v>
      </c>
      <c r="H19" s="13">
        <f>G19</f>
        <v>3</v>
      </c>
      <c r="I19" s="14">
        <f>ROUNDUP(E19*F19,2)</f>
        <v>1143.6099999999999</v>
      </c>
      <c r="J19" s="14">
        <f>ROUND(G19*E19,2)</f>
        <v>1143.6099999999999</v>
      </c>
      <c r="K19" s="14">
        <f>ROUND(H19*E19,2)</f>
        <v>1143.6099999999999</v>
      </c>
      <c r="L19" s="15">
        <f>K19/I19</f>
        <v>1</v>
      </c>
    </row>
    <row r="20" spans="1:17" s="20" customFormat="1" ht="26.4" x14ac:dyDescent="0.25">
      <c r="A20" s="43" t="s">
        <v>332</v>
      </c>
      <c r="B20" s="44" t="s">
        <v>44</v>
      </c>
      <c r="C20" s="43" t="s">
        <v>321</v>
      </c>
      <c r="D20" s="22" t="e">
        <f>#REF!</f>
        <v>#REF!</v>
      </c>
      <c r="E20" s="61">
        <v>2187.48</v>
      </c>
      <c r="F20" s="45">
        <v>1</v>
      </c>
      <c r="G20" s="22">
        <v>0</v>
      </c>
      <c r="H20" s="13">
        <f t="shared" ref="H20:H82" si="0">G20</f>
        <v>0</v>
      </c>
      <c r="I20" s="14">
        <f t="shared" ref="I20:I82" si="1">E20*F20</f>
        <v>2187.48</v>
      </c>
      <c r="J20" s="14">
        <f t="shared" ref="J20:J82" si="2">ROUND(G20*E20,2)</f>
        <v>0</v>
      </c>
      <c r="K20" s="14">
        <f t="shared" ref="K20:K82" si="3">ROUND(H20*E20,2)</f>
        <v>0</v>
      </c>
      <c r="L20" s="15">
        <f t="shared" ref="L20:L82" si="4">K20/I20</f>
        <v>0</v>
      </c>
    </row>
    <row r="21" spans="1:17" s="20" customFormat="1" x14ac:dyDescent="0.25">
      <c r="A21" s="43" t="s">
        <v>333</v>
      </c>
      <c r="B21" s="46" t="s">
        <v>45</v>
      </c>
      <c r="C21" s="43" t="s">
        <v>322</v>
      </c>
      <c r="D21" s="22" t="e">
        <f>#REF!</f>
        <v>#REF!</v>
      </c>
      <c r="E21" s="61">
        <v>246.45099999999999</v>
      </c>
      <c r="F21" s="45">
        <v>5.6</v>
      </c>
      <c r="G21" s="22">
        <f>Plan1!L18</f>
        <v>3.76</v>
      </c>
      <c r="H21" s="13">
        <f t="shared" si="0"/>
        <v>3.76</v>
      </c>
      <c r="I21" s="14">
        <f>ROUNDUP(E21*F21,2)</f>
        <v>1380.1299999999999</v>
      </c>
      <c r="J21" s="14">
        <f t="shared" si="2"/>
        <v>926.66</v>
      </c>
      <c r="K21" s="14">
        <f t="shared" si="3"/>
        <v>926.66</v>
      </c>
      <c r="L21" s="15">
        <f t="shared" si="4"/>
        <v>0.67142950301783166</v>
      </c>
    </row>
    <row r="22" spans="1:17" s="20" customFormat="1" ht="26.4" x14ac:dyDescent="0.25">
      <c r="A22" s="43" t="s">
        <v>334</v>
      </c>
      <c r="B22" s="44" t="s">
        <v>46</v>
      </c>
      <c r="C22" s="43" t="s">
        <v>41</v>
      </c>
      <c r="D22" s="22" t="e">
        <f>#REF!</f>
        <v>#REF!</v>
      </c>
      <c r="E22" s="61">
        <v>17.893540000000002</v>
      </c>
      <c r="F22" s="45">
        <v>382.7</v>
      </c>
      <c r="G22" s="22">
        <f>Plan1!L21</f>
        <v>355.28</v>
      </c>
      <c r="H22" s="13">
        <f t="shared" si="0"/>
        <v>355.28</v>
      </c>
      <c r="I22" s="14">
        <f t="shared" si="1"/>
        <v>6847.8577580000001</v>
      </c>
      <c r="J22" s="14">
        <f t="shared" si="2"/>
        <v>6357.22</v>
      </c>
      <c r="K22" s="14">
        <f t="shared" si="3"/>
        <v>6357.22</v>
      </c>
      <c r="L22" s="15">
        <f t="shared" si="4"/>
        <v>0.92835164290221817</v>
      </c>
    </row>
    <row r="23" spans="1:17" s="20" customFormat="1" x14ac:dyDescent="0.25">
      <c r="A23" s="39" t="s">
        <v>335</v>
      </c>
      <c r="B23" s="40" t="s">
        <v>47</v>
      </c>
      <c r="C23" s="39"/>
      <c r="D23" s="22" t="e">
        <f>#REF!</f>
        <v>#REF!</v>
      </c>
      <c r="E23" s="62"/>
      <c r="F23" s="41"/>
      <c r="G23" s="42"/>
      <c r="H23" s="42"/>
      <c r="I23" s="42"/>
      <c r="J23" s="42"/>
      <c r="K23" s="42"/>
      <c r="L23" s="42"/>
    </row>
    <row r="24" spans="1:17" s="20" customFormat="1" x14ac:dyDescent="0.25">
      <c r="A24" s="47"/>
      <c r="B24" s="48" t="s">
        <v>48</v>
      </c>
      <c r="C24" s="47"/>
      <c r="D24" s="22" t="e">
        <f>#REF!</f>
        <v>#REF!</v>
      </c>
      <c r="E24" s="63"/>
      <c r="F24" s="49"/>
      <c r="G24" s="22"/>
      <c r="H24" s="13">
        <f t="shared" si="0"/>
        <v>0</v>
      </c>
      <c r="I24" s="14"/>
      <c r="J24" s="14"/>
      <c r="K24" s="14"/>
      <c r="L24" s="15"/>
    </row>
    <row r="25" spans="1:17" s="20" customFormat="1" ht="39.6" x14ac:dyDescent="0.25">
      <c r="A25" s="47" t="s">
        <v>336</v>
      </c>
      <c r="B25" s="51" t="s">
        <v>49</v>
      </c>
      <c r="C25" s="52" t="s">
        <v>322</v>
      </c>
      <c r="D25" s="22" t="e">
        <f>#REF!</f>
        <v>#REF!</v>
      </c>
      <c r="E25" s="61">
        <v>2678.0700999999999</v>
      </c>
      <c r="F25" s="53">
        <f>35.9-10.85</f>
        <v>25.049999999999997</v>
      </c>
      <c r="G25" s="22"/>
      <c r="H25" s="13">
        <f t="shared" si="0"/>
        <v>0</v>
      </c>
      <c r="I25" s="14">
        <f t="shared" si="1"/>
        <v>67085.656004999997</v>
      </c>
      <c r="J25" s="14">
        <f t="shared" si="2"/>
        <v>0</v>
      </c>
      <c r="K25" s="14">
        <f t="shared" si="3"/>
        <v>0</v>
      </c>
      <c r="L25" s="15">
        <f t="shared" si="4"/>
        <v>0</v>
      </c>
    </row>
    <row r="26" spans="1:17" s="20" customFormat="1" x14ac:dyDescent="0.25">
      <c r="A26" s="47"/>
      <c r="B26" s="48" t="s">
        <v>50</v>
      </c>
      <c r="C26" s="52"/>
      <c r="D26" s="22" t="e">
        <f>#REF!</f>
        <v>#REF!</v>
      </c>
      <c r="E26" s="63"/>
      <c r="F26" s="53"/>
      <c r="G26" s="50"/>
      <c r="H26" s="13">
        <f t="shared" si="0"/>
        <v>0</v>
      </c>
      <c r="I26" s="50"/>
      <c r="J26" s="14"/>
      <c r="K26" s="14"/>
      <c r="L26" s="15"/>
    </row>
    <row r="27" spans="1:17" ht="39.6" x14ac:dyDescent="0.25">
      <c r="A27" s="47" t="s">
        <v>337</v>
      </c>
      <c r="B27" s="51" t="s">
        <v>49</v>
      </c>
      <c r="C27" s="52" t="s">
        <v>322</v>
      </c>
      <c r="D27" s="22" t="e">
        <f>#REF!</f>
        <v>#REF!</v>
      </c>
      <c r="E27" s="61">
        <v>2678.07</v>
      </c>
      <c r="F27" s="53">
        <v>7.97</v>
      </c>
      <c r="G27" s="22"/>
      <c r="H27" s="13">
        <f t="shared" si="0"/>
        <v>0</v>
      </c>
      <c r="I27" s="14">
        <f t="shared" si="1"/>
        <v>21344.2179</v>
      </c>
      <c r="J27" s="14">
        <f t="shared" si="2"/>
        <v>0</v>
      </c>
      <c r="K27" s="14">
        <f t="shared" si="3"/>
        <v>0</v>
      </c>
      <c r="L27" s="15">
        <f t="shared" si="4"/>
        <v>0</v>
      </c>
      <c r="N27" s="20"/>
    </row>
    <row r="28" spans="1:17" x14ac:dyDescent="0.25">
      <c r="A28" s="47"/>
      <c r="B28" s="48" t="s">
        <v>51</v>
      </c>
      <c r="C28" s="52"/>
      <c r="D28" s="22" t="e">
        <f>#REF!</f>
        <v>#REF!</v>
      </c>
      <c r="E28" s="63"/>
      <c r="F28" s="53"/>
      <c r="G28" s="50"/>
      <c r="H28" s="13">
        <f t="shared" si="0"/>
        <v>0</v>
      </c>
      <c r="I28" s="50"/>
      <c r="J28" s="14"/>
      <c r="K28" s="14"/>
      <c r="L28" s="15"/>
      <c r="N28" s="20"/>
    </row>
    <row r="29" spans="1:17" ht="39.6" x14ac:dyDescent="0.25">
      <c r="A29" s="47" t="s">
        <v>338</v>
      </c>
      <c r="B29" s="51" t="s">
        <v>49</v>
      </c>
      <c r="C29" s="52" t="s">
        <v>322</v>
      </c>
      <c r="D29" s="22" t="e">
        <f>#REF!</f>
        <v>#REF!</v>
      </c>
      <c r="E29" s="61">
        <v>2678.0709999999999</v>
      </c>
      <c r="F29" s="53">
        <v>5.1479999999999997</v>
      </c>
      <c r="G29" s="22"/>
      <c r="H29" s="13">
        <f t="shared" si="0"/>
        <v>0</v>
      </c>
      <c r="I29" s="14">
        <f t="shared" si="1"/>
        <v>13786.709507999998</v>
      </c>
      <c r="J29" s="14">
        <f t="shared" si="2"/>
        <v>0</v>
      </c>
      <c r="K29" s="14">
        <f t="shared" si="3"/>
        <v>0</v>
      </c>
      <c r="L29" s="15">
        <f t="shared" si="4"/>
        <v>0</v>
      </c>
      <c r="N29" s="20"/>
    </row>
    <row r="30" spans="1:17" x14ac:dyDescent="0.25">
      <c r="A30" s="39">
        <v>3</v>
      </c>
      <c r="B30" s="40" t="s">
        <v>52</v>
      </c>
      <c r="C30" s="39"/>
      <c r="D30" s="24"/>
      <c r="E30" s="62"/>
      <c r="F30" s="41"/>
      <c r="G30" s="42"/>
      <c r="H30" s="42"/>
      <c r="I30" s="42"/>
      <c r="J30" s="42"/>
      <c r="K30" s="42"/>
      <c r="L30" s="42"/>
      <c r="N30" s="20"/>
    </row>
    <row r="31" spans="1:17" s="20" customFormat="1" ht="26.4" x14ac:dyDescent="0.25">
      <c r="A31" s="43" t="s">
        <v>28</v>
      </c>
      <c r="B31" s="44" t="s">
        <v>53</v>
      </c>
      <c r="C31" s="43" t="s">
        <v>41</v>
      </c>
      <c r="D31" s="22" t="e">
        <f>#REF!</f>
        <v>#REF!</v>
      </c>
      <c r="E31" s="61">
        <v>158.49789999999999</v>
      </c>
      <c r="F31" s="45">
        <v>27.15</v>
      </c>
      <c r="G31" s="22"/>
      <c r="H31" s="13">
        <f t="shared" si="0"/>
        <v>0</v>
      </c>
      <c r="I31" s="14">
        <f>ROUNDDOWN(E31*F31,2)</f>
        <v>4303.21</v>
      </c>
      <c r="J31" s="14">
        <f t="shared" si="2"/>
        <v>0</v>
      </c>
      <c r="K31" s="14">
        <f t="shared" si="3"/>
        <v>0</v>
      </c>
      <c r="L31" s="15">
        <f t="shared" si="4"/>
        <v>0</v>
      </c>
    </row>
    <row r="32" spans="1:17" s="20" customFormat="1" ht="52.8" x14ac:dyDescent="0.25">
      <c r="A32" s="43" t="s">
        <v>29</v>
      </c>
      <c r="B32" s="44" t="s">
        <v>54</v>
      </c>
      <c r="C32" s="43" t="s">
        <v>41</v>
      </c>
      <c r="D32" s="22" t="e">
        <f>#REF!</f>
        <v>#REF!</v>
      </c>
      <c r="E32" s="61">
        <v>71.368300000000005</v>
      </c>
      <c r="F32" s="45">
        <v>105.86</v>
      </c>
      <c r="G32" s="22"/>
      <c r="H32" s="13">
        <f t="shared" si="0"/>
        <v>0</v>
      </c>
      <c r="I32" s="14">
        <f>ROUNDDOWN(E32*F32,2)</f>
        <v>7555.04</v>
      </c>
      <c r="J32" s="14">
        <f t="shared" si="2"/>
        <v>0</v>
      </c>
      <c r="K32" s="14">
        <f t="shared" si="3"/>
        <v>0</v>
      </c>
      <c r="L32" s="15">
        <f t="shared" si="4"/>
        <v>0</v>
      </c>
    </row>
    <row r="33" spans="1:14" s="20" customFormat="1" ht="26.4" x14ac:dyDescent="0.25">
      <c r="A33" s="43" t="s">
        <v>30</v>
      </c>
      <c r="B33" s="44" t="s">
        <v>55</v>
      </c>
      <c r="C33" s="43" t="s">
        <v>41</v>
      </c>
      <c r="D33" s="22" t="e">
        <f>#REF!</f>
        <v>#REF!</v>
      </c>
      <c r="E33" s="61">
        <v>283.12270000000001</v>
      </c>
      <c r="F33" s="45">
        <v>45.99</v>
      </c>
      <c r="G33" s="22"/>
      <c r="H33" s="13">
        <f t="shared" si="0"/>
        <v>0</v>
      </c>
      <c r="I33" s="14">
        <f t="shared" si="1"/>
        <v>13020.812973000002</v>
      </c>
      <c r="J33" s="14">
        <f t="shared" si="2"/>
        <v>0</v>
      </c>
      <c r="K33" s="14">
        <f t="shared" si="3"/>
        <v>0</v>
      </c>
      <c r="L33" s="15">
        <f t="shared" si="4"/>
        <v>0</v>
      </c>
    </row>
    <row r="34" spans="1:14" s="20" customFormat="1" x14ac:dyDescent="0.25">
      <c r="A34" s="43" t="s">
        <v>339</v>
      </c>
      <c r="B34" s="44" t="s">
        <v>56</v>
      </c>
      <c r="C34" s="43" t="s">
        <v>0</v>
      </c>
      <c r="D34" s="22" t="e">
        <f>#REF!</f>
        <v>#REF!</v>
      </c>
      <c r="E34" s="61">
        <v>415.28269999999998</v>
      </c>
      <c r="F34" s="45">
        <v>52.74</v>
      </c>
      <c r="G34" s="22"/>
      <c r="H34" s="13">
        <f t="shared" si="0"/>
        <v>0</v>
      </c>
      <c r="I34" s="14">
        <f t="shared" si="1"/>
        <v>21902.009598000001</v>
      </c>
      <c r="J34" s="14">
        <f t="shared" si="2"/>
        <v>0</v>
      </c>
      <c r="K34" s="14">
        <f t="shared" si="3"/>
        <v>0</v>
      </c>
      <c r="L34" s="15">
        <f t="shared" si="4"/>
        <v>0</v>
      </c>
    </row>
    <row r="35" spans="1:14" s="20" customFormat="1" x14ac:dyDescent="0.25">
      <c r="A35" s="39">
        <v>4</v>
      </c>
      <c r="B35" s="40" t="s">
        <v>57</v>
      </c>
      <c r="C35" s="39"/>
      <c r="D35" s="22" t="e">
        <f>#REF!</f>
        <v>#REF!</v>
      </c>
      <c r="E35" s="62"/>
      <c r="F35" s="41"/>
      <c r="G35" s="42"/>
      <c r="H35" s="42"/>
      <c r="I35" s="42"/>
      <c r="J35" s="42"/>
      <c r="K35" s="42"/>
      <c r="L35" s="42"/>
    </row>
    <row r="36" spans="1:14" s="20" customFormat="1" ht="39.6" x14ac:dyDescent="0.25">
      <c r="A36" s="43" t="s">
        <v>340</v>
      </c>
      <c r="B36" s="44" t="s">
        <v>58</v>
      </c>
      <c r="C36" s="43" t="s">
        <v>321</v>
      </c>
      <c r="D36" s="22" t="e">
        <f>#REF!</f>
        <v>#REF!</v>
      </c>
      <c r="E36" s="64">
        <v>808.66200000000003</v>
      </c>
      <c r="F36" s="54">
        <v>14</v>
      </c>
      <c r="G36" s="22"/>
      <c r="H36" s="13">
        <f t="shared" si="0"/>
        <v>0</v>
      </c>
      <c r="I36" s="14">
        <f t="shared" si="1"/>
        <v>11321.268</v>
      </c>
      <c r="J36" s="14">
        <f t="shared" si="2"/>
        <v>0</v>
      </c>
      <c r="K36" s="14">
        <f t="shared" si="3"/>
        <v>0</v>
      </c>
      <c r="L36" s="15">
        <f t="shared" si="4"/>
        <v>0</v>
      </c>
    </row>
    <row r="37" spans="1:14" s="20" customFormat="1" ht="26.4" x14ac:dyDescent="0.25">
      <c r="A37" s="43" t="s">
        <v>341</v>
      </c>
      <c r="B37" s="44" t="s">
        <v>59</v>
      </c>
      <c r="C37" s="43" t="s">
        <v>323</v>
      </c>
      <c r="D37" s="22" t="e">
        <f>#REF!</f>
        <v>#REF!</v>
      </c>
      <c r="E37" s="64">
        <v>1131.0119999999999</v>
      </c>
      <c r="F37" s="54">
        <v>18</v>
      </c>
      <c r="G37" s="22"/>
      <c r="H37" s="13">
        <f t="shared" si="0"/>
        <v>0</v>
      </c>
      <c r="I37" s="14">
        <f t="shared" si="1"/>
        <v>20358.216</v>
      </c>
      <c r="J37" s="14">
        <f t="shared" si="2"/>
        <v>0</v>
      </c>
      <c r="K37" s="14">
        <f t="shared" si="3"/>
        <v>0</v>
      </c>
      <c r="L37" s="15">
        <f t="shared" si="4"/>
        <v>0</v>
      </c>
    </row>
    <row r="38" spans="1:14" ht="66" x14ac:dyDescent="0.25">
      <c r="A38" s="43" t="s">
        <v>342</v>
      </c>
      <c r="B38" s="44" t="s">
        <v>60</v>
      </c>
      <c r="C38" s="43" t="s">
        <v>321</v>
      </c>
      <c r="D38" s="22" t="e">
        <f>#REF!</f>
        <v>#REF!</v>
      </c>
      <c r="E38" s="64">
        <v>925</v>
      </c>
      <c r="F38" s="54">
        <v>4</v>
      </c>
      <c r="G38" s="22"/>
      <c r="H38" s="13">
        <f t="shared" si="0"/>
        <v>0</v>
      </c>
      <c r="I38" s="14">
        <f t="shared" si="1"/>
        <v>3700</v>
      </c>
      <c r="J38" s="14">
        <f t="shared" si="2"/>
        <v>0</v>
      </c>
      <c r="K38" s="14">
        <f t="shared" si="3"/>
        <v>0</v>
      </c>
      <c r="L38" s="15">
        <f t="shared" si="4"/>
        <v>0</v>
      </c>
      <c r="N38" s="20"/>
    </row>
    <row r="39" spans="1:14" ht="39.6" x14ac:dyDescent="0.25">
      <c r="A39" s="43" t="s">
        <v>343</v>
      </c>
      <c r="B39" s="44" t="s">
        <v>61</v>
      </c>
      <c r="C39" s="43" t="s">
        <v>323</v>
      </c>
      <c r="D39" s="22" t="e">
        <f>#REF!</f>
        <v>#REF!</v>
      </c>
      <c r="E39" s="61">
        <v>1195.2080000000001</v>
      </c>
      <c r="F39" s="45">
        <v>4</v>
      </c>
      <c r="G39" s="22"/>
      <c r="H39" s="13">
        <f t="shared" si="0"/>
        <v>0</v>
      </c>
      <c r="I39" s="14">
        <f t="shared" si="1"/>
        <v>4780.8320000000003</v>
      </c>
      <c r="J39" s="14">
        <f t="shared" si="2"/>
        <v>0</v>
      </c>
      <c r="K39" s="14">
        <f t="shared" si="3"/>
        <v>0</v>
      </c>
      <c r="L39" s="15">
        <f t="shared" si="4"/>
        <v>0</v>
      </c>
      <c r="N39" s="20"/>
    </row>
    <row r="40" spans="1:14" ht="26.4" x14ac:dyDescent="0.25">
      <c r="A40" s="43" t="s">
        <v>344</v>
      </c>
      <c r="B40" s="44" t="s">
        <v>62</v>
      </c>
      <c r="C40" s="43" t="s">
        <v>321</v>
      </c>
      <c r="D40" s="22" t="e">
        <f>#REF!</f>
        <v>#REF!</v>
      </c>
      <c r="E40" s="61">
        <v>1195.8869999999999</v>
      </c>
      <c r="F40" s="45">
        <v>6</v>
      </c>
      <c r="G40" s="22"/>
      <c r="H40" s="13">
        <f t="shared" si="0"/>
        <v>0</v>
      </c>
      <c r="I40" s="14">
        <f t="shared" si="1"/>
        <v>7175.3220000000001</v>
      </c>
      <c r="J40" s="14">
        <f t="shared" si="2"/>
        <v>0</v>
      </c>
      <c r="K40" s="14">
        <f t="shared" si="3"/>
        <v>0</v>
      </c>
      <c r="L40" s="15">
        <f t="shared" si="4"/>
        <v>0</v>
      </c>
      <c r="N40" s="20"/>
    </row>
    <row r="41" spans="1:14" ht="39.6" x14ac:dyDescent="0.25">
      <c r="A41" s="43" t="s">
        <v>345</v>
      </c>
      <c r="B41" s="55" t="s">
        <v>63</v>
      </c>
      <c r="C41" s="56" t="s">
        <v>321</v>
      </c>
      <c r="D41" s="24"/>
      <c r="E41" s="61">
        <v>401.16899999999998</v>
      </c>
      <c r="F41" s="54">
        <v>9</v>
      </c>
      <c r="G41" s="24"/>
      <c r="H41" s="13">
        <f t="shared" si="0"/>
        <v>0</v>
      </c>
      <c r="I41" s="14">
        <f t="shared" si="1"/>
        <v>3610.5209999999997</v>
      </c>
      <c r="J41" s="14">
        <f t="shared" si="2"/>
        <v>0</v>
      </c>
      <c r="K41" s="14">
        <f t="shared" si="3"/>
        <v>0</v>
      </c>
      <c r="L41" s="15">
        <f t="shared" si="4"/>
        <v>0</v>
      </c>
      <c r="N41" s="20"/>
    </row>
    <row r="42" spans="1:14" s="20" customFormat="1" ht="39.6" x14ac:dyDescent="0.25">
      <c r="A42" s="43" t="s">
        <v>346</v>
      </c>
      <c r="B42" s="55" t="s">
        <v>63</v>
      </c>
      <c r="C42" s="56" t="s">
        <v>321</v>
      </c>
      <c r="D42" s="24"/>
      <c r="E42" s="61">
        <v>401.16899999999998</v>
      </c>
      <c r="F42" s="54">
        <v>6</v>
      </c>
      <c r="G42" s="24"/>
      <c r="H42" s="13">
        <f t="shared" si="0"/>
        <v>0</v>
      </c>
      <c r="I42" s="14">
        <f t="shared" si="1"/>
        <v>2407.0140000000001</v>
      </c>
      <c r="J42" s="14">
        <f t="shared" si="2"/>
        <v>0</v>
      </c>
      <c r="K42" s="14">
        <f t="shared" si="3"/>
        <v>0</v>
      </c>
      <c r="L42" s="15">
        <f t="shared" si="4"/>
        <v>0</v>
      </c>
    </row>
    <row r="43" spans="1:14" s="20" customFormat="1" ht="39.6" x14ac:dyDescent="0.25">
      <c r="A43" s="43" t="s">
        <v>347</v>
      </c>
      <c r="B43" s="55" t="s">
        <v>64</v>
      </c>
      <c r="C43" s="56" t="s">
        <v>321</v>
      </c>
      <c r="D43" s="22" t="e">
        <f>#REF!</f>
        <v>#REF!</v>
      </c>
      <c r="E43" s="61">
        <v>474.32</v>
      </c>
      <c r="F43" s="54">
        <v>2</v>
      </c>
      <c r="G43" s="13"/>
      <c r="H43" s="13">
        <f t="shared" si="0"/>
        <v>0</v>
      </c>
      <c r="I43" s="14">
        <f t="shared" si="1"/>
        <v>948.64</v>
      </c>
      <c r="J43" s="14">
        <f t="shared" si="2"/>
        <v>0</v>
      </c>
      <c r="K43" s="14">
        <f t="shared" si="3"/>
        <v>0</v>
      </c>
      <c r="L43" s="15">
        <f t="shared" si="4"/>
        <v>0</v>
      </c>
    </row>
    <row r="44" spans="1:14" s="20" customFormat="1" ht="26.4" x14ac:dyDescent="0.25">
      <c r="A44" s="43" t="s">
        <v>348</v>
      </c>
      <c r="B44" s="55" t="s">
        <v>65</v>
      </c>
      <c r="C44" s="56" t="s">
        <v>321</v>
      </c>
      <c r="D44" s="22" t="e">
        <f>#REF!</f>
        <v>#REF!</v>
      </c>
      <c r="E44" s="61">
        <v>173.61699999999999</v>
      </c>
      <c r="F44" s="54">
        <v>30</v>
      </c>
      <c r="G44" s="13"/>
      <c r="H44" s="13">
        <f t="shared" si="0"/>
        <v>0</v>
      </c>
      <c r="I44" s="14">
        <f t="shared" si="1"/>
        <v>5208.5099999999993</v>
      </c>
      <c r="J44" s="14">
        <f t="shared" si="2"/>
        <v>0</v>
      </c>
      <c r="K44" s="14">
        <f t="shared" si="3"/>
        <v>0</v>
      </c>
      <c r="L44" s="15">
        <f t="shared" si="4"/>
        <v>0</v>
      </c>
    </row>
    <row r="45" spans="1:14" s="20" customFormat="1" ht="26.4" x14ac:dyDescent="0.25">
      <c r="A45" s="43" t="s">
        <v>349</v>
      </c>
      <c r="B45" s="55" t="s">
        <v>66</v>
      </c>
      <c r="C45" s="56" t="s">
        <v>321</v>
      </c>
      <c r="D45" s="22" t="e">
        <f>#REF!</f>
        <v>#REF!</v>
      </c>
      <c r="E45" s="61">
        <v>128.041</v>
      </c>
      <c r="F45" s="54">
        <v>6</v>
      </c>
      <c r="G45" s="13"/>
      <c r="H45" s="13">
        <f t="shared" si="0"/>
        <v>0</v>
      </c>
      <c r="I45" s="14">
        <f t="shared" si="1"/>
        <v>768.24599999999998</v>
      </c>
      <c r="J45" s="14">
        <f t="shared" si="2"/>
        <v>0</v>
      </c>
      <c r="K45" s="14">
        <f t="shared" si="3"/>
        <v>0</v>
      </c>
      <c r="L45" s="15">
        <f t="shared" si="4"/>
        <v>0</v>
      </c>
    </row>
    <row r="46" spans="1:14" x14ac:dyDescent="0.25">
      <c r="A46" s="43" t="s">
        <v>350</v>
      </c>
      <c r="B46" s="55" t="s">
        <v>67</v>
      </c>
      <c r="C46" s="56" t="s">
        <v>41</v>
      </c>
      <c r="D46" s="22" t="e">
        <f>#REF!</f>
        <v>#REF!</v>
      </c>
      <c r="E46" s="61">
        <v>528.54409999999996</v>
      </c>
      <c r="F46" s="54">
        <v>8.4</v>
      </c>
      <c r="G46" s="13"/>
      <c r="H46" s="13">
        <f t="shared" si="0"/>
        <v>0</v>
      </c>
      <c r="I46" s="14">
        <f t="shared" si="1"/>
        <v>4439.7704400000002</v>
      </c>
      <c r="J46" s="14">
        <f t="shared" si="2"/>
        <v>0</v>
      </c>
      <c r="K46" s="14">
        <f t="shared" si="3"/>
        <v>0</v>
      </c>
      <c r="L46" s="15">
        <f t="shared" si="4"/>
        <v>0</v>
      </c>
      <c r="N46" s="20"/>
    </row>
    <row r="47" spans="1:14" x14ac:dyDescent="0.25">
      <c r="A47" s="43" t="s">
        <v>351</v>
      </c>
      <c r="B47" s="55" t="s">
        <v>67</v>
      </c>
      <c r="C47" s="56" t="s">
        <v>41</v>
      </c>
      <c r="D47" s="22" t="e">
        <f>#REF!</f>
        <v>#REF!</v>
      </c>
      <c r="E47" s="61">
        <v>528.54409999999996</v>
      </c>
      <c r="F47" s="54">
        <v>2.52</v>
      </c>
      <c r="G47" s="13"/>
      <c r="H47" s="13">
        <f t="shared" si="0"/>
        <v>0</v>
      </c>
      <c r="I47" s="14">
        <f t="shared" si="1"/>
        <v>1331.9311319999999</v>
      </c>
      <c r="J47" s="14">
        <f t="shared" si="2"/>
        <v>0</v>
      </c>
      <c r="K47" s="14">
        <f t="shared" si="3"/>
        <v>0</v>
      </c>
      <c r="L47" s="15">
        <f t="shared" si="4"/>
        <v>0</v>
      </c>
      <c r="N47" s="20"/>
    </row>
    <row r="48" spans="1:14" ht="26.4" x14ac:dyDescent="0.25">
      <c r="A48" s="43" t="s">
        <v>352</v>
      </c>
      <c r="B48" s="44" t="s">
        <v>68</v>
      </c>
      <c r="C48" s="43" t="s">
        <v>321</v>
      </c>
      <c r="D48" s="22" t="e">
        <f>#REF!</f>
        <v>#REF!</v>
      </c>
      <c r="E48" s="61">
        <v>1887.9570000000001</v>
      </c>
      <c r="F48" s="45">
        <v>2</v>
      </c>
      <c r="G48" s="13"/>
      <c r="H48" s="13">
        <f t="shared" si="0"/>
        <v>0</v>
      </c>
      <c r="I48" s="14">
        <f t="shared" si="1"/>
        <v>3775.9140000000002</v>
      </c>
      <c r="J48" s="14">
        <f t="shared" si="2"/>
        <v>0</v>
      </c>
      <c r="K48" s="14">
        <f t="shared" si="3"/>
        <v>0</v>
      </c>
      <c r="L48" s="15">
        <f t="shared" si="4"/>
        <v>0</v>
      </c>
      <c r="N48" s="20"/>
    </row>
    <row r="49" spans="1:14" x14ac:dyDescent="0.25">
      <c r="A49" s="43" t="s">
        <v>353</v>
      </c>
      <c r="B49" s="44" t="s">
        <v>69</v>
      </c>
      <c r="C49" s="43" t="s">
        <v>41</v>
      </c>
      <c r="D49" s="22" t="e">
        <f>#REF!</f>
        <v>#REF!</v>
      </c>
      <c r="E49" s="61">
        <v>457.44</v>
      </c>
      <c r="F49" s="45">
        <v>3.24</v>
      </c>
      <c r="G49" s="13"/>
      <c r="H49" s="13">
        <f t="shared" si="0"/>
        <v>0</v>
      </c>
      <c r="I49" s="14">
        <f t="shared" si="1"/>
        <v>1482.1056000000001</v>
      </c>
      <c r="J49" s="14">
        <f t="shared" si="2"/>
        <v>0</v>
      </c>
      <c r="K49" s="14">
        <f t="shared" si="3"/>
        <v>0</v>
      </c>
      <c r="L49" s="15">
        <f t="shared" si="4"/>
        <v>0</v>
      </c>
      <c r="N49" s="20"/>
    </row>
    <row r="50" spans="1:14" ht="39.6" x14ac:dyDescent="0.25">
      <c r="A50" s="43" t="s">
        <v>354</v>
      </c>
      <c r="B50" s="44" t="s">
        <v>70</v>
      </c>
      <c r="C50" s="43" t="s">
        <v>0</v>
      </c>
      <c r="D50" s="24"/>
      <c r="E50" s="61">
        <v>472.09</v>
      </c>
      <c r="F50" s="45">
        <v>3.24</v>
      </c>
      <c r="G50" s="24"/>
      <c r="H50" s="13">
        <f t="shared" si="0"/>
        <v>0</v>
      </c>
      <c r="I50" s="14">
        <f t="shared" si="1"/>
        <v>1529.5716</v>
      </c>
      <c r="J50" s="14">
        <f t="shared" si="2"/>
        <v>0</v>
      </c>
      <c r="K50" s="14">
        <f t="shared" si="3"/>
        <v>0</v>
      </c>
      <c r="L50" s="15">
        <f t="shared" si="4"/>
        <v>0</v>
      </c>
      <c r="N50" s="20"/>
    </row>
    <row r="51" spans="1:14" x14ac:dyDescent="0.25">
      <c r="A51" s="43" t="s">
        <v>355</v>
      </c>
      <c r="B51" s="44" t="s">
        <v>69</v>
      </c>
      <c r="C51" s="43" t="s">
        <v>41</v>
      </c>
      <c r="D51" s="21" t="e">
        <f>#REF!</f>
        <v>#REF!</v>
      </c>
      <c r="E51" s="61">
        <v>457.44</v>
      </c>
      <c r="F51" s="45">
        <v>2.88</v>
      </c>
      <c r="G51" s="13"/>
      <c r="H51" s="13">
        <f t="shared" si="0"/>
        <v>0</v>
      </c>
      <c r="I51" s="14">
        <f t="shared" si="1"/>
        <v>1317.4271999999999</v>
      </c>
      <c r="J51" s="14">
        <f t="shared" si="2"/>
        <v>0</v>
      </c>
      <c r="K51" s="14">
        <f t="shared" si="3"/>
        <v>0</v>
      </c>
      <c r="L51" s="15">
        <f t="shared" si="4"/>
        <v>0</v>
      </c>
      <c r="N51" s="20"/>
    </row>
    <row r="52" spans="1:14" x14ac:dyDescent="0.25">
      <c r="A52" s="43" t="s">
        <v>356</v>
      </c>
      <c r="B52" s="44" t="s">
        <v>69</v>
      </c>
      <c r="C52" s="43" t="s">
        <v>41</v>
      </c>
      <c r="D52" s="24"/>
      <c r="E52" s="61">
        <v>457.44209999999998</v>
      </c>
      <c r="F52" s="45">
        <v>16.2</v>
      </c>
      <c r="G52" s="24"/>
      <c r="H52" s="13">
        <f t="shared" si="0"/>
        <v>0</v>
      </c>
      <c r="I52" s="14">
        <f t="shared" si="1"/>
        <v>7410.5620199999994</v>
      </c>
      <c r="J52" s="14">
        <f t="shared" si="2"/>
        <v>0</v>
      </c>
      <c r="K52" s="14">
        <f t="shared" si="3"/>
        <v>0</v>
      </c>
      <c r="L52" s="15">
        <f t="shared" si="4"/>
        <v>0</v>
      </c>
      <c r="N52" s="20"/>
    </row>
    <row r="53" spans="1:14" ht="39.6" x14ac:dyDescent="0.25">
      <c r="A53" s="43" t="s">
        <v>357</v>
      </c>
      <c r="B53" s="44" t="s">
        <v>70</v>
      </c>
      <c r="C53" s="43" t="s">
        <v>0</v>
      </c>
      <c r="D53" s="21" t="e">
        <f>#REF!</f>
        <v>#REF!</v>
      </c>
      <c r="E53" s="61">
        <v>472.08909999999997</v>
      </c>
      <c r="F53" s="45">
        <v>10.08</v>
      </c>
      <c r="G53" s="13"/>
      <c r="H53" s="13">
        <f t="shared" si="0"/>
        <v>0</v>
      </c>
      <c r="I53" s="14">
        <f t="shared" si="1"/>
        <v>4758.658128</v>
      </c>
      <c r="J53" s="14">
        <f t="shared" si="2"/>
        <v>0</v>
      </c>
      <c r="K53" s="14">
        <f t="shared" si="3"/>
        <v>0</v>
      </c>
      <c r="L53" s="15">
        <f t="shared" si="4"/>
        <v>0</v>
      </c>
      <c r="N53" s="20"/>
    </row>
    <row r="54" spans="1:14" ht="39.6" x14ac:dyDescent="0.25">
      <c r="A54" s="43" t="s">
        <v>358</v>
      </c>
      <c r="B54" s="44" t="s">
        <v>70</v>
      </c>
      <c r="C54" s="43" t="s">
        <v>0</v>
      </c>
      <c r="D54" s="21" t="e">
        <f>#REF!</f>
        <v>#REF!</v>
      </c>
      <c r="E54" s="61">
        <v>472.08909999999997</v>
      </c>
      <c r="F54" s="45">
        <v>7.2</v>
      </c>
      <c r="G54" s="13"/>
      <c r="H54" s="13">
        <f t="shared" si="0"/>
        <v>0</v>
      </c>
      <c r="I54" s="14">
        <f t="shared" si="1"/>
        <v>3399.0415199999998</v>
      </c>
      <c r="J54" s="14">
        <f t="shared" si="2"/>
        <v>0</v>
      </c>
      <c r="K54" s="14">
        <f t="shared" si="3"/>
        <v>0</v>
      </c>
      <c r="L54" s="15">
        <f t="shared" si="4"/>
        <v>0</v>
      </c>
      <c r="N54" s="20"/>
    </row>
    <row r="55" spans="1:14" x14ac:dyDescent="0.25">
      <c r="A55" s="43" t="s">
        <v>359</v>
      </c>
      <c r="B55" s="44" t="s">
        <v>69</v>
      </c>
      <c r="C55" s="43" t="s">
        <v>41</v>
      </c>
      <c r="D55" s="21" t="e">
        <f>#REF!</f>
        <v>#REF!</v>
      </c>
      <c r="E55" s="61">
        <v>457.44299999999998</v>
      </c>
      <c r="F55" s="45">
        <v>6.48</v>
      </c>
      <c r="G55" s="13"/>
      <c r="H55" s="13">
        <f t="shared" si="0"/>
        <v>0</v>
      </c>
      <c r="I55" s="14">
        <f t="shared" si="1"/>
        <v>2964.2306400000002</v>
      </c>
      <c r="J55" s="14">
        <f t="shared" si="2"/>
        <v>0</v>
      </c>
      <c r="K55" s="14">
        <f t="shared" si="3"/>
        <v>0</v>
      </c>
      <c r="L55" s="15">
        <f t="shared" si="4"/>
        <v>0</v>
      </c>
      <c r="N55" s="20"/>
    </row>
    <row r="56" spans="1:14" ht="39.6" x14ac:dyDescent="0.25">
      <c r="A56" s="43" t="s">
        <v>360</v>
      </c>
      <c r="B56" s="44" t="s">
        <v>70</v>
      </c>
      <c r="C56" s="43" t="s">
        <v>0</v>
      </c>
      <c r="D56" s="21" t="e">
        <f>#REF!</f>
        <v>#REF!</v>
      </c>
      <c r="E56" s="61">
        <v>472.08909999999997</v>
      </c>
      <c r="F56" s="45">
        <v>5.76</v>
      </c>
      <c r="G56" s="13"/>
      <c r="H56" s="13">
        <f t="shared" si="0"/>
        <v>0</v>
      </c>
      <c r="I56" s="14">
        <f t="shared" si="1"/>
        <v>2719.2332159999996</v>
      </c>
      <c r="J56" s="14">
        <f t="shared" si="2"/>
        <v>0</v>
      </c>
      <c r="K56" s="14">
        <f t="shared" si="3"/>
        <v>0</v>
      </c>
      <c r="L56" s="15">
        <f t="shared" si="4"/>
        <v>0</v>
      </c>
      <c r="N56" s="20"/>
    </row>
    <row r="57" spans="1:14" ht="39.6" x14ac:dyDescent="0.25">
      <c r="A57" s="43" t="s">
        <v>361</v>
      </c>
      <c r="B57" s="44" t="s">
        <v>70</v>
      </c>
      <c r="C57" s="43" t="s">
        <v>0</v>
      </c>
      <c r="D57" s="21" t="e">
        <f>#REF!</f>
        <v>#REF!</v>
      </c>
      <c r="E57" s="61">
        <v>472.08909999999997</v>
      </c>
      <c r="F57" s="45">
        <v>7.2</v>
      </c>
      <c r="G57" s="13"/>
      <c r="H57" s="13">
        <f t="shared" si="0"/>
        <v>0</v>
      </c>
      <c r="I57" s="14">
        <f t="shared" si="1"/>
        <v>3399.0415199999998</v>
      </c>
      <c r="J57" s="14">
        <f t="shared" si="2"/>
        <v>0</v>
      </c>
      <c r="K57" s="14">
        <f t="shared" si="3"/>
        <v>0</v>
      </c>
      <c r="L57" s="15">
        <f t="shared" si="4"/>
        <v>0</v>
      </c>
      <c r="N57" s="20"/>
    </row>
    <row r="58" spans="1:14" ht="39.6" x14ac:dyDescent="0.25">
      <c r="A58" s="43" t="s">
        <v>362</v>
      </c>
      <c r="B58" s="44" t="s">
        <v>70</v>
      </c>
      <c r="C58" s="43" t="s">
        <v>0</v>
      </c>
      <c r="D58" s="21" t="e">
        <f>#REF!</f>
        <v>#REF!</v>
      </c>
      <c r="E58" s="61">
        <v>472.08909999999997</v>
      </c>
      <c r="F58" s="45">
        <v>15.36</v>
      </c>
      <c r="G58" s="13"/>
      <c r="H58" s="13">
        <f t="shared" si="0"/>
        <v>0</v>
      </c>
      <c r="I58" s="14">
        <f t="shared" si="1"/>
        <v>7251.288575999999</v>
      </c>
      <c r="J58" s="14">
        <f t="shared" si="2"/>
        <v>0</v>
      </c>
      <c r="K58" s="14">
        <f t="shared" si="3"/>
        <v>0</v>
      </c>
      <c r="L58" s="15">
        <f t="shared" si="4"/>
        <v>0</v>
      </c>
      <c r="N58" s="20"/>
    </row>
    <row r="59" spans="1:14" ht="39.6" x14ac:dyDescent="0.25">
      <c r="A59" s="43" t="s">
        <v>363</v>
      </c>
      <c r="B59" s="44" t="s">
        <v>70</v>
      </c>
      <c r="C59" s="43" t="s">
        <v>0</v>
      </c>
      <c r="D59" s="24"/>
      <c r="E59" s="61">
        <v>472.08879999999999</v>
      </c>
      <c r="F59" s="45">
        <v>28.8</v>
      </c>
      <c r="G59" s="24"/>
      <c r="H59" s="13">
        <f t="shared" si="0"/>
        <v>0</v>
      </c>
      <c r="I59" s="14">
        <f t="shared" si="1"/>
        <v>13596.157440000001</v>
      </c>
      <c r="J59" s="14">
        <f t="shared" si="2"/>
        <v>0</v>
      </c>
      <c r="K59" s="14">
        <f t="shared" si="3"/>
        <v>0</v>
      </c>
      <c r="L59" s="15">
        <f t="shared" si="4"/>
        <v>0</v>
      </c>
      <c r="N59" s="20"/>
    </row>
    <row r="60" spans="1:14" ht="39.6" x14ac:dyDescent="0.25">
      <c r="A60" s="43" t="s">
        <v>364</v>
      </c>
      <c r="B60" s="44" t="s">
        <v>70</v>
      </c>
      <c r="C60" s="43" t="s">
        <v>0</v>
      </c>
      <c r="D60" s="21" t="e">
        <f>#REF!</f>
        <v>#REF!</v>
      </c>
      <c r="E60" s="61">
        <v>472.08909999999997</v>
      </c>
      <c r="F60" s="45">
        <v>5.76</v>
      </c>
      <c r="G60" s="13"/>
      <c r="H60" s="13">
        <f t="shared" si="0"/>
        <v>0</v>
      </c>
      <c r="I60" s="14">
        <f t="shared" si="1"/>
        <v>2719.2332159999996</v>
      </c>
      <c r="J60" s="14">
        <f t="shared" si="2"/>
        <v>0</v>
      </c>
      <c r="K60" s="14">
        <f t="shared" si="3"/>
        <v>0</v>
      </c>
      <c r="L60" s="15">
        <f t="shared" si="4"/>
        <v>0</v>
      </c>
      <c r="N60" s="20"/>
    </row>
    <row r="61" spans="1:14" ht="39.6" x14ac:dyDescent="0.25">
      <c r="A61" s="43" t="s">
        <v>365</v>
      </c>
      <c r="B61" s="44" t="s">
        <v>70</v>
      </c>
      <c r="C61" s="43" t="s">
        <v>0</v>
      </c>
      <c r="D61" s="21" t="e">
        <f>#REF!</f>
        <v>#REF!</v>
      </c>
      <c r="E61" s="61">
        <v>472.08909999999997</v>
      </c>
      <c r="F61" s="45">
        <v>1.89</v>
      </c>
      <c r="G61" s="13"/>
      <c r="H61" s="13">
        <f t="shared" si="0"/>
        <v>0</v>
      </c>
      <c r="I61" s="14">
        <f t="shared" si="1"/>
        <v>892.24839899999995</v>
      </c>
      <c r="J61" s="14">
        <f t="shared" si="2"/>
        <v>0</v>
      </c>
      <c r="K61" s="14">
        <f t="shared" si="3"/>
        <v>0</v>
      </c>
      <c r="L61" s="15">
        <f t="shared" si="4"/>
        <v>0</v>
      </c>
      <c r="N61" s="20"/>
    </row>
    <row r="62" spans="1:14" x14ac:dyDescent="0.25">
      <c r="A62" s="43" t="s">
        <v>366</v>
      </c>
      <c r="B62" s="44" t="s">
        <v>71</v>
      </c>
      <c r="C62" s="43" t="s">
        <v>0</v>
      </c>
      <c r="D62" s="24"/>
      <c r="E62" s="61">
        <v>68.302999999999997</v>
      </c>
      <c r="F62" s="45">
        <v>12.24</v>
      </c>
      <c r="G62" s="24"/>
      <c r="H62" s="13">
        <f t="shared" si="0"/>
        <v>0</v>
      </c>
      <c r="I62" s="14">
        <f t="shared" si="1"/>
        <v>836.02872000000002</v>
      </c>
      <c r="J62" s="14">
        <f t="shared" si="2"/>
        <v>0</v>
      </c>
      <c r="K62" s="14">
        <f t="shared" si="3"/>
        <v>0</v>
      </c>
      <c r="L62" s="15">
        <f t="shared" si="4"/>
        <v>0</v>
      </c>
      <c r="N62" s="20"/>
    </row>
    <row r="63" spans="1:14" x14ac:dyDescent="0.25">
      <c r="A63" s="43" t="s">
        <v>367</v>
      </c>
      <c r="B63" s="44" t="s">
        <v>72</v>
      </c>
      <c r="C63" s="43" t="s">
        <v>41</v>
      </c>
      <c r="D63" s="21" t="e">
        <f>#REF!</f>
        <v>#REF!</v>
      </c>
      <c r="E63" s="61">
        <v>326.4453125</v>
      </c>
      <c r="F63" s="45">
        <v>11.52</v>
      </c>
      <c r="G63" s="13"/>
      <c r="H63" s="13">
        <f t="shared" si="0"/>
        <v>0</v>
      </c>
      <c r="I63" s="14">
        <f t="shared" si="1"/>
        <v>3760.6499999999996</v>
      </c>
      <c r="J63" s="14">
        <f t="shared" si="2"/>
        <v>0</v>
      </c>
      <c r="K63" s="14">
        <f t="shared" si="3"/>
        <v>0</v>
      </c>
      <c r="L63" s="15">
        <f t="shared" si="4"/>
        <v>0</v>
      </c>
      <c r="N63" s="20"/>
    </row>
    <row r="64" spans="1:14" ht="26.4" x14ac:dyDescent="0.25">
      <c r="A64" s="43" t="s">
        <v>368</v>
      </c>
      <c r="B64" s="44" t="s">
        <v>73</v>
      </c>
      <c r="C64" s="43" t="s">
        <v>41</v>
      </c>
      <c r="D64" s="21" t="e">
        <f>#REF!</f>
        <v>#REF!</v>
      </c>
      <c r="E64" s="61">
        <v>627.46109839816927</v>
      </c>
      <c r="F64" s="45">
        <v>17.48</v>
      </c>
      <c r="G64" s="13"/>
      <c r="H64" s="13">
        <f t="shared" si="0"/>
        <v>0</v>
      </c>
      <c r="I64" s="14">
        <f t="shared" si="1"/>
        <v>10968.019999999999</v>
      </c>
      <c r="J64" s="14">
        <f t="shared" si="2"/>
        <v>0</v>
      </c>
      <c r="K64" s="14">
        <f t="shared" si="3"/>
        <v>0</v>
      </c>
      <c r="L64" s="15">
        <f t="shared" si="4"/>
        <v>0</v>
      </c>
      <c r="N64" s="20"/>
    </row>
    <row r="65" spans="1:14" x14ac:dyDescent="0.25">
      <c r="A65" s="43" t="s">
        <v>369</v>
      </c>
      <c r="B65" s="55" t="s">
        <v>74</v>
      </c>
      <c r="C65" s="56" t="s">
        <v>41</v>
      </c>
      <c r="D65" s="21" t="e">
        <f>#REF!</f>
        <v>#REF!</v>
      </c>
      <c r="E65" s="64">
        <v>16.50030677535279</v>
      </c>
      <c r="F65" s="54">
        <v>114.09</v>
      </c>
      <c r="G65" s="54">
        <f>Plan1!L54</f>
        <v>59.659999999999989</v>
      </c>
      <c r="H65" s="13">
        <f t="shared" si="0"/>
        <v>59.659999999999989</v>
      </c>
      <c r="I65" s="14">
        <f t="shared" si="1"/>
        <v>1882.52</v>
      </c>
      <c r="J65" s="14">
        <f t="shared" si="2"/>
        <v>984.41</v>
      </c>
      <c r="K65" s="14">
        <f t="shared" si="3"/>
        <v>984.41</v>
      </c>
      <c r="L65" s="15">
        <f t="shared" si="4"/>
        <v>0.52292140322546377</v>
      </c>
      <c r="N65" s="20"/>
    </row>
    <row r="66" spans="1:14" ht="29.25" customHeight="1" x14ac:dyDescent="0.25">
      <c r="A66" s="43" t="s">
        <v>370</v>
      </c>
      <c r="B66" s="44" t="s">
        <v>75</v>
      </c>
      <c r="C66" s="43" t="s">
        <v>41</v>
      </c>
      <c r="D66" s="21" t="e">
        <f>#REF!</f>
        <v>#REF!</v>
      </c>
      <c r="E66" s="61">
        <v>1465.2962962962963</v>
      </c>
      <c r="F66" s="45">
        <v>5.13</v>
      </c>
      <c r="G66" s="45">
        <v>0</v>
      </c>
      <c r="H66" s="13">
        <f t="shared" si="0"/>
        <v>0</v>
      </c>
      <c r="I66" s="14">
        <f t="shared" si="1"/>
        <v>7516.97</v>
      </c>
      <c r="J66" s="14">
        <f t="shared" si="2"/>
        <v>0</v>
      </c>
      <c r="K66" s="14">
        <f t="shared" si="3"/>
        <v>0</v>
      </c>
      <c r="L66" s="15">
        <f t="shared" si="4"/>
        <v>0</v>
      </c>
      <c r="N66" s="20"/>
    </row>
    <row r="67" spans="1:14" ht="30" customHeight="1" x14ac:dyDescent="0.25">
      <c r="A67" s="43" t="s">
        <v>371</v>
      </c>
      <c r="B67" s="44" t="s">
        <v>75</v>
      </c>
      <c r="C67" s="43" t="s">
        <v>41</v>
      </c>
      <c r="D67" s="21" t="e">
        <f>#REF!</f>
        <v>#REF!</v>
      </c>
      <c r="E67" s="61">
        <v>1465.2952380952381</v>
      </c>
      <c r="F67" s="45">
        <v>10.5</v>
      </c>
      <c r="G67" s="45">
        <v>0</v>
      </c>
      <c r="H67" s="13">
        <f t="shared" si="0"/>
        <v>0</v>
      </c>
      <c r="I67" s="14">
        <f t="shared" si="1"/>
        <v>15385.6</v>
      </c>
      <c r="J67" s="14">
        <f t="shared" si="2"/>
        <v>0</v>
      </c>
      <c r="K67" s="14">
        <f t="shared" si="3"/>
        <v>0</v>
      </c>
      <c r="L67" s="15">
        <f t="shared" si="4"/>
        <v>0</v>
      </c>
      <c r="N67" s="20"/>
    </row>
    <row r="68" spans="1:14" x14ac:dyDescent="0.25">
      <c r="A68" s="43" t="s">
        <v>372</v>
      </c>
      <c r="B68" s="44" t="s">
        <v>76</v>
      </c>
      <c r="C68" s="43" t="s">
        <v>41</v>
      </c>
      <c r="D68" s="21" t="e">
        <f>#REF!</f>
        <v>#REF!</v>
      </c>
      <c r="E68" s="61">
        <v>331.78767123287673</v>
      </c>
      <c r="F68" s="45">
        <v>17.52</v>
      </c>
      <c r="G68" s="45">
        <f>Plan1!L126</f>
        <v>26.520000000000003</v>
      </c>
      <c r="H68" s="13">
        <f t="shared" si="0"/>
        <v>26.520000000000003</v>
      </c>
      <c r="I68" s="14">
        <f t="shared" si="1"/>
        <v>5812.92</v>
      </c>
      <c r="J68" s="14">
        <f t="shared" si="2"/>
        <v>8799.01</v>
      </c>
      <c r="K68" s="14">
        <f t="shared" si="3"/>
        <v>8799.01</v>
      </c>
      <c r="L68" s="15">
        <f t="shared" si="4"/>
        <v>1.5136987950978167</v>
      </c>
      <c r="N68" s="20"/>
    </row>
    <row r="69" spans="1:14" x14ac:dyDescent="0.25">
      <c r="A69" s="43" t="s">
        <v>373</v>
      </c>
      <c r="B69" s="44" t="s">
        <v>77</v>
      </c>
      <c r="C69" s="43" t="s">
        <v>41</v>
      </c>
      <c r="D69" s="21" t="e">
        <f>#REF!</f>
        <v>#REF!</v>
      </c>
      <c r="E69" s="61">
        <v>684.4</v>
      </c>
      <c r="F69" s="45">
        <v>6.45</v>
      </c>
      <c r="G69" s="45">
        <f>Plan1!L134</f>
        <v>6</v>
      </c>
      <c r="H69" s="13">
        <f t="shared" si="0"/>
        <v>6</v>
      </c>
      <c r="I69" s="14">
        <f t="shared" si="1"/>
        <v>4414.38</v>
      </c>
      <c r="J69" s="14">
        <f t="shared" si="2"/>
        <v>4106.3999999999996</v>
      </c>
      <c r="K69" s="14">
        <f t="shared" si="3"/>
        <v>4106.3999999999996</v>
      </c>
      <c r="L69" s="15">
        <f t="shared" si="4"/>
        <v>0.93023255813953476</v>
      </c>
      <c r="N69" s="20"/>
    </row>
    <row r="70" spans="1:14" x14ac:dyDescent="0.25">
      <c r="A70" s="43" t="s">
        <v>374</v>
      </c>
      <c r="B70" s="44" t="s">
        <v>77</v>
      </c>
      <c r="C70" s="43" t="s">
        <v>41</v>
      </c>
      <c r="D70" s="21" t="e">
        <f>#REF!</f>
        <v>#REF!</v>
      </c>
      <c r="E70" s="61">
        <v>684.40099999999995</v>
      </c>
      <c r="F70" s="45">
        <v>6.88</v>
      </c>
      <c r="G70" s="45">
        <f>Plan1!L131</f>
        <v>6.6</v>
      </c>
      <c r="H70" s="13">
        <f t="shared" si="0"/>
        <v>6.6</v>
      </c>
      <c r="I70" s="14">
        <f t="shared" si="1"/>
        <v>4708.6788799999995</v>
      </c>
      <c r="J70" s="14">
        <f t="shared" si="2"/>
        <v>4517.05</v>
      </c>
      <c r="K70" s="14">
        <f t="shared" si="3"/>
        <v>4517.05</v>
      </c>
      <c r="L70" s="15">
        <f t="shared" si="4"/>
        <v>0.95930304765229624</v>
      </c>
      <c r="N70" s="20"/>
    </row>
    <row r="71" spans="1:14" x14ac:dyDescent="0.25">
      <c r="A71" s="39">
        <v>5</v>
      </c>
      <c r="B71" s="40" t="s">
        <v>78</v>
      </c>
      <c r="C71" s="39"/>
      <c r="D71" s="21" t="e">
        <f>#REF!</f>
        <v>#REF!</v>
      </c>
      <c r="E71" s="62"/>
      <c r="F71" s="41"/>
      <c r="G71" s="42"/>
      <c r="H71" s="42"/>
      <c r="I71" s="42"/>
      <c r="J71" s="42"/>
      <c r="K71" s="42"/>
      <c r="L71" s="42"/>
      <c r="N71" s="20"/>
    </row>
    <row r="72" spans="1:14" x14ac:dyDescent="0.25">
      <c r="A72" s="56" t="s">
        <v>375</v>
      </c>
      <c r="B72" s="55" t="s">
        <v>79</v>
      </c>
      <c r="C72" s="56" t="s">
        <v>41</v>
      </c>
      <c r="D72" s="21" t="e">
        <f>#REF!</f>
        <v>#REF!</v>
      </c>
      <c r="E72" s="61">
        <v>694.71</v>
      </c>
      <c r="F72" s="45">
        <v>7</v>
      </c>
      <c r="G72" s="13"/>
      <c r="H72" s="13">
        <f t="shared" si="0"/>
        <v>0</v>
      </c>
      <c r="I72" s="14">
        <f t="shared" si="1"/>
        <v>4862.97</v>
      </c>
      <c r="J72" s="14">
        <f t="shared" si="2"/>
        <v>0</v>
      </c>
      <c r="K72" s="14">
        <f t="shared" si="3"/>
        <v>0</v>
      </c>
      <c r="L72" s="15">
        <f t="shared" si="4"/>
        <v>0</v>
      </c>
      <c r="N72" s="20"/>
    </row>
    <row r="73" spans="1:14" ht="26.4" x14ac:dyDescent="0.25">
      <c r="A73" s="56" t="s">
        <v>376</v>
      </c>
      <c r="B73" s="55" t="s">
        <v>80</v>
      </c>
      <c r="C73" s="56" t="s">
        <v>324</v>
      </c>
      <c r="D73" s="21" t="e">
        <f>#REF!</f>
        <v>#REF!</v>
      </c>
      <c r="E73" s="61">
        <v>13.277774084169936</v>
      </c>
      <c r="F73" s="45">
        <v>150.41</v>
      </c>
      <c r="G73" s="13"/>
      <c r="H73" s="13">
        <f t="shared" si="0"/>
        <v>0</v>
      </c>
      <c r="I73" s="14">
        <f t="shared" si="1"/>
        <v>1997.11</v>
      </c>
      <c r="J73" s="14">
        <f t="shared" si="2"/>
        <v>0</v>
      </c>
      <c r="K73" s="14">
        <f t="shared" si="3"/>
        <v>0</v>
      </c>
      <c r="L73" s="15">
        <f t="shared" si="4"/>
        <v>0</v>
      </c>
      <c r="N73" s="20"/>
    </row>
    <row r="74" spans="1:14" ht="26.4" x14ac:dyDescent="0.25">
      <c r="A74" s="56" t="s">
        <v>377</v>
      </c>
      <c r="B74" s="55" t="s">
        <v>81</v>
      </c>
      <c r="C74" s="56" t="s">
        <v>324</v>
      </c>
      <c r="D74" s="22"/>
      <c r="E74" s="61">
        <v>103.77500000000001</v>
      </c>
      <c r="F74" s="45">
        <v>11.6</v>
      </c>
      <c r="G74" s="13"/>
      <c r="H74" s="13">
        <f t="shared" si="0"/>
        <v>0</v>
      </c>
      <c r="I74" s="14">
        <f t="shared" si="1"/>
        <v>1203.79</v>
      </c>
      <c r="J74" s="14">
        <f t="shared" si="2"/>
        <v>0</v>
      </c>
      <c r="K74" s="14">
        <f t="shared" si="3"/>
        <v>0</v>
      </c>
      <c r="L74" s="15">
        <f t="shared" si="4"/>
        <v>0</v>
      </c>
      <c r="N74" s="20"/>
    </row>
    <row r="75" spans="1:14" ht="26.4" x14ac:dyDescent="0.25">
      <c r="A75" s="56" t="s">
        <v>378</v>
      </c>
      <c r="B75" s="55" t="s">
        <v>82</v>
      </c>
      <c r="C75" s="56" t="s">
        <v>324</v>
      </c>
      <c r="D75" s="24"/>
      <c r="E75" s="64">
        <v>39.058090959249625</v>
      </c>
      <c r="F75" s="54">
        <v>126.87</v>
      </c>
      <c r="G75" s="24"/>
      <c r="H75" s="13">
        <f t="shared" si="0"/>
        <v>0</v>
      </c>
      <c r="I75" s="14">
        <f t="shared" si="1"/>
        <v>4955.3</v>
      </c>
      <c r="J75" s="14">
        <f t="shared" si="2"/>
        <v>0</v>
      </c>
      <c r="K75" s="14">
        <f t="shared" si="3"/>
        <v>0</v>
      </c>
      <c r="L75" s="15">
        <f t="shared" si="4"/>
        <v>0</v>
      </c>
      <c r="N75" s="20"/>
    </row>
    <row r="76" spans="1:14" ht="52.8" x14ac:dyDescent="0.25">
      <c r="A76" s="56" t="s">
        <v>379</v>
      </c>
      <c r="B76" s="55" t="s">
        <v>83</v>
      </c>
      <c r="C76" s="56" t="s">
        <v>324</v>
      </c>
      <c r="D76" s="21" t="e">
        <f>#REF!</f>
        <v>#REF!</v>
      </c>
      <c r="E76" s="64">
        <v>37.458915940121727</v>
      </c>
      <c r="F76" s="54">
        <v>243.16</v>
      </c>
      <c r="G76" s="13"/>
      <c r="H76" s="13">
        <f t="shared" si="0"/>
        <v>0</v>
      </c>
      <c r="I76" s="14">
        <f t="shared" si="1"/>
        <v>9108.5099999999984</v>
      </c>
      <c r="J76" s="14">
        <f t="shared" si="2"/>
        <v>0</v>
      </c>
      <c r="K76" s="14">
        <f t="shared" si="3"/>
        <v>0</v>
      </c>
      <c r="L76" s="15">
        <f t="shared" si="4"/>
        <v>0</v>
      </c>
      <c r="N76" s="20"/>
    </row>
    <row r="77" spans="1:14" ht="26.4" x14ac:dyDescent="0.25">
      <c r="A77" s="56" t="s">
        <v>380</v>
      </c>
      <c r="B77" s="55" t="s">
        <v>84</v>
      </c>
      <c r="C77" s="56" t="s">
        <v>41</v>
      </c>
      <c r="D77" s="21" t="e">
        <f>#REF!</f>
        <v>#REF!</v>
      </c>
      <c r="E77" s="64">
        <v>13.544332738876804</v>
      </c>
      <c r="F77" s="54">
        <f>10.95*34.95</f>
        <v>382.70249999999999</v>
      </c>
      <c r="G77" s="54"/>
      <c r="H77" s="13">
        <f t="shared" si="0"/>
        <v>0</v>
      </c>
      <c r="I77" s="14">
        <f t="shared" si="1"/>
        <v>5183.45</v>
      </c>
      <c r="J77" s="14">
        <f t="shared" si="2"/>
        <v>0</v>
      </c>
      <c r="K77" s="14">
        <f t="shared" si="3"/>
        <v>0</v>
      </c>
      <c r="L77" s="15">
        <f t="shared" si="4"/>
        <v>0</v>
      </c>
      <c r="N77" s="20"/>
    </row>
    <row r="78" spans="1:14" ht="26.4" x14ac:dyDescent="0.25">
      <c r="A78" s="56" t="s">
        <v>381</v>
      </c>
      <c r="B78" s="55" t="s">
        <v>85</v>
      </c>
      <c r="C78" s="56" t="s">
        <v>41</v>
      </c>
      <c r="D78" s="21" t="e">
        <f>#REF!</f>
        <v>#REF!</v>
      </c>
      <c r="E78" s="64">
        <v>80.308908355707104</v>
      </c>
      <c r="F78" s="54">
        <f>10.95*34.95</f>
        <v>382.70249999999999</v>
      </c>
      <c r="G78" s="54"/>
      <c r="H78" s="13">
        <f t="shared" si="0"/>
        <v>0</v>
      </c>
      <c r="I78" s="14">
        <f t="shared" si="1"/>
        <v>30734.42</v>
      </c>
      <c r="J78" s="14">
        <f t="shared" si="2"/>
        <v>0</v>
      </c>
      <c r="K78" s="14">
        <f t="shared" si="3"/>
        <v>0</v>
      </c>
      <c r="L78" s="15">
        <f t="shared" si="4"/>
        <v>0</v>
      </c>
      <c r="N78" s="20"/>
    </row>
    <row r="79" spans="1:14" ht="39.6" x14ac:dyDescent="0.25">
      <c r="A79" s="56" t="s">
        <v>382</v>
      </c>
      <c r="B79" s="55" t="s">
        <v>86</v>
      </c>
      <c r="C79" s="56" t="s">
        <v>41</v>
      </c>
      <c r="D79" s="21" t="e">
        <f>#REF!</f>
        <v>#REF!</v>
      </c>
      <c r="E79" s="64">
        <v>174.75579595116312</v>
      </c>
      <c r="F79" s="54">
        <f>10.95*34.95</f>
        <v>382.70249999999999</v>
      </c>
      <c r="G79" s="13"/>
      <c r="H79" s="13">
        <f t="shared" si="0"/>
        <v>0</v>
      </c>
      <c r="I79" s="14">
        <f t="shared" si="1"/>
        <v>66879.48</v>
      </c>
      <c r="J79" s="14">
        <f t="shared" si="2"/>
        <v>0</v>
      </c>
      <c r="K79" s="14">
        <f t="shared" si="3"/>
        <v>0</v>
      </c>
      <c r="L79" s="15">
        <f t="shared" si="4"/>
        <v>0</v>
      </c>
      <c r="N79" s="20"/>
    </row>
    <row r="80" spans="1:14" x14ac:dyDescent="0.25">
      <c r="A80" s="39"/>
      <c r="B80" s="40" t="s">
        <v>87</v>
      </c>
      <c r="C80" s="39"/>
      <c r="D80" s="21" t="e">
        <f>#REF!</f>
        <v>#REF!</v>
      </c>
      <c r="E80" s="62"/>
      <c r="F80" s="41"/>
      <c r="G80" s="42"/>
      <c r="H80" s="42"/>
      <c r="I80" s="42"/>
      <c r="J80" s="42"/>
      <c r="K80" s="42"/>
      <c r="L80" s="42"/>
      <c r="N80" s="20"/>
    </row>
    <row r="81" spans="1:14" ht="26.4" x14ac:dyDescent="0.25">
      <c r="A81" s="43" t="s">
        <v>31</v>
      </c>
      <c r="B81" s="55" t="s">
        <v>88</v>
      </c>
      <c r="C81" s="43" t="s">
        <v>324</v>
      </c>
      <c r="D81" s="21" t="e">
        <f>#REF!</f>
        <v>#REF!</v>
      </c>
      <c r="E81" s="61">
        <v>75.026905829596416</v>
      </c>
      <c r="F81" s="45">
        <v>31.22</v>
      </c>
      <c r="G81" s="13"/>
      <c r="H81" s="13">
        <f t="shared" si="0"/>
        <v>0</v>
      </c>
      <c r="I81" s="14">
        <f t="shared" si="1"/>
        <v>2342.34</v>
      </c>
      <c r="J81" s="14">
        <f t="shared" si="2"/>
        <v>0</v>
      </c>
      <c r="K81" s="14">
        <f t="shared" si="3"/>
        <v>0</v>
      </c>
      <c r="L81" s="15">
        <f t="shared" si="4"/>
        <v>0</v>
      </c>
      <c r="N81" s="20"/>
    </row>
    <row r="82" spans="1:14" ht="26.4" x14ac:dyDescent="0.25">
      <c r="A82" s="43" t="s">
        <v>32</v>
      </c>
      <c r="B82" s="55" t="s">
        <v>88</v>
      </c>
      <c r="C82" s="43" t="s">
        <v>41</v>
      </c>
      <c r="D82" s="21" t="e">
        <f>#REF!</f>
        <v>#REF!</v>
      </c>
      <c r="E82" s="61">
        <v>121.56</v>
      </c>
      <c r="F82" s="45">
        <v>31.22</v>
      </c>
      <c r="G82" s="13"/>
      <c r="H82" s="13">
        <f t="shared" si="0"/>
        <v>0</v>
      </c>
      <c r="I82" s="14">
        <f t="shared" si="1"/>
        <v>3795.1032</v>
      </c>
      <c r="J82" s="14">
        <f t="shared" si="2"/>
        <v>0</v>
      </c>
      <c r="K82" s="14">
        <f t="shared" si="3"/>
        <v>0</v>
      </c>
      <c r="L82" s="15">
        <f t="shared" si="4"/>
        <v>0</v>
      </c>
      <c r="N82" s="20"/>
    </row>
    <row r="83" spans="1:14" x14ac:dyDescent="0.25">
      <c r="A83" s="39">
        <v>7</v>
      </c>
      <c r="B83" s="40" t="s">
        <v>89</v>
      </c>
      <c r="C83" s="39"/>
      <c r="D83" s="21" t="e">
        <f>#REF!</f>
        <v>#REF!</v>
      </c>
      <c r="E83" s="62"/>
      <c r="F83" s="41"/>
      <c r="G83" s="42"/>
      <c r="H83" s="42"/>
      <c r="I83" s="42"/>
      <c r="J83" s="42"/>
      <c r="K83" s="42"/>
      <c r="L83" s="42"/>
      <c r="N83" s="20"/>
    </row>
    <row r="84" spans="1:14" ht="41.4" x14ac:dyDescent="0.25">
      <c r="A84" s="52" t="s">
        <v>383</v>
      </c>
      <c r="B84" s="57" t="s">
        <v>90</v>
      </c>
      <c r="C84" s="43" t="s">
        <v>41</v>
      </c>
      <c r="D84" s="21" t="e">
        <f>#REF!</f>
        <v>#REF!</v>
      </c>
      <c r="E84" s="64">
        <v>3.3315624703538567</v>
      </c>
      <c r="F84" s="53">
        <f>105.41*2</f>
        <v>210.82</v>
      </c>
      <c r="G84" s="53">
        <f>Plan1!L140</f>
        <v>54.6</v>
      </c>
      <c r="H84" s="13">
        <f t="shared" ref="H84:H147" si="5">G84</f>
        <v>54.6</v>
      </c>
      <c r="I84" s="14">
        <f t="shared" ref="I84:I147" si="6">E84*F84</f>
        <v>702.36</v>
      </c>
      <c r="J84" s="14">
        <f t="shared" ref="J84:J147" si="7">ROUND(G84*E84,2)</f>
        <v>181.9</v>
      </c>
      <c r="K84" s="14">
        <f t="shared" ref="K84:K147" si="8">ROUND(H84*E84,2)</f>
        <v>181.9</v>
      </c>
      <c r="L84" s="15">
        <f t="shared" ref="L84:L147" si="9">K84/I84</f>
        <v>0.25898399681075235</v>
      </c>
      <c r="N84" s="20"/>
    </row>
    <row r="85" spans="1:14" ht="26.4" x14ac:dyDescent="0.25">
      <c r="A85" s="52" t="s">
        <v>384</v>
      </c>
      <c r="B85" s="51" t="s">
        <v>91</v>
      </c>
      <c r="C85" s="43" t="s">
        <v>41</v>
      </c>
      <c r="D85" s="21" t="e">
        <f>#REF!</f>
        <v>#REF!</v>
      </c>
      <c r="E85" s="64">
        <v>7.8140318787562055</v>
      </c>
      <c r="F85" s="53">
        <v>382.7</v>
      </c>
      <c r="G85" s="22">
        <f>Plan1!L149</f>
        <v>67.260000000000005</v>
      </c>
      <c r="H85" s="13">
        <f t="shared" si="5"/>
        <v>67.260000000000005</v>
      </c>
      <c r="I85" s="14">
        <f t="shared" si="6"/>
        <v>2990.43</v>
      </c>
      <c r="J85" s="14">
        <f t="shared" si="7"/>
        <v>525.57000000000005</v>
      </c>
      <c r="K85" s="14">
        <f t="shared" si="8"/>
        <v>525.57000000000005</v>
      </c>
      <c r="L85" s="15">
        <f t="shared" si="9"/>
        <v>0.17575064455613409</v>
      </c>
      <c r="N85" s="20"/>
    </row>
    <row r="86" spans="1:14" ht="26.4" x14ac:dyDescent="0.25">
      <c r="A86" s="52" t="s">
        <v>385</v>
      </c>
      <c r="B86" s="55" t="s">
        <v>92</v>
      </c>
      <c r="C86" s="56" t="s">
        <v>41</v>
      </c>
      <c r="D86" s="21" t="e">
        <f>#REF!</f>
        <v>#REF!</v>
      </c>
      <c r="E86" s="64">
        <v>29.947753150292982</v>
      </c>
      <c r="F86" s="54">
        <v>382.70249999999999</v>
      </c>
      <c r="G86" s="22">
        <f>Plan1!L158</f>
        <v>67.260000000000005</v>
      </c>
      <c r="H86" s="13">
        <f t="shared" si="5"/>
        <v>67.260000000000005</v>
      </c>
      <c r="I86" s="14">
        <f t="shared" si="6"/>
        <v>11461.08</v>
      </c>
      <c r="J86" s="14">
        <f t="shared" si="7"/>
        <v>2014.29</v>
      </c>
      <c r="K86" s="14">
        <f t="shared" si="8"/>
        <v>2014.29</v>
      </c>
      <c r="L86" s="15">
        <f t="shared" si="9"/>
        <v>0.17575045283690541</v>
      </c>
      <c r="N86" s="20"/>
    </row>
    <row r="87" spans="1:14" x14ac:dyDescent="0.25">
      <c r="A87" s="52" t="s">
        <v>386</v>
      </c>
      <c r="B87" s="55" t="s">
        <v>93</v>
      </c>
      <c r="C87" s="56" t="s">
        <v>324</v>
      </c>
      <c r="D87" s="24"/>
      <c r="E87" s="64">
        <v>25.113958192852326</v>
      </c>
      <c r="F87" s="54">
        <v>296.60000000000002</v>
      </c>
      <c r="G87" s="136"/>
      <c r="H87" s="13">
        <f t="shared" si="5"/>
        <v>0</v>
      </c>
      <c r="I87" s="14">
        <f t="shared" si="6"/>
        <v>7448.8</v>
      </c>
      <c r="J87" s="14">
        <f t="shared" si="7"/>
        <v>0</v>
      </c>
      <c r="K87" s="14">
        <f t="shared" si="8"/>
        <v>0</v>
      </c>
      <c r="L87" s="15">
        <f t="shared" si="9"/>
        <v>0</v>
      </c>
      <c r="N87" s="20"/>
    </row>
    <row r="88" spans="1:14" s="20" customFormat="1" ht="52.8" x14ac:dyDescent="0.25">
      <c r="A88" s="52" t="s">
        <v>387</v>
      </c>
      <c r="B88" s="55" t="s">
        <v>94</v>
      </c>
      <c r="C88" s="56" t="s">
        <v>41</v>
      </c>
      <c r="D88" s="21" t="e">
        <f>#REF!</f>
        <v>#REF!</v>
      </c>
      <c r="E88" s="64">
        <v>49.949269949066213</v>
      </c>
      <c r="F88" s="54">
        <v>589</v>
      </c>
      <c r="G88" s="13"/>
      <c r="H88" s="13">
        <f t="shared" si="5"/>
        <v>0</v>
      </c>
      <c r="I88" s="14">
        <f t="shared" si="6"/>
        <v>29420.12</v>
      </c>
      <c r="J88" s="14">
        <f t="shared" si="7"/>
        <v>0</v>
      </c>
      <c r="K88" s="14">
        <f t="shared" si="8"/>
        <v>0</v>
      </c>
      <c r="L88" s="15">
        <f t="shared" si="9"/>
        <v>0</v>
      </c>
    </row>
    <row r="89" spans="1:14" ht="26.4" x14ac:dyDescent="0.25">
      <c r="A89" s="52" t="s">
        <v>388</v>
      </c>
      <c r="B89" s="55" t="s">
        <v>95</v>
      </c>
      <c r="C89" s="56" t="s">
        <v>41</v>
      </c>
      <c r="D89" s="21" t="e">
        <f>#REF!</f>
        <v>#REF!</v>
      </c>
      <c r="E89" s="64">
        <v>72.167777777777786</v>
      </c>
      <c r="F89" s="54">
        <v>450</v>
      </c>
      <c r="G89" s="13"/>
      <c r="H89" s="13">
        <f t="shared" si="5"/>
        <v>0</v>
      </c>
      <c r="I89" s="14">
        <f t="shared" si="6"/>
        <v>32475.500000000004</v>
      </c>
      <c r="J89" s="14">
        <f t="shared" si="7"/>
        <v>0</v>
      </c>
      <c r="K89" s="14">
        <f t="shared" si="8"/>
        <v>0</v>
      </c>
      <c r="L89" s="15">
        <f t="shared" si="9"/>
        <v>0</v>
      </c>
      <c r="N89" s="20"/>
    </row>
    <row r="90" spans="1:14" s="20" customFormat="1" x14ac:dyDescent="0.25">
      <c r="A90" s="39">
        <v>8</v>
      </c>
      <c r="B90" s="40" t="s">
        <v>96</v>
      </c>
      <c r="C90" s="39"/>
      <c r="D90" s="21" t="e">
        <f>#REF!</f>
        <v>#REF!</v>
      </c>
      <c r="E90" s="62"/>
      <c r="F90" s="41"/>
      <c r="G90" s="42"/>
      <c r="H90" s="42"/>
      <c r="I90" s="42"/>
      <c r="J90" s="42"/>
      <c r="K90" s="42"/>
      <c r="L90" s="42"/>
    </row>
    <row r="91" spans="1:14" s="20" customFormat="1" ht="26.4" x14ac:dyDescent="0.25">
      <c r="A91" s="47"/>
      <c r="B91" s="58" t="s">
        <v>97</v>
      </c>
      <c r="C91" s="59" t="s">
        <v>41</v>
      </c>
      <c r="D91" s="21" t="e">
        <f>#REF!</f>
        <v>#REF!</v>
      </c>
      <c r="E91" s="65">
        <v>98.081309110702861</v>
      </c>
      <c r="F91" s="60">
        <f>14.2*10.35</f>
        <v>146.97</v>
      </c>
      <c r="G91" s="13"/>
      <c r="H91" s="13">
        <f t="shared" si="5"/>
        <v>0</v>
      </c>
      <c r="I91" s="14">
        <f t="shared" si="6"/>
        <v>14415.01</v>
      </c>
      <c r="J91" s="14">
        <f t="shared" si="7"/>
        <v>0</v>
      </c>
      <c r="K91" s="14">
        <f t="shared" si="8"/>
        <v>0</v>
      </c>
      <c r="L91" s="15">
        <f t="shared" si="9"/>
        <v>0</v>
      </c>
    </row>
    <row r="92" spans="1:14" ht="26.4" x14ac:dyDescent="0.25">
      <c r="A92" s="43" t="s">
        <v>389</v>
      </c>
      <c r="B92" s="58" t="s">
        <v>98</v>
      </c>
      <c r="C92" s="59" t="s">
        <v>41</v>
      </c>
      <c r="D92" s="21" t="e">
        <f>#REF!</f>
        <v>#REF!</v>
      </c>
      <c r="E92" s="65">
        <v>123.11043723554303</v>
      </c>
      <c r="F92" s="60">
        <v>70.900000000000006</v>
      </c>
      <c r="G92" s="13"/>
      <c r="H92" s="13">
        <f t="shared" si="5"/>
        <v>0</v>
      </c>
      <c r="I92" s="14">
        <f t="shared" si="6"/>
        <v>8728.5300000000025</v>
      </c>
      <c r="J92" s="14">
        <f t="shared" si="7"/>
        <v>0</v>
      </c>
      <c r="K92" s="14">
        <f t="shared" si="8"/>
        <v>0</v>
      </c>
      <c r="L92" s="15">
        <f t="shared" si="9"/>
        <v>0</v>
      </c>
      <c r="N92" s="20"/>
    </row>
    <row r="93" spans="1:14" ht="26.4" x14ac:dyDescent="0.25">
      <c r="A93" s="43" t="s">
        <v>390</v>
      </c>
      <c r="B93" s="58" t="s">
        <v>99</v>
      </c>
      <c r="C93" s="59" t="s">
        <v>0</v>
      </c>
      <c r="D93" s="21" t="e">
        <f>#REF!</f>
        <v>#REF!</v>
      </c>
      <c r="E93" s="65">
        <v>125.33939393939394</v>
      </c>
      <c r="F93" s="60">
        <v>14.85</v>
      </c>
      <c r="G93" s="13"/>
      <c r="H93" s="13">
        <f t="shared" si="5"/>
        <v>0</v>
      </c>
      <c r="I93" s="14">
        <f t="shared" si="6"/>
        <v>1861.29</v>
      </c>
      <c r="J93" s="14">
        <f t="shared" si="7"/>
        <v>0</v>
      </c>
      <c r="K93" s="14">
        <f t="shared" si="8"/>
        <v>0</v>
      </c>
      <c r="L93" s="15">
        <f t="shared" si="9"/>
        <v>0</v>
      </c>
      <c r="N93" s="20"/>
    </row>
    <row r="94" spans="1:14" s="20" customFormat="1" ht="26.4" x14ac:dyDescent="0.25">
      <c r="A94" s="43" t="s">
        <v>391</v>
      </c>
      <c r="B94" s="58" t="s">
        <v>99</v>
      </c>
      <c r="C94" s="59" t="s">
        <v>0</v>
      </c>
      <c r="D94" s="21" t="e">
        <f>#REF!</f>
        <v>#REF!</v>
      </c>
      <c r="E94" s="65">
        <v>125.33966445077557</v>
      </c>
      <c r="F94" s="60">
        <v>31.59</v>
      </c>
      <c r="G94" s="13"/>
      <c r="H94" s="13">
        <f t="shared" si="5"/>
        <v>0</v>
      </c>
      <c r="I94" s="14">
        <f t="shared" si="6"/>
        <v>3959.4800000000005</v>
      </c>
      <c r="J94" s="14">
        <f t="shared" si="7"/>
        <v>0</v>
      </c>
      <c r="K94" s="14">
        <f t="shared" si="8"/>
        <v>0</v>
      </c>
      <c r="L94" s="15">
        <f t="shared" si="9"/>
        <v>0</v>
      </c>
    </row>
    <row r="95" spans="1:14" s="20" customFormat="1" ht="26.4" x14ac:dyDescent="0.25">
      <c r="A95" s="43" t="s">
        <v>392</v>
      </c>
      <c r="B95" s="58" t="s">
        <v>100</v>
      </c>
      <c r="C95" s="59" t="s">
        <v>324</v>
      </c>
      <c r="D95" s="21" t="e">
        <f>#REF!</f>
        <v>#REF!</v>
      </c>
      <c r="E95" s="65">
        <v>60.040776699029117</v>
      </c>
      <c r="F95" s="60">
        <v>41.2</v>
      </c>
      <c r="G95" s="13"/>
      <c r="H95" s="13">
        <f t="shared" si="5"/>
        <v>0</v>
      </c>
      <c r="I95" s="14">
        <f t="shared" si="6"/>
        <v>2473.6799999999998</v>
      </c>
      <c r="J95" s="14">
        <f t="shared" si="7"/>
        <v>0</v>
      </c>
      <c r="K95" s="14">
        <f t="shared" si="8"/>
        <v>0</v>
      </c>
      <c r="L95" s="15">
        <f t="shared" si="9"/>
        <v>0</v>
      </c>
    </row>
    <row r="96" spans="1:14" ht="26.4" x14ac:dyDescent="0.25">
      <c r="A96" s="43" t="s">
        <v>393</v>
      </c>
      <c r="B96" s="58" t="s">
        <v>101</v>
      </c>
      <c r="C96" s="59" t="s">
        <v>41</v>
      </c>
      <c r="D96" s="21" t="e">
        <f>#REF!</f>
        <v>#REF!</v>
      </c>
      <c r="E96" s="65">
        <v>37.906951871657753</v>
      </c>
      <c r="F96" s="60">
        <v>18.7</v>
      </c>
      <c r="G96" s="13"/>
      <c r="H96" s="13">
        <f t="shared" si="5"/>
        <v>0</v>
      </c>
      <c r="I96" s="14">
        <f t="shared" si="6"/>
        <v>708.86</v>
      </c>
      <c r="J96" s="14">
        <f t="shared" si="7"/>
        <v>0</v>
      </c>
      <c r="K96" s="14">
        <f t="shared" si="8"/>
        <v>0</v>
      </c>
      <c r="L96" s="15">
        <f t="shared" si="9"/>
        <v>0</v>
      </c>
      <c r="N96" s="20"/>
    </row>
    <row r="97" spans="1:14" ht="39.6" x14ac:dyDescent="0.25">
      <c r="A97" s="43" t="s">
        <v>394</v>
      </c>
      <c r="B97" s="55" t="s">
        <v>102</v>
      </c>
      <c r="C97" s="43" t="s">
        <v>41</v>
      </c>
      <c r="D97" s="24"/>
      <c r="E97" s="61">
        <v>50.991113529198408</v>
      </c>
      <c r="F97" s="45">
        <v>110.28</v>
      </c>
      <c r="G97" s="24"/>
      <c r="H97" s="13">
        <f t="shared" si="5"/>
        <v>0</v>
      </c>
      <c r="I97" s="14">
        <f t="shared" si="6"/>
        <v>5623.3</v>
      </c>
      <c r="J97" s="14">
        <f t="shared" si="7"/>
        <v>0</v>
      </c>
      <c r="K97" s="14">
        <f t="shared" si="8"/>
        <v>0</v>
      </c>
      <c r="L97" s="15">
        <f t="shared" si="9"/>
        <v>0</v>
      </c>
      <c r="N97" s="20"/>
    </row>
    <row r="98" spans="1:14" x14ac:dyDescent="0.25">
      <c r="A98" s="43" t="s">
        <v>395</v>
      </c>
      <c r="B98" s="44" t="s">
        <v>103</v>
      </c>
      <c r="C98" s="43" t="s">
        <v>321</v>
      </c>
      <c r="D98" s="21" t="e">
        <f>#REF!</f>
        <v>#REF!</v>
      </c>
      <c r="E98" s="61">
        <v>48.023015873015879</v>
      </c>
      <c r="F98" s="45">
        <v>25.2</v>
      </c>
      <c r="G98" s="13"/>
      <c r="H98" s="13">
        <f t="shared" si="5"/>
        <v>0</v>
      </c>
      <c r="I98" s="14">
        <f t="shared" si="6"/>
        <v>1210.18</v>
      </c>
      <c r="J98" s="14">
        <f t="shared" si="7"/>
        <v>0</v>
      </c>
      <c r="K98" s="14">
        <f t="shared" si="8"/>
        <v>0</v>
      </c>
      <c r="L98" s="15">
        <f t="shared" si="9"/>
        <v>0</v>
      </c>
      <c r="N98" s="20"/>
    </row>
    <row r="99" spans="1:14" x14ac:dyDescent="0.25">
      <c r="A99" s="43" t="s">
        <v>396</v>
      </c>
      <c r="B99" s="55" t="s">
        <v>104</v>
      </c>
      <c r="C99" s="56" t="s">
        <v>323</v>
      </c>
      <c r="D99" s="21" t="e">
        <f>#REF!</f>
        <v>#REF!</v>
      </c>
      <c r="E99" s="64">
        <v>65.056372549019613</v>
      </c>
      <c r="F99" s="54">
        <v>102</v>
      </c>
      <c r="G99" s="13"/>
      <c r="H99" s="13">
        <f t="shared" si="5"/>
        <v>0</v>
      </c>
      <c r="I99" s="14">
        <f t="shared" si="6"/>
        <v>6635.7500000000009</v>
      </c>
      <c r="J99" s="14">
        <f t="shared" si="7"/>
        <v>0</v>
      </c>
      <c r="K99" s="14">
        <f t="shared" si="8"/>
        <v>0</v>
      </c>
      <c r="L99" s="15">
        <f t="shared" si="9"/>
        <v>0</v>
      </c>
      <c r="N99" s="20"/>
    </row>
    <row r="100" spans="1:14" ht="26.4" x14ac:dyDescent="0.25">
      <c r="A100" s="43" t="s">
        <v>397</v>
      </c>
      <c r="B100" s="55" t="s">
        <v>99</v>
      </c>
      <c r="C100" s="56" t="s">
        <v>0</v>
      </c>
      <c r="D100" s="21" t="e">
        <f>#REF!</f>
        <v>#REF!</v>
      </c>
      <c r="E100" s="64">
        <v>125.34</v>
      </c>
      <c r="F100" s="54">
        <v>2.16</v>
      </c>
      <c r="G100" s="13"/>
      <c r="H100" s="13">
        <f t="shared" si="5"/>
        <v>0</v>
      </c>
      <c r="I100" s="14">
        <f t="shared" si="6"/>
        <v>270.73440000000005</v>
      </c>
      <c r="J100" s="14">
        <f t="shared" si="7"/>
        <v>0</v>
      </c>
      <c r="K100" s="14">
        <f t="shared" si="8"/>
        <v>0</v>
      </c>
      <c r="L100" s="15">
        <f t="shared" si="9"/>
        <v>0</v>
      </c>
      <c r="N100" s="20"/>
    </row>
    <row r="101" spans="1:14" ht="26.4" x14ac:dyDescent="0.25">
      <c r="A101" s="43" t="s">
        <v>398</v>
      </c>
      <c r="B101" s="55" t="s">
        <v>99</v>
      </c>
      <c r="C101" s="56" t="s">
        <v>0</v>
      </c>
      <c r="D101" s="21" t="e">
        <f>#REF!</f>
        <v>#REF!</v>
      </c>
      <c r="E101" s="64">
        <v>125.34</v>
      </c>
      <c r="F101" s="54">
        <v>1.98</v>
      </c>
      <c r="G101" s="13"/>
      <c r="H101" s="13">
        <f t="shared" si="5"/>
        <v>0</v>
      </c>
      <c r="I101" s="14">
        <f t="shared" si="6"/>
        <v>248.17320000000001</v>
      </c>
      <c r="J101" s="14">
        <f t="shared" si="7"/>
        <v>0</v>
      </c>
      <c r="K101" s="14">
        <f t="shared" si="8"/>
        <v>0</v>
      </c>
      <c r="L101" s="15">
        <f t="shared" si="9"/>
        <v>0</v>
      </c>
      <c r="N101" s="20"/>
    </row>
    <row r="102" spans="1:14" ht="26.4" x14ac:dyDescent="0.25">
      <c r="A102" s="43" t="s">
        <v>399</v>
      </c>
      <c r="B102" s="44" t="s">
        <v>105</v>
      </c>
      <c r="C102" s="43" t="s">
        <v>324</v>
      </c>
      <c r="D102" s="21" t="e">
        <f>#REF!</f>
        <v>#REF!</v>
      </c>
      <c r="E102" s="61">
        <v>14.73</v>
      </c>
      <c r="F102" s="45">
        <v>3.6</v>
      </c>
      <c r="G102" s="13"/>
      <c r="H102" s="13">
        <f t="shared" si="5"/>
        <v>0</v>
      </c>
      <c r="I102" s="14">
        <f t="shared" si="6"/>
        <v>53.028000000000006</v>
      </c>
      <c r="J102" s="14">
        <f t="shared" si="7"/>
        <v>0</v>
      </c>
      <c r="K102" s="14">
        <f t="shared" si="8"/>
        <v>0</v>
      </c>
      <c r="L102" s="15">
        <f t="shared" si="9"/>
        <v>0</v>
      </c>
      <c r="N102" s="20"/>
    </row>
    <row r="103" spans="1:14" ht="45" customHeight="1" x14ac:dyDescent="0.25">
      <c r="A103" s="43" t="s">
        <v>400</v>
      </c>
      <c r="B103" s="44" t="s">
        <v>106</v>
      </c>
      <c r="C103" s="43" t="s">
        <v>324</v>
      </c>
      <c r="D103" s="21" t="e">
        <f>#REF!</f>
        <v>#REF!</v>
      </c>
      <c r="E103" s="61">
        <v>58.792999999999999</v>
      </c>
      <c r="F103" s="45">
        <v>40</v>
      </c>
      <c r="G103" s="13">
        <v>40</v>
      </c>
      <c r="H103" s="13">
        <f t="shared" si="5"/>
        <v>40</v>
      </c>
      <c r="I103" s="14">
        <f t="shared" si="6"/>
        <v>2351.7199999999998</v>
      </c>
      <c r="J103" s="14">
        <f t="shared" si="7"/>
        <v>2351.7199999999998</v>
      </c>
      <c r="K103" s="14">
        <f t="shared" si="8"/>
        <v>2351.7199999999998</v>
      </c>
      <c r="L103" s="15">
        <f t="shared" si="9"/>
        <v>1</v>
      </c>
      <c r="N103" s="20"/>
    </row>
    <row r="104" spans="1:14" x14ac:dyDescent="0.25">
      <c r="A104" s="56" t="s">
        <v>401</v>
      </c>
      <c r="B104" s="55" t="s">
        <v>107</v>
      </c>
      <c r="C104" s="56" t="s">
        <v>322</v>
      </c>
      <c r="D104" s="21" t="e">
        <f>#REF!</f>
        <v>#REF!</v>
      </c>
      <c r="E104" s="64">
        <v>173.28987603305785</v>
      </c>
      <c r="F104" s="54">
        <v>48.4</v>
      </c>
      <c r="G104" s="13"/>
      <c r="H104" s="13">
        <f t="shared" si="5"/>
        <v>0</v>
      </c>
      <c r="I104" s="14">
        <f t="shared" si="6"/>
        <v>8387.23</v>
      </c>
      <c r="J104" s="14">
        <f t="shared" si="7"/>
        <v>0</v>
      </c>
      <c r="K104" s="14">
        <f t="shared" si="8"/>
        <v>0</v>
      </c>
      <c r="L104" s="15">
        <f t="shared" si="9"/>
        <v>0</v>
      </c>
      <c r="N104" s="20"/>
    </row>
    <row r="105" spans="1:14" s="20" customFormat="1" x14ac:dyDescent="0.25">
      <c r="A105" s="56" t="s">
        <v>402</v>
      </c>
      <c r="B105" s="55" t="s">
        <v>108</v>
      </c>
      <c r="C105" s="56" t="s">
        <v>41</v>
      </c>
      <c r="D105" s="24"/>
      <c r="E105" s="64">
        <v>18.629990285159153</v>
      </c>
      <c r="F105" s="54">
        <v>874.95</v>
      </c>
      <c r="G105" s="24"/>
      <c r="H105" s="13">
        <f t="shared" si="5"/>
        <v>0</v>
      </c>
      <c r="I105" s="14">
        <f t="shared" si="6"/>
        <v>16300.310000000001</v>
      </c>
      <c r="J105" s="14">
        <f t="shared" si="7"/>
        <v>0</v>
      </c>
      <c r="K105" s="14">
        <f t="shared" si="8"/>
        <v>0</v>
      </c>
      <c r="L105" s="15">
        <f t="shared" si="9"/>
        <v>0</v>
      </c>
    </row>
    <row r="106" spans="1:14" s="20" customFormat="1" x14ac:dyDescent="0.25">
      <c r="A106" s="39">
        <v>9</v>
      </c>
      <c r="B106" s="40" t="s">
        <v>36</v>
      </c>
      <c r="C106" s="39"/>
      <c r="D106" s="21" t="e">
        <f>#REF!</f>
        <v>#REF!</v>
      </c>
      <c r="E106" s="62"/>
      <c r="F106" s="41"/>
      <c r="G106" s="42"/>
      <c r="H106" s="42"/>
      <c r="I106" s="42"/>
      <c r="J106" s="42"/>
      <c r="K106" s="42"/>
      <c r="L106" s="42"/>
    </row>
    <row r="107" spans="1:14" s="20" customFormat="1" x14ac:dyDescent="0.25">
      <c r="A107" s="43" t="s">
        <v>34</v>
      </c>
      <c r="B107" s="44" t="s">
        <v>109</v>
      </c>
      <c r="C107" s="43" t="s">
        <v>0</v>
      </c>
      <c r="D107" s="21" t="e">
        <f>#REF!</f>
        <v>#REF!</v>
      </c>
      <c r="E107" s="61">
        <v>14.053153118461754</v>
      </c>
      <c r="F107" s="45">
        <v>2337.21</v>
      </c>
      <c r="G107" s="13"/>
      <c r="H107" s="13">
        <f t="shared" si="5"/>
        <v>0</v>
      </c>
      <c r="I107" s="14">
        <f t="shared" si="6"/>
        <v>32845.17</v>
      </c>
      <c r="J107" s="14">
        <f t="shared" si="7"/>
        <v>0</v>
      </c>
      <c r="K107" s="14">
        <f t="shared" si="8"/>
        <v>0</v>
      </c>
      <c r="L107" s="15">
        <f t="shared" si="9"/>
        <v>0</v>
      </c>
    </row>
    <row r="108" spans="1:14" s="20" customFormat="1" x14ac:dyDescent="0.25">
      <c r="A108" s="43" t="s">
        <v>33</v>
      </c>
      <c r="B108" s="44" t="s">
        <v>110</v>
      </c>
      <c r="C108" s="43" t="s">
        <v>0</v>
      </c>
      <c r="D108" s="21" t="e">
        <f>#REF!</f>
        <v>#REF!</v>
      </c>
      <c r="E108" s="61">
        <v>11.400015045027621</v>
      </c>
      <c r="F108" s="45">
        <v>930.54</v>
      </c>
      <c r="G108" s="13"/>
      <c r="H108" s="13">
        <f t="shared" si="5"/>
        <v>0</v>
      </c>
      <c r="I108" s="14">
        <f t="shared" si="6"/>
        <v>10608.170000000002</v>
      </c>
      <c r="J108" s="14">
        <f t="shared" si="7"/>
        <v>0</v>
      </c>
      <c r="K108" s="14">
        <f t="shared" si="8"/>
        <v>0</v>
      </c>
      <c r="L108" s="15">
        <f t="shared" si="9"/>
        <v>0</v>
      </c>
    </row>
    <row r="109" spans="1:14" s="20" customFormat="1" ht="26.4" x14ac:dyDescent="0.25">
      <c r="A109" s="43" t="s">
        <v>35</v>
      </c>
      <c r="B109" s="44" t="s">
        <v>111</v>
      </c>
      <c r="C109" s="43" t="s">
        <v>41</v>
      </c>
      <c r="D109" s="21" t="e">
        <f>#REF!</f>
        <v>#REF!</v>
      </c>
      <c r="E109" s="61">
        <v>13.302033475592943</v>
      </c>
      <c r="F109" s="45">
        <v>2429.83</v>
      </c>
      <c r="G109" s="13"/>
      <c r="H109" s="13">
        <f t="shared" si="5"/>
        <v>0</v>
      </c>
      <c r="I109" s="14">
        <f t="shared" si="6"/>
        <v>32321.68</v>
      </c>
      <c r="J109" s="14">
        <f t="shared" si="7"/>
        <v>0</v>
      </c>
      <c r="K109" s="14">
        <f t="shared" si="8"/>
        <v>0</v>
      </c>
      <c r="L109" s="15">
        <f t="shared" si="9"/>
        <v>0</v>
      </c>
    </row>
    <row r="110" spans="1:14" s="20" customFormat="1" ht="26.4" x14ac:dyDescent="0.25">
      <c r="A110" s="43" t="s">
        <v>403</v>
      </c>
      <c r="B110" s="44" t="s">
        <v>112</v>
      </c>
      <c r="C110" s="43" t="s">
        <v>41</v>
      </c>
      <c r="D110" s="21" t="e">
        <f>#REF!</f>
        <v>#REF!</v>
      </c>
      <c r="E110" s="61">
        <v>9.3889569497281151</v>
      </c>
      <c r="F110" s="45">
        <v>930.54</v>
      </c>
      <c r="G110" s="13"/>
      <c r="H110" s="13">
        <f t="shared" si="5"/>
        <v>0</v>
      </c>
      <c r="I110" s="14">
        <f t="shared" si="6"/>
        <v>8736.7999999999993</v>
      </c>
      <c r="J110" s="14">
        <f t="shared" si="7"/>
        <v>0</v>
      </c>
      <c r="K110" s="14">
        <f t="shared" si="8"/>
        <v>0</v>
      </c>
      <c r="L110" s="15">
        <f t="shared" si="9"/>
        <v>0</v>
      </c>
    </row>
    <row r="111" spans="1:14" s="20" customFormat="1" ht="26.4" x14ac:dyDescent="0.25">
      <c r="A111" s="43" t="s">
        <v>404</v>
      </c>
      <c r="B111" s="44" t="s">
        <v>113</v>
      </c>
      <c r="C111" s="43" t="s">
        <v>41</v>
      </c>
      <c r="D111" s="21" t="e">
        <f>#REF!</f>
        <v>#REF!</v>
      </c>
      <c r="E111" s="61">
        <v>26.095238095238098</v>
      </c>
      <c r="F111" s="45">
        <v>178.92</v>
      </c>
      <c r="G111" s="13"/>
      <c r="H111" s="13">
        <f t="shared" si="5"/>
        <v>0</v>
      </c>
      <c r="I111" s="14">
        <f t="shared" si="6"/>
        <v>4668.96</v>
      </c>
      <c r="J111" s="14">
        <f t="shared" si="7"/>
        <v>0</v>
      </c>
      <c r="K111" s="14">
        <f t="shared" si="8"/>
        <v>0</v>
      </c>
      <c r="L111" s="15">
        <f t="shared" si="9"/>
        <v>0</v>
      </c>
    </row>
    <row r="112" spans="1:14" s="20" customFormat="1" ht="26.4" x14ac:dyDescent="0.25">
      <c r="A112" s="43" t="s">
        <v>405</v>
      </c>
      <c r="B112" s="44" t="s">
        <v>114</v>
      </c>
      <c r="C112" s="43" t="s">
        <v>41</v>
      </c>
      <c r="D112" s="21" t="e">
        <f>#REF!</f>
        <v>#REF!</v>
      </c>
      <c r="E112" s="61">
        <v>25.986337020169167</v>
      </c>
      <c r="F112" s="45">
        <v>30.74</v>
      </c>
      <c r="G112" s="13"/>
      <c r="H112" s="13">
        <f t="shared" si="5"/>
        <v>0</v>
      </c>
      <c r="I112" s="14">
        <f t="shared" si="6"/>
        <v>798.82000000000016</v>
      </c>
      <c r="J112" s="14">
        <f t="shared" si="7"/>
        <v>0</v>
      </c>
      <c r="K112" s="14">
        <f t="shared" si="8"/>
        <v>0</v>
      </c>
      <c r="L112" s="15">
        <f t="shared" si="9"/>
        <v>0</v>
      </c>
    </row>
    <row r="113" spans="1:14" s="20" customFormat="1" ht="26.4" x14ac:dyDescent="0.25">
      <c r="A113" s="43" t="s">
        <v>406</v>
      </c>
      <c r="B113" s="44" t="s">
        <v>111</v>
      </c>
      <c r="C113" s="43" t="s">
        <v>41</v>
      </c>
      <c r="D113" s="21" t="e">
        <f>#REF!</f>
        <v>#REF!</v>
      </c>
      <c r="E113" s="61">
        <v>13.302041064269226</v>
      </c>
      <c r="F113" s="45">
        <v>823.1</v>
      </c>
      <c r="G113" s="13"/>
      <c r="H113" s="13">
        <f t="shared" si="5"/>
        <v>0</v>
      </c>
      <c r="I113" s="14">
        <f t="shared" si="6"/>
        <v>10948.91</v>
      </c>
      <c r="J113" s="14">
        <f t="shared" si="7"/>
        <v>0</v>
      </c>
      <c r="K113" s="14">
        <f t="shared" si="8"/>
        <v>0</v>
      </c>
      <c r="L113" s="15">
        <f t="shared" si="9"/>
        <v>0</v>
      </c>
    </row>
    <row r="114" spans="1:14" s="20" customFormat="1" x14ac:dyDescent="0.25">
      <c r="A114" s="39">
        <v>10</v>
      </c>
      <c r="B114" s="40" t="s">
        <v>115</v>
      </c>
      <c r="C114" s="39"/>
      <c r="D114" s="21" t="e">
        <f>#REF!</f>
        <v>#REF!</v>
      </c>
      <c r="E114" s="62"/>
      <c r="F114" s="41"/>
      <c r="G114" s="42"/>
      <c r="H114" s="42"/>
      <c r="I114" s="42"/>
      <c r="J114" s="42"/>
      <c r="K114" s="42"/>
      <c r="L114" s="42"/>
    </row>
    <row r="115" spans="1:14" s="20" customFormat="1" x14ac:dyDescent="0.25">
      <c r="A115" s="43" t="s">
        <v>407</v>
      </c>
      <c r="B115" s="44" t="s">
        <v>116</v>
      </c>
      <c r="C115" s="43" t="s">
        <v>321</v>
      </c>
      <c r="D115" s="21" t="e">
        <f>#REF!</f>
        <v>#REF!</v>
      </c>
      <c r="E115" s="61">
        <v>65.42</v>
      </c>
      <c r="F115" s="45">
        <v>1</v>
      </c>
      <c r="G115" s="45">
        <v>0</v>
      </c>
      <c r="H115" s="13">
        <f t="shared" si="5"/>
        <v>0</v>
      </c>
      <c r="I115" s="14">
        <f t="shared" si="6"/>
        <v>65.42</v>
      </c>
      <c r="J115" s="14">
        <f t="shared" si="7"/>
        <v>0</v>
      </c>
      <c r="K115" s="14">
        <f t="shared" si="8"/>
        <v>0</v>
      </c>
      <c r="L115" s="15">
        <f t="shared" si="9"/>
        <v>0</v>
      </c>
    </row>
    <row r="116" spans="1:14" s="20" customFormat="1" ht="26.4" x14ac:dyDescent="0.25">
      <c r="A116" s="43" t="s">
        <v>408</v>
      </c>
      <c r="B116" s="44" t="s">
        <v>117</v>
      </c>
      <c r="C116" s="43" t="s">
        <v>321</v>
      </c>
      <c r="D116" s="21" t="e">
        <f>#REF!</f>
        <v>#REF!</v>
      </c>
      <c r="E116" s="61">
        <v>128.44</v>
      </c>
      <c r="F116" s="45">
        <v>5</v>
      </c>
      <c r="G116" s="45">
        <v>0</v>
      </c>
      <c r="H116" s="13">
        <f t="shared" si="5"/>
        <v>0</v>
      </c>
      <c r="I116" s="14">
        <f t="shared" si="6"/>
        <v>642.20000000000005</v>
      </c>
      <c r="J116" s="14">
        <f t="shared" si="7"/>
        <v>0</v>
      </c>
      <c r="K116" s="14">
        <f t="shared" si="8"/>
        <v>0</v>
      </c>
      <c r="L116" s="15">
        <f t="shared" si="9"/>
        <v>0</v>
      </c>
    </row>
    <row r="117" spans="1:14" s="20" customFormat="1" ht="19.5" customHeight="1" x14ac:dyDescent="0.25">
      <c r="A117" s="43" t="s">
        <v>409</v>
      </c>
      <c r="B117" s="44" t="s">
        <v>118</v>
      </c>
      <c r="C117" s="43" t="s">
        <v>321</v>
      </c>
      <c r="D117" s="24"/>
      <c r="E117" s="61">
        <v>153.46</v>
      </c>
      <c r="F117" s="45">
        <v>2</v>
      </c>
      <c r="G117" s="45">
        <v>0</v>
      </c>
      <c r="H117" s="13">
        <f t="shared" si="5"/>
        <v>0</v>
      </c>
      <c r="I117" s="14">
        <f t="shared" si="6"/>
        <v>306.92</v>
      </c>
      <c r="J117" s="14">
        <f t="shared" si="7"/>
        <v>0</v>
      </c>
      <c r="K117" s="14">
        <f t="shared" si="8"/>
        <v>0</v>
      </c>
      <c r="L117" s="15">
        <f t="shared" si="9"/>
        <v>0</v>
      </c>
    </row>
    <row r="118" spans="1:14" s="20" customFormat="1" x14ac:dyDescent="0.25">
      <c r="A118" s="43" t="s">
        <v>410</v>
      </c>
      <c r="B118" s="44" t="s">
        <v>119</v>
      </c>
      <c r="C118" s="43" t="s">
        <v>321</v>
      </c>
      <c r="D118" s="24"/>
      <c r="E118" s="61">
        <v>200.62</v>
      </c>
      <c r="F118" s="45">
        <v>1</v>
      </c>
      <c r="G118" s="45">
        <v>0</v>
      </c>
      <c r="H118" s="13">
        <f t="shared" si="5"/>
        <v>0</v>
      </c>
      <c r="I118" s="14">
        <f t="shared" si="6"/>
        <v>200.62</v>
      </c>
      <c r="J118" s="14">
        <f t="shared" si="7"/>
        <v>0</v>
      </c>
      <c r="K118" s="14">
        <f t="shared" si="8"/>
        <v>0</v>
      </c>
      <c r="L118" s="15">
        <f t="shared" si="9"/>
        <v>0</v>
      </c>
    </row>
    <row r="119" spans="1:14" s="20" customFormat="1" ht="26.4" x14ac:dyDescent="0.25">
      <c r="A119" s="43" t="s">
        <v>411</v>
      </c>
      <c r="B119" s="44" t="s">
        <v>120</v>
      </c>
      <c r="C119" s="43" t="s">
        <v>321</v>
      </c>
      <c r="D119" s="21" t="e">
        <f>#REF!</f>
        <v>#REF!</v>
      </c>
      <c r="E119" s="61">
        <v>391.6</v>
      </c>
      <c r="F119" s="45">
        <v>1</v>
      </c>
      <c r="G119" s="45">
        <v>0</v>
      </c>
      <c r="H119" s="13">
        <f t="shared" si="5"/>
        <v>0</v>
      </c>
      <c r="I119" s="14">
        <f t="shared" si="6"/>
        <v>391.6</v>
      </c>
      <c r="J119" s="14">
        <f t="shared" si="7"/>
        <v>0</v>
      </c>
      <c r="K119" s="14">
        <f t="shared" si="8"/>
        <v>0</v>
      </c>
      <c r="L119" s="15">
        <f t="shared" si="9"/>
        <v>0</v>
      </c>
    </row>
    <row r="120" spans="1:14" s="20" customFormat="1" ht="26.4" x14ac:dyDescent="0.25">
      <c r="A120" s="43" t="s">
        <v>412</v>
      </c>
      <c r="B120" s="44" t="s">
        <v>121</v>
      </c>
      <c r="C120" s="43" t="s">
        <v>321</v>
      </c>
      <c r="D120" s="21" t="e">
        <f>#REF!</f>
        <v>#REF!</v>
      </c>
      <c r="E120" s="61">
        <v>131.61521739130436</v>
      </c>
      <c r="F120" s="45">
        <v>23</v>
      </c>
      <c r="G120" s="45">
        <f>Plan1!L201</f>
        <v>12</v>
      </c>
      <c r="H120" s="13">
        <f t="shared" si="5"/>
        <v>12</v>
      </c>
      <c r="I120" s="14">
        <f t="shared" si="6"/>
        <v>3027.15</v>
      </c>
      <c r="J120" s="14">
        <f t="shared" si="7"/>
        <v>1579.38</v>
      </c>
      <c r="K120" s="14">
        <f t="shared" si="8"/>
        <v>1579.38</v>
      </c>
      <c r="L120" s="15">
        <f t="shared" si="9"/>
        <v>0.52173826866854967</v>
      </c>
    </row>
    <row r="121" spans="1:14" s="20" customFormat="1" ht="26.4" x14ac:dyDescent="0.25">
      <c r="A121" s="43" t="s">
        <v>413</v>
      </c>
      <c r="B121" s="44" t="s">
        <v>122</v>
      </c>
      <c r="C121" s="43" t="s">
        <v>321</v>
      </c>
      <c r="D121" s="21" t="e">
        <f>#REF!</f>
        <v>#REF!</v>
      </c>
      <c r="E121" s="61">
        <v>125.61857142857143</v>
      </c>
      <c r="F121" s="45">
        <v>14</v>
      </c>
      <c r="G121" s="45">
        <f>Plan1!L209</f>
        <v>12</v>
      </c>
      <c r="H121" s="13">
        <f t="shared" si="5"/>
        <v>12</v>
      </c>
      <c r="I121" s="14">
        <f t="shared" si="6"/>
        <v>1758.66</v>
      </c>
      <c r="J121" s="14">
        <f t="shared" si="7"/>
        <v>1507.42</v>
      </c>
      <c r="K121" s="14">
        <f t="shared" si="8"/>
        <v>1507.42</v>
      </c>
      <c r="L121" s="15">
        <f t="shared" si="9"/>
        <v>0.85714123252931207</v>
      </c>
    </row>
    <row r="122" spans="1:14" s="20" customFormat="1" ht="26.4" x14ac:dyDescent="0.25">
      <c r="A122" s="43" t="s">
        <v>414</v>
      </c>
      <c r="B122" s="44" t="s">
        <v>123</v>
      </c>
      <c r="C122" s="43" t="s">
        <v>321</v>
      </c>
      <c r="D122" s="21" t="e">
        <f>#REF!</f>
        <v>#REF!</v>
      </c>
      <c r="E122" s="61">
        <v>155.82</v>
      </c>
      <c r="F122" s="45">
        <v>8</v>
      </c>
      <c r="G122" s="45">
        <f>Plan1!L215</f>
        <v>4</v>
      </c>
      <c r="H122" s="13">
        <f t="shared" si="5"/>
        <v>4</v>
      </c>
      <c r="I122" s="14">
        <f t="shared" si="6"/>
        <v>1246.56</v>
      </c>
      <c r="J122" s="14">
        <f t="shared" si="7"/>
        <v>623.28</v>
      </c>
      <c r="K122" s="14">
        <f t="shared" si="8"/>
        <v>623.28</v>
      </c>
      <c r="L122" s="15">
        <f t="shared" si="9"/>
        <v>0.5</v>
      </c>
    </row>
    <row r="123" spans="1:14" s="20" customFormat="1" ht="26.4" x14ac:dyDescent="0.25">
      <c r="A123" s="43" t="s">
        <v>415</v>
      </c>
      <c r="B123" s="44" t="s">
        <v>124</v>
      </c>
      <c r="C123" s="43" t="s">
        <v>321</v>
      </c>
      <c r="D123" s="21" t="e">
        <f>#REF!</f>
        <v>#REF!</v>
      </c>
      <c r="E123" s="61">
        <v>222.85</v>
      </c>
      <c r="F123" s="45">
        <v>1</v>
      </c>
      <c r="G123" s="45">
        <v>0</v>
      </c>
      <c r="H123" s="13">
        <f t="shared" si="5"/>
        <v>0</v>
      </c>
      <c r="I123" s="14">
        <f t="shared" si="6"/>
        <v>222.85</v>
      </c>
      <c r="J123" s="14">
        <f t="shared" si="7"/>
        <v>0</v>
      </c>
      <c r="K123" s="14">
        <f t="shared" si="8"/>
        <v>0</v>
      </c>
      <c r="L123" s="15">
        <f t="shared" si="9"/>
        <v>0</v>
      </c>
    </row>
    <row r="124" spans="1:14" s="20" customFormat="1" ht="26.4" x14ac:dyDescent="0.25">
      <c r="A124" s="43" t="s">
        <v>416</v>
      </c>
      <c r="B124" s="44" t="s">
        <v>125</v>
      </c>
      <c r="C124" s="43" t="s">
        <v>324</v>
      </c>
      <c r="D124" s="21" t="e">
        <f>#REF!</f>
        <v>#REF!</v>
      </c>
      <c r="E124" s="61">
        <v>23.938828828828829</v>
      </c>
      <c r="F124" s="45">
        <v>222</v>
      </c>
      <c r="G124" s="45">
        <f>Plan1!L223</f>
        <v>37.000000000000007</v>
      </c>
      <c r="H124" s="13">
        <f t="shared" si="5"/>
        <v>37.000000000000007</v>
      </c>
      <c r="I124" s="14">
        <f t="shared" si="6"/>
        <v>5314.42</v>
      </c>
      <c r="J124" s="14">
        <f t="shared" si="7"/>
        <v>885.74</v>
      </c>
      <c r="K124" s="14">
        <f t="shared" si="8"/>
        <v>885.74</v>
      </c>
      <c r="L124" s="15">
        <f t="shared" si="9"/>
        <v>0.16666729389096083</v>
      </c>
    </row>
    <row r="125" spans="1:14" s="20" customFormat="1" ht="26.4" x14ac:dyDescent="0.25">
      <c r="A125" s="43" t="s">
        <v>417</v>
      </c>
      <c r="B125" s="44" t="s">
        <v>126</v>
      </c>
      <c r="C125" s="43" t="s">
        <v>324</v>
      </c>
      <c r="D125" s="21" t="e">
        <f>#REF!</f>
        <v>#REF!</v>
      </c>
      <c r="E125" s="61">
        <v>35.120740740740743</v>
      </c>
      <c r="F125" s="45">
        <v>54</v>
      </c>
      <c r="G125" s="45">
        <f>Plan1!L226</f>
        <v>26</v>
      </c>
      <c r="H125" s="13">
        <f t="shared" si="5"/>
        <v>26</v>
      </c>
      <c r="I125" s="14">
        <f t="shared" si="6"/>
        <v>1896.5200000000002</v>
      </c>
      <c r="J125" s="14">
        <f t="shared" si="7"/>
        <v>913.14</v>
      </c>
      <c r="K125" s="14">
        <f t="shared" si="8"/>
        <v>913.14</v>
      </c>
      <c r="L125" s="15">
        <f t="shared" si="9"/>
        <v>0.48148187206040532</v>
      </c>
    </row>
    <row r="126" spans="1:14" ht="26.4" x14ac:dyDescent="0.25">
      <c r="A126" s="43" t="s">
        <v>418</v>
      </c>
      <c r="B126" s="44" t="s">
        <v>127</v>
      </c>
      <c r="C126" s="43" t="s">
        <v>324</v>
      </c>
      <c r="D126" s="21" t="e">
        <f>#REF!</f>
        <v>#REF!</v>
      </c>
      <c r="E126" s="61">
        <v>45.067</v>
      </c>
      <c r="F126" s="45">
        <v>30</v>
      </c>
      <c r="G126" s="45">
        <f>Plan1!L229</f>
        <v>15</v>
      </c>
      <c r="H126" s="13">
        <f t="shared" si="5"/>
        <v>15</v>
      </c>
      <c r="I126" s="14">
        <f t="shared" si="6"/>
        <v>1352.01</v>
      </c>
      <c r="J126" s="14">
        <f t="shared" si="7"/>
        <v>676.01</v>
      </c>
      <c r="K126" s="14">
        <f t="shared" si="8"/>
        <v>676.01</v>
      </c>
      <c r="L126" s="15">
        <f t="shared" si="9"/>
        <v>0.50000369819749857</v>
      </c>
      <c r="N126" s="20"/>
    </row>
    <row r="127" spans="1:14" s="20" customFormat="1" ht="26.4" x14ac:dyDescent="0.25">
      <c r="A127" s="43" t="s">
        <v>419</v>
      </c>
      <c r="B127" s="44" t="s">
        <v>128</v>
      </c>
      <c r="C127" s="43" t="s">
        <v>324</v>
      </c>
      <c r="D127" s="24"/>
      <c r="E127" s="61">
        <v>50.773030303030303</v>
      </c>
      <c r="F127" s="45">
        <v>66</v>
      </c>
      <c r="G127" s="45">
        <f>Plan1!L232</f>
        <v>4</v>
      </c>
      <c r="H127" s="13">
        <f t="shared" si="5"/>
        <v>4</v>
      </c>
      <c r="I127" s="14">
        <f t="shared" si="6"/>
        <v>3351.02</v>
      </c>
      <c r="J127" s="14">
        <f t="shared" si="7"/>
        <v>203.09</v>
      </c>
      <c r="K127" s="14">
        <f t="shared" si="8"/>
        <v>203.09</v>
      </c>
      <c r="L127" s="15">
        <f t="shared" si="9"/>
        <v>6.0605427601148308E-2</v>
      </c>
    </row>
    <row r="128" spans="1:14" s="20" customFormat="1" ht="26.4" x14ac:dyDescent="0.25">
      <c r="A128" s="43" t="s">
        <v>420</v>
      </c>
      <c r="B128" s="44" t="s">
        <v>129</v>
      </c>
      <c r="C128" s="43" t="s">
        <v>324</v>
      </c>
      <c r="D128" s="21" t="e">
        <f>#REF!</f>
        <v>#REF!</v>
      </c>
      <c r="E128" s="61">
        <v>73.451944444444436</v>
      </c>
      <c r="F128" s="45">
        <v>36</v>
      </c>
      <c r="G128" s="45">
        <f>Plan1!L235</f>
        <v>32</v>
      </c>
      <c r="H128" s="13">
        <f t="shared" si="5"/>
        <v>32</v>
      </c>
      <c r="I128" s="14">
        <f t="shared" si="6"/>
        <v>2644.2699999999995</v>
      </c>
      <c r="J128" s="14">
        <f t="shared" si="7"/>
        <v>2350.46</v>
      </c>
      <c r="K128" s="14">
        <f t="shared" si="8"/>
        <v>2350.46</v>
      </c>
      <c r="L128" s="15">
        <f t="shared" si="9"/>
        <v>0.88888804849731706</v>
      </c>
    </row>
    <row r="129" spans="1:12" s="20" customFormat="1" ht="26.4" x14ac:dyDescent="0.25">
      <c r="A129" s="43" t="s">
        <v>421</v>
      </c>
      <c r="B129" s="44" t="s">
        <v>130</v>
      </c>
      <c r="C129" s="43" t="s">
        <v>324</v>
      </c>
      <c r="D129" s="21" t="e">
        <f>#REF!</f>
        <v>#REF!</v>
      </c>
      <c r="E129" s="61">
        <v>109.36018518518519</v>
      </c>
      <c r="F129" s="45">
        <v>54</v>
      </c>
      <c r="G129" s="45">
        <v>0</v>
      </c>
      <c r="H129" s="13">
        <f t="shared" si="5"/>
        <v>0</v>
      </c>
      <c r="I129" s="14">
        <f t="shared" si="6"/>
        <v>5905.45</v>
      </c>
      <c r="J129" s="14">
        <f t="shared" si="7"/>
        <v>0</v>
      </c>
      <c r="K129" s="14">
        <f t="shared" si="8"/>
        <v>0</v>
      </c>
      <c r="L129" s="15">
        <f t="shared" si="9"/>
        <v>0</v>
      </c>
    </row>
    <row r="130" spans="1:12" s="20" customFormat="1" ht="26.4" x14ac:dyDescent="0.25">
      <c r="A130" s="43" t="s">
        <v>422</v>
      </c>
      <c r="B130" s="44" t="s">
        <v>131</v>
      </c>
      <c r="C130" s="43" t="s">
        <v>321</v>
      </c>
      <c r="D130" s="21" t="e">
        <f>#REF!</f>
        <v>#REF!</v>
      </c>
      <c r="E130" s="61">
        <v>280.43285714285713</v>
      </c>
      <c r="F130" s="45">
        <v>14</v>
      </c>
      <c r="G130" s="45"/>
      <c r="H130" s="13">
        <f t="shared" si="5"/>
        <v>0</v>
      </c>
      <c r="I130" s="14">
        <f t="shared" si="6"/>
        <v>3926.06</v>
      </c>
      <c r="J130" s="14">
        <f t="shared" si="7"/>
        <v>0</v>
      </c>
      <c r="K130" s="14">
        <f t="shared" si="8"/>
        <v>0</v>
      </c>
      <c r="L130" s="15">
        <f t="shared" si="9"/>
        <v>0</v>
      </c>
    </row>
    <row r="131" spans="1:12" s="20" customFormat="1" ht="26.4" x14ac:dyDescent="0.25">
      <c r="A131" s="43" t="s">
        <v>423</v>
      </c>
      <c r="B131" s="44" t="s">
        <v>132</v>
      </c>
      <c r="C131" s="43" t="s">
        <v>321</v>
      </c>
      <c r="D131" s="21" t="e">
        <f>#REF!</f>
        <v>#REF!</v>
      </c>
      <c r="E131" s="61">
        <v>72.52</v>
      </c>
      <c r="F131" s="45">
        <v>1</v>
      </c>
      <c r="G131" s="45">
        <v>0</v>
      </c>
      <c r="H131" s="13">
        <f t="shared" si="5"/>
        <v>0</v>
      </c>
      <c r="I131" s="14">
        <f t="shared" si="6"/>
        <v>72.52</v>
      </c>
      <c r="J131" s="14">
        <f t="shared" si="7"/>
        <v>0</v>
      </c>
      <c r="K131" s="14">
        <f t="shared" si="8"/>
        <v>0</v>
      </c>
      <c r="L131" s="15">
        <f t="shared" si="9"/>
        <v>0</v>
      </c>
    </row>
    <row r="132" spans="1:12" s="20" customFormat="1" ht="26.4" x14ac:dyDescent="0.25">
      <c r="A132" s="43" t="s">
        <v>424</v>
      </c>
      <c r="B132" s="44" t="s">
        <v>133</v>
      </c>
      <c r="C132" s="43" t="s">
        <v>321</v>
      </c>
      <c r="D132" s="21" t="e">
        <f>#REF!</f>
        <v>#REF!</v>
      </c>
      <c r="E132" s="61">
        <v>15.870714285714286</v>
      </c>
      <c r="F132" s="45">
        <v>14</v>
      </c>
      <c r="G132" s="45">
        <v>9</v>
      </c>
      <c r="H132" s="13">
        <f t="shared" si="5"/>
        <v>9</v>
      </c>
      <c r="I132" s="14">
        <f t="shared" si="6"/>
        <v>222.19</v>
      </c>
      <c r="J132" s="14">
        <f t="shared" si="7"/>
        <v>142.84</v>
      </c>
      <c r="K132" s="14">
        <f t="shared" si="8"/>
        <v>142.84</v>
      </c>
      <c r="L132" s="15">
        <f t="shared" si="9"/>
        <v>0.64287321661640939</v>
      </c>
    </row>
    <row r="133" spans="1:12" s="20" customFormat="1" ht="39.6" x14ac:dyDescent="0.25">
      <c r="A133" s="43" t="s">
        <v>425</v>
      </c>
      <c r="B133" s="44" t="s">
        <v>134</v>
      </c>
      <c r="C133" s="43" t="s">
        <v>325</v>
      </c>
      <c r="D133" s="21" t="e">
        <f>#REF!</f>
        <v>#REF!</v>
      </c>
      <c r="E133" s="61">
        <v>61.564999999999998</v>
      </c>
      <c r="F133" s="45">
        <v>2</v>
      </c>
      <c r="G133" s="13"/>
      <c r="H133" s="13">
        <f t="shared" si="5"/>
        <v>0</v>
      </c>
      <c r="I133" s="14">
        <f t="shared" si="6"/>
        <v>123.13</v>
      </c>
      <c r="J133" s="14">
        <f t="shared" si="7"/>
        <v>0</v>
      </c>
      <c r="K133" s="14">
        <f t="shared" si="8"/>
        <v>0</v>
      </c>
      <c r="L133" s="15">
        <f t="shared" si="9"/>
        <v>0</v>
      </c>
    </row>
    <row r="134" spans="1:12" s="20" customFormat="1" x14ac:dyDescent="0.25">
      <c r="A134" s="43" t="s">
        <v>426</v>
      </c>
      <c r="B134" s="44" t="s">
        <v>135</v>
      </c>
      <c r="C134" s="43" t="s">
        <v>321</v>
      </c>
      <c r="D134" s="21" t="e">
        <f>#REF!</f>
        <v>#REF!</v>
      </c>
      <c r="E134" s="61">
        <v>1096.46</v>
      </c>
      <c r="F134" s="45">
        <v>1</v>
      </c>
      <c r="G134" s="13"/>
      <c r="H134" s="13">
        <f t="shared" si="5"/>
        <v>0</v>
      </c>
      <c r="I134" s="14">
        <f t="shared" si="6"/>
        <v>1096.46</v>
      </c>
      <c r="J134" s="14">
        <f t="shared" si="7"/>
        <v>0</v>
      </c>
      <c r="K134" s="14">
        <f t="shared" si="8"/>
        <v>0</v>
      </c>
      <c r="L134" s="15">
        <f t="shared" si="9"/>
        <v>0</v>
      </c>
    </row>
    <row r="135" spans="1:12" s="20" customFormat="1" x14ac:dyDescent="0.25">
      <c r="A135" s="43" t="s">
        <v>427</v>
      </c>
      <c r="B135" s="44" t="s">
        <v>136</v>
      </c>
      <c r="C135" s="43" t="s">
        <v>321</v>
      </c>
      <c r="D135" s="21" t="e">
        <f>#REF!</f>
        <v>#REF!</v>
      </c>
      <c r="E135" s="61">
        <v>167.56</v>
      </c>
      <c r="F135" s="45">
        <v>1</v>
      </c>
      <c r="G135" s="13"/>
      <c r="H135" s="13">
        <f t="shared" si="5"/>
        <v>0</v>
      </c>
      <c r="I135" s="14">
        <f t="shared" si="6"/>
        <v>167.56</v>
      </c>
      <c r="J135" s="14">
        <f t="shared" si="7"/>
        <v>0</v>
      </c>
      <c r="K135" s="14">
        <f t="shared" si="8"/>
        <v>0</v>
      </c>
      <c r="L135" s="15">
        <f t="shared" si="9"/>
        <v>0</v>
      </c>
    </row>
    <row r="136" spans="1:12" s="20" customFormat="1" x14ac:dyDescent="0.25">
      <c r="A136" s="43" t="s">
        <v>428</v>
      </c>
      <c r="B136" s="44" t="s">
        <v>137</v>
      </c>
      <c r="C136" s="43" t="s">
        <v>321</v>
      </c>
      <c r="D136" s="21" t="e">
        <f>#REF!</f>
        <v>#REF!</v>
      </c>
      <c r="E136" s="61">
        <v>1270.1741</v>
      </c>
      <c r="F136" s="45">
        <v>2</v>
      </c>
      <c r="G136" s="13"/>
      <c r="H136" s="13">
        <f t="shared" si="5"/>
        <v>0</v>
      </c>
      <c r="I136" s="14">
        <f t="shared" si="6"/>
        <v>2540.3481999999999</v>
      </c>
      <c r="J136" s="14">
        <f t="shared" si="7"/>
        <v>0</v>
      </c>
      <c r="K136" s="14">
        <f t="shared" si="8"/>
        <v>0</v>
      </c>
      <c r="L136" s="15">
        <f t="shared" si="9"/>
        <v>0</v>
      </c>
    </row>
    <row r="137" spans="1:12" s="20" customFormat="1" ht="26.4" x14ac:dyDescent="0.25">
      <c r="A137" s="43" t="s">
        <v>429</v>
      </c>
      <c r="B137" s="44" t="s">
        <v>138</v>
      </c>
      <c r="C137" s="43" t="s">
        <v>324</v>
      </c>
      <c r="D137" s="24"/>
      <c r="E137" s="61">
        <v>158.77666666666664</v>
      </c>
      <c r="F137" s="45">
        <v>12</v>
      </c>
      <c r="G137" s="24"/>
      <c r="H137" s="13">
        <f t="shared" si="5"/>
        <v>0</v>
      </c>
      <c r="I137" s="14">
        <f t="shared" si="6"/>
        <v>1905.3199999999997</v>
      </c>
      <c r="J137" s="14">
        <f t="shared" si="7"/>
        <v>0</v>
      </c>
      <c r="K137" s="14">
        <f t="shared" si="8"/>
        <v>0</v>
      </c>
      <c r="L137" s="15">
        <f t="shared" si="9"/>
        <v>0</v>
      </c>
    </row>
    <row r="138" spans="1:12" s="20" customFormat="1" ht="26.4" x14ac:dyDescent="0.25">
      <c r="A138" s="43" t="s">
        <v>430</v>
      </c>
      <c r="B138" s="44" t="s">
        <v>139</v>
      </c>
      <c r="C138" s="43" t="s">
        <v>324</v>
      </c>
      <c r="D138" s="21" t="e">
        <f>#REF!</f>
        <v>#REF!</v>
      </c>
      <c r="E138" s="61">
        <v>142.84555555555556</v>
      </c>
      <c r="F138" s="45">
        <v>18</v>
      </c>
      <c r="G138" s="13"/>
      <c r="H138" s="13">
        <f t="shared" si="5"/>
        <v>0</v>
      </c>
      <c r="I138" s="14">
        <f t="shared" si="6"/>
        <v>2571.2200000000003</v>
      </c>
      <c r="J138" s="14">
        <f t="shared" si="7"/>
        <v>0</v>
      </c>
      <c r="K138" s="14">
        <f t="shared" si="8"/>
        <v>0</v>
      </c>
      <c r="L138" s="15">
        <f t="shared" si="9"/>
        <v>0</v>
      </c>
    </row>
    <row r="139" spans="1:12" s="20" customFormat="1" ht="26.4" x14ac:dyDescent="0.25">
      <c r="A139" s="43" t="s">
        <v>431</v>
      </c>
      <c r="B139" s="44" t="s">
        <v>128</v>
      </c>
      <c r="C139" s="43" t="s">
        <v>324</v>
      </c>
      <c r="D139" s="21" t="e">
        <f>#REF!</f>
        <v>#REF!</v>
      </c>
      <c r="E139" s="61">
        <v>50.773563218390805</v>
      </c>
      <c r="F139" s="45">
        <v>8.6999999999999993</v>
      </c>
      <c r="G139" s="45"/>
      <c r="H139" s="13">
        <f t="shared" si="5"/>
        <v>0</v>
      </c>
      <c r="I139" s="14">
        <f t="shared" si="6"/>
        <v>441.72999999999996</v>
      </c>
      <c r="J139" s="14">
        <f t="shared" si="7"/>
        <v>0</v>
      </c>
      <c r="K139" s="14">
        <f t="shared" si="8"/>
        <v>0</v>
      </c>
      <c r="L139" s="15">
        <f t="shared" si="9"/>
        <v>0</v>
      </c>
    </row>
    <row r="140" spans="1:12" s="20" customFormat="1" ht="26.4" x14ac:dyDescent="0.25">
      <c r="A140" s="43" t="s">
        <v>432</v>
      </c>
      <c r="B140" s="44" t="s">
        <v>127</v>
      </c>
      <c r="C140" s="43" t="s">
        <v>324</v>
      </c>
      <c r="D140" s="21" t="e">
        <f>#REF!</f>
        <v>#REF!</v>
      </c>
      <c r="E140" s="61">
        <v>45.067142857142862</v>
      </c>
      <c r="F140" s="45">
        <v>7</v>
      </c>
      <c r="G140" s="45"/>
      <c r="H140" s="13">
        <f t="shared" si="5"/>
        <v>0</v>
      </c>
      <c r="I140" s="14">
        <f t="shared" si="6"/>
        <v>315.47000000000003</v>
      </c>
      <c r="J140" s="14">
        <f t="shared" si="7"/>
        <v>0</v>
      </c>
      <c r="K140" s="14">
        <f t="shared" si="8"/>
        <v>0</v>
      </c>
      <c r="L140" s="15">
        <f t="shared" si="9"/>
        <v>0</v>
      </c>
    </row>
    <row r="141" spans="1:12" s="20" customFormat="1" ht="26.4" x14ac:dyDescent="0.25">
      <c r="A141" s="43" t="s">
        <v>433</v>
      </c>
      <c r="B141" s="44" t="s">
        <v>129</v>
      </c>
      <c r="C141" s="43" t="s">
        <v>324</v>
      </c>
      <c r="D141" s="21" t="e">
        <f>#REF!</f>
        <v>#REF!</v>
      </c>
      <c r="E141" s="61">
        <v>73.45</v>
      </c>
      <c r="F141" s="45">
        <v>4.3</v>
      </c>
      <c r="G141" s="45"/>
      <c r="H141" s="13">
        <f t="shared" si="5"/>
        <v>0</v>
      </c>
      <c r="I141" s="14">
        <f t="shared" si="6"/>
        <v>315.83499999999998</v>
      </c>
      <c r="J141" s="14">
        <f t="shared" si="7"/>
        <v>0</v>
      </c>
      <c r="K141" s="14">
        <f t="shared" si="8"/>
        <v>0</v>
      </c>
      <c r="L141" s="15">
        <f t="shared" si="9"/>
        <v>0</v>
      </c>
    </row>
    <row r="142" spans="1:12" s="20" customFormat="1" ht="26.4" x14ac:dyDescent="0.25">
      <c r="A142" s="43" t="s">
        <v>434</v>
      </c>
      <c r="B142" s="44" t="s">
        <v>118</v>
      </c>
      <c r="C142" s="43" t="s">
        <v>321</v>
      </c>
      <c r="D142" s="21" t="e">
        <f>#REF!</f>
        <v>#REF!</v>
      </c>
      <c r="E142" s="61">
        <v>153.46</v>
      </c>
      <c r="F142" s="45">
        <v>1</v>
      </c>
      <c r="G142" s="45"/>
      <c r="H142" s="13">
        <f t="shared" si="5"/>
        <v>0</v>
      </c>
      <c r="I142" s="14">
        <f t="shared" si="6"/>
        <v>153.46</v>
      </c>
      <c r="J142" s="14">
        <f t="shared" si="7"/>
        <v>0</v>
      </c>
      <c r="K142" s="14">
        <f t="shared" si="8"/>
        <v>0</v>
      </c>
      <c r="L142" s="15">
        <f t="shared" si="9"/>
        <v>0</v>
      </c>
    </row>
    <row r="143" spans="1:12" s="20" customFormat="1" ht="26.4" x14ac:dyDescent="0.25">
      <c r="A143" s="43" t="s">
        <v>435</v>
      </c>
      <c r="B143" s="44" t="s">
        <v>120</v>
      </c>
      <c r="C143" s="43" t="s">
        <v>321</v>
      </c>
      <c r="D143" s="21" t="e">
        <f>#REF!</f>
        <v>#REF!</v>
      </c>
      <c r="E143" s="61">
        <v>391.6</v>
      </c>
      <c r="F143" s="45">
        <v>1</v>
      </c>
      <c r="G143" s="45"/>
      <c r="H143" s="13">
        <f t="shared" si="5"/>
        <v>0</v>
      </c>
      <c r="I143" s="14">
        <f t="shared" si="6"/>
        <v>391.6</v>
      </c>
      <c r="J143" s="14">
        <f t="shared" si="7"/>
        <v>0</v>
      </c>
      <c r="K143" s="14">
        <f t="shared" si="8"/>
        <v>0</v>
      </c>
      <c r="L143" s="15">
        <f t="shared" si="9"/>
        <v>0</v>
      </c>
    </row>
    <row r="144" spans="1:12" s="20" customFormat="1" ht="26.4" x14ac:dyDescent="0.25">
      <c r="A144" s="43" t="s">
        <v>436</v>
      </c>
      <c r="B144" s="44" t="s">
        <v>140</v>
      </c>
      <c r="C144" s="43" t="s">
        <v>324</v>
      </c>
      <c r="D144" s="24"/>
      <c r="E144" s="61">
        <v>35.121111111111105</v>
      </c>
      <c r="F144" s="45">
        <v>9</v>
      </c>
      <c r="G144" s="45"/>
      <c r="H144" s="13">
        <f t="shared" si="5"/>
        <v>0</v>
      </c>
      <c r="I144" s="14">
        <f t="shared" si="6"/>
        <v>316.08999999999992</v>
      </c>
      <c r="J144" s="14">
        <f t="shared" si="7"/>
        <v>0</v>
      </c>
      <c r="K144" s="14">
        <f t="shared" si="8"/>
        <v>0</v>
      </c>
      <c r="L144" s="15">
        <f t="shared" si="9"/>
        <v>0</v>
      </c>
    </row>
    <row r="145" spans="1:12" s="20" customFormat="1" x14ac:dyDescent="0.25">
      <c r="A145" s="39">
        <v>11</v>
      </c>
      <c r="B145" s="40" t="s">
        <v>141</v>
      </c>
      <c r="C145" s="39"/>
      <c r="D145" s="21" t="e">
        <f>#REF!</f>
        <v>#REF!</v>
      </c>
      <c r="E145" s="62"/>
      <c r="F145" s="41"/>
      <c r="G145" s="42"/>
      <c r="H145" s="42"/>
      <c r="I145" s="42"/>
      <c r="J145" s="42"/>
      <c r="K145" s="42"/>
      <c r="L145" s="42"/>
    </row>
    <row r="146" spans="1:12" s="20" customFormat="1" ht="26.4" x14ac:dyDescent="0.25">
      <c r="A146" s="43" t="s">
        <v>437</v>
      </c>
      <c r="B146" s="44" t="s">
        <v>142</v>
      </c>
      <c r="C146" s="43" t="s">
        <v>324</v>
      </c>
      <c r="D146" s="21" t="e">
        <f>#REF!</f>
        <v>#REF!</v>
      </c>
      <c r="E146" s="61">
        <v>35.048066666666664</v>
      </c>
      <c r="F146" s="45">
        <v>150</v>
      </c>
      <c r="G146" s="13"/>
      <c r="H146" s="13">
        <f t="shared" si="5"/>
        <v>0</v>
      </c>
      <c r="I146" s="14">
        <f t="shared" si="6"/>
        <v>5257.2099999999991</v>
      </c>
      <c r="J146" s="14">
        <f t="shared" si="7"/>
        <v>0</v>
      </c>
      <c r="K146" s="14">
        <f t="shared" si="8"/>
        <v>0</v>
      </c>
      <c r="L146" s="15">
        <f t="shared" si="9"/>
        <v>0</v>
      </c>
    </row>
    <row r="147" spans="1:12" s="20" customFormat="1" ht="26.4" x14ac:dyDescent="0.25">
      <c r="A147" s="43" t="s">
        <v>438</v>
      </c>
      <c r="B147" s="44" t="s">
        <v>143</v>
      </c>
      <c r="C147" s="43" t="s">
        <v>324</v>
      </c>
      <c r="D147" s="21" t="e">
        <f>#REF!</f>
        <v>#REF!</v>
      </c>
      <c r="E147" s="61">
        <v>78.007096774193542</v>
      </c>
      <c r="F147" s="45">
        <v>186</v>
      </c>
      <c r="G147" s="13"/>
      <c r="H147" s="13">
        <f t="shared" si="5"/>
        <v>0</v>
      </c>
      <c r="I147" s="14">
        <f t="shared" si="6"/>
        <v>14509.32</v>
      </c>
      <c r="J147" s="14">
        <f t="shared" si="7"/>
        <v>0</v>
      </c>
      <c r="K147" s="14">
        <f t="shared" si="8"/>
        <v>0</v>
      </c>
      <c r="L147" s="15">
        <f t="shared" si="9"/>
        <v>0</v>
      </c>
    </row>
    <row r="148" spans="1:12" s="20" customFormat="1" ht="26.4" x14ac:dyDescent="0.25">
      <c r="A148" s="43" t="s">
        <v>439</v>
      </c>
      <c r="B148" s="44" t="s">
        <v>144</v>
      </c>
      <c r="C148" s="43" t="s">
        <v>324</v>
      </c>
      <c r="D148" s="21" t="e">
        <f>#REF!</f>
        <v>#REF!</v>
      </c>
      <c r="E148" s="61">
        <v>135.1405</v>
      </c>
      <c r="F148" s="45">
        <v>60</v>
      </c>
      <c r="G148" s="13"/>
      <c r="H148" s="13">
        <f t="shared" ref="H148:H211" si="10">G148</f>
        <v>0</v>
      </c>
      <c r="I148" s="14">
        <f t="shared" ref="I148:I211" si="11">E148*F148</f>
        <v>8108.43</v>
      </c>
      <c r="J148" s="14">
        <f t="shared" ref="J148:J211" si="12">ROUND(G148*E148,2)</f>
        <v>0</v>
      </c>
      <c r="K148" s="14">
        <f t="shared" ref="K148:K211" si="13">ROUND(H148*E148,2)</f>
        <v>0</v>
      </c>
      <c r="L148" s="15">
        <f t="shared" ref="L148:L211" si="14">K148/I148</f>
        <v>0</v>
      </c>
    </row>
    <row r="149" spans="1:12" s="20" customFormat="1" x14ac:dyDescent="0.25">
      <c r="A149" s="43" t="s">
        <v>440</v>
      </c>
      <c r="B149" s="44" t="s">
        <v>145</v>
      </c>
      <c r="C149" s="43" t="s">
        <v>324</v>
      </c>
      <c r="D149" s="21" t="e">
        <f>#REF!</f>
        <v>#REF!</v>
      </c>
      <c r="E149" s="61">
        <v>81.859629629629637</v>
      </c>
      <c r="F149" s="45">
        <v>54</v>
      </c>
      <c r="G149" s="13"/>
      <c r="H149" s="13">
        <f t="shared" si="10"/>
        <v>0</v>
      </c>
      <c r="I149" s="14">
        <f t="shared" si="11"/>
        <v>4420.42</v>
      </c>
      <c r="J149" s="14">
        <f t="shared" si="12"/>
        <v>0</v>
      </c>
      <c r="K149" s="14">
        <f t="shared" si="13"/>
        <v>0</v>
      </c>
      <c r="L149" s="15">
        <f t="shared" si="14"/>
        <v>0</v>
      </c>
    </row>
    <row r="150" spans="1:12" s="20" customFormat="1" ht="19.5" customHeight="1" x14ac:dyDescent="0.25">
      <c r="A150" s="43" t="s">
        <v>441</v>
      </c>
      <c r="B150" s="44" t="s">
        <v>146</v>
      </c>
      <c r="C150" s="43" t="s">
        <v>321</v>
      </c>
      <c r="D150" s="21" t="e">
        <f>#REF!</f>
        <v>#REF!</v>
      </c>
      <c r="E150" s="61">
        <v>28.506428571428568</v>
      </c>
      <c r="F150" s="45">
        <v>14</v>
      </c>
      <c r="G150" s="13"/>
      <c r="H150" s="13">
        <f t="shared" si="10"/>
        <v>0</v>
      </c>
      <c r="I150" s="14">
        <f t="shared" si="11"/>
        <v>399.09</v>
      </c>
      <c r="J150" s="14">
        <f t="shared" si="12"/>
        <v>0</v>
      </c>
      <c r="K150" s="14">
        <f t="shared" si="13"/>
        <v>0</v>
      </c>
      <c r="L150" s="15">
        <f t="shared" si="14"/>
        <v>0</v>
      </c>
    </row>
    <row r="151" spans="1:12" s="20" customFormat="1" ht="52.8" x14ac:dyDescent="0.25">
      <c r="A151" s="43" t="s">
        <v>442</v>
      </c>
      <c r="B151" s="44" t="s">
        <v>147</v>
      </c>
      <c r="C151" s="43" t="s">
        <v>321</v>
      </c>
      <c r="D151" s="21" t="e">
        <f>#REF!</f>
        <v>#REF!</v>
      </c>
      <c r="E151" s="61">
        <v>190.31</v>
      </c>
      <c r="F151" s="45">
        <v>4</v>
      </c>
      <c r="G151" s="13"/>
      <c r="H151" s="13">
        <f t="shared" si="10"/>
        <v>0</v>
      </c>
      <c r="I151" s="14">
        <f t="shared" si="11"/>
        <v>761.24</v>
      </c>
      <c r="J151" s="14">
        <f t="shared" si="12"/>
        <v>0</v>
      </c>
      <c r="K151" s="14">
        <f t="shared" si="13"/>
        <v>0</v>
      </c>
      <c r="L151" s="15">
        <f t="shared" si="14"/>
        <v>0</v>
      </c>
    </row>
    <row r="152" spans="1:12" s="20" customFormat="1" x14ac:dyDescent="0.25">
      <c r="A152" s="43" t="s">
        <v>443</v>
      </c>
      <c r="B152" s="44" t="s">
        <v>148</v>
      </c>
      <c r="C152" s="43" t="s">
        <v>321</v>
      </c>
      <c r="D152" s="21" t="e">
        <f>#REF!</f>
        <v>#REF!</v>
      </c>
      <c r="E152" s="61">
        <v>31.412500000000001</v>
      </c>
      <c r="F152" s="45">
        <v>4</v>
      </c>
      <c r="G152" s="13"/>
      <c r="H152" s="13">
        <f t="shared" si="10"/>
        <v>0</v>
      </c>
      <c r="I152" s="14">
        <f t="shared" si="11"/>
        <v>125.65</v>
      </c>
      <c r="J152" s="14">
        <f t="shared" si="12"/>
        <v>0</v>
      </c>
      <c r="K152" s="14">
        <f t="shared" si="13"/>
        <v>0</v>
      </c>
      <c r="L152" s="15">
        <f t="shared" si="14"/>
        <v>0</v>
      </c>
    </row>
    <row r="153" spans="1:12" s="20" customFormat="1" x14ac:dyDescent="0.25">
      <c r="A153" s="43" t="s">
        <v>444</v>
      </c>
      <c r="B153" s="44" t="s">
        <v>149</v>
      </c>
      <c r="C153" s="43" t="s">
        <v>321</v>
      </c>
      <c r="D153" s="21" t="e">
        <f>#REF!</f>
        <v>#REF!</v>
      </c>
      <c r="E153" s="61">
        <v>1893.49</v>
      </c>
      <c r="F153" s="45">
        <v>1</v>
      </c>
      <c r="G153" s="13"/>
      <c r="H153" s="13">
        <f t="shared" si="10"/>
        <v>0</v>
      </c>
      <c r="I153" s="14">
        <f t="shared" si="11"/>
        <v>1893.49</v>
      </c>
      <c r="J153" s="14">
        <f t="shared" si="12"/>
        <v>0</v>
      </c>
      <c r="K153" s="14">
        <f t="shared" si="13"/>
        <v>0</v>
      </c>
      <c r="L153" s="15">
        <f t="shared" si="14"/>
        <v>0</v>
      </c>
    </row>
    <row r="154" spans="1:12" s="20" customFormat="1" ht="26.4" x14ac:dyDescent="0.25">
      <c r="A154" s="43" t="s">
        <v>445</v>
      </c>
      <c r="B154" s="44" t="s">
        <v>150</v>
      </c>
      <c r="C154" s="43" t="s">
        <v>324</v>
      </c>
      <c r="D154" s="21" t="e">
        <f>#REF!</f>
        <v>#REF!</v>
      </c>
      <c r="E154" s="61">
        <v>232.31</v>
      </c>
      <c r="F154" s="45">
        <v>1</v>
      </c>
      <c r="G154" s="13"/>
      <c r="H154" s="13">
        <f t="shared" si="10"/>
        <v>0</v>
      </c>
      <c r="I154" s="14">
        <f t="shared" si="11"/>
        <v>232.31</v>
      </c>
      <c r="J154" s="14">
        <f t="shared" si="12"/>
        <v>0</v>
      </c>
      <c r="K154" s="14">
        <f t="shared" si="13"/>
        <v>0</v>
      </c>
      <c r="L154" s="15">
        <f t="shared" si="14"/>
        <v>0</v>
      </c>
    </row>
    <row r="155" spans="1:12" s="20" customFormat="1" ht="26.4" x14ac:dyDescent="0.25">
      <c r="A155" s="43" t="s">
        <v>446</v>
      </c>
      <c r="B155" s="44" t="s">
        <v>151</v>
      </c>
      <c r="C155" s="43" t="s">
        <v>324</v>
      </c>
      <c r="D155" s="21" t="e">
        <f>#REF!</f>
        <v>#REF!</v>
      </c>
      <c r="E155" s="61">
        <v>251.72200000000001</v>
      </c>
      <c r="F155" s="45">
        <v>5</v>
      </c>
      <c r="G155" s="13"/>
      <c r="H155" s="13">
        <f t="shared" si="10"/>
        <v>0</v>
      </c>
      <c r="I155" s="14">
        <f t="shared" si="11"/>
        <v>1258.6100000000001</v>
      </c>
      <c r="J155" s="14">
        <f t="shared" si="12"/>
        <v>0</v>
      </c>
      <c r="K155" s="14">
        <f t="shared" si="13"/>
        <v>0</v>
      </c>
      <c r="L155" s="15">
        <f t="shared" si="14"/>
        <v>0</v>
      </c>
    </row>
    <row r="156" spans="1:12" s="20" customFormat="1" x14ac:dyDescent="0.25">
      <c r="A156" s="43" t="s">
        <v>447</v>
      </c>
      <c r="B156" s="44" t="s">
        <v>152</v>
      </c>
      <c r="C156" s="43" t="s">
        <v>321</v>
      </c>
      <c r="D156" s="21" t="e">
        <f>#REF!</f>
        <v>#REF!</v>
      </c>
      <c r="E156" s="61">
        <v>103.86</v>
      </c>
      <c r="F156" s="45">
        <v>1</v>
      </c>
      <c r="G156" s="13"/>
      <c r="H156" s="13">
        <f t="shared" si="10"/>
        <v>0</v>
      </c>
      <c r="I156" s="14">
        <f t="shared" si="11"/>
        <v>103.86</v>
      </c>
      <c r="J156" s="14">
        <f t="shared" si="12"/>
        <v>0</v>
      </c>
      <c r="K156" s="14">
        <f t="shared" si="13"/>
        <v>0</v>
      </c>
      <c r="L156" s="15">
        <f t="shared" si="14"/>
        <v>0</v>
      </c>
    </row>
    <row r="157" spans="1:12" s="20" customFormat="1" ht="39.6" x14ac:dyDescent="0.25">
      <c r="A157" s="43" t="s">
        <v>448</v>
      </c>
      <c r="B157" s="44" t="s">
        <v>153</v>
      </c>
      <c r="C157" s="43" t="s">
        <v>321</v>
      </c>
      <c r="D157" s="21" t="e">
        <f>#REF!</f>
        <v>#REF!</v>
      </c>
      <c r="E157" s="61">
        <v>1601.0666666666666</v>
      </c>
      <c r="F157" s="45">
        <v>6</v>
      </c>
      <c r="G157" s="13"/>
      <c r="H157" s="13">
        <f t="shared" si="10"/>
        <v>0</v>
      </c>
      <c r="I157" s="14">
        <f t="shared" si="11"/>
        <v>9606.4</v>
      </c>
      <c r="J157" s="14">
        <f t="shared" si="12"/>
        <v>0</v>
      </c>
      <c r="K157" s="14">
        <f t="shared" si="13"/>
        <v>0</v>
      </c>
      <c r="L157" s="15">
        <f t="shared" si="14"/>
        <v>0</v>
      </c>
    </row>
    <row r="158" spans="1:12" s="20" customFormat="1" x14ac:dyDescent="0.25">
      <c r="A158" s="43" t="s">
        <v>449</v>
      </c>
      <c r="B158" s="44" t="s">
        <v>148</v>
      </c>
      <c r="C158" s="43" t="s">
        <v>321</v>
      </c>
      <c r="D158" s="21" t="e">
        <f>#REF!</f>
        <v>#REF!</v>
      </c>
      <c r="E158" s="61">
        <v>31.41333333333333</v>
      </c>
      <c r="F158" s="45">
        <v>6</v>
      </c>
      <c r="G158" s="13"/>
      <c r="H158" s="13">
        <f t="shared" si="10"/>
        <v>0</v>
      </c>
      <c r="I158" s="14">
        <f t="shared" si="11"/>
        <v>188.48</v>
      </c>
      <c r="J158" s="14">
        <f t="shared" si="12"/>
        <v>0</v>
      </c>
      <c r="K158" s="14">
        <f t="shared" si="13"/>
        <v>0</v>
      </c>
      <c r="L158" s="15">
        <f t="shared" si="14"/>
        <v>0</v>
      </c>
    </row>
    <row r="159" spans="1:12" s="20" customFormat="1" ht="52.8" x14ac:dyDescent="0.25">
      <c r="A159" s="43" t="s">
        <v>450</v>
      </c>
      <c r="B159" s="44" t="s">
        <v>154</v>
      </c>
      <c r="C159" s="43" t="s">
        <v>324</v>
      </c>
      <c r="D159" s="21" t="e">
        <f>#REF!</f>
        <v>#REF!</v>
      </c>
      <c r="E159" s="61">
        <v>188.20319634703196</v>
      </c>
      <c r="F159" s="45">
        <v>127.02</v>
      </c>
      <c r="G159" s="13"/>
      <c r="H159" s="13">
        <f t="shared" si="10"/>
        <v>0</v>
      </c>
      <c r="I159" s="14">
        <f t="shared" si="11"/>
        <v>23905.57</v>
      </c>
      <c r="J159" s="14">
        <f t="shared" si="12"/>
        <v>0</v>
      </c>
      <c r="K159" s="14">
        <f t="shared" si="13"/>
        <v>0</v>
      </c>
      <c r="L159" s="15">
        <f t="shared" si="14"/>
        <v>0</v>
      </c>
    </row>
    <row r="160" spans="1:12" s="20" customFormat="1" x14ac:dyDescent="0.25">
      <c r="A160" s="39">
        <v>12</v>
      </c>
      <c r="B160" s="40" t="s">
        <v>155</v>
      </c>
      <c r="C160" s="39"/>
      <c r="D160" s="21" t="e">
        <f>#REF!</f>
        <v>#REF!</v>
      </c>
      <c r="E160" s="62"/>
      <c r="F160" s="41"/>
      <c r="G160" s="42"/>
      <c r="H160" s="42"/>
      <c r="I160" s="42"/>
      <c r="J160" s="42"/>
      <c r="K160" s="42"/>
      <c r="L160" s="42"/>
    </row>
    <row r="161" spans="1:12" s="20" customFormat="1" ht="26.4" x14ac:dyDescent="0.25">
      <c r="A161" s="43" t="s">
        <v>451</v>
      </c>
      <c r="B161" s="44" t="s">
        <v>156</v>
      </c>
      <c r="C161" s="43" t="s">
        <v>321</v>
      </c>
      <c r="D161" s="21" t="e">
        <f>#REF!</f>
        <v>#REF!</v>
      </c>
      <c r="E161" s="61">
        <v>35.436666666666667</v>
      </c>
      <c r="F161" s="45">
        <v>3</v>
      </c>
      <c r="G161" s="13"/>
      <c r="H161" s="13">
        <f t="shared" si="10"/>
        <v>0</v>
      </c>
      <c r="I161" s="14">
        <f t="shared" si="11"/>
        <v>106.31</v>
      </c>
      <c r="J161" s="14">
        <f t="shared" si="12"/>
        <v>0</v>
      </c>
      <c r="K161" s="14">
        <f t="shared" si="13"/>
        <v>0</v>
      </c>
      <c r="L161" s="15">
        <f t="shared" si="14"/>
        <v>0</v>
      </c>
    </row>
    <row r="162" spans="1:12" s="20" customFormat="1" ht="26.4" x14ac:dyDescent="0.25">
      <c r="A162" s="43" t="s">
        <v>452</v>
      </c>
      <c r="B162" s="44" t="s">
        <v>157</v>
      </c>
      <c r="C162" s="43" t="s">
        <v>321</v>
      </c>
      <c r="D162" s="21" t="e">
        <f>#REF!</f>
        <v>#REF!</v>
      </c>
      <c r="E162" s="61">
        <v>89.419444444444451</v>
      </c>
      <c r="F162" s="45">
        <v>18</v>
      </c>
      <c r="G162" s="13"/>
      <c r="H162" s="13">
        <f t="shared" si="10"/>
        <v>0</v>
      </c>
      <c r="I162" s="14">
        <f t="shared" si="11"/>
        <v>1609.5500000000002</v>
      </c>
      <c r="J162" s="14">
        <f t="shared" si="12"/>
        <v>0</v>
      </c>
      <c r="K162" s="14">
        <f t="shared" si="13"/>
        <v>0</v>
      </c>
      <c r="L162" s="15">
        <f t="shared" si="14"/>
        <v>0</v>
      </c>
    </row>
    <row r="163" spans="1:12" s="20" customFormat="1" ht="26.4" x14ac:dyDescent="0.25">
      <c r="A163" s="43" t="s">
        <v>453</v>
      </c>
      <c r="B163" s="44" t="s">
        <v>158</v>
      </c>
      <c r="C163" s="43" t="s">
        <v>321</v>
      </c>
      <c r="D163" s="21" t="e">
        <f>#REF!</f>
        <v>#REF!</v>
      </c>
      <c r="E163" s="61">
        <v>28.821111111111112</v>
      </c>
      <c r="F163" s="45">
        <v>9</v>
      </c>
      <c r="G163" s="13"/>
      <c r="H163" s="13">
        <f t="shared" si="10"/>
        <v>0</v>
      </c>
      <c r="I163" s="14">
        <f t="shared" si="11"/>
        <v>259.39</v>
      </c>
      <c r="J163" s="14">
        <f t="shared" si="12"/>
        <v>0</v>
      </c>
      <c r="K163" s="14">
        <f t="shared" si="13"/>
        <v>0</v>
      </c>
      <c r="L163" s="15">
        <f t="shared" si="14"/>
        <v>0</v>
      </c>
    </row>
    <row r="164" spans="1:12" s="20" customFormat="1" ht="26.4" x14ac:dyDescent="0.25">
      <c r="A164" s="43" t="s">
        <v>454</v>
      </c>
      <c r="B164" s="44" t="s">
        <v>159</v>
      </c>
      <c r="C164" s="43" t="s">
        <v>321</v>
      </c>
      <c r="D164" s="21" t="e">
        <f>#REF!</f>
        <v>#REF!</v>
      </c>
      <c r="E164" s="61">
        <v>47.355999999999995</v>
      </c>
      <c r="F164" s="45">
        <v>5</v>
      </c>
      <c r="G164" s="13"/>
      <c r="H164" s="13">
        <f t="shared" si="10"/>
        <v>0</v>
      </c>
      <c r="I164" s="14">
        <f t="shared" si="11"/>
        <v>236.77999999999997</v>
      </c>
      <c r="J164" s="14">
        <f t="shared" si="12"/>
        <v>0</v>
      </c>
      <c r="K164" s="14">
        <f t="shared" si="13"/>
        <v>0</v>
      </c>
      <c r="L164" s="15">
        <f t="shared" si="14"/>
        <v>0</v>
      </c>
    </row>
    <row r="165" spans="1:12" s="20" customFormat="1" ht="26.4" x14ac:dyDescent="0.25">
      <c r="A165" s="43" t="s">
        <v>455</v>
      </c>
      <c r="B165" s="44" t="s">
        <v>159</v>
      </c>
      <c r="C165" s="43" t="s">
        <v>321</v>
      </c>
      <c r="D165" s="21" t="e">
        <f>#REF!</f>
        <v>#REF!</v>
      </c>
      <c r="E165" s="61">
        <v>47.357142857142861</v>
      </c>
      <c r="F165" s="45">
        <v>7</v>
      </c>
      <c r="G165" s="13"/>
      <c r="H165" s="13">
        <f t="shared" si="10"/>
        <v>0</v>
      </c>
      <c r="I165" s="14">
        <f t="shared" si="11"/>
        <v>331.5</v>
      </c>
      <c r="J165" s="14">
        <f t="shared" si="12"/>
        <v>0</v>
      </c>
      <c r="K165" s="14">
        <f t="shared" si="13"/>
        <v>0</v>
      </c>
      <c r="L165" s="15">
        <f t="shared" si="14"/>
        <v>0</v>
      </c>
    </row>
    <row r="166" spans="1:12" s="20" customFormat="1" ht="26.4" x14ac:dyDescent="0.25">
      <c r="A166" s="43" t="s">
        <v>456</v>
      </c>
      <c r="B166" s="44" t="s">
        <v>160</v>
      </c>
      <c r="C166" s="43" t="s">
        <v>324</v>
      </c>
      <c r="D166" s="21" t="e">
        <f>#REF!</f>
        <v>#REF!</v>
      </c>
      <c r="E166" s="61">
        <v>73.585219298245619</v>
      </c>
      <c r="F166" s="45">
        <v>228</v>
      </c>
      <c r="G166" s="13"/>
      <c r="H166" s="13">
        <f t="shared" si="10"/>
        <v>0</v>
      </c>
      <c r="I166" s="14">
        <f t="shared" si="11"/>
        <v>16777.43</v>
      </c>
      <c r="J166" s="14">
        <f t="shared" si="12"/>
        <v>0</v>
      </c>
      <c r="K166" s="14">
        <f t="shared" si="13"/>
        <v>0</v>
      </c>
      <c r="L166" s="15">
        <f t="shared" si="14"/>
        <v>0</v>
      </c>
    </row>
    <row r="167" spans="1:12" s="20" customFormat="1" ht="26.4" x14ac:dyDescent="0.25">
      <c r="A167" s="43" t="s">
        <v>457</v>
      </c>
      <c r="B167" s="44" t="s">
        <v>161</v>
      </c>
      <c r="C167" s="43" t="s">
        <v>324</v>
      </c>
      <c r="D167" s="21" t="e">
        <f>#REF!</f>
        <v>#REF!</v>
      </c>
      <c r="E167" s="61">
        <v>37.034898989898991</v>
      </c>
      <c r="F167" s="45">
        <v>198</v>
      </c>
      <c r="G167" s="13"/>
      <c r="H167" s="13">
        <f t="shared" si="10"/>
        <v>0</v>
      </c>
      <c r="I167" s="14">
        <f t="shared" si="11"/>
        <v>7332.91</v>
      </c>
      <c r="J167" s="14">
        <f t="shared" si="12"/>
        <v>0</v>
      </c>
      <c r="K167" s="14">
        <f t="shared" si="13"/>
        <v>0</v>
      </c>
      <c r="L167" s="15">
        <f t="shared" si="14"/>
        <v>0</v>
      </c>
    </row>
    <row r="168" spans="1:12" s="20" customFormat="1" ht="26.4" x14ac:dyDescent="0.25">
      <c r="A168" s="43" t="s">
        <v>458</v>
      </c>
      <c r="B168" s="44" t="s">
        <v>162</v>
      </c>
      <c r="C168" s="43" t="s">
        <v>324</v>
      </c>
      <c r="D168" s="21" t="e">
        <f>#REF!</f>
        <v>#REF!</v>
      </c>
      <c r="E168" s="61">
        <v>49.391999999999996</v>
      </c>
      <c r="F168" s="45">
        <v>120</v>
      </c>
      <c r="G168" s="13"/>
      <c r="H168" s="13">
        <f t="shared" si="10"/>
        <v>0</v>
      </c>
      <c r="I168" s="14">
        <f t="shared" si="11"/>
        <v>5927.0399999999991</v>
      </c>
      <c r="J168" s="14">
        <f t="shared" si="12"/>
        <v>0</v>
      </c>
      <c r="K168" s="14">
        <f t="shared" si="13"/>
        <v>0</v>
      </c>
      <c r="L168" s="15">
        <f t="shared" si="14"/>
        <v>0</v>
      </c>
    </row>
    <row r="169" spans="1:12" s="20" customFormat="1" ht="26.4" x14ac:dyDescent="0.25">
      <c r="A169" s="43" t="s">
        <v>459</v>
      </c>
      <c r="B169" s="44" t="s">
        <v>163</v>
      </c>
      <c r="C169" s="43" t="s">
        <v>324</v>
      </c>
      <c r="D169" s="21" t="e">
        <f>#REF!</f>
        <v>#REF!</v>
      </c>
      <c r="E169" s="61">
        <v>70.277878787878791</v>
      </c>
      <c r="F169" s="45">
        <v>66</v>
      </c>
      <c r="G169" s="13"/>
      <c r="H169" s="13">
        <f t="shared" si="10"/>
        <v>0</v>
      </c>
      <c r="I169" s="14">
        <f t="shared" si="11"/>
        <v>4638.34</v>
      </c>
      <c r="J169" s="14">
        <f t="shared" si="12"/>
        <v>0</v>
      </c>
      <c r="K169" s="14">
        <f t="shared" si="13"/>
        <v>0</v>
      </c>
      <c r="L169" s="15">
        <f t="shared" si="14"/>
        <v>0</v>
      </c>
    </row>
    <row r="170" spans="1:12" s="20" customFormat="1" ht="26.4" x14ac:dyDescent="0.25">
      <c r="A170" s="43" t="s">
        <v>460</v>
      </c>
      <c r="B170" s="44" t="s">
        <v>144</v>
      </c>
      <c r="C170" s="43" t="s">
        <v>324</v>
      </c>
      <c r="D170" s="21" t="e">
        <f>#REF!</f>
        <v>#REF!</v>
      </c>
      <c r="E170" s="61">
        <v>146.891875</v>
      </c>
      <c r="F170" s="45">
        <v>48</v>
      </c>
      <c r="G170" s="13"/>
      <c r="H170" s="13">
        <f t="shared" si="10"/>
        <v>0</v>
      </c>
      <c r="I170" s="14">
        <f t="shared" si="11"/>
        <v>7050.8099999999995</v>
      </c>
      <c r="J170" s="14">
        <f t="shared" si="12"/>
        <v>0</v>
      </c>
      <c r="K170" s="14">
        <f t="shared" si="13"/>
        <v>0</v>
      </c>
      <c r="L170" s="15">
        <f t="shared" si="14"/>
        <v>0</v>
      </c>
    </row>
    <row r="171" spans="1:12" s="20" customFormat="1" ht="26.4" x14ac:dyDescent="0.25">
      <c r="A171" s="43" t="s">
        <v>461</v>
      </c>
      <c r="B171" s="44" t="s">
        <v>157</v>
      </c>
      <c r="C171" s="43" t="s">
        <v>321</v>
      </c>
      <c r="D171" s="21" t="e">
        <f>#REF!</f>
        <v>#REF!</v>
      </c>
      <c r="E171" s="61">
        <v>89.42</v>
      </c>
      <c r="F171" s="45">
        <v>2</v>
      </c>
      <c r="G171" s="13"/>
      <c r="H171" s="13">
        <f t="shared" si="10"/>
        <v>0</v>
      </c>
      <c r="I171" s="14">
        <f t="shared" si="11"/>
        <v>178.84</v>
      </c>
      <c r="J171" s="14">
        <f t="shared" si="12"/>
        <v>0</v>
      </c>
      <c r="K171" s="14">
        <f t="shared" si="13"/>
        <v>0</v>
      </c>
      <c r="L171" s="15">
        <f t="shared" si="14"/>
        <v>0</v>
      </c>
    </row>
    <row r="172" spans="1:12" s="20" customFormat="1" x14ac:dyDescent="0.25">
      <c r="A172" s="43" t="s">
        <v>462</v>
      </c>
      <c r="B172" s="44" t="s">
        <v>164</v>
      </c>
      <c r="C172" s="43" t="s">
        <v>321</v>
      </c>
      <c r="D172" s="21" t="e">
        <f>#REF!</f>
        <v>#REF!</v>
      </c>
      <c r="E172" s="61">
        <v>525.86700000000008</v>
      </c>
      <c r="F172" s="45">
        <v>10</v>
      </c>
      <c r="G172" s="13"/>
      <c r="H172" s="13">
        <f t="shared" si="10"/>
        <v>0</v>
      </c>
      <c r="I172" s="14">
        <f t="shared" si="11"/>
        <v>5258.670000000001</v>
      </c>
      <c r="J172" s="14">
        <f t="shared" si="12"/>
        <v>0</v>
      </c>
      <c r="K172" s="14">
        <f t="shared" si="13"/>
        <v>0</v>
      </c>
      <c r="L172" s="15">
        <f t="shared" si="14"/>
        <v>0</v>
      </c>
    </row>
    <row r="173" spans="1:12" s="20" customFormat="1" ht="26.4" x14ac:dyDescent="0.25">
      <c r="A173" s="43" t="s">
        <v>463</v>
      </c>
      <c r="B173" s="44" t="s">
        <v>165</v>
      </c>
      <c r="C173" s="43" t="s">
        <v>321</v>
      </c>
      <c r="D173" s="21" t="e">
        <f>#REF!</f>
        <v>#REF!</v>
      </c>
      <c r="E173" s="61">
        <v>246.72</v>
      </c>
      <c r="F173" s="45">
        <v>1</v>
      </c>
      <c r="G173" s="13"/>
      <c r="H173" s="13">
        <f t="shared" si="10"/>
        <v>0</v>
      </c>
      <c r="I173" s="14">
        <f t="shared" si="11"/>
        <v>246.72</v>
      </c>
      <c r="J173" s="14">
        <f t="shared" si="12"/>
        <v>0</v>
      </c>
      <c r="K173" s="14">
        <f t="shared" si="13"/>
        <v>0</v>
      </c>
      <c r="L173" s="15">
        <f t="shared" si="14"/>
        <v>0</v>
      </c>
    </row>
    <row r="174" spans="1:12" s="20" customFormat="1" ht="39.6" x14ac:dyDescent="0.25">
      <c r="A174" s="43" t="s">
        <v>464</v>
      </c>
      <c r="B174" s="44" t="s">
        <v>153</v>
      </c>
      <c r="C174" s="43" t="s">
        <v>321</v>
      </c>
      <c r="D174" s="21" t="e">
        <f>#REF!</f>
        <v>#REF!</v>
      </c>
      <c r="E174" s="61">
        <v>1740.29</v>
      </c>
      <c r="F174" s="45">
        <v>4</v>
      </c>
      <c r="G174" s="13"/>
      <c r="H174" s="13">
        <f t="shared" si="10"/>
        <v>0</v>
      </c>
      <c r="I174" s="14">
        <f t="shared" si="11"/>
        <v>6961.16</v>
      </c>
      <c r="J174" s="14">
        <f t="shared" si="12"/>
        <v>0</v>
      </c>
      <c r="K174" s="14">
        <f t="shared" si="13"/>
        <v>0</v>
      </c>
      <c r="L174" s="15">
        <f t="shared" si="14"/>
        <v>0</v>
      </c>
    </row>
    <row r="175" spans="1:12" s="20" customFormat="1" ht="39.6" x14ac:dyDescent="0.25">
      <c r="A175" s="43" t="s">
        <v>465</v>
      </c>
      <c r="B175" s="44" t="s">
        <v>166</v>
      </c>
      <c r="C175" s="43" t="s">
        <v>321</v>
      </c>
      <c r="D175" s="21" t="e">
        <f>#REF!</f>
        <v>#REF!</v>
      </c>
      <c r="E175" s="61">
        <v>2292.3000000000002</v>
      </c>
      <c r="F175" s="45">
        <v>1</v>
      </c>
      <c r="G175" s="13"/>
      <c r="H175" s="13">
        <f t="shared" si="10"/>
        <v>0</v>
      </c>
      <c r="I175" s="14">
        <f t="shared" si="11"/>
        <v>2292.3000000000002</v>
      </c>
      <c r="J175" s="14">
        <f t="shared" si="12"/>
        <v>0</v>
      </c>
      <c r="K175" s="14">
        <f t="shared" si="13"/>
        <v>0</v>
      </c>
      <c r="L175" s="15">
        <f t="shared" si="14"/>
        <v>0</v>
      </c>
    </row>
    <row r="176" spans="1:12" s="20" customFormat="1" ht="52.8" x14ac:dyDescent="0.25">
      <c r="A176" s="43" t="s">
        <v>466</v>
      </c>
      <c r="B176" s="44" t="s">
        <v>167</v>
      </c>
      <c r="C176" s="43" t="s">
        <v>321</v>
      </c>
      <c r="D176" s="21" t="e">
        <f>#REF!</f>
        <v>#REF!</v>
      </c>
      <c r="E176" s="61">
        <v>2189.0100000000002</v>
      </c>
      <c r="F176" s="45">
        <v>1</v>
      </c>
      <c r="G176" s="13"/>
      <c r="H176" s="13">
        <f t="shared" si="10"/>
        <v>0</v>
      </c>
      <c r="I176" s="14">
        <f t="shared" si="11"/>
        <v>2189.0100000000002</v>
      </c>
      <c r="J176" s="14">
        <f t="shared" si="12"/>
        <v>0</v>
      </c>
      <c r="K176" s="14">
        <f t="shared" si="13"/>
        <v>0</v>
      </c>
      <c r="L176" s="15">
        <f t="shared" si="14"/>
        <v>0</v>
      </c>
    </row>
    <row r="177" spans="1:12" s="20" customFormat="1" x14ac:dyDescent="0.25">
      <c r="A177" s="39">
        <v>13</v>
      </c>
      <c r="B177" s="40" t="s">
        <v>37</v>
      </c>
      <c r="C177" s="39"/>
      <c r="D177" s="21" t="e">
        <f>#REF!</f>
        <v>#REF!</v>
      </c>
      <c r="E177" s="62"/>
      <c r="F177" s="41"/>
      <c r="G177" s="42"/>
      <c r="H177" s="42"/>
      <c r="I177" s="42"/>
      <c r="J177" s="42"/>
      <c r="K177" s="42"/>
      <c r="L177" s="42"/>
    </row>
    <row r="178" spans="1:12" s="20" customFormat="1" ht="26.4" x14ac:dyDescent="0.25">
      <c r="A178" s="43" t="s">
        <v>467</v>
      </c>
      <c r="B178" s="44" t="s">
        <v>168</v>
      </c>
      <c r="C178" s="43" t="s">
        <v>321</v>
      </c>
      <c r="D178" s="24"/>
      <c r="E178" s="61">
        <v>818.44</v>
      </c>
      <c r="F178" s="45">
        <v>2</v>
      </c>
      <c r="G178" s="24"/>
      <c r="H178" s="13">
        <f t="shared" si="10"/>
        <v>0</v>
      </c>
      <c r="I178" s="14">
        <f t="shared" si="11"/>
        <v>1636.88</v>
      </c>
      <c r="J178" s="14">
        <f t="shared" si="12"/>
        <v>0</v>
      </c>
      <c r="K178" s="14">
        <f t="shared" si="13"/>
        <v>0</v>
      </c>
      <c r="L178" s="15">
        <f t="shared" si="14"/>
        <v>0</v>
      </c>
    </row>
    <row r="179" spans="1:12" s="20" customFormat="1" ht="26.4" x14ac:dyDescent="0.25">
      <c r="A179" s="43" t="s">
        <v>468</v>
      </c>
      <c r="B179" s="44" t="s">
        <v>169</v>
      </c>
      <c r="C179" s="43" t="s">
        <v>321</v>
      </c>
      <c r="D179" s="21" t="e">
        <f>#REF!</f>
        <v>#REF!</v>
      </c>
      <c r="E179" s="61">
        <v>468.82</v>
      </c>
      <c r="F179" s="45">
        <v>7</v>
      </c>
      <c r="G179" s="13"/>
      <c r="H179" s="13">
        <f t="shared" si="10"/>
        <v>0</v>
      </c>
      <c r="I179" s="14">
        <f t="shared" si="11"/>
        <v>3281.74</v>
      </c>
      <c r="J179" s="14">
        <f t="shared" si="12"/>
        <v>0</v>
      </c>
      <c r="K179" s="14">
        <f t="shared" si="13"/>
        <v>0</v>
      </c>
      <c r="L179" s="15">
        <f t="shared" si="14"/>
        <v>0</v>
      </c>
    </row>
    <row r="180" spans="1:12" s="20" customFormat="1" ht="39.6" x14ac:dyDescent="0.25">
      <c r="A180" s="43" t="s">
        <v>469</v>
      </c>
      <c r="B180" s="44" t="s">
        <v>170</v>
      </c>
      <c r="C180" s="43" t="s">
        <v>323</v>
      </c>
      <c r="D180" s="21" t="e">
        <f>#REF!</f>
        <v>#REF!</v>
      </c>
      <c r="E180" s="61">
        <v>688.15583333333336</v>
      </c>
      <c r="F180" s="45">
        <v>12</v>
      </c>
      <c r="G180" s="13"/>
      <c r="H180" s="13">
        <f t="shared" si="10"/>
        <v>0</v>
      </c>
      <c r="I180" s="14">
        <f t="shared" si="11"/>
        <v>8257.8700000000008</v>
      </c>
      <c r="J180" s="14">
        <f t="shared" si="12"/>
        <v>0</v>
      </c>
      <c r="K180" s="14">
        <f t="shared" si="13"/>
        <v>0</v>
      </c>
      <c r="L180" s="15">
        <f t="shared" si="14"/>
        <v>0</v>
      </c>
    </row>
    <row r="181" spans="1:12" s="20" customFormat="1" x14ac:dyDescent="0.25">
      <c r="A181" s="43" t="s">
        <v>470</v>
      </c>
      <c r="B181" s="44" t="s">
        <v>171</v>
      </c>
      <c r="C181" s="43" t="s">
        <v>321</v>
      </c>
      <c r="D181" s="21" t="e">
        <f>#REF!</f>
        <v>#REF!</v>
      </c>
      <c r="E181" s="61">
        <v>613.72500000000002</v>
      </c>
      <c r="F181" s="45">
        <v>2</v>
      </c>
      <c r="G181" s="13"/>
      <c r="H181" s="13">
        <f t="shared" si="10"/>
        <v>0</v>
      </c>
      <c r="I181" s="14">
        <f t="shared" si="11"/>
        <v>1227.45</v>
      </c>
      <c r="J181" s="14">
        <f t="shared" si="12"/>
        <v>0</v>
      </c>
      <c r="K181" s="14">
        <f t="shared" si="13"/>
        <v>0</v>
      </c>
      <c r="L181" s="15">
        <f t="shared" si="14"/>
        <v>0</v>
      </c>
    </row>
    <row r="182" spans="1:12" s="20" customFormat="1" x14ac:dyDescent="0.25">
      <c r="A182" s="43" t="s">
        <v>471</v>
      </c>
      <c r="B182" s="44" t="s">
        <v>172</v>
      </c>
      <c r="C182" s="43" t="s">
        <v>321</v>
      </c>
      <c r="D182" s="21" t="e">
        <f>#REF!</f>
        <v>#REF!</v>
      </c>
      <c r="E182" s="61">
        <v>42.352857142857147</v>
      </c>
      <c r="F182" s="45">
        <v>7</v>
      </c>
      <c r="G182" s="13"/>
      <c r="H182" s="13">
        <f t="shared" si="10"/>
        <v>0</v>
      </c>
      <c r="I182" s="14">
        <f t="shared" si="11"/>
        <v>296.47000000000003</v>
      </c>
      <c r="J182" s="14">
        <f t="shared" si="12"/>
        <v>0</v>
      </c>
      <c r="K182" s="14">
        <f t="shared" si="13"/>
        <v>0</v>
      </c>
      <c r="L182" s="15">
        <f t="shared" si="14"/>
        <v>0</v>
      </c>
    </row>
    <row r="183" spans="1:12" s="20" customFormat="1" x14ac:dyDescent="0.25">
      <c r="A183" s="43" t="s">
        <v>472</v>
      </c>
      <c r="B183" s="44" t="s">
        <v>173</v>
      </c>
      <c r="C183" s="43" t="s">
        <v>323</v>
      </c>
      <c r="D183" s="21" t="e">
        <f>#REF!</f>
        <v>#REF!</v>
      </c>
      <c r="E183" s="61">
        <v>169.94619047619048</v>
      </c>
      <c r="F183" s="45">
        <v>21</v>
      </c>
      <c r="G183" s="13"/>
      <c r="H183" s="13">
        <f t="shared" si="10"/>
        <v>0</v>
      </c>
      <c r="I183" s="14">
        <f t="shared" si="11"/>
        <v>3568.87</v>
      </c>
      <c r="J183" s="14">
        <f t="shared" si="12"/>
        <v>0</v>
      </c>
      <c r="K183" s="14">
        <f t="shared" si="13"/>
        <v>0</v>
      </c>
      <c r="L183" s="15">
        <f t="shared" si="14"/>
        <v>0</v>
      </c>
    </row>
    <row r="184" spans="1:12" s="20" customFormat="1" ht="26.4" x14ac:dyDescent="0.25">
      <c r="A184" s="43" t="s">
        <v>473</v>
      </c>
      <c r="B184" s="44" t="s">
        <v>174</v>
      </c>
      <c r="C184" s="43" t="s">
        <v>321</v>
      </c>
      <c r="D184" s="21" t="e">
        <f>#REF!</f>
        <v>#REF!</v>
      </c>
      <c r="E184" s="61">
        <v>125.97</v>
      </c>
      <c r="F184" s="45">
        <v>4</v>
      </c>
      <c r="G184" s="13"/>
      <c r="H184" s="13">
        <f t="shared" si="10"/>
        <v>0</v>
      </c>
      <c r="I184" s="14">
        <f t="shared" si="11"/>
        <v>503.88</v>
      </c>
      <c r="J184" s="14">
        <f t="shared" si="12"/>
        <v>0</v>
      </c>
      <c r="K184" s="14">
        <f t="shared" si="13"/>
        <v>0</v>
      </c>
      <c r="L184" s="15">
        <f t="shared" si="14"/>
        <v>0</v>
      </c>
    </row>
    <row r="185" spans="1:12" s="20" customFormat="1" ht="66" x14ac:dyDescent="0.25">
      <c r="A185" s="43" t="s">
        <v>474</v>
      </c>
      <c r="B185" s="44" t="s">
        <v>175</v>
      </c>
      <c r="C185" s="43" t="s">
        <v>321</v>
      </c>
      <c r="D185" s="21" t="e">
        <f>#REF!</f>
        <v>#REF!</v>
      </c>
      <c r="E185" s="61">
        <v>245.02125000000001</v>
      </c>
      <c r="F185" s="45">
        <v>8</v>
      </c>
      <c r="G185" s="13"/>
      <c r="H185" s="13">
        <f t="shared" si="10"/>
        <v>0</v>
      </c>
      <c r="I185" s="14">
        <f t="shared" si="11"/>
        <v>1960.17</v>
      </c>
      <c r="J185" s="14">
        <f t="shared" si="12"/>
        <v>0</v>
      </c>
      <c r="K185" s="14">
        <f t="shared" si="13"/>
        <v>0</v>
      </c>
      <c r="L185" s="15">
        <f t="shared" si="14"/>
        <v>0</v>
      </c>
    </row>
    <row r="186" spans="1:12" s="20" customFormat="1" ht="26.4" x14ac:dyDescent="0.25">
      <c r="A186" s="43" t="s">
        <v>475</v>
      </c>
      <c r="B186" s="44" t="s">
        <v>176</v>
      </c>
      <c r="C186" s="43" t="s">
        <v>321</v>
      </c>
      <c r="D186" s="21" t="e">
        <f>#REF!</f>
        <v>#REF!</v>
      </c>
      <c r="E186" s="61">
        <v>139.21095238095236</v>
      </c>
      <c r="F186" s="45">
        <v>21</v>
      </c>
      <c r="G186" s="13"/>
      <c r="H186" s="13">
        <f t="shared" si="10"/>
        <v>0</v>
      </c>
      <c r="I186" s="14">
        <f t="shared" si="11"/>
        <v>2923.43</v>
      </c>
      <c r="J186" s="14">
        <f t="shared" si="12"/>
        <v>0</v>
      </c>
      <c r="K186" s="14">
        <f t="shared" si="13"/>
        <v>0</v>
      </c>
      <c r="L186" s="15">
        <f t="shared" si="14"/>
        <v>0</v>
      </c>
    </row>
    <row r="187" spans="1:12" s="20" customFormat="1" ht="26.4" x14ac:dyDescent="0.25">
      <c r="A187" s="43" t="s">
        <v>476</v>
      </c>
      <c r="B187" s="44" t="s">
        <v>177</v>
      </c>
      <c r="C187" s="43" t="s">
        <v>321</v>
      </c>
      <c r="D187" s="21" t="e">
        <f>#REF!</f>
        <v>#REF!</v>
      </c>
      <c r="E187" s="61">
        <v>72.834137931034476</v>
      </c>
      <c r="F187" s="45">
        <v>29</v>
      </c>
      <c r="G187" s="13"/>
      <c r="H187" s="13">
        <f t="shared" si="10"/>
        <v>0</v>
      </c>
      <c r="I187" s="14">
        <f t="shared" si="11"/>
        <v>2112.1899999999996</v>
      </c>
      <c r="J187" s="14">
        <f t="shared" si="12"/>
        <v>0</v>
      </c>
      <c r="K187" s="14">
        <f t="shared" si="13"/>
        <v>0</v>
      </c>
      <c r="L187" s="15">
        <f t="shared" si="14"/>
        <v>0</v>
      </c>
    </row>
    <row r="188" spans="1:12" s="20" customFormat="1" ht="26.4" x14ac:dyDescent="0.25">
      <c r="A188" s="43" t="s">
        <v>477</v>
      </c>
      <c r="B188" s="44" t="s">
        <v>178</v>
      </c>
      <c r="C188" s="43" t="s">
        <v>321</v>
      </c>
      <c r="D188" s="21" t="e">
        <f>#REF!</f>
        <v>#REF!</v>
      </c>
      <c r="E188" s="61">
        <v>29.063333333333333</v>
      </c>
      <c r="F188" s="45">
        <v>30</v>
      </c>
      <c r="G188" s="13"/>
      <c r="H188" s="13">
        <f t="shared" si="10"/>
        <v>0</v>
      </c>
      <c r="I188" s="14">
        <f t="shared" si="11"/>
        <v>871.9</v>
      </c>
      <c r="J188" s="14">
        <f t="shared" si="12"/>
        <v>0</v>
      </c>
      <c r="K188" s="14">
        <f t="shared" si="13"/>
        <v>0</v>
      </c>
      <c r="L188" s="15">
        <f t="shared" si="14"/>
        <v>0</v>
      </c>
    </row>
    <row r="189" spans="1:12" s="20" customFormat="1" x14ac:dyDescent="0.25">
      <c r="A189" s="43" t="s">
        <v>478</v>
      </c>
      <c r="B189" s="44" t="s">
        <v>179</v>
      </c>
      <c r="C189" s="43" t="s">
        <v>323</v>
      </c>
      <c r="D189" s="21" t="e">
        <f>#REF!</f>
        <v>#REF!</v>
      </c>
      <c r="E189" s="61">
        <v>50.094814814814811</v>
      </c>
      <c r="F189" s="45">
        <v>27</v>
      </c>
      <c r="G189" s="13"/>
      <c r="H189" s="13">
        <f t="shared" si="10"/>
        <v>0</v>
      </c>
      <c r="I189" s="14">
        <f t="shared" si="11"/>
        <v>1352.56</v>
      </c>
      <c r="J189" s="14">
        <f t="shared" si="12"/>
        <v>0</v>
      </c>
      <c r="K189" s="14">
        <f t="shared" si="13"/>
        <v>0</v>
      </c>
      <c r="L189" s="15">
        <f t="shared" si="14"/>
        <v>0</v>
      </c>
    </row>
    <row r="190" spans="1:12" s="20" customFormat="1" ht="26.4" x14ac:dyDescent="0.25">
      <c r="A190" s="43" t="s">
        <v>479</v>
      </c>
      <c r="B190" s="44" t="s">
        <v>180</v>
      </c>
      <c r="C190" s="43" t="s">
        <v>323</v>
      </c>
      <c r="D190" s="21" t="e">
        <f>#REF!</f>
        <v>#REF!</v>
      </c>
      <c r="E190" s="61">
        <v>534.96439999999996</v>
      </c>
      <c r="F190" s="45">
        <v>8</v>
      </c>
      <c r="G190" s="13"/>
      <c r="H190" s="13">
        <f t="shared" si="10"/>
        <v>0</v>
      </c>
      <c r="I190" s="14">
        <f t="shared" si="11"/>
        <v>4279.7151999999996</v>
      </c>
      <c r="J190" s="14">
        <f t="shared" si="12"/>
        <v>0</v>
      </c>
      <c r="K190" s="14">
        <f t="shared" si="13"/>
        <v>0</v>
      </c>
      <c r="L190" s="15">
        <f t="shared" si="14"/>
        <v>0</v>
      </c>
    </row>
    <row r="191" spans="1:12" s="20" customFormat="1" ht="26.4" x14ac:dyDescent="0.25">
      <c r="A191" s="43" t="s">
        <v>480</v>
      </c>
      <c r="B191" s="44" t="s">
        <v>181</v>
      </c>
      <c r="C191" s="43" t="s">
        <v>326</v>
      </c>
      <c r="D191" s="21" t="e">
        <f>#REF!</f>
        <v>#REF!</v>
      </c>
      <c r="E191" s="61">
        <v>406.85</v>
      </c>
      <c r="F191" s="45">
        <v>2</v>
      </c>
      <c r="G191" s="13"/>
      <c r="H191" s="13">
        <f t="shared" si="10"/>
        <v>0</v>
      </c>
      <c r="I191" s="14">
        <f t="shared" si="11"/>
        <v>813.7</v>
      </c>
      <c r="J191" s="14">
        <f t="shared" si="12"/>
        <v>0</v>
      </c>
      <c r="K191" s="14">
        <f t="shared" si="13"/>
        <v>0</v>
      </c>
      <c r="L191" s="15">
        <f t="shared" si="14"/>
        <v>0</v>
      </c>
    </row>
    <row r="192" spans="1:12" s="20" customFormat="1" x14ac:dyDescent="0.25">
      <c r="A192" s="43" t="s">
        <v>481</v>
      </c>
      <c r="B192" s="44" t="s">
        <v>182</v>
      </c>
      <c r="C192" s="43" t="s">
        <v>327</v>
      </c>
      <c r="D192" s="21" t="e">
        <f>#REF!</f>
        <v>#REF!</v>
      </c>
      <c r="E192" s="61">
        <v>3.8402277039848194</v>
      </c>
      <c r="F192" s="45">
        <v>26.35</v>
      </c>
      <c r="G192" s="13"/>
      <c r="H192" s="13">
        <f t="shared" si="10"/>
        <v>0</v>
      </c>
      <c r="I192" s="14">
        <f t="shared" si="11"/>
        <v>101.19</v>
      </c>
      <c r="J192" s="14">
        <f t="shared" si="12"/>
        <v>0</v>
      </c>
      <c r="K192" s="14">
        <f t="shared" si="13"/>
        <v>0</v>
      </c>
      <c r="L192" s="15">
        <f t="shared" si="14"/>
        <v>0</v>
      </c>
    </row>
    <row r="193" spans="1:12" s="20" customFormat="1" x14ac:dyDescent="0.25">
      <c r="A193" s="43" t="s">
        <v>482</v>
      </c>
      <c r="B193" s="44" t="s">
        <v>183</v>
      </c>
      <c r="C193" s="43" t="s">
        <v>323</v>
      </c>
      <c r="D193" s="21" t="e">
        <f>#REF!</f>
        <v>#REF!</v>
      </c>
      <c r="E193" s="61">
        <v>222.91249999999999</v>
      </c>
      <c r="F193" s="45">
        <v>4</v>
      </c>
      <c r="G193" s="13"/>
      <c r="H193" s="13">
        <f t="shared" si="10"/>
        <v>0</v>
      </c>
      <c r="I193" s="14">
        <f t="shared" si="11"/>
        <v>891.65</v>
      </c>
      <c r="J193" s="14">
        <f t="shared" si="12"/>
        <v>0</v>
      </c>
      <c r="K193" s="14">
        <f t="shared" si="13"/>
        <v>0</v>
      </c>
      <c r="L193" s="15">
        <f t="shared" si="14"/>
        <v>0</v>
      </c>
    </row>
    <row r="194" spans="1:12" s="20" customFormat="1" x14ac:dyDescent="0.25">
      <c r="A194" s="43" t="s">
        <v>483</v>
      </c>
      <c r="B194" s="44" t="s">
        <v>184</v>
      </c>
      <c r="C194" s="43" t="s">
        <v>321</v>
      </c>
      <c r="D194" s="21" t="e">
        <f>#REF!</f>
        <v>#REF!</v>
      </c>
      <c r="E194" s="61">
        <v>252.08439999999999</v>
      </c>
      <c r="F194" s="45">
        <v>4</v>
      </c>
      <c r="G194" s="13"/>
      <c r="H194" s="13">
        <f t="shared" si="10"/>
        <v>0</v>
      </c>
      <c r="I194" s="14">
        <f t="shared" si="11"/>
        <v>1008.3376</v>
      </c>
      <c r="J194" s="14">
        <f t="shared" si="12"/>
        <v>0</v>
      </c>
      <c r="K194" s="14">
        <f t="shared" si="13"/>
        <v>0</v>
      </c>
      <c r="L194" s="15">
        <f t="shared" si="14"/>
        <v>0</v>
      </c>
    </row>
    <row r="195" spans="1:12" s="20" customFormat="1" ht="26.4" x14ac:dyDescent="0.25">
      <c r="A195" s="43" t="s">
        <v>484</v>
      </c>
      <c r="B195" s="44" t="s">
        <v>185</v>
      </c>
      <c r="C195" s="43" t="s">
        <v>321</v>
      </c>
      <c r="D195" s="21" t="e">
        <f>#REF!</f>
        <v>#REF!</v>
      </c>
      <c r="E195" s="61">
        <v>108.41499999999999</v>
      </c>
      <c r="F195" s="45">
        <v>14</v>
      </c>
      <c r="G195" s="13"/>
      <c r="H195" s="13">
        <f t="shared" si="10"/>
        <v>0</v>
      </c>
      <c r="I195" s="14">
        <f t="shared" si="11"/>
        <v>1517.81</v>
      </c>
      <c r="J195" s="14">
        <f t="shared" si="12"/>
        <v>0</v>
      </c>
      <c r="K195" s="14">
        <f t="shared" si="13"/>
        <v>0</v>
      </c>
      <c r="L195" s="15">
        <f t="shared" si="14"/>
        <v>0</v>
      </c>
    </row>
    <row r="196" spans="1:12" s="20" customFormat="1" ht="26.4" x14ac:dyDescent="0.25">
      <c r="A196" s="43" t="s">
        <v>485</v>
      </c>
      <c r="B196" s="44" t="s">
        <v>121</v>
      </c>
      <c r="C196" s="43" t="s">
        <v>321</v>
      </c>
      <c r="D196" s="21" t="e">
        <f>#REF!</f>
        <v>#REF!</v>
      </c>
      <c r="E196" s="61">
        <v>131.61499999999998</v>
      </c>
      <c r="F196" s="45">
        <v>14</v>
      </c>
      <c r="G196" s="13"/>
      <c r="H196" s="13">
        <f t="shared" si="10"/>
        <v>0</v>
      </c>
      <c r="I196" s="14">
        <f t="shared" si="11"/>
        <v>1842.6099999999997</v>
      </c>
      <c r="J196" s="14">
        <f t="shared" si="12"/>
        <v>0</v>
      </c>
      <c r="K196" s="14">
        <f t="shared" si="13"/>
        <v>0</v>
      </c>
      <c r="L196" s="15">
        <f t="shared" si="14"/>
        <v>0</v>
      </c>
    </row>
    <row r="197" spans="1:12" s="20" customFormat="1" ht="52.8" x14ac:dyDescent="0.25">
      <c r="A197" s="43" t="s">
        <v>486</v>
      </c>
      <c r="B197" s="44" t="s">
        <v>186</v>
      </c>
      <c r="C197" s="43" t="s">
        <v>321</v>
      </c>
      <c r="D197" s="21" t="e">
        <f>#REF!</f>
        <v>#REF!</v>
      </c>
      <c r="E197" s="61">
        <v>768.92499999999995</v>
      </c>
      <c r="F197" s="45">
        <v>2</v>
      </c>
      <c r="G197" s="13"/>
      <c r="H197" s="13">
        <f t="shared" si="10"/>
        <v>0</v>
      </c>
      <c r="I197" s="14">
        <f t="shared" si="11"/>
        <v>1537.85</v>
      </c>
      <c r="J197" s="14">
        <f t="shared" si="12"/>
        <v>0</v>
      </c>
      <c r="K197" s="14">
        <f t="shared" si="13"/>
        <v>0</v>
      </c>
      <c r="L197" s="15">
        <f t="shared" si="14"/>
        <v>0</v>
      </c>
    </row>
    <row r="198" spans="1:12" s="20" customFormat="1" ht="26.4" x14ac:dyDescent="0.25">
      <c r="A198" s="43" t="s">
        <v>487</v>
      </c>
      <c r="B198" s="44" t="s">
        <v>187</v>
      </c>
      <c r="C198" s="43" t="s">
        <v>321</v>
      </c>
      <c r="D198" s="21" t="e">
        <f>#REF!</f>
        <v>#REF!</v>
      </c>
      <c r="E198" s="61">
        <v>95.61</v>
      </c>
      <c r="F198" s="45">
        <v>3</v>
      </c>
      <c r="G198" s="13"/>
      <c r="H198" s="13">
        <f t="shared" si="10"/>
        <v>0</v>
      </c>
      <c r="I198" s="14">
        <f t="shared" si="11"/>
        <v>286.83</v>
      </c>
      <c r="J198" s="14">
        <f t="shared" si="12"/>
        <v>0</v>
      </c>
      <c r="K198" s="14">
        <f t="shared" si="13"/>
        <v>0</v>
      </c>
      <c r="L198" s="15">
        <f t="shared" si="14"/>
        <v>0</v>
      </c>
    </row>
    <row r="199" spans="1:12" s="20" customFormat="1" ht="26.4" x14ac:dyDescent="0.25">
      <c r="A199" s="43" t="s">
        <v>488</v>
      </c>
      <c r="B199" s="44" t="s">
        <v>187</v>
      </c>
      <c r="C199" s="43" t="s">
        <v>321</v>
      </c>
      <c r="D199" s="21" t="e">
        <f>#REF!</f>
        <v>#REF!</v>
      </c>
      <c r="E199" s="61">
        <v>95.61</v>
      </c>
      <c r="F199" s="45">
        <v>10</v>
      </c>
      <c r="G199" s="13"/>
      <c r="H199" s="13">
        <f t="shared" si="10"/>
        <v>0</v>
      </c>
      <c r="I199" s="14">
        <f t="shared" si="11"/>
        <v>956.1</v>
      </c>
      <c r="J199" s="14">
        <f t="shared" si="12"/>
        <v>0</v>
      </c>
      <c r="K199" s="14">
        <f t="shared" si="13"/>
        <v>0</v>
      </c>
      <c r="L199" s="15">
        <f t="shared" si="14"/>
        <v>0</v>
      </c>
    </row>
    <row r="200" spans="1:12" s="20" customFormat="1" ht="39.6" x14ac:dyDescent="0.25">
      <c r="A200" s="43" t="s">
        <v>489</v>
      </c>
      <c r="B200" s="44" t="s">
        <v>188</v>
      </c>
      <c r="C200" s="43" t="s">
        <v>328</v>
      </c>
      <c r="D200" s="21" t="e">
        <f>#REF!</f>
        <v>#REF!</v>
      </c>
      <c r="E200" s="61">
        <v>1367.395</v>
      </c>
      <c r="F200" s="45">
        <v>2</v>
      </c>
      <c r="G200" s="13"/>
      <c r="H200" s="13">
        <f t="shared" si="10"/>
        <v>0</v>
      </c>
      <c r="I200" s="14">
        <f t="shared" si="11"/>
        <v>2734.79</v>
      </c>
      <c r="J200" s="14">
        <f t="shared" si="12"/>
        <v>0</v>
      </c>
      <c r="K200" s="14">
        <f t="shared" si="13"/>
        <v>0</v>
      </c>
      <c r="L200" s="15">
        <f t="shared" si="14"/>
        <v>0</v>
      </c>
    </row>
    <row r="201" spans="1:12" s="20" customFormat="1" ht="39.6" x14ac:dyDescent="0.25">
      <c r="A201" s="43" t="s">
        <v>490</v>
      </c>
      <c r="B201" s="44" t="s">
        <v>189</v>
      </c>
      <c r="C201" s="43" t="s">
        <v>321</v>
      </c>
      <c r="D201" s="21" t="e">
        <f>#REF!</f>
        <v>#REF!</v>
      </c>
      <c r="E201" s="61">
        <v>449.48307692307696</v>
      </c>
      <c r="F201" s="45">
        <v>13</v>
      </c>
      <c r="G201" s="13"/>
      <c r="H201" s="13">
        <f t="shared" si="10"/>
        <v>0</v>
      </c>
      <c r="I201" s="14">
        <f t="shared" si="11"/>
        <v>5843.2800000000007</v>
      </c>
      <c r="J201" s="14">
        <f t="shared" si="12"/>
        <v>0</v>
      </c>
      <c r="K201" s="14">
        <f t="shared" si="13"/>
        <v>0</v>
      </c>
      <c r="L201" s="15">
        <f t="shared" si="14"/>
        <v>0</v>
      </c>
    </row>
    <row r="202" spans="1:12" s="20" customFormat="1" ht="26.4" x14ac:dyDescent="0.25">
      <c r="A202" s="43" t="s">
        <v>491</v>
      </c>
      <c r="B202" s="44" t="s">
        <v>190</v>
      </c>
      <c r="C202" s="43" t="s">
        <v>321</v>
      </c>
      <c r="D202" s="21" t="e">
        <f>#REF!</f>
        <v>#REF!</v>
      </c>
      <c r="E202" s="61">
        <v>126.47846153846154</v>
      </c>
      <c r="F202" s="45">
        <v>13</v>
      </c>
      <c r="G202" s="13"/>
      <c r="H202" s="13">
        <f t="shared" si="10"/>
        <v>0</v>
      </c>
      <c r="I202" s="14">
        <f t="shared" si="11"/>
        <v>1644.22</v>
      </c>
      <c r="J202" s="14">
        <f t="shared" si="12"/>
        <v>0</v>
      </c>
      <c r="K202" s="14">
        <f t="shared" si="13"/>
        <v>0</v>
      </c>
      <c r="L202" s="15">
        <f t="shared" si="14"/>
        <v>0</v>
      </c>
    </row>
    <row r="203" spans="1:12" s="20" customFormat="1" ht="39.6" x14ac:dyDescent="0.25">
      <c r="A203" s="43" t="s">
        <v>492</v>
      </c>
      <c r="B203" s="44" t="s">
        <v>188</v>
      </c>
      <c r="C203" s="43" t="s">
        <v>328</v>
      </c>
      <c r="D203" s="21" t="e">
        <f>#REF!</f>
        <v>#REF!</v>
      </c>
      <c r="E203" s="61">
        <v>1367.395</v>
      </c>
      <c r="F203" s="45">
        <v>2</v>
      </c>
      <c r="G203" s="13"/>
      <c r="H203" s="13">
        <f t="shared" si="10"/>
        <v>0</v>
      </c>
      <c r="I203" s="14">
        <f t="shared" si="11"/>
        <v>2734.79</v>
      </c>
      <c r="J203" s="14">
        <f t="shared" si="12"/>
        <v>0</v>
      </c>
      <c r="K203" s="14">
        <f t="shared" si="13"/>
        <v>0</v>
      </c>
      <c r="L203" s="15">
        <f t="shared" si="14"/>
        <v>0</v>
      </c>
    </row>
    <row r="204" spans="1:12" s="20" customFormat="1" x14ac:dyDescent="0.25">
      <c r="A204" s="39">
        <v>14</v>
      </c>
      <c r="B204" s="40" t="s">
        <v>191</v>
      </c>
      <c r="C204" s="39"/>
      <c r="D204" s="21" t="e">
        <f>#REF!</f>
        <v>#REF!</v>
      </c>
      <c r="E204" s="62"/>
      <c r="F204" s="41"/>
      <c r="G204" s="42"/>
      <c r="H204" s="42"/>
      <c r="I204" s="42"/>
      <c r="J204" s="42"/>
      <c r="K204" s="42"/>
      <c r="L204" s="42"/>
    </row>
    <row r="205" spans="1:12" s="20" customFormat="1" x14ac:dyDescent="0.25">
      <c r="A205" s="43" t="s">
        <v>493</v>
      </c>
      <c r="B205" s="44" t="s">
        <v>192</v>
      </c>
      <c r="C205" s="43" t="s">
        <v>328</v>
      </c>
      <c r="D205" s="21" t="e">
        <f>#REF!</f>
        <v>#REF!</v>
      </c>
      <c r="E205" s="61">
        <v>1931.885</v>
      </c>
      <c r="F205" s="45">
        <v>2</v>
      </c>
      <c r="G205" s="13"/>
      <c r="H205" s="13">
        <f t="shared" si="10"/>
        <v>0</v>
      </c>
      <c r="I205" s="14">
        <f t="shared" si="11"/>
        <v>3863.77</v>
      </c>
      <c r="J205" s="14">
        <f t="shared" si="12"/>
        <v>0</v>
      </c>
      <c r="K205" s="14">
        <f t="shared" si="13"/>
        <v>0</v>
      </c>
      <c r="L205" s="15">
        <f t="shared" si="14"/>
        <v>0</v>
      </c>
    </row>
    <row r="206" spans="1:12" s="20" customFormat="1" ht="26.4" x14ac:dyDescent="0.25">
      <c r="A206" s="43" t="s">
        <v>494</v>
      </c>
      <c r="B206" s="44" t="s">
        <v>193</v>
      </c>
      <c r="C206" s="43" t="s">
        <v>324</v>
      </c>
      <c r="D206" s="21" t="e">
        <f>#REF!</f>
        <v>#REF!</v>
      </c>
      <c r="E206" s="61">
        <v>46.944899999999997</v>
      </c>
      <c r="F206" s="45">
        <v>18</v>
      </c>
      <c r="G206" s="13"/>
      <c r="H206" s="13">
        <f t="shared" si="10"/>
        <v>0</v>
      </c>
      <c r="I206" s="14">
        <f t="shared" si="11"/>
        <v>845.00819999999999</v>
      </c>
      <c r="J206" s="14">
        <f t="shared" si="12"/>
        <v>0</v>
      </c>
      <c r="K206" s="14">
        <f t="shared" si="13"/>
        <v>0</v>
      </c>
      <c r="L206" s="15">
        <f t="shared" si="14"/>
        <v>0</v>
      </c>
    </row>
    <row r="207" spans="1:12" s="20" customFormat="1" ht="26.4" x14ac:dyDescent="0.25">
      <c r="A207" s="43" t="s">
        <v>495</v>
      </c>
      <c r="B207" s="44" t="s">
        <v>194</v>
      </c>
      <c r="C207" s="43" t="s">
        <v>324</v>
      </c>
      <c r="D207" s="21" t="e">
        <f>#REF!</f>
        <v>#REF!</v>
      </c>
      <c r="E207" s="61">
        <v>6.5055555555555555</v>
      </c>
      <c r="F207" s="45">
        <v>18</v>
      </c>
      <c r="G207" s="13"/>
      <c r="H207" s="13">
        <f t="shared" si="10"/>
        <v>0</v>
      </c>
      <c r="I207" s="14">
        <f t="shared" si="11"/>
        <v>117.1</v>
      </c>
      <c r="J207" s="14">
        <f t="shared" si="12"/>
        <v>0</v>
      </c>
      <c r="K207" s="14">
        <f t="shared" si="13"/>
        <v>0</v>
      </c>
      <c r="L207" s="15">
        <f t="shared" si="14"/>
        <v>0</v>
      </c>
    </row>
    <row r="208" spans="1:12" s="20" customFormat="1" x14ac:dyDescent="0.25">
      <c r="A208" s="43" t="s">
        <v>496</v>
      </c>
      <c r="B208" s="44" t="s">
        <v>195</v>
      </c>
      <c r="C208" s="43" t="s">
        <v>323</v>
      </c>
      <c r="D208" s="21" t="e">
        <f>#REF!</f>
        <v>#REF!</v>
      </c>
      <c r="E208" s="61">
        <v>44.777500000000003</v>
      </c>
      <c r="F208" s="45">
        <v>4</v>
      </c>
      <c r="G208" s="13"/>
      <c r="H208" s="13">
        <f t="shared" si="10"/>
        <v>0</v>
      </c>
      <c r="I208" s="14">
        <f t="shared" si="11"/>
        <v>179.11</v>
      </c>
      <c r="J208" s="14">
        <f t="shared" si="12"/>
        <v>0</v>
      </c>
      <c r="K208" s="14">
        <f t="shared" si="13"/>
        <v>0</v>
      </c>
      <c r="L208" s="15">
        <f t="shared" si="14"/>
        <v>0</v>
      </c>
    </row>
    <row r="209" spans="1:12" s="20" customFormat="1" ht="39.6" x14ac:dyDescent="0.25">
      <c r="A209" s="43" t="s">
        <v>497</v>
      </c>
      <c r="B209" s="44" t="s">
        <v>196</v>
      </c>
      <c r="C209" s="43" t="s">
        <v>325</v>
      </c>
      <c r="D209" s="24"/>
      <c r="E209" s="61">
        <v>409.06</v>
      </c>
      <c r="F209" s="45">
        <v>1</v>
      </c>
      <c r="G209" s="24"/>
      <c r="H209" s="13">
        <f t="shared" si="10"/>
        <v>0</v>
      </c>
      <c r="I209" s="14">
        <f t="shared" si="11"/>
        <v>409.06</v>
      </c>
      <c r="J209" s="14">
        <f t="shared" si="12"/>
        <v>0</v>
      </c>
      <c r="K209" s="14">
        <f t="shared" si="13"/>
        <v>0</v>
      </c>
      <c r="L209" s="15">
        <f t="shared" si="14"/>
        <v>0</v>
      </c>
    </row>
    <row r="210" spans="1:12" s="20" customFormat="1" ht="39.6" x14ac:dyDescent="0.25">
      <c r="A210" s="43" t="s">
        <v>498</v>
      </c>
      <c r="B210" s="44" t="s">
        <v>197</v>
      </c>
      <c r="C210" s="43" t="s">
        <v>323</v>
      </c>
      <c r="D210" s="21" t="e">
        <f>#REF!</f>
        <v>#REF!</v>
      </c>
      <c r="E210" s="61">
        <v>350.64</v>
      </c>
      <c r="F210" s="45">
        <v>2</v>
      </c>
      <c r="G210" s="13"/>
      <c r="H210" s="13">
        <f t="shared" si="10"/>
        <v>0</v>
      </c>
      <c r="I210" s="14">
        <f t="shared" si="11"/>
        <v>701.28</v>
      </c>
      <c r="J210" s="14">
        <f t="shared" si="12"/>
        <v>0</v>
      </c>
      <c r="K210" s="14">
        <f t="shared" si="13"/>
        <v>0</v>
      </c>
      <c r="L210" s="15">
        <f t="shared" si="14"/>
        <v>0</v>
      </c>
    </row>
    <row r="211" spans="1:12" s="20" customFormat="1" ht="26.4" x14ac:dyDescent="0.25">
      <c r="A211" s="43" t="s">
        <v>499</v>
      </c>
      <c r="B211" s="44" t="s">
        <v>198</v>
      </c>
      <c r="C211" s="43" t="s">
        <v>321</v>
      </c>
      <c r="D211" s="21" t="e">
        <f>#REF!</f>
        <v>#REF!</v>
      </c>
      <c r="E211" s="61">
        <v>64.78</v>
      </c>
      <c r="F211" s="45">
        <v>2</v>
      </c>
      <c r="G211" s="13"/>
      <c r="H211" s="13">
        <f t="shared" si="10"/>
        <v>0</v>
      </c>
      <c r="I211" s="14">
        <f t="shared" si="11"/>
        <v>129.56</v>
      </c>
      <c r="J211" s="14">
        <f t="shared" si="12"/>
        <v>0</v>
      </c>
      <c r="K211" s="14">
        <f t="shared" si="13"/>
        <v>0</v>
      </c>
      <c r="L211" s="15">
        <f t="shared" si="14"/>
        <v>0</v>
      </c>
    </row>
    <row r="212" spans="1:12" s="20" customFormat="1" x14ac:dyDescent="0.25">
      <c r="A212" s="43" t="s">
        <v>500</v>
      </c>
      <c r="B212" s="44" t="s">
        <v>199</v>
      </c>
      <c r="C212" s="43" t="s">
        <v>321</v>
      </c>
      <c r="D212" s="21" t="e">
        <f>#REF!</f>
        <v>#REF!</v>
      </c>
      <c r="E212" s="61">
        <v>154.88999999999999</v>
      </c>
      <c r="F212" s="45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s="20" customFormat="1" x14ac:dyDescent="0.25">
      <c r="A213" s="39">
        <v>15</v>
      </c>
      <c r="B213" s="40" t="s">
        <v>200</v>
      </c>
      <c r="C213" s="39"/>
      <c r="D213" s="21" t="e">
        <f>#REF!</f>
        <v>#REF!</v>
      </c>
      <c r="E213" s="62"/>
      <c r="F213" s="41"/>
      <c r="G213" s="42"/>
      <c r="H213" s="42"/>
      <c r="I213" s="42"/>
      <c r="J213" s="42"/>
      <c r="K213" s="14">
        <f t="shared" si="18"/>
        <v>0</v>
      </c>
      <c r="L213" s="15" t="e">
        <f t="shared" si="19"/>
        <v>#DIV/0!</v>
      </c>
    </row>
    <row r="214" spans="1:12" s="20" customFormat="1" ht="26.4" x14ac:dyDescent="0.25">
      <c r="A214" s="43" t="s">
        <v>501</v>
      </c>
      <c r="B214" s="44" t="s">
        <v>201</v>
      </c>
      <c r="C214" s="43" t="s">
        <v>321</v>
      </c>
      <c r="D214" s="21" t="e">
        <f>#REF!</f>
        <v>#REF!</v>
      </c>
      <c r="E214" s="61">
        <v>999.17875000000004</v>
      </c>
      <c r="F214" s="45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s="20" customFormat="1" x14ac:dyDescent="0.25">
      <c r="A215" s="43" t="s">
        <v>502</v>
      </c>
      <c r="B215" s="44" t="s">
        <v>202</v>
      </c>
      <c r="C215" s="43" t="s">
        <v>321</v>
      </c>
      <c r="D215" s="21" t="e">
        <f>#REF!</f>
        <v>#REF!</v>
      </c>
      <c r="E215" s="61">
        <v>26.737500000000001</v>
      </c>
      <c r="F215" s="45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s="20" customFormat="1" ht="26.4" x14ac:dyDescent="0.25">
      <c r="A216" s="43" t="s">
        <v>503</v>
      </c>
      <c r="B216" s="44" t="s">
        <v>203</v>
      </c>
      <c r="C216" s="43" t="s">
        <v>321</v>
      </c>
      <c r="D216" s="21" t="e">
        <f>#REF!</f>
        <v>#REF!</v>
      </c>
      <c r="E216" s="61">
        <v>116.36499999999999</v>
      </c>
      <c r="F216" s="45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s="20" customFormat="1" ht="26.4" x14ac:dyDescent="0.25">
      <c r="A217" s="43" t="s">
        <v>504</v>
      </c>
      <c r="B217" s="44" t="s">
        <v>204</v>
      </c>
      <c r="C217" s="43" t="s">
        <v>321</v>
      </c>
      <c r="D217" s="21" t="e">
        <f>#REF!</f>
        <v>#REF!</v>
      </c>
      <c r="E217" s="61">
        <v>167.208</v>
      </c>
      <c r="F217" s="45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s="20" customFormat="1" ht="26.4" x14ac:dyDescent="0.25">
      <c r="A218" s="43" t="s">
        <v>505</v>
      </c>
      <c r="B218" s="44" t="s">
        <v>205</v>
      </c>
      <c r="C218" s="43" t="s">
        <v>321</v>
      </c>
      <c r="D218" s="21" t="e">
        <f>#REF!</f>
        <v>#REF!</v>
      </c>
      <c r="E218" s="61">
        <v>167.20815789473684</v>
      </c>
      <c r="F218" s="45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s="20" customFormat="1" ht="26.4" x14ac:dyDescent="0.25">
      <c r="A219" s="43" t="s">
        <v>506</v>
      </c>
      <c r="B219" s="44" t="s">
        <v>206</v>
      </c>
      <c r="C219" s="43" t="s">
        <v>321</v>
      </c>
      <c r="D219" s="24"/>
      <c r="E219" s="61">
        <v>272.58499999999998</v>
      </c>
      <c r="F219" s="45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s="20" customFormat="1" x14ac:dyDescent="0.25">
      <c r="A220" s="43" t="s">
        <v>507</v>
      </c>
      <c r="B220" s="44" t="s">
        <v>207</v>
      </c>
      <c r="C220" s="43" t="s">
        <v>321</v>
      </c>
      <c r="D220" s="21" t="e">
        <f>#REF!</f>
        <v>#REF!</v>
      </c>
      <c r="E220" s="61">
        <v>110.62</v>
      </c>
      <c r="F220" s="45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s="20" customFormat="1" x14ac:dyDescent="0.25">
      <c r="A221" s="43" t="s">
        <v>508</v>
      </c>
      <c r="B221" s="44" t="s">
        <v>208</v>
      </c>
      <c r="C221" s="43" t="s">
        <v>321</v>
      </c>
      <c r="D221" s="24"/>
      <c r="E221" s="61">
        <v>110.62</v>
      </c>
      <c r="F221" s="45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s="20" customFormat="1" x14ac:dyDescent="0.25">
      <c r="A222" s="43" t="s">
        <v>509</v>
      </c>
      <c r="B222" s="44" t="s">
        <v>209</v>
      </c>
      <c r="C222" s="43" t="s">
        <v>321</v>
      </c>
      <c r="D222" s="21" t="e">
        <f>#REF!</f>
        <v>#REF!</v>
      </c>
      <c r="E222" s="61">
        <v>110.62</v>
      </c>
      <c r="F222" s="45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s="20" customFormat="1" x14ac:dyDescent="0.25">
      <c r="A223" s="43" t="s">
        <v>510</v>
      </c>
      <c r="B223" s="44" t="s">
        <v>210</v>
      </c>
      <c r="C223" s="43" t="s">
        <v>321</v>
      </c>
      <c r="D223" s="21" t="e">
        <f>#REF!</f>
        <v>#REF!</v>
      </c>
      <c r="E223" s="61">
        <v>110.62</v>
      </c>
      <c r="F223" s="45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s="20" customFormat="1" x14ac:dyDescent="0.25">
      <c r="A224" s="43" t="s">
        <v>511</v>
      </c>
      <c r="B224" s="44" t="s">
        <v>211</v>
      </c>
      <c r="C224" s="43" t="s">
        <v>321</v>
      </c>
      <c r="D224" s="21" t="e">
        <f>#REF!</f>
        <v>#REF!</v>
      </c>
      <c r="E224" s="61">
        <v>110.62</v>
      </c>
      <c r="F224" s="45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s="20" customFormat="1" x14ac:dyDescent="0.25">
      <c r="A225" s="43" t="s">
        <v>512</v>
      </c>
      <c r="B225" s="44" t="s">
        <v>212</v>
      </c>
      <c r="C225" s="43" t="s">
        <v>321</v>
      </c>
      <c r="D225" s="21" t="e">
        <f>#REF!</f>
        <v>#REF!</v>
      </c>
      <c r="E225" s="61">
        <v>110.62</v>
      </c>
      <c r="F225" s="45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s="20" customFormat="1" ht="26.4" x14ac:dyDescent="0.25">
      <c r="A226" s="43" t="s">
        <v>513</v>
      </c>
      <c r="B226" s="44" t="s">
        <v>213</v>
      </c>
      <c r="C226" s="43" t="s">
        <v>321</v>
      </c>
      <c r="D226" s="21" t="e">
        <f>#REF!</f>
        <v>#REF!</v>
      </c>
      <c r="E226" s="61">
        <v>110.62</v>
      </c>
      <c r="F226" s="45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s="20" customFormat="1" x14ac:dyDescent="0.25">
      <c r="A227" s="43" t="s">
        <v>514</v>
      </c>
      <c r="B227" s="44" t="s">
        <v>214</v>
      </c>
      <c r="C227" s="43" t="s">
        <v>321</v>
      </c>
      <c r="D227" s="21" t="e">
        <f>#REF!</f>
        <v>#REF!</v>
      </c>
      <c r="E227" s="61">
        <v>295.01916666666665</v>
      </c>
      <c r="F227" s="45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s="20" customFormat="1" ht="26.4" x14ac:dyDescent="0.25">
      <c r="A228" s="43" t="s">
        <v>515</v>
      </c>
      <c r="B228" s="55" t="s">
        <v>215</v>
      </c>
      <c r="C228" s="43" t="s">
        <v>41</v>
      </c>
      <c r="D228" s="21" t="e">
        <f>#REF!</f>
        <v>#REF!</v>
      </c>
      <c r="E228" s="61">
        <v>20.728571428571428</v>
      </c>
      <c r="F228" s="45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s="20" customFormat="1" x14ac:dyDescent="0.25">
      <c r="A229" s="39">
        <v>16</v>
      </c>
      <c r="B229" s="40" t="s">
        <v>216</v>
      </c>
      <c r="C229" s="39"/>
      <c r="D229" s="21"/>
      <c r="E229" s="62"/>
      <c r="F229" s="41"/>
      <c r="G229" s="42"/>
      <c r="H229" s="42"/>
      <c r="I229" s="42"/>
      <c r="J229" s="42"/>
      <c r="K229" s="42"/>
      <c r="L229" s="42"/>
    </row>
    <row r="230" spans="1:12" s="20" customFormat="1" ht="26.4" x14ac:dyDescent="0.25">
      <c r="A230" s="43" t="s">
        <v>516</v>
      </c>
      <c r="B230" s="44" t="s">
        <v>217</v>
      </c>
      <c r="C230" s="43" t="s">
        <v>321</v>
      </c>
      <c r="D230" s="21"/>
      <c r="E230" s="61">
        <v>541.08000000000004</v>
      </c>
      <c r="F230" s="45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s="20" customFormat="1" ht="52.8" x14ac:dyDescent="0.25">
      <c r="A231" s="43" t="s">
        <v>517</v>
      </c>
      <c r="B231" s="44" t="s">
        <v>218</v>
      </c>
      <c r="C231" s="43" t="s">
        <v>321</v>
      </c>
      <c r="D231" s="21"/>
      <c r="E231" s="61">
        <v>647.01</v>
      </c>
      <c r="F231" s="45">
        <v>1</v>
      </c>
      <c r="G231" s="45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s="20" customFormat="1" ht="52.8" x14ac:dyDescent="0.25">
      <c r="A232" s="43" t="s">
        <v>518</v>
      </c>
      <c r="B232" s="44" t="s">
        <v>218</v>
      </c>
      <c r="C232" s="43" t="s">
        <v>321</v>
      </c>
      <c r="D232" s="21"/>
      <c r="E232" s="61">
        <v>647.01</v>
      </c>
      <c r="F232" s="45">
        <v>1</v>
      </c>
      <c r="G232" s="45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s="20" customFormat="1" ht="52.8" x14ac:dyDescent="0.25">
      <c r="A233" s="43" t="s">
        <v>519</v>
      </c>
      <c r="B233" s="44" t="s">
        <v>218</v>
      </c>
      <c r="C233" s="43" t="s">
        <v>321</v>
      </c>
      <c r="D233" s="21"/>
      <c r="E233" s="61">
        <v>647.01</v>
      </c>
      <c r="F233" s="45">
        <v>1</v>
      </c>
      <c r="G233" s="45">
        <v>1</v>
      </c>
      <c r="H233" s="13">
        <f t="shared" si="15"/>
        <v>1</v>
      </c>
      <c r="I233" s="14">
        <f t="shared" si="16"/>
        <v>647.01</v>
      </c>
      <c r="J233" s="14">
        <f t="shared" si="17"/>
        <v>647.01</v>
      </c>
      <c r="K233" s="14">
        <f t="shared" si="18"/>
        <v>647.01</v>
      </c>
      <c r="L233" s="15">
        <f t="shared" si="19"/>
        <v>1</v>
      </c>
    </row>
    <row r="234" spans="1:12" s="20" customFormat="1" ht="52.8" x14ac:dyDescent="0.25">
      <c r="A234" s="43" t="s">
        <v>520</v>
      </c>
      <c r="B234" s="44" t="s">
        <v>218</v>
      </c>
      <c r="C234" s="43" t="s">
        <v>321</v>
      </c>
      <c r="D234" s="21"/>
      <c r="E234" s="61">
        <v>647.01</v>
      </c>
      <c r="F234" s="45">
        <v>1</v>
      </c>
      <c r="G234" s="45">
        <v>1</v>
      </c>
      <c r="H234" s="13">
        <f t="shared" si="15"/>
        <v>1</v>
      </c>
      <c r="I234" s="14">
        <f t="shared" si="16"/>
        <v>647.01</v>
      </c>
      <c r="J234" s="14">
        <f t="shared" si="17"/>
        <v>647.01</v>
      </c>
      <c r="K234" s="14">
        <f t="shared" si="18"/>
        <v>647.01</v>
      </c>
      <c r="L234" s="15">
        <f t="shared" si="19"/>
        <v>1</v>
      </c>
    </row>
    <row r="235" spans="1:12" s="20" customFormat="1" ht="52.8" x14ac:dyDescent="0.25">
      <c r="A235" s="43" t="s">
        <v>521</v>
      </c>
      <c r="B235" s="44" t="s">
        <v>218</v>
      </c>
      <c r="C235" s="43" t="s">
        <v>321</v>
      </c>
      <c r="D235" s="21"/>
      <c r="E235" s="61">
        <v>647.01</v>
      </c>
      <c r="F235" s="45">
        <v>1</v>
      </c>
      <c r="G235" s="45">
        <v>1</v>
      </c>
      <c r="H235" s="13">
        <f t="shared" si="15"/>
        <v>1</v>
      </c>
      <c r="I235" s="14">
        <f t="shared" si="16"/>
        <v>647.01</v>
      </c>
      <c r="J235" s="14">
        <f t="shared" si="17"/>
        <v>647.01</v>
      </c>
      <c r="K235" s="14">
        <f t="shared" si="18"/>
        <v>647.01</v>
      </c>
      <c r="L235" s="15">
        <f t="shared" si="19"/>
        <v>1</v>
      </c>
    </row>
    <row r="236" spans="1:12" s="20" customFormat="1" ht="52.8" x14ac:dyDescent="0.25">
      <c r="A236" s="43" t="s">
        <v>522</v>
      </c>
      <c r="B236" s="44" t="s">
        <v>218</v>
      </c>
      <c r="C236" s="43" t="s">
        <v>321</v>
      </c>
      <c r="D236" s="21"/>
      <c r="E236" s="61">
        <v>647.01</v>
      </c>
      <c r="F236" s="45">
        <v>1</v>
      </c>
      <c r="G236" s="45">
        <v>1</v>
      </c>
      <c r="H236" s="13">
        <f t="shared" si="15"/>
        <v>1</v>
      </c>
      <c r="I236" s="14">
        <f t="shared" si="16"/>
        <v>647.01</v>
      </c>
      <c r="J236" s="14">
        <f t="shared" si="17"/>
        <v>647.01</v>
      </c>
      <c r="K236" s="14">
        <f t="shared" si="18"/>
        <v>647.01</v>
      </c>
      <c r="L236" s="15">
        <f t="shared" si="19"/>
        <v>1</v>
      </c>
    </row>
    <row r="237" spans="1:12" s="20" customFormat="1" ht="52.8" x14ac:dyDescent="0.25">
      <c r="A237" s="43" t="s">
        <v>523</v>
      </c>
      <c r="B237" s="44" t="s">
        <v>219</v>
      </c>
      <c r="C237" s="43" t="s">
        <v>321</v>
      </c>
      <c r="D237" s="21"/>
      <c r="E237" s="61">
        <v>741.21</v>
      </c>
      <c r="F237" s="45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s="20" customFormat="1" ht="52.8" x14ac:dyDescent="0.25">
      <c r="A238" s="43" t="s">
        <v>524</v>
      </c>
      <c r="B238" s="44" t="s">
        <v>220</v>
      </c>
      <c r="C238" s="43" t="s">
        <v>323</v>
      </c>
      <c r="D238" s="21"/>
      <c r="E238" s="61">
        <v>40400.089999999997</v>
      </c>
      <c r="F238" s="45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s="20" customFormat="1" x14ac:dyDescent="0.25">
      <c r="A239" s="43" t="s">
        <v>525</v>
      </c>
      <c r="B239" s="44" t="s">
        <v>221</v>
      </c>
      <c r="C239" s="43" t="s">
        <v>321</v>
      </c>
      <c r="D239" s="21"/>
      <c r="E239" s="61">
        <v>523.84400000000005</v>
      </c>
      <c r="F239" s="45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s="20" customFormat="1" ht="26.4" x14ac:dyDescent="0.25">
      <c r="A240" s="43" t="s">
        <v>526</v>
      </c>
      <c r="B240" s="44" t="s">
        <v>222</v>
      </c>
      <c r="C240" s="43" t="s">
        <v>321</v>
      </c>
      <c r="D240" s="21"/>
      <c r="E240" s="61">
        <v>14.004899999999999</v>
      </c>
      <c r="F240" s="45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s="20" customFormat="1" ht="26.4" x14ac:dyDescent="0.25">
      <c r="A241" s="43" t="s">
        <v>527</v>
      </c>
      <c r="B241" s="44" t="s">
        <v>222</v>
      </c>
      <c r="C241" s="43" t="s">
        <v>321</v>
      </c>
      <c r="D241" s="21"/>
      <c r="E241" s="61">
        <v>14.004899999999999</v>
      </c>
      <c r="F241" s="45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s="20" customFormat="1" ht="26.4" x14ac:dyDescent="0.25">
      <c r="A242" s="43" t="s">
        <v>528</v>
      </c>
      <c r="B242" s="44" t="s">
        <v>223</v>
      </c>
      <c r="C242" s="43" t="s">
        <v>321</v>
      </c>
      <c r="D242" s="21"/>
      <c r="E242" s="61">
        <v>63.432857142857138</v>
      </c>
      <c r="F242" s="45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s="20" customFormat="1" ht="26.4" x14ac:dyDescent="0.25">
      <c r="A243" s="43" t="s">
        <v>529</v>
      </c>
      <c r="B243" s="44" t="s">
        <v>223</v>
      </c>
      <c r="C243" s="43" t="s">
        <v>321</v>
      </c>
      <c r="D243" s="21"/>
      <c r="E243" s="61">
        <v>63.432857142857138</v>
      </c>
      <c r="F243" s="45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s="20" customFormat="1" ht="26.4" x14ac:dyDescent="0.25">
      <c r="A244" s="43" t="s">
        <v>530</v>
      </c>
      <c r="B244" s="44" t="s">
        <v>223</v>
      </c>
      <c r="C244" s="43" t="s">
        <v>321</v>
      </c>
      <c r="D244" s="21"/>
      <c r="E244" s="61">
        <v>63.43</v>
      </c>
      <c r="F244" s="45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s="20" customFormat="1" ht="26.4" x14ac:dyDescent="0.25">
      <c r="A245" s="43" t="s">
        <v>531</v>
      </c>
      <c r="B245" s="44" t="s">
        <v>223</v>
      </c>
      <c r="C245" s="43" t="s">
        <v>321</v>
      </c>
      <c r="D245" s="21"/>
      <c r="E245" s="61">
        <v>63.432857142857138</v>
      </c>
      <c r="F245" s="45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s="20" customFormat="1" ht="26.4" x14ac:dyDescent="0.25">
      <c r="A246" s="43" t="s">
        <v>532</v>
      </c>
      <c r="B246" s="44" t="s">
        <v>224</v>
      </c>
      <c r="C246" s="43" t="s">
        <v>321</v>
      </c>
      <c r="D246" s="21"/>
      <c r="E246" s="61">
        <v>91.043333333333337</v>
      </c>
      <c r="F246" s="45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s="20" customFormat="1" ht="26.4" x14ac:dyDescent="0.25">
      <c r="A247" s="43" t="s">
        <v>533</v>
      </c>
      <c r="B247" s="44" t="s">
        <v>225</v>
      </c>
      <c r="C247" s="43" t="s">
        <v>321</v>
      </c>
      <c r="D247" s="21"/>
      <c r="E247" s="61">
        <v>121.64</v>
      </c>
      <c r="F247" s="45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s="20" customFormat="1" ht="26.4" x14ac:dyDescent="0.25">
      <c r="A248" s="43" t="s">
        <v>534</v>
      </c>
      <c r="B248" s="44" t="s">
        <v>225</v>
      </c>
      <c r="C248" s="43" t="s">
        <v>321</v>
      </c>
      <c r="D248" s="21"/>
      <c r="E248" s="61">
        <v>121.64</v>
      </c>
      <c r="F248" s="45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s="20" customFormat="1" ht="26.4" x14ac:dyDescent="0.25">
      <c r="A249" s="43" t="s">
        <v>535</v>
      </c>
      <c r="B249" s="44" t="s">
        <v>225</v>
      </c>
      <c r="C249" s="43" t="s">
        <v>321</v>
      </c>
      <c r="D249" s="21"/>
      <c r="E249" s="61">
        <v>121.64333333333333</v>
      </c>
      <c r="F249" s="45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s="20" customFormat="1" ht="26.4" x14ac:dyDescent="0.25">
      <c r="A250" s="43" t="s">
        <v>536</v>
      </c>
      <c r="B250" s="44" t="s">
        <v>226</v>
      </c>
      <c r="C250" s="43" t="s">
        <v>321</v>
      </c>
      <c r="D250" s="21"/>
      <c r="E250" s="61">
        <v>345.88</v>
      </c>
      <c r="F250" s="45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s="20" customFormat="1" ht="26.4" x14ac:dyDescent="0.25">
      <c r="A251" s="43" t="s">
        <v>537</v>
      </c>
      <c r="B251" s="44" t="s">
        <v>227</v>
      </c>
      <c r="C251" s="43" t="s">
        <v>323</v>
      </c>
      <c r="D251" s="21"/>
      <c r="E251" s="61">
        <v>85.772727272727266</v>
      </c>
      <c r="F251" s="45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s="20" customFormat="1" x14ac:dyDescent="0.25">
      <c r="A252" s="43" t="s">
        <v>538</v>
      </c>
      <c r="B252" s="44" t="s">
        <v>228</v>
      </c>
      <c r="C252" s="43" t="s">
        <v>323</v>
      </c>
      <c r="D252" s="21"/>
      <c r="E252" s="61">
        <v>92.84</v>
      </c>
      <c r="F252" s="45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s="20" customFormat="1" ht="26.4" x14ac:dyDescent="0.25">
      <c r="A253" s="43" t="s">
        <v>539</v>
      </c>
      <c r="B253" s="44" t="s">
        <v>229</v>
      </c>
      <c r="C253" s="43" t="s">
        <v>324</v>
      </c>
      <c r="D253" s="21"/>
      <c r="E253" s="61">
        <v>8.0563372093023258</v>
      </c>
      <c r="F253" s="45">
        <v>516</v>
      </c>
      <c r="G253" s="13"/>
      <c r="H253" s="13">
        <f t="shared" si="15"/>
        <v>0</v>
      </c>
      <c r="I253" s="14">
        <f t="shared" si="16"/>
        <v>4157.07</v>
      </c>
      <c r="J253" s="14">
        <f t="shared" si="17"/>
        <v>0</v>
      </c>
      <c r="K253" s="14">
        <f t="shared" si="18"/>
        <v>0</v>
      </c>
      <c r="L253" s="15">
        <f t="shared" si="19"/>
        <v>0</v>
      </c>
    </row>
    <row r="254" spans="1:12" s="20" customFormat="1" ht="26.4" x14ac:dyDescent="0.25">
      <c r="A254" s="43" t="s">
        <v>540</v>
      </c>
      <c r="B254" s="44" t="s">
        <v>230</v>
      </c>
      <c r="C254" s="43" t="s">
        <v>324</v>
      </c>
      <c r="D254" s="21"/>
      <c r="E254" s="61">
        <v>11.509043560606059</v>
      </c>
      <c r="F254" s="45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s="20" customFormat="1" ht="26.4" x14ac:dyDescent="0.25">
      <c r="A255" s="43" t="s">
        <v>541</v>
      </c>
      <c r="B255" s="44" t="s">
        <v>230</v>
      </c>
      <c r="C255" s="43" t="s">
        <v>324</v>
      </c>
      <c r="D255" s="21"/>
      <c r="E255" s="61">
        <v>11.509043560606059</v>
      </c>
      <c r="F255" s="45">
        <v>84</v>
      </c>
      <c r="G255" s="13"/>
      <c r="H255" s="13">
        <f t="shared" si="15"/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s="20" customFormat="1" ht="26.4" x14ac:dyDescent="0.25">
      <c r="A256" s="43" t="s">
        <v>542</v>
      </c>
      <c r="B256" s="44" t="s">
        <v>231</v>
      </c>
      <c r="C256" s="43" t="s">
        <v>324</v>
      </c>
      <c r="D256" s="21"/>
      <c r="E256" s="61">
        <v>27.779259259259256</v>
      </c>
      <c r="F256" s="45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s="20" customFormat="1" ht="26.4" x14ac:dyDescent="0.25">
      <c r="A257" s="43" t="s">
        <v>543</v>
      </c>
      <c r="B257" s="44" t="s">
        <v>232</v>
      </c>
      <c r="C257" s="43" t="s">
        <v>324</v>
      </c>
      <c r="D257" s="21"/>
      <c r="E257" s="61">
        <v>33.824166666666663</v>
      </c>
      <c r="F257" s="45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s="20" customFormat="1" ht="26.4" x14ac:dyDescent="0.25">
      <c r="A258" s="43" t="s">
        <v>544</v>
      </c>
      <c r="B258" s="44" t="s">
        <v>233</v>
      </c>
      <c r="C258" s="43" t="s">
        <v>324</v>
      </c>
      <c r="D258" s="21"/>
      <c r="E258" s="61">
        <v>52.82033333333333</v>
      </c>
      <c r="F258" s="45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s="20" customFormat="1" ht="26.4" x14ac:dyDescent="0.25">
      <c r="A259" s="43" t="s">
        <v>545</v>
      </c>
      <c r="B259" s="44" t="s">
        <v>234</v>
      </c>
      <c r="C259" s="43" t="s">
        <v>324</v>
      </c>
      <c r="D259" s="21"/>
      <c r="E259" s="61">
        <v>47.32</v>
      </c>
      <c r="F259" s="45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s="20" customFormat="1" x14ac:dyDescent="0.25">
      <c r="A260" s="43" t="s">
        <v>546</v>
      </c>
      <c r="B260" s="44" t="s">
        <v>235</v>
      </c>
      <c r="C260" s="43" t="s">
        <v>321</v>
      </c>
      <c r="D260" s="21"/>
      <c r="E260" s="61">
        <v>179.8</v>
      </c>
      <c r="F260" s="45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s="20" customFormat="1" x14ac:dyDescent="0.25">
      <c r="A261" s="43" t="s">
        <v>547</v>
      </c>
      <c r="B261" s="44" t="s">
        <v>236</v>
      </c>
      <c r="C261" s="43" t="s">
        <v>321</v>
      </c>
      <c r="D261" s="21"/>
      <c r="E261" s="61">
        <v>146.61000000000001</v>
      </c>
      <c r="F261" s="45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s="20" customFormat="1" x14ac:dyDescent="0.25">
      <c r="A262" s="43" t="s">
        <v>548</v>
      </c>
      <c r="B262" s="44" t="s">
        <v>237</v>
      </c>
      <c r="C262" s="43" t="s">
        <v>321</v>
      </c>
      <c r="D262" s="21"/>
      <c r="E262" s="61">
        <v>191.41400000000002</v>
      </c>
      <c r="F262" s="45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s="20" customFormat="1" ht="26.4" x14ac:dyDescent="0.25">
      <c r="A263" s="43" t="s">
        <v>549</v>
      </c>
      <c r="B263" s="44" t="s">
        <v>238</v>
      </c>
      <c r="C263" s="43" t="s">
        <v>324</v>
      </c>
      <c r="D263" s="21"/>
      <c r="E263" s="61">
        <v>5.9847041666666669</v>
      </c>
      <c r="F263" s="45">
        <v>4800</v>
      </c>
      <c r="G263" s="13"/>
      <c r="H263" s="13">
        <f t="shared" si="15"/>
        <v>0</v>
      </c>
      <c r="I263" s="14">
        <f t="shared" si="16"/>
        <v>28726.58</v>
      </c>
      <c r="J263" s="14">
        <f t="shared" si="17"/>
        <v>0</v>
      </c>
      <c r="K263" s="14">
        <f t="shared" si="18"/>
        <v>0</v>
      </c>
      <c r="L263" s="15">
        <f t="shared" si="19"/>
        <v>0</v>
      </c>
    </row>
    <row r="264" spans="1:12" s="20" customFormat="1" ht="26.4" x14ac:dyDescent="0.25">
      <c r="A264" s="43" t="s">
        <v>550</v>
      </c>
      <c r="B264" s="44" t="s">
        <v>239</v>
      </c>
      <c r="C264" s="43" t="s">
        <v>324</v>
      </c>
      <c r="D264" s="21"/>
      <c r="E264" s="61">
        <v>6.9902333333333342</v>
      </c>
      <c r="F264" s="45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s="20" customFormat="1" ht="26.4" x14ac:dyDescent="0.25">
      <c r="A265" s="43" t="s">
        <v>551</v>
      </c>
      <c r="B265" s="44" t="s">
        <v>240</v>
      </c>
      <c r="C265" s="43" t="s">
        <v>324</v>
      </c>
      <c r="D265" s="21"/>
      <c r="E265" s="61">
        <v>9.1343750000000004</v>
      </c>
      <c r="F265" s="45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s="20" customFormat="1" ht="26.4" x14ac:dyDescent="0.25">
      <c r="A266" s="43" t="s">
        <v>552</v>
      </c>
      <c r="B266" s="44" t="s">
        <v>241</v>
      </c>
      <c r="C266" s="43" t="s">
        <v>324</v>
      </c>
      <c r="D266" s="21"/>
      <c r="E266" s="61">
        <v>13.94412</v>
      </c>
      <c r="F266" s="45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s="20" customFormat="1" ht="26.4" x14ac:dyDescent="0.25">
      <c r="A267" s="43" t="s">
        <v>553</v>
      </c>
      <c r="B267" s="44" t="s">
        <v>242</v>
      </c>
      <c r="C267" s="43" t="s">
        <v>324</v>
      </c>
      <c r="D267" s="21"/>
      <c r="E267" s="61">
        <v>31.135000000000002</v>
      </c>
      <c r="F267" s="45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s="20" customFormat="1" ht="26.4" x14ac:dyDescent="0.25">
      <c r="A268" s="43" t="s">
        <v>554</v>
      </c>
      <c r="B268" s="44" t="s">
        <v>243</v>
      </c>
      <c r="C268" s="43" t="s">
        <v>324</v>
      </c>
      <c r="D268" s="21"/>
      <c r="E268" s="61">
        <v>42.886333333333333</v>
      </c>
      <c r="F268" s="45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s="20" customFormat="1" x14ac:dyDescent="0.25">
      <c r="A269" s="43" t="s">
        <v>555</v>
      </c>
      <c r="B269" s="44" t="s">
        <v>244</v>
      </c>
      <c r="C269" s="43" t="s">
        <v>321</v>
      </c>
      <c r="D269" s="21"/>
      <c r="E269" s="61">
        <v>67.382427745664742</v>
      </c>
      <c r="F269" s="45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s="20" customFormat="1" x14ac:dyDescent="0.25">
      <c r="A270" s="43" t="s">
        <v>556</v>
      </c>
      <c r="B270" s="44" t="s">
        <v>244</v>
      </c>
      <c r="C270" s="43" t="s">
        <v>321</v>
      </c>
      <c r="D270" s="21"/>
      <c r="E270" s="61">
        <v>67.382352941176464</v>
      </c>
      <c r="F270" s="45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s="20" customFormat="1" ht="26.4" x14ac:dyDescent="0.25">
      <c r="A271" s="43" t="s">
        <v>557</v>
      </c>
      <c r="B271" s="44" t="s">
        <v>245</v>
      </c>
      <c r="C271" s="43" t="s">
        <v>321</v>
      </c>
      <c r="D271" s="21"/>
      <c r="E271" s="61">
        <v>12.575147058823529</v>
      </c>
      <c r="F271" s="45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s="20" customFormat="1" ht="26.4" x14ac:dyDescent="0.25">
      <c r="A272" s="43" t="s">
        <v>558</v>
      </c>
      <c r="B272" s="44" t="s">
        <v>246</v>
      </c>
      <c r="C272" s="43" t="s">
        <v>321</v>
      </c>
      <c r="D272" s="21"/>
      <c r="E272" s="61">
        <v>22.993333333333332</v>
      </c>
      <c r="F272" s="45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s="20" customFormat="1" ht="26.4" x14ac:dyDescent="0.25">
      <c r="A273" s="43" t="s">
        <v>559</v>
      </c>
      <c r="B273" s="44" t="s">
        <v>247</v>
      </c>
      <c r="C273" s="43" t="s">
        <v>321</v>
      </c>
      <c r="D273" s="21"/>
      <c r="E273" s="61">
        <v>35.884399999999999</v>
      </c>
      <c r="F273" s="45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s="20" customFormat="1" ht="26.4" x14ac:dyDescent="0.25">
      <c r="A274" s="43" t="s">
        <v>560</v>
      </c>
      <c r="B274" s="44" t="s">
        <v>247</v>
      </c>
      <c r="C274" s="43" t="s">
        <v>321</v>
      </c>
      <c r="D274" s="21"/>
      <c r="E274" s="61">
        <v>35.880000000000003</v>
      </c>
      <c r="F274" s="45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s="20" customFormat="1" ht="26.4" x14ac:dyDescent="0.25">
      <c r="A275" s="43" t="s">
        <v>561</v>
      </c>
      <c r="B275" s="44" t="s">
        <v>247</v>
      </c>
      <c r="C275" s="43" t="s">
        <v>321</v>
      </c>
      <c r="D275" s="21"/>
      <c r="E275" s="61">
        <v>35.880000000000003</v>
      </c>
      <c r="F275" s="45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s="20" customFormat="1" ht="39.6" x14ac:dyDescent="0.25">
      <c r="A276" s="43" t="s">
        <v>562</v>
      </c>
      <c r="B276" s="44" t="s">
        <v>248</v>
      </c>
      <c r="C276" s="43" t="s">
        <v>321</v>
      </c>
      <c r="D276" s="21"/>
      <c r="E276" s="61">
        <v>250.15824074074075</v>
      </c>
      <c r="F276" s="45">
        <v>108</v>
      </c>
      <c r="G276" s="13"/>
      <c r="H276" s="13">
        <f t="shared" ref="H276:H338" si="20">G276</f>
        <v>0</v>
      </c>
      <c r="I276" s="14">
        <f t="shared" ref="I276:I338" si="21">E276*F276</f>
        <v>27017.09</v>
      </c>
      <c r="J276" s="14">
        <f t="shared" ref="J276:J338" si="22">ROUND(G276*E276,2)</f>
        <v>0</v>
      </c>
      <c r="K276" s="14">
        <f t="shared" ref="K276:K338" si="23">ROUND(H276*E276,2)</f>
        <v>0</v>
      </c>
      <c r="L276" s="15">
        <f t="shared" ref="L276:L338" si="24">K276/I276</f>
        <v>0</v>
      </c>
    </row>
    <row r="277" spans="1:12" s="20" customFormat="1" ht="39.6" x14ac:dyDescent="0.25">
      <c r="A277" s="43" t="s">
        <v>563</v>
      </c>
      <c r="B277" s="44" t="s">
        <v>249</v>
      </c>
      <c r="C277" s="43" t="s">
        <v>321</v>
      </c>
      <c r="D277" s="21"/>
      <c r="E277" s="61">
        <v>182.75142857142859</v>
      </c>
      <c r="F277" s="45">
        <v>21</v>
      </c>
      <c r="G277" s="13"/>
      <c r="H277" s="13">
        <f t="shared" si="20"/>
        <v>0</v>
      </c>
      <c r="I277" s="14">
        <f t="shared" si="21"/>
        <v>3837.78</v>
      </c>
      <c r="J277" s="14">
        <f t="shared" si="22"/>
        <v>0</v>
      </c>
      <c r="K277" s="14">
        <f t="shared" si="23"/>
        <v>0</v>
      </c>
      <c r="L277" s="15">
        <f t="shared" si="24"/>
        <v>0</v>
      </c>
    </row>
    <row r="278" spans="1:12" s="20" customFormat="1" x14ac:dyDescent="0.25">
      <c r="A278" s="43" t="s">
        <v>564</v>
      </c>
      <c r="B278" s="44" t="s">
        <v>250</v>
      </c>
      <c r="C278" s="43" t="s">
        <v>321</v>
      </c>
      <c r="D278" s="21"/>
      <c r="E278" s="61">
        <v>128.24666666666667</v>
      </c>
      <c r="F278" s="45">
        <v>6</v>
      </c>
      <c r="G278" s="13"/>
      <c r="H278" s="13">
        <f t="shared" si="20"/>
        <v>0</v>
      </c>
      <c r="I278" s="14">
        <f t="shared" si="21"/>
        <v>769.48</v>
      </c>
      <c r="J278" s="14">
        <f t="shared" si="22"/>
        <v>0</v>
      </c>
      <c r="K278" s="14">
        <f t="shared" si="23"/>
        <v>0</v>
      </c>
      <c r="L278" s="15">
        <f t="shared" si="24"/>
        <v>0</v>
      </c>
    </row>
    <row r="279" spans="1:12" s="20" customFormat="1" x14ac:dyDescent="0.25">
      <c r="A279" s="43" t="s">
        <v>565</v>
      </c>
      <c r="B279" s="44" t="s">
        <v>251</v>
      </c>
      <c r="C279" s="43" t="s">
        <v>321</v>
      </c>
      <c r="D279" s="21"/>
      <c r="E279" s="61">
        <v>86.451999999999998</v>
      </c>
      <c r="F279" s="45">
        <v>5</v>
      </c>
      <c r="G279" s="13"/>
      <c r="H279" s="13">
        <f t="shared" si="20"/>
        <v>0</v>
      </c>
      <c r="I279" s="14">
        <f t="shared" si="21"/>
        <v>432.26</v>
      </c>
      <c r="J279" s="14">
        <f t="shared" si="22"/>
        <v>0</v>
      </c>
      <c r="K279" s="14">
        <f t="shared" si="23"/>
        <v>0</v>
      </c>
      <c r="L279" s="15">
        <f t="shared" si="24"/>
        <v>0</v>
      </c>
    </row>
    <row r="280" spans="1:12" s="20" customFormat="1" ht="26.4" x14ac:dyDescent="0.25">
      <c r="A280" s="43" t="s">
        <v>566</v>
      </c>
      <c r="B280" s="44" t="s">
        <v>252</v>
      </c>
      <c r="C280" s="43" t="s">
        <v>321</v>
      </c>
      <c r="D280" s="21"/>
      <c r="E280" s="61">
        <v>515.96833333333336</v>
      </c>
      <c r="F280" s="45">
        <v>6</v>
      </c>
      <c r="G280" s="13"/>
      <c r="H280" s="13">
        <f t="shared" si="20"/>
        <v>0</v>
      </c>
      <c r="I280" s="14">
        <f t="shared" si="21"/>
        <v>3095.8100000000004</v>
      </c>
      <c r="J280" s="14">
        <f t="shared" si="22"/>
        <v>0</v>
      </c>
      <c r="K280" s="14">
        <f t="shared" si="23"/>
        <v>0</v>
      </c>
      <c r="L280" s="15">
        <f t="shared" si="24"/>
        <v>0</v>
      </c>
    </row>
    <row r="281" spans="1:12" s="20" customFormat="1" ht="26.4" x14ac:dyDescent="0.25">
      <c r="A281" s="43" t="s">
        <v>567</v>
      </c>
      <c r="B281" s="44" t="s">
        <v>252</v>
      </c>
      <c r="C281" s="43" t="s">
        <v>321</v>
      </c>
      <c r="D281" s="21"/>
      <c r="E281" s="61">
        <v>515.97</v>
      </c>
      <c r="F281" s="45">
        <v>2</v>
      </c>
      <c r="G281" s="13"/>
      <c r="H281" s="13">
        <f t="shared" si="20"/>
        <v>0</v>
      </c>
      <c r="I281" s="14">
        <f t="shared" si="21"/>
        <v>1031.94</v>
      </c>
      <c r="J281" s="14">
        <f t="shared" si="22"/>
        <v>0</v>
      </c>
      <c r="K281" s="14">
        <f t="shared" si="23"/>
        <v>0</v>
      </c>
      <c r="L281" s="15">
        <f t="shared" si="24"/>
        <v>0</v>
      </c>
    </row>
    <row r="282" spans="1:12" s="20" customFormat="1" x14ac:dyDescent="0.25">
      <c r="A282" s="43" t="s">
        <v>568</v>
      </c>
      <c r="B282" s="44" t="s">
        <v>253</v>
      </c>
      <c r="C282" s="43" t="s">
        <v>321</v>
      </c>
      <c r="D282" s="21"/>
      <c r="E282" s="61">
        <v>127.99269230769231</v>
      </c>
      <c r="F282" s="45">
        <v>26</v>
      </c>
      <c r="G282" s="13"/>
      <c r="H282" s="13">
        <f t="shared" si="20"/>
        <v>0</v>
      </c>
      <c r="I282" s="14">
        <f t="shared" si="21"/>
        <v>3327.81</v>
      </c>
      <c r="J282" s="14">
        <f t="shared" si="22"/>
        <v>0</v>
      </c>
      <c r="K282" s="14">
        <f t="shared" si="23"/>
        <v>0</v>
      </c>
      <c r="L282" s="15">
        <f t="shared" si="24"/>
        <v>0</v>
      </c>
    </row>
    <row r="283" spans="1:12" s="20" customFormat="1" x14ac:dyDescent="0.25">
      <c r="A283" s="43" t="s">
        <v>569</v>
      </c>
      <c r="B283" s="44" t="s">
        <v>254</v>
      </c>
      <c r="C283" s="43" t="s">
        <v>321</v>
      </c>
      <c r="D283" s="21"/>
      <c r="E283" s="61">
        <v>7.9715410958904114</v>
      </c>
      <c r="F283" s="45">
        <v>292</v>
      </c>
      <c r="G283" s="13"/>
      <c r="H283" s="13">
        <f t="shared" si="20"/>
        <v>0</v>
      </c>
      <c r="I283" s="14">
        <f t="shared" si="21"/>
        <v>2327.69</v>
      </c>
      <c r="J283" s="14">
        <f t="shared" si="22"/>
        <v>0</v>
      </c>
      <c r="K283" s="14">
        <f t="shared" si="23"/>
        <v>0</v>
      </c>
      <c r="L283" s="15">
        <f t="shared" si="24"/>
        <v>0</v>
      </c>
    </row>
    <row r="284" spans="1:12" s="20" customFormat="1" x14ac:dyDescent="0.25">
      <c r="A284" s="43" t="s">
        <v>570</v>
      </c>
      <c r="B284" s="44" t="s">
        <v>255</v>
      </c>
      <c r="C284" s="43" t="s">
        <v>321</v>
      </c>
      <c r="D284" s="21"/>
      <c r="E284" s="61">
        <v>9.9947272727272729</v>
      </c>
      <c r="F284" s="45">
        <v>165</v>
      </c>
      <c r="G284" s="13"/>
      <c r="H284" s="13">
        <f t="shared" si="20"/>
        <v>0</v>
      </c>
      <c r="I284" s="14">
        <f t="shared" si="21"/>
        <v>1649.13</v>
      </c>
      <c r="J284" s="14">
        <f t="shared" si="22"/>
        <v>0</v>
      </c>
      <c r="K284" s="14">
        <f t="shared" si="23"/>
        <v>0</v>
      </c>
      <c r="L284" s="15">
        <f t="shared" si="24"/>
        <v>0</v>
      </c>
    </row>
    <row r="285" spans="1:12" s="20" customFormat="1" x14ac:dyDescent="0.25">
      <c r="A285" s="39">
        <v>17</v>
      </c>
      <c r="B285" s="40" t="s">
        <v>256</v>
      </c>
      <c r="C285" s="39"/>
      <c r="D285" s="21"/>
      <c r="E285" s="62"/>
      <c r="F285" s="41"/>
      <c r="G285" s="42"/>
      <c r="H285" s="42"/>
      <c r="I285" s="42"/>
      <c r="J285" s="42"/>
      <c r="K285" s="42"/>
      <c r="L285" s="42"/>
    </row>
    <row r="286" spans="1:12" s="20" customFormat="1" ht="26.4" x14ac:dyDescent="0.25">
      <c r="A286" s="43" t="s">
        <v>571</v>
      </c>
      <c r="B286" s="44" t="s">
        <v>257</v>
      </c>
      <c r="C286" s="43" t="s">
        <v>324</v>
      </c>
      <c r="D286" s="21"/>
      <c r="E286" s="61">
        <v>12.97494736842105</v>
      </c>
      <c r="F286" s="45">
        <v>95</v>
      </c>
      <c r="G286" s="13"/>
      <c r="H286" s="13">
        <f t="shared" si="20"/>
        <v>0</v>
      </c>
      <c r="I286" s="14">
        <f t="shared" si="21"/>
        <v>1232.6199999999999</v>
      </c>
      <c r="J286" s="14">
        <f t="shared" si="22"/>
        <v>0</v>
      </c>
      <c r="K286" s="14">
        <f t="shared" si="23"/>
        <v>0</v>
      </c>
      <c r="L286" s="15">
        <f t="shared" si="24"/>
        <v>0</v>
      </c>
    </row>
    <row r="287" spans="1:12" s="20" customFormat="1" x14ac:dyDescent="0.25">
      <c r="A287" s="39">
        <v>18</v>
      </c>
      <c r="B287" s="40" t="s">
        <v>258</v>
      </c>
      <c r="C287" s="39"/>
      <c r="D287" s="21"/>
      <c r="E287" s="62"/>
      <c r="F287" s="41"/>
      <c r="G287" s="42"/>
      <c r="H287" s="42"/>
      <c r="I287" s="42"/>
      <c r="J287" s="42"/>
      <c r="K287" s="42"/>
      <c r="L287" s="42"/>
    </row>
    <row r="288" spans="1:12" s="20" customFormat="1" ht="26.4" x14ac:dyDescent="0.25">
      <c r="A288" s="43" t="s">
        <v>572</v>
      </c>
      <c r="B288" s="44" t="s">
        <v>259</v>
      </c>
      <c r="C288" s="43" t="s">
        <v>321</v>
      </c>
      <c r="D288" s="21"/>
      <c r="E288" s="61">
        <v>957.67</v>
      </c>
      <c r="F288" s="45">
        <v>1</v>
      </c>
      <c r="G288" s="13"/>
      <c r="H288" s="13">
        <f t="shared" si="20"/>
        <v>0</v>
      </c>
      <c r="I288" s="14">
        <f t="shared" si="21"/>
        <v>957.67</v>
      </c>
      <c r="J288" s="14">
        <f t="shared" si="22"/>
        <v>0</v>
      </c>
      <c r="K288" s="14">
        <f t="shared" si="23"/>
        <v>0</v>
      </c>
      <c r="L288" s="15">
        <f t="shared" si="24"/>
        <v>0</v>
      </c>
    </row>
    <row r="289" spans="1:12" s="20" customFormat="1" x14ac:dyDescent="0.25">
      <c r="A289" s="43" t="s">
        <v>573</v>
      </c>
      <c r="B289" s="44" t="s">
        <v>260</v>
      </c>
      <c r="C289" s="43" t="s">
        <v>323</v>
      </c>
      <c r="D289" s="21"/>
      <c r="E289" s="61">
        <v>579.57000000000005</v>
      </c>
      <c r="F289" s="45">
        <v>2</v>
      </c>
      <c r="G289" s="13"/>
      <c r="H289" s="13">
        <f t="shared" si="20"/>
        <v>0</v>
      </c>
      <c r="I289" s="14">
        <f t="shared" si="21"/>
        <v>1159.1400000000001</v>
      </c>
      <c r="J289" s="14">
        <f t="shared" si="22"/>
        <v>0</v>
      </c>
      <c r="K289" s="14">
        <f t="shared" si="23"/>
        <v>0</v>
      </c>
      <c r="L289" s="15">
        <f t="shared" si="24"/>
        <v>0</v>
      </c>
    </row>
    <row r="290" spans="1:12" s="20" customFormat="1" x14ac:dyDescent="0.25">
      <c r="A290" s="43" t="s">
        <v>574</v>
      </c>
      <c r="B290" s="44" t="s">
        <v>261</v>
      </c>
      <c r="C290" s="43" t="s">
        <v>323</v>
      </c>
      <c r="D290" s="21"/>
      <c r="E290" s="61">
        <v>117.86</v>
      </c>
      <c r="F290" s="45">
        <v>1</v>
      </c>
      <c r="G290" s="13"/>
      <c r="H290" s="13">
        <f t="shared" si="20"/>
        <v>0</v>
      </c>
      <c r="I290" s="14">
        <f t="shared" si="21"/>
        <v>117.86</v>
      </c>
      <c r="J290" s="14">
        <f t="shared" si="22"/>
        <v>0</v>
      </c>
      <c r="K290" s="14">
        <f t="shared" si="23"/>
        <v>0</v>
      </c>
      <c r="L290" s="15">
        <f t="shared" si="24"/>
        <v>0</v>
      </c>
    </row>
    <row r="291" spans="1:12" s="20" customFormat="1" x14ac:dyDescent="0.25">
      <c r="A291" s="43" t="s">
        <v>575</v>
      </c>
      <c r="B291" s="44" t="s">
        <v>262</v>
      </c>
      <c r="C291" s="43" t="s">
        <v>323</v>
      </c>
      <c r="D291" s="21"/>
      <c r="E291" s="61">
        <v>20.727499999999999</v>
      </c>
      <c r="F291" s="45">
        <v>4</v>
      </c>
      <c r="G291" s="13"/>
      <c r="H291" s="13">
        <f t="shared" si="20"/>
        <v>0</v>
      </c>
      <c r="I291" s="14">
        <f t="shared" si="21"/>
        <v>82.91</v>
      </c>
      <c r="J291" s="14">
        <f t="shared" si="22"/>
        <v>0</v>
      </c>
      <c r="K291" s="14">
        <f t="shared" si="23"/>
        <v>0</v>
      </c>
      <c r="L291" s="15">
        <f t="shared" si="24"/>
        <v>0</v>
      </c>
    </row>
    <row r="292" spans="1:12" s="20" customFormat="1" x14ac:dyDescent="0.25">
      <c r="A292" s="43" t="s">
        <v>576</v>
      </c>
      <c r="B292" s="44" t="s">
        <v>263</v>
      </c>
      <c r="C292" s="43" t="s">
        <v>321</v>
      </c>
      <c r="D292" s="21"/>
      <c r="E292" s="61">
        <v>30.637499999999999</v>
      </c>
      <c r="F292" s="45">
        <v>4</v>
      </c>
      <c r="G292" s="13"/>
      <c r="H292" s="13">
        <f t="shared" si="20"/>
        <v>0</v>
      </c>
      <c r="I292" s="14">
        <f t="shared" si="21"/>
        <v>122.55</v>
      </c>
      <c r="J292" s="14">
        <f t="shared" si="22"/>
        <v>0</v>
      </c>
      <c r="K292" s="14">
        <f t="shared" si="23"/>
        <v>0</v>
      </c>
      <c r="L292" s="15">
        <f t="shared" si="24"/>
        <v>0</v>
      </c>
    </row>
    <row r="293" spans="1:12" s="20" customFormat="1" x14ac:dyDescent="0.25">
      <c r="A293" s="43" t="s">
        <v>577</v>
      </c>
      <c r="B293" s="44" t="s">
        <v>264</v>
      </c>
      <c r="C293" s="43" t="s">
        <v>328</v>
      </c>
      <c r="D293" s="21"/>
      <c r="E293" s="61">
        <v>140.69999999999999</v>
      </c>
      <c r="F293" s="45">
        <v>4</v>
      </c>
      <c r="G293" s="13"/>
      <c r="H293" s="13">
        <f t="shared" si="20"/>
        <v>0</v>
      </c>
      <c r="I293" s="14">
        <f t="shared" si="21"/>
        <v>562.79999999999995</v>
      </c>
      <c r="J293" s="14">
        <f t="shared" si="22"/>
        <v>0</v>
      </c>
      <c r="K293" s="14">
        <f t="shared" si="23"/>
        <v>0</v>
      </c>
      <c r="L293" s="15">
        <f t="shared" si="24"/>
        <v>0</v>
      </c>
    </row>
    <row r="294" spans="1:12" s="20" customFormat="1" x14ac:dyDescent="0.25">
      <c r="A294" s="43" t="s">
        <v>578</v>
      </c>
      <c r="B294" s="44" t="s">
        <v>265</v>
      </c>
      <c r="C294" s="43" t="s">
        <v>321</v>
      </c>
      <c r="D294" s="21"/>
      <c r="E294" s="61">
        <v>34.26</v>
      </c>
      <c r="F294" s="45">
        <v>2</v>
      </c>
      <c r="G294" s="13"/>
      <c r="H294" s="13">
        <f t="shared" si="20"/>
        <v>0</v>
      </c>
      <c r="I294" s="14">
        <f t="shared" si="21"/>
        <v>68.52</v>
      </c>
      <c r="J294" s="14">
        <f t="shared" si="22"/>
        <v>0</v>
      </c>
      <c r="K294" s="14">
        <f t="shared" si="23"/>
        <v>0</v>
      </c>
      <c r="L294" s="15">
        <f t="shared" si="24"/>
        <v>0</v>
      </c>
    </row>
    <row r="295" spans="1:12" s="20" customFormat="1" x14ac:dyDescent="0.25">
      <c r="A295" s="43" t="s">
        <v>579</v>
      </c>
      <c r="B295" s="44" t="s">
        <v>266</v>
      </c>
      <c r="C295" s="43" t="s">
        <v>321</v>
      </c>
      <c r="D295" s="21"/>
      <c r="E295" s="61">
        <v>48.19</v>
      </c>
      <c r="F295" s="45">
        <v>1</v>
      </c>
      <c r="G295" s="13"/>
      <c r="H295" s="13">
        <f t="shared" si="20"/>
        <v>0</v>
      </c>
      <c r="I295" s="14">
        <f t="shared" si="21"/>
        <v>48.19</v>
      </c>
      <c r="J295" s="14">
        <f t="shared" si="22"/>
        <v>0</v>
      </c>
      <c r="K295" s="14">
        <f t="shared" si="23"/>
        <v>0</v>
      </c>
      <c r="L295" s="15">
        <f t="shared" si="24"/>
        <v>0</v>
      </c>
    </row>
    <row r="296" spans="1:12" s="20" customFormat="1" x14ac:dyDescent="0.25">
      <c r="A296" s="43" t="s">
        <v>580</v>
      </c>
      <c r="B296" s="44" t="s">
        <v>267</v>
      </c>
      <c r="C296" s="43" t="s">
        <v>324</v>
      </c>
      <c r="D296" s="21"/>
      <c r="E296" s="61">
        <v>14.07738</v>
      </c>
      <c r="F296" s="45">
        <v>1000</v>
      </c>
      <c r="G296" s="13"/>
      <c r="H296" s="13">
        <f t="shared" si="20"/>
        <v>0</v>
      </c>
      <c r="I296" s="14">
        <f t="shared" si="21"/>
        <v>14077.38</v>
      </c>
      <c r="J296" s="14">
        <f t="shared" si="22"/>
        <v>0</v>
      </c>
      <c r="K296" s="14">
        <f t="shared" si="23"/>
        <v>0</v>
      </c>
      <c r="L296" s="15">
        <f t="shared" si="24"/>
        <v>0</v>
      </c>
    </row>
    <row r="297" spans="1:12" s="20" customFormat="1" ht="26.4" x14ac:dyDescent="0.25">
      <c r="A297" s="43" t="s">
        <v>581</v>
      </c>
      <c r="B297" s="44" t="s">
        <v>268</v>
      </c>
      <c r="C297" s="43" t="s">
        <v>324</v>
      </c>
      <c r="D297" s="21"/>
      <c r="E297" s="61">
        <v>4.9306666666666663</v>
      </c>
      <c r="F297" s="45">
        <v>30</v>
      </c>
      <c r="G297" s="13"/>
      <c r="H297" s="13">
        <f t="shared" si="20"/>
        <v>0</v>
      </c>
      <c r="I297" s="14">
        <f t="shared" si="21"/>
        <v>147.91999999999999</v>
      </c>
      <c r="J297" s="14">
        <f t="shared" si="22"/>
        <v>0</v>
      </c>
      <c r="K297" s="14">
        <f t="shared" si="23"/>
        <v>0</v>
      </c>
      <c r="L297" s="15">
        <f t="shared" si="24"/>
        <v>0</v>
      </c>
    </row>
    <row r="298" spans="1:12" s="20" customFormat="1" x14ac:dyDescent="0.25">
      <c r="A298" s="43" t="s">
        <v>582</v>
      </c>
      <c r="B298" s="44" t="s">
        <v>269</v>
      </c>
      <c r="C298" s="43" t="s">
        <v>324</v>
      </c>
      <c r="D298" s="21"/>
      <c r="E298" s="61">
        <v>8.431909090909091</v>
      </c>
      <c r="F298" s="45">
        <v>110</v>
      </c>
      <c r="G298" s="13"/>
      <c r="H298" s="13">
        <f t="shared" si="20"/>
        <v>0</v>
      </c>
      <c r="I298" s="14">
        <f t="shared" si="21"/>
        <v>927.51</v>
      </c>
      <c r="J298" s="14">
        <f t="shared" si="22"/>
        <v>0</v>
      </c>
      <c r="K298" s="14">
        <f t="shared" si="23"/>
        <v>0</v>
      </c>
      <c r="L298" s="15">
        <f t="shared" si="24"/>
        <v>0</v>
      </c>
    </row>
    <row r="299" spans="1:12" s="20" customFormat="1" x14ac:dyDescent="0.25">
      <c r="A299" s="43" t="s">
        <v>583</v>
      </c>
      <c r="B299" s="44" t="s">
        <v>270</v>
      </c>
      <c r="C299" s="43" t="s">
        <v>321</v>
      </c>
      <c r="D299" s="21"/>
      <c r="E299" s="61">
        <v>19.141249999999999</v>
      </c>
      <c r="F299" s="45">
        <v>24</v>
      </c>
      <c r="G299" s="13"/>
      <c r="H299" s="13">
        <f t="shared" si="20"/>
        <v>0</v>
      </c>
      <c r="I299" s="14">
        <f t="shared" si="21"/>
        <v>459.39</v>
      </c>
      <c r="J299" s="14">
        <f t="shared" si="22"/>
        <v>0</v>
      </c>
      <c r="K299" s="14">
        <f t="shared" si="23"/>
        <v>0</v>
      </c>
      <c r="L299" s="15">
        <f t="shared" si="24"/>
        <v>0</v>
      </c>
    </row>
    <row r="300" spans="1:12" s="20" customFormat="1" x14ac:dyDescent="0.25">
      <c r="A300" s="43" t="s">
        <v>584</v>
      </c>
      <c r="B300" s="44" t="s">
        <v>270</v>
      </c>
      <c r="C300" s="43" t="s">
        <v>321</v>
      </c>
      <c r="D300" s="21"/>
      <c r="E300" s="61">
        <v>19.141249999999999</v>
      </c>
      <c r="F300" s="45">
        <v>15</v>
      </c>
      <c r="G300" s="13"/>
      <c r="H300" s="13">
        <f t="shared" si="20"/>
        <v>0</v>
      </c>
      <c r="I300" s="14">
        <f t="shared" si="21"/>
        <v>287.11874999999998</v>
      </c>
      <c r="J300" s="14">
        <f t="shared" si="22"/>
        <v>0</v>
      </c>
      <c r="K300" s="14">
        <f t="shared" si="23"/>
        <v>0</v>
      </c>
      <c r="L300" s="15">
        <f t="shared" si="24"/>
        <v>0</v>
      </c>
    </row>
    <row r="301" spans="1:12" s="20" customFormat="1" x14ac:dyDescent="0.25">
      <c r="A301" s="43" t="s">
        <v>585</v>
      </c>
      <c r="B301" s="44" t="s">
        <v>270</v>
      </c>
      <c r="C301" s="43" t="s">
        <v>321</v>
      </c>
      <c r="D301" s="21"/>
      <c r="E301" s="61">
        <v>19.141249999999999</v>
      </c>
      <c r="F301" s="45">
        <v>24</v>
      </c>
      <c r="G301" s="13"/>
      <c r="H301" s="13">
        <f t="shared" si="20"/>
        <v>0</v>
      </c>
      <c r="I301" s="14">
        <f t="shared" si="21"/>
        <v>459.39</v>
      </c>
      <c r="J301" s="14">
        <f t="shared" si="22"/>
        <v>0</v>
      </c>
      <c r="K301" s="14">
        <f t="shared" si="23"/>
        <v>0</v>
      </c>
      <c r="L301" s="15">
        <f t="shared" si="24"/>
        <v>0</v>
      </c>
    </row>
    <row r="302" spans="1:12" s="20" customFormat="1" x14ac:dyDescent="0.25">
      <c r="A302" s="43" t="s">
        <v>586</v>
      </c>
      <c r="B302" s="44" t="s">
        <v>270</v>
      </c>
      <c r="C302" s="43" t="s">
        <v>321</v>
      </c>
      <c r="D302" s="21"/>
      <c r="E302" s="61">
        <v>19.141249999999999</v>
      </c>
      <c r="F302" s="45">
        <v>24</v>
      </c>
      <c r="G302" s="13"/>
      <c r="H302" s="13">
        <f t="shared" si="20"/>
        <v>0</v>
      </c>
      <c r="I302" s="14">
        <f t="shared" si="21"/>
        <v>459.39</v>
      </c>
      <c r="J302" s="14">
        <f t="shared" si="22"/>
        <v>0</v>
      </c>
      <c r="K302" s="14">
        <f t="shared" si="23"/>
        <v>0</v>
      </c>
      <c r="L302" s="15">
        <f t="shared" si="24"/>
        <v>0</v>
      </c>
    </row>
    <row r="303" spans="1:12" s="20" customFormat="1" ht="26.4" x14ac:dyDescent="0.25">
      <c r="A303" s="43" t="s">
        <v>587</v>
      </c>
      <c r="B303" s="44" t="s">
        <v>271</v>
      </c>
      <c r="C303" s="43" t="s">
        <v>321</v>
      </c>
      <c r="D303" s="21"/>
      <c r="E303" s="61">
        <v>4.4824999999999999</v>
      </c>
      <c r="F303" s="45">
        <v>4</v>
      </c>
      <c r="G303" s="13"/>
      <c r="H303" s="13">
        <f t="shared" si="20"/>
        <v>0</v>
      </c>
      <c r="I303" s="14">
        <f t="shared" si="21"/>
        <v>17.93</v>
      </c>
      <c r="J303" s="14">
        <f t="shared" si="22"/>
        <v>0</v>
      </c>
      <c r="K303" s="14">
        <f t="shared" si="23"/>
        <v>0</v>
      </c>
      <c r="L303" s="15">
        <f t="shared" si="24"/>
        <v>0</v>
      </c>
    </row>
    <row r="304" spans="1:12" s="20" customFormat="1" x14ac:dyDescent="0.25">
      <c r="A304" s="43" t="s">
        <v>588</v>
      </c>
      <c r="B304" s="44" t="s">
        <v>272</v>
      </c>
      <c r="C304" s="43" t="s">
        <v>321</v>
      </c>
      <c r="D304" s="21"/>
      <c r="E304" s="61">
        <v>455.67250000000001</v>
      </c>
      <c r="F304" s="45">
        <v>4</v>
      </c>
      <c r="G304" s="13"/>
      <c r="H304" s="13">
        <f t="shared" si="20"/>
        <v>0</v>
      </c>
      <c r="I304" s="14">
        <f t="shared" si="21"/>
        <v>1822.69</v>
      </c>
      <c r="J304" s="14">
        <f t="shared" si="22"/>
        <v>0</v>
      </c>
      <c r="K304" s="14">
        <f t="shared" si="23"/>
        <v>0</v>
      </c>
      <c r="L304" s="15">
        <f t="shared" si="24"/>
        <v>0</v>
      </c>
    </row>
    <row r="305" spans="1:12" s="20" customFormat="1" x14ac:dyDescent="0.25">
      <c r="A305" s="43" t="s">
        <v>589</v>
      </c>
      <c r="B305" s="44" t="s">
        <v>273</v>
      </c>
      <c r="C305" s="43" t="s">
        <v>321</v>
      </c>
      <c r="D305" s="21"/>
      <c r="E305" s="61">
        <v>61.18</v>
      </c>
      <c r="F305" s="45">
        <v>4</v>
      </c>
      <c r="G305" s="13"/>
      <c r="H305" s="13">
        <f t="shared" si="20"/>
        <v>0</v>
      </c>
      <c r="I305" s="14">
        <f t="shared" si="21"/>
        <v>244.72</v>
      </c>
      <c r="J305" s="14">
        <f t="shared" si="22"/>
        <v>0</v>
      </c>
      <c r="K305" s="14">
        <f t="shared" si="23"/>
        <v>0</v>
      </c>
      <c r="L305" s="15">
        <f t="shared" si="24"/>
        <v>0</v>
      </c>
    </row>
    <row r="306" spans="1:12" s="20" customFormat="1" x14ac:dyDescent="0.25">
      <c r="A306" s="43" t="s">
        <v>590</v>
      </c>
      <c r="B306" s="44" t="s">
        <v>274</v>
      </c>
      <c r="C306" s="43" t="s">
        <v>321</v>
      </c>
      <c r="D306" s="21"/>
      <c r="E306" s="61">
        <v>32.116250000000001</v>
      </c>
      <c r="F306" s="45">
        <v>24</v>
      </c>
      <c r="G306" s="13"/>
      <c r="H306" s="13">
        <f t="shared" si="20"/>
        <v>0</v>
      </c>
      <c r="I306" s="14">
        <f t="shared" si="21"/>
        <v>770.79</v>
      </c>
      <c r="J306" s="14">
        <f t="shared" si="22"/>
        <v>0</v>
      </c>
      <c r="K306" s="14">
        <f t="shared" si="23"/>
        <v>0</v>
      </c>
      <c r="L306" s="15">
        <f t="shared" si="24"/>
        <v>0</v>
      </c>
    </row>
    <row r="307" spans="1:12" s="20" customFormat="1" ht="39.6" x14ac:dyDescent="0.25">
      <c r="A307" s="43" t="s">
        <v>591</v>
      </c>
      <c r="B307" s="44" t="s">
        <v>275</v>
      </c>
      <c r="C307" s="43" t="s">
        <v>321</v>
      </c>
      <c r="D307" s="21"/>
      <c r="E307" s="61">
        <v>139.16</v>
      </c>
      <c r="F307" s="45">
        <v>1</v>
      </c>
      <c r="G307" s="13"/>
      <c r="H307" s="13">
        <f t="shared" si="20"/>
        <v>0</v>
      </c>
      <c r="I307" s="14">
        <f t="shared" si="21"/>
        <v>139.16</v>
      </c>
      <c r="J307" s="14">
        <f t="shared" si="22"/>
        <v>0</v>
      </c>
      <c r="K307" s="14">
        <f t="shared" si="23"/>
        <v>0</v>
      </c>
      <c r="L307" s="15">
        <f t="shared" si="24"/>
        <v>0</v>
      </c>
    </row>
    <row r="308" spans="1:12" s="20" customFormat="1" x14ac:dyDescent="0.25">
      <c r="A308" s="43" t="s">
        <v>592</v>
      </c>
      <c r="B308" s="44" t="s">
        <v>237</v>
      </c>
      <c r="C308" s="43" t="s">
        <v>321</v>
      </c>
      <c r="D308" s="21"/>
      <c r="E308" s="61">
        <v>191.41</v>
      </c>
      <c r="F308" s="45">
        <v>1</v>
      </c>
      <c r="G308" s="13"/>
      <c r="H308" s="13">
        <f t="shared" si="20"/>
        <v>0</v>
      </c>
      <c r="I308" s="14">
        <f t="shared" si="21"/>
        <v>191.41</v>
      </c>
      <c r="J308" s="14">
        <f t="shared" si="22"/>
        <v>0</v>
      </c>
      <c r="K308" s="14">
        <f t="shared" si="23"/>
        <v>0</v>
      </c>
      <c r="L308" s="15">
        <f t="shared" si="24"/>
        <v>0</v>
      </c>
    </row>
    <row r="309" spans="1:12" s="20" customFormat="1" ht="26.4" x14ac:dyDescent="0.25">
      <c r="A309" s="43" t="s">
        <v>593</v>
      </c>
      <c r="B309" s="44" t="s">
        <v>276</v>
      </c>
      <c r="C309" s="43" t="s">
        <v>324</v>
      </c>
      <c r="D309" s="21"/>
      <c r="E309" s="61">
        <v>37.374166666666667</v>
      </c>
      <c r="F309" s="45">
        <v>12</v>
      </c>
      <c r="G309" s="13"/>
      <c r="H309" s="13">
        <f t="shared" si="20"/>
        <v>0</v>
      </c>
      <c r="I309" s="14">
        <f t="shared" si="21"/>
        <v>448.49</v>
      </c>
      <c r="J309" s="14">
        <f t="shared" si="22"/>
        <v>0</v>
      </c>
      <c r="K309" s="14">
        <f t="shared" si="23"/>
        <v>0</v>
      </c>
      <c r="L309" s="15">
        <f t="shared" si="24"/>
        <v>0</v>
      </c>
    </row>
    <row r="310" spans="1:12" s="20" customFormat="1" x14ac:dyDescent="0.25">
      <c r="A310" s="43" t="s">
        <v>594</v>
      </c>
      <c r="B310" s="44" t="s">
        <v>277</v>
      </c>
      <c r="C310" s="43" t="s">
        <v>324</v>
      </c>
      <c r="D310" s="21"/>
      <c r="E310" s="61">
        <v>72.458474576271186</v>
      </c>
      <c r="F310" s="45">
        <v>59</v>
      </c>
      <c r="G310" s="13"/>
      <c r="H310" s="13">
        <f t="shared" si="20"/>
        <v>0</v>
      </c>
      <c r="I310" s="14">
        <f t="shared" si="21"/>
        <v>4275.05</v>
      </c>
      <c r="J310" s="14">
        <f t="shared" si="22"/>
        <v>0</v>
      </c>
      <c r="K310" s="14">
        <f t="shared" si="23"/>
        <v>0</v>
      </c>
      <c r="L310" s="15">
        <f t="shared" si="24"/>
        <v>0</v>
      </c>
    </row>
    <row r="311" spans="1:12" s="20" customFormat="1" ht="26.4" x14ac:dyDescent="0.25">
      <c r="A311" s="43" t="s">
        <v>595</v>
      </c>
      <c r="B311" s="44" t="s">
        <v>278</v>
      </c>
      <c r="C311" s="43" t="s">
        <v>323</v>
      </c>
      <c r="D311" s="21"/>
      <c r="E311" s="61">
        <v>29.95</v>
      </c>
      <c r="F311" s="45">
        <v>2</v>
      </c>
      <c r="G311" s="13"/>
      <c r="H311" s="13">
        <f t="shared" si="20"/>
        <v>0</v>
      </c>
      <c r="I311" s="14">
        <f t="shared" si="21"/>
        <v>59.9</v>
      </c>
      <c r="J311" s="14">
        <f t="shared" si="22"/>
        <v>0</v>
      </c>
      <c r="K311" s="14">
        <f t="shared" si="23"/>
        <v>0</v>
      </c>
      <c r="L311" s="15">
        <f t="shared" si="24"/>
        <v>0</v>
      </c>
    </row>
    <row r="312" spans="1:12" s="20" customFormat="1" ht="26.4" x14ac:dyDescent="0.25">
      <c r="A312" s="43" t="s">
        <v>596</v>
      </c>
      <c r="B312" s="44" t="s">
        <v>279</v>
      </c>
      <c r="C312" s="43" t="s">
        <v>323</v>
      </c>
      <c r="D312" s="21"/>
      <c r="E312" s="61">
        <v>133.66</v>
      </c>
      <c r="F312" s="45">
        <v>1</v>
      </c>
      <c r="G312" s="13"/>
      <c r="H312" s="13">
        <f t="shared" si="20"/>
        <v>0</v>
      </c>
      <c r="I312" s="14">
        <f t="shared" si="21"/>
        <v>133.66</v>
      </c>
      <c r="J312" s="14">
        <f t="shared" si="22"/>
        <v>0</v>
      </c>
      <c r="K312" s="14">
        <f t="shared" si="23"/>
        <v>0</v>
      </c>
      <c r="L312" s="15">
        <f t="shared" si="24"/>
        <v>0</v>
      </c>
    </row>
    <row r="313" spans="1:12" s="20" customFormat="1" ht="26.4" x14ac:dyDescent="0.25">
      <c r="A313" s="43" t="s">
        <v>597</v>
      </c>
      <c r="B313" s="44" t="s">
        <v>280</v>
      </c>
      <c r="C313" s="43" t="s">
        <v>323</v>
      </c>
      <c r="D313" s="21"/>
      <c r="E313" s="61">
        <v>56.64</v>
      </c>
      <c r="F313" s="45">
        <v>1</v>
      </c>
      <c r="G313" s="13"/>
      <c r="H313" s="13">
        <f t="shared" si="20"/>
        <v>0</v>
      </c>
      <c r="I313" s="14">
        <f t="shared" si="21"/>
        <v>56.64</v>
      </c>
      <c r="J313" s="14">
        <f t="shared" si="22"/>
        <v>0</v>
      </c>
      <c r="K313" s="14">
        <f t="shared" si="23"/>
        <v>0</v>
      </c>
      <c r="L313" s="15">
        <f t="shared" si="24"/>
        <v>0</v>
      </c>
    </row>
    <row r="314" spans="1:12" s="20" customFormat="1" x14ac:dyDescent="0.25">
      <c r="A314" s="43" t="s">
        <v>598</v>
      </c>
      <c r="B314" s="44" t="s">
        <v>281</v>
      </c>
      <c r="C314" s="43" t="s">
        <v>321</v>
      </c>
      <c r="D314" s="21"/>
      <c r="E314" s="61">
        <v>22.41</v>
      </c>
      <c r="F314" s="45">
        <v>2</v>
      </c>
      <c r="G314" s="13"/>
      <c r="H314" s="13">
        <f t="shared" si="20"/>
        <v>0</v>
      </c>
      <c r="I314" s="14">
        <f t="shared" si="21"/>
        <v>44.82</v>
      </c>
      <c r="J314" s="14">
        <f t="shared" si="22"/>
        <v>0</v>
      </c>
      <c r="K314" s="14">
        <f t="shared" si="23"/>
        <v>0</v>
      </c>
      <c r="L314" s="15">
        <f t="shared" si="24"/>
        <v>0</v>
      </c>
    </row>
    <row r="315" spans="1:12" s="20" customFormat="1" x14ac:dyDescent="0.25">
      <c r="A315" s="43" t="s">
        <v>599</v>
      </c>
      <c r="B315" s="44" t="s">
        <v>282</v>
      </c>
      <c r="C315" s="43" t="s">
        <v>323</v>
      </c>
      <c r="D315" s="21"/>
      <c r="E315" s="61">
        <v>16.510000000000002</v>
      </c>
      <c r="F315" s="45">
        <v>1</v>
      </c>
      <c r="G315" s="13"/>
      <c r="H315" s="13">
        <f t="shared" si="20"/>
        <v>0</v>
      </c>
      <c r="I315" s="14">
        <f t="shared" si="21"/>
        <v>16.510000000000002</v>
      </c>
      <c r="J315" s="14">
        <f t="shared" si="22"/>
        <v>0</v>
      </c>
      <c r="K315" s="14">
        <f t="shared" si="23"/>
        <v>0</v>
      </c>
      <c r="L315" s="15">
        <f t="shared" si="24"/>
        <v>0</v>
      </c>
    </row>
    <row r="316" spans="1:12" s="20" customFormat="1" x14ac:dyDescent="0.25">
      <c r="A316" s="39">
        <v>19</v>
      </c>
      <c r="B316" s="40" t="s">
        <v>283</v>
      </c>
      <c r="C316" s="39"/>
      <c r="D316" s="21"/>
      <c r="E316" s="62"/>
      <c r="F316" s="41"/>
      <c r="G316" s="42"/>
      <c r="H316" s="42"/>
      <c r="I316" s="42"/>
      <c r="J316" s="42"/>
      <c r="K316" s="42"/>
      <c r="L316" s="42"/>
    </row>
    <row r="317" spans="1:12" s="20" customFormat="1" x14ac:dyDescent="0.25">
      <c r="A317" s="43" t="s">
        <v>600</v>
      </c>
      <c r="B317" s="44" t="s">
        <v>284</v>
      </c>
      <c r="C317" s="43" t="s">
        <v>321</v>
      </c>
      <c r="D317" s="21"/>
      <c r="E317" s="61">
        <v>1162.8399999999999</v>
      </c>
      <c r="F317" s="45">
        <v>1</v>
      </c>
      <c r="G317" s="13"/>
      <c r="H317" s="13">
        <f t="shared" si="20"/>
        <v>0</v>
      </c>
      <c r="I317" s="14">
        <f t="shared" si="21"/>
        <v>1162.8399999999999</v>
      </c>
      <c r="J317" s="14">
        <f t="shared" si="22"/>
        <v>0</v>
      </c>
      <c r="K317" s="14">
        <f t="shared" si="23"/>
        <v>0</v>
      </c>
      <c r="L317" s="15">
        <f t="shared" si="24"/>
        <v>0</v>
      </c>
    </row>
    <row r="318" spans="1:12" s="20" customFormat="1" ht="39.6" x14ac:dyDescent="0.25">
      <c r="A318" s="56" t="s">
        <v>601</v>
      </c>
      <c r="B318" s="55" t="s">
        <v>285</v>
      </c>
      <c r="C318" s="56" t="s">
        <v>323</v>
      </c>
      <c r="D318" s="21"/>
      <c r="E318" s="64">
        <v>4478.74</v>
      </c>
      <c r="F318" s="54">
        <v>1</v>
      </c>
      <c r="G318" s="13"/>
      <c r="H318" s="13">
        <f t="shared" si="20"/>
        <v>0</v>
      </c>
      <c r="I318" s="14">
        <f t="shared" si="21"/>
        <v>4478.74</v>
      </c>
      <c r="J318" s="14">
        <f t="shared" si="22"/>
        <v>0</v>
      </c>
      <c r="K318" s="14">
        <f t="shared" si="23"/>
        <v>0</v>
      </c>
      <c r="L318" s="15">
        <f t="shared" si="24"/>
        <v>0</v>
      </c>
    </row>
    <row r="319" spans="1:12" s="20" customFormat="1" ht="39.6" x14ac:dyDescent="0.25">
      <c r="A319" s="43" t="s">
        <v>602</v>
      </c>
      <c r="B319" s="44" t="s">
        <v>286</v>
      </c>
      <c r="C319" s="43" t="s">
        <v>324</v>
      </c>
      <c r="D319" s="21"/>
      <c r="E319" s="61">
        <v>12.574999999999999</v>
      </c>
      <c r="F319" s="45">
        <v>6</v>
      </c>
      <c r="G319" s="13"/>
      <c r="H319" s="13">
        <f t="shared" si="20"/>
        <v>0</v>
      </c>
      <c r="I319" s="14">
        <f t="shared" si="21"/>
        <v>75.449999999999989</v>
      </c>
      <c r="J319" s="14">
        <f t="shared" si="22"/>
        <v>0</v>
      </c>
      <c r="K319" s="14">
        <f t="shared" si="23"/>
        <v>0</v>
      </c>
      <c r="L319" s="15">
        <f t="shared" si="24"/>
        <v>0</v>
      </c>
    </row>
    <row r="320" spans="1:12" s="20" customFormat="1" x14ac:dyDescent="0.25">
      <c r="A320" s="43" t="s">
        <v>603</v>
      </c>
      <c r="B320" s="44" t="s">
        <v>287</v>
      </c>
      <c r="C320" s="43" t="s">
        <v>323</v>
      </c>
      <c r="D320" s="21"/>
      <c r="E320" s="61">
        <v>22</v>
      </c>
      <c r="F320" s="45">
        <v>2</v>
      </c>
      <c r="G320" s="13"/>
      <c r="H320" s="13">
        <f t="shared" si="20"/>
        <v>0</v>
      </c>
      <c r="I320" s="14">
        <f t="shared" si="21"/>
        <v>44</v>
      </c>
      <c r="J320" s="14">
        <f t="shared" si="22"/>
        <v>0</v>
      </c>
      <c r="K320" s="14">
        <f t="shared" si="23"/>
        <v>0</v>
      </c>
      <c r="L320" s="15">
        <f t="shared" si="24"/>
        <v>0</v>
      </c>
    </row>
    <row r="321" spans="1:12" s="20" customFormat="1" x14ac:dyDescent="0.25">
      <c r="A321" s="43" t="s">
        <v>604</v>
      </c>
      <c r="B321" s="44" t="s">
        <v>288</v>
      </c>
      <c r="C321" s="43" t="s">
        <v>323</v>
      </c>
      <c r="D321" s="21"/>
      <c r="E321" s="61">
        <v>88.825000000000003</v>
      </c>
      <c r="F321" s="45">
        <v>2</v>
      </c>
      <c r="G321" s="13"/>
      <c r="H321" s="13">
        <f t="shared" si="20"/>
        <v>0</v>
      </c>
      <c r="I321" s="14">
        <f t="shared" si="21"/>
        <v>177.65</v>
      </c>
      <c r="J321" s="14">
        <f t="shared" si="22"/>
        <v>0</v>
      </c>
      <c r="K321" s="14">
        <f t="shared" si="23"/>
        <v>0</v>
      </c>
      <c r="L321" s="15">
        <f t="shared" si="24"/>
        <v>0</v>
      </c>
    </row>
    <row r="322" spans="1:12" s="20" customFormat="1" x14ac:dyDescent="0.25">
      <c r="A322" s="43" t="s">
        <v>605</v>
      </c>
      <c r="B322" s="44" t="s">
        <v>289</v>
      </c>
      <c r="C322" s="43" t="s">
        <v>324</v>
      </c>
      <c r="D322" s="21"/>
      <c r="E322" s="61">
        <v>37.82</v>
      </c>
      <c r="F322" s="45">
        <v>2.75</v>
      </c>
      <c r="G322" s="13"/>
      <c r="H322" s="13">
        <f t="shared" si="20"/>
        <v>0</v>
      </c>
      <c r="I322" s="14">
        <f t="shared" si="21"/>
        <v>104.005</v>
      </c>
      <c r="J322" s="14">
        <f t="shared" si="22"/>
        <v>0</v>
      </c>
      <c r="K322" s="14">
        <f t="shared" si="23"/>
        <v>0</v>
      </c>
      <c r="L322" s="15">
        <f t="shared" si="24"/>
        <v>0</v>
      </c>
    </row>
    <row r="323" spans="1:12" s="20" customFormat="1" x14ac:dyDescent="0.25">
      <c r="A323" s="43" t="s">
        <v>606</v>
      </c>
      <c r="B323" s="44" t="s">
        <v>290</v>
      </c>
      <c r="C323" s="43" t="s">
        <v>324</v>
      </c>
      <c r="D323" s="21"/>
      <c r="E323" s="61">
        <v>29.694400000000002</v>
      </c>
      <c r="F323" s="45">
        <v>2</v>
      </c>
      <c r="G323" s="13"/>
      <c r="H323" s="13">
        <f t="shared" si="20"/>
        <v>0</v>
      </c>
      <c r="I323" s="14">
        <f t="shared" si="21"/>
        <v>59.388800000000003</v>
      </c>
      <c r="J323" s="14">
        <f t="shared" si="22"/>
        <v>0</v>
      </c>
      <c r="K323" s="14">
        <f t="shared" si="23"/>
        <v>0</v>
      </c>
      <c r="L323" s="15">
        <f t="shared" si="24"/>
        <v>0</v>
      </c>
    </row>
    <row r="324" spans="1:12" s="20" customFormat="1" ht="26.4" x14ac:dyDescent="0.25">
      <c r="A324" s="43" t="s">
        <v>607</v>
      </c>
      <c r="B324" s="44" t="s">
        <v>291</v>
      </c>
      <c r="C324" s="43" t="s">
        <v>321</v>
      </c>
      <c r="D324" s="21"/>
      <c r="E324" s="61">
        <v>1053.1300000000001</v>
      </c>
      <c r="F324" s="45">
        <v>1</v>
      </c>
      <c r="G324" s="13"/>
      <c r="H324" s="13">
        <f t="shared" si="20"/>
        <v>0</v>
      </c>
      <c r="I324" s="14">
        <f t="shared" si="21"/>
        <v>1053.1300000000001</v>
      </c>
      <c r="J324" s="14">
        <f t="shared" si="22"/>
        <v>0</v>
      </c>
      <c r="K324" s="14">
        <f t="shared" si="23"/>
        <v>0</v>
      </c>
      <c r="L324" s="15">
        <f t="shared" si="24"/>
        <v>0</v>
      </c>
    </row>
    <row r="325" spans="1:12" s="20" customFormat="1" x14ac:dyDescent="0.25">
      <c r="A325" s="43" t="s">
        <v>608</v>
      </c>
      <c r="B325" s="44" t="s">
        <v>292</v>
      </c>
      <c r="C325" s="43" t="s">
        <v>323</v>
      </c>
      <c r="D325" s="21"/>
      <c r="E325" s="61">
        <v>120.7</v>
      </c>
      <c r="F325" s="45">
        <v>1</v>
      </c>
      <c r="G325" s="13"/>
      <c r="H325" s="13">
        <f t="shared" si="20"/>
        <v>0</v>
      </c>
      <c r="I325" s="14">
        <f t="shared" si="21"/>
        <v>120.7</v>
      </c>
      <c r="J325" s="14">
        <f t="shared" si="22"/>
        <v>0</v>
      </c>
      <c r="K325" s="14">
        <f t="shared" si="23"/>
        <v>0</v>
      </c>
      <c r="L325" s="15">
        <f t="shared" si="24"/>
        <v>0</v>
      </c>
    </row>
    <row r="326" spans="1:12" s="20" customFormat="1" x14ac:dyDescent="0.25">
      <c r="A326" s="39">
        <v>20</v>
      </c>
      <c r="B326" s="40" t="s">
        <v>293</v>
      </c>
      <c r="C326" s="39"/>
      <c r="D326" s="21"/>
      <c r="E326" s="62"/>
      <c r="F326" s="41"/>
      <c r="G326" s="42"/>
      <c r="H326" s="42"/>
      <c r="I326" s="42"/>
      <c r="J326" s="42"/>
      <c r="K326" s="42"/>
      <c r="L326" s="42"/>
    </row>
    <row r="327" spans="1:12" s="20" customFormat="1" x14ac:dyDescent="0.25">
      <c r="A327" s="43" t="s">
        <v>609</v>
      </c>
      <c r="B327" s="44" t="s">
        <v>294</v>
      </c>
      <c r="C327" s="43" t="s">
        <v>324</v>
      </c>
      <c r="D327" s="21"/>
      <c r="E327" s="61">
        <v>84.78</v>
      </c>
      <c r="F327" s="45">
        <v>3</v>
      </c>
      <c r="G327" s="13"/>
      <c r="H327" s="13">
        <f t="shared" si="20"/>
        <v>0</v>
      </c>
      <c r="I327" s="14">
        <f t="shared" si="21"/>
        <v>254.34</v>
      </c>
      <c r="J327" s="14">
        <f t="shared" si="22"/>
        <v>0</v>
      </c>
      <c r="K327" s="14">
        <f t="shared" si="23"/>
        <v>0</v>
      </c>
      <c r="L327" s="15">
        <f t="shared" si="24"/>
        <v>0</v>
      </c>
    </row>
    <row r="328" spans="1:12" s="20" customFormat="1" x14ac:dyDescent="0.25">
      <c r="A328" s="43" t="s">
        <v>610</v>
      </c>
      <c r="B328" s="44" t="s">
        <v>295</v>
      </c>
      <c r="C328" s="43" t="s">
        <v>324</v>
      </c>
      <c r="D328" s="21"/>
      <c r="E328" s="61">
        <v>9.1951111111111103</v>
      </c>
      <c r="F328" s="45">
        <v>90</v>
      </c>
      <c r="G328" s="13"/>
      <c r="H328" s="13">
        <f t="shared" si="20"/>
        <v>0</v>
      </c>
      <c r="I328" s="14">
        <f t="shared" si="21"/>
        <v>827.56</v>
      </c>
      <c r="J328" s="14">
        <f t="shared" si="22"/>
        <v>0</v>
      </c>
      <c r="K328" s="14">
        <f t="shared" si="23"/>
        <v>0</v>
      </c>
      <c r="L328" s="15">
        <f t="shared" si="24"/>
        <v>0</v>
      </c>
    </row>
    <row r="329" spans="1:12" s="20" customFormat="1" ht="39.6" x14ac:dyDescent="0.25">
      <c r="A329" s="43" t="s">
        <v>611</v>
      </c>
      <c r="B329" s="44" t="s">
        <v>296</v>
      </c>
      <c r="C329" s="43" t="s">
        <v>321</v>
      </c>
      <c r="D329" s="21"/>
      <c r="E329" s="61">
        <v>38.391923076923078</v>
      </c>
      <c r="F329" s="45">
        <v>26</v>
      </c>
      <c r="G329" s="13"/>
      <c r="H329" s="13">
        <f t="shared" si="20"/>
        <v>0</v>
      </c>
      <c r="I329" s="14">
        <f t="shared" si="21"/>
        <v>998.19</v>
      </c>
      <c r="J329" s="14">
        <f t="shared" si="22"/>
        <v>0</v>
      </c>
      <c r="K329" s="14">
        <f t="shared" si="23"/>
        <v>0</v>
      </c>
      <c r="L329" s="15">
        <f t="shared" si="24"/>
        <v>0</v>
      </c>
    </row>
    <row r="330" spans="1:12" s="20" customFormat="1" x14ac:dyDescent="0.25">
      <c r="A330" s="43" t="s">
        <v>612</v>
      </c>
      <c r="B330" s="44" t="s">
        <v>297</v>
      </c>
      <c r="C330" s="43" t="s">
        <v>321</v>
      </c>
      <c r="D330" s="21"/>
      <c r="E330" s="61">
        <v>17.141999999999999</v>
      </c>
      <c r="F330" s="45">
        <v>5</v>
      </c>
      <c r="G330" s="13"/>
      <c r="H330" s="13">
        <f t="shared" si="20"/>
        <v>0</v>
      </c>
      <c r="I330" s="14">
        <f t="shared" si="21"/>
        <v>85.71</v>
      </c>
      <c r="J330" s="14">
        <f t="shared" si="22"/>
        <v>0</v>
      </c>
      <c r="K330" s="14">
        <f t="shared" si="23"/>
        <v>0</v>
      </c>
      <c r="L330" s="15">
        <f t="shared" si="24"/>
        <v>0</v>
      </c>
    </row>
    <row r="331" spans="1:12" s="20" customFormat="1" x14ac:dyDescent="0.25">
      <c r="A331" s="43" t="s">
        <v>613</v>
      </c>
      <c r="B331" s="44" t="s">
        <v>298</v>
      </c>
      <c r="C331" s="43" t="s">
        <v>321</v>
      </c>
      <c r="D331" s="21"/>
      <c r="E331" s="61">
        <v>20.86</v>
      </c>
      <c r="F331" s="45">
        <v>1</v>
      </c>
      <c r="G331" s="13"/>
      <c r="H331" s="13">
        <f t="shared" si="20"/>
        <v>0</v>
      </c>
      <c r="I331" s="14">
        <f t="shared" si="21"/>
        <v>20.86</v>
      </c>
      <c r="J331" s="14">
        <f t="shared" si="22"/>
        <v>0</v>
      </c>
      <c r="K331" s="14">
        <f t="shared" si="23"/>
        <v>0</v>
      </c>
      <c r="L331" s="15">
        <f t="shared" si="24"/>
        <v>0</v>
      </c>
    </row>
    <row r="332" spans="1:12" s="20" customFormat="1" ht="26.4" x14ac:dyDescent="0.25">
      <c r="A332" s="43" t="s">
        <v>614</v>
      </c>
      <c r="B332" s="44" t="s">
        <v>299</v>
      </c>
      <c r="C332" s="43" t="s">
        <v>321</v>
      </c>
      <c r="D332" s="21"/>
      <c r="E332" s="61">
        <v>469.23</v>
      </c>
      <c r="F332" s="45">
        <v>1</v>
      </c>
      <c r="G332" s="13"/>
      <c r="H332" s="13">
        <f t="shared" si="20"/>
        <v>0</v>
      </c>
      <c r="I332" s="14">
        <f t="shared" si="21"/>
        <v>469.23</v>
      </c>
      <c r="J332" s="14">
        <f t="shared" si="22"/>
        <v>0</v>
      </c>
      <c r="K332" s="14">
        <f t="shared" si="23"/>
        <v>0</v>
      </c>
      <c r="L332" s="15">
        <f t="shared" si="24"/>
        <v>0</v>
      </c>
    </row>
    <row r="333" spans="1:12" s="20" customFormat="1" x14ac:dyDescent="0.25">
      <c r="A333" s="43" t="s">
        <v>615</v>
      </c>
      <c r="B333" s="44" t="s">
        <v>300</v>
      </c>
      <c r="C333" s="43" t="s">
        <v>321</v>
      </c>
      <c r="D333" s="21"/>
      <c r="E333" s="61">
        <v>82.453076923076921</v>
      </c>
      <c r="F333" s="45">
        <v>13</v>
      </c>
      <c r="G333" s="13"/>
      <c r="H333" s="13">
        <f t="shared" si="20"/>
        <v>0</v>
      </c>
      <c r="I333" s="14">
        <f t="shared" si="21"/>
        <v>1071.8899999999999</v>
      </c>
      <c r="J333" s="14">
        <f t="shared" si="22"/>
        <v>0</v>
      </c>
      <c r="K333" s="14">
        <f t="shared" si="23"/>
        <v>0</v>
      </c>
      <c r="L333" s="15">
        <f t="shared" si="24"/>
        <v>0</v>
      </c>
    </row>
    <row r="334" spans="1:12" s="20" customFormat="1" ht="26.4" x14ac:dyDescent="0.25">
      <c r="A334" s="43" t="s">
        <v>616</v>
      </c>
      <c r="B334" s="44" t="s">
        <v>301</v>
      </c>
      <c r="C334" s="43" t="s">
        <v>324</v>
      </c>
      <c r="D334" s="21"/>
      <c r="E334" s="61">
        <v>49.985500000000002</v>
      </c>
      <c r="F334" s="45">
        <v>20</v>
      </c>
      <c r="G334" s="13"/>
      <c r="H334" s="13">
        <f t="shared" si="20"/>
        <v>0</v>
      </c>
      <c r="I334" s="14">
        <f t="shared" si="21"/>
        <v>999.71</v>
      </c>
      <c r="J334" s="14">
        <f t="shared" si="22"/>
        <v>0</v>
      </c>
      <c r="K334" s="14">
        <f t="shared" si="23"/>
        <v>0</v>
      </c>
      <c r="L334" s="15">
        <f t="shared" si="24"/>
        <v>0</v>
      </c>
    </row>
    <row r="335" spans="1:12" s="20" customFormat="1" ht="26.4" x14ac:dyDescent="0.25">
      <c r="A335" s="43" t="s">
        <v>617</v>
      </c>
      <c r="B335" s="44" t="s">
        <v>302</v>
      </c>
      <c r="C335" s="43" t="s">
        <v>324</v>
      </c>
      <c r="D335" s="21"/>
      <c r="E335" s="61">
        <v>74.796700000000001</v>
      </c>
      <c r="F335" s="45">
        <v>500</v>
      </c>
      <c r="G335" s="13"/>
      <c r="H335" s="13">
        <f t="shared" si="20"/>
        <v>0</v>
      </c>
      <c r="I335" s="14">
        <f t="shared" si="21"/>
        <v>37398.35</v>
      </c>
      <c r="J335" s="14">
        <f t="shared" si="22"/>
        <v>0</v>
      </c>
      <c r="K335" s="14">
        <f t="shared" si="23"/>
        <v>0</v>
      </c>
      <c r="L335" s="15">
        <f t="shared" si="24"/>
        <v>0</v>
      </c>
    </row>
    <row r="336" spans="1:12" s="20" customFormat="1" ht="26.4" x14ac:dyDescent="0.25">
      <c r="A336" s="43" t="s">
        <v>618</v>
      </c>
      <c r="B336" s="44" t="s">
        <v>303</v>
      </c>
      <c r="C336" s="43" t="s">
        <v>324</v>
      </c>
      <c r="D336" s="21"/>
      <c r="E336" s="61">
        <v>95.694710526315788</v>
      </c>
      <c r="F336" s="45">
        <v>380</v>
      </c>
      <c r="G336" s="13"/>
      <c r="H336" s="13">
        <f t="shared" si="20"/>
        <v>0</v>
      </c>
      <c r="I336" s="14">
        <f t="shared" si="21"/>
        <v>36363.99</v>
      </c>
      <c r="J336" s="14">
        <f t="shared" si="22"/>
        <v>0</v>
      </c>
      <c r="K336" s="14">
        <f t="shared" si="23"/>
        <v>0</v>
      </c>
      <c r="L336" s="15">
        <f t="shared" si="24"/>
        <v>0</v>
      </c>
    </row>
    <row r="337" spans="1:12" s="20" customFormat="1" ht="39.6" x14ac:dyDescent="0.25">
      <c r="A337" s="43" t="s">
        <v>619</v>
      </c>
      <c r="B337" s="44" t="s">
        <v>304</v>
      </c>
      <c r="C337" s="43" t="s">
        <v>321</v>
      </c>
      <c r="D337" s="21"/>
      <c r="E337" s="61">
        <v>248.56</v>
      </c>
      <c r="F337" s="45">
        <v>4</v>
      </c>
      <c r="G337" s="13"/>
      <c r="H337" s="13">
        <f t="shared" si="20"/>
        <v>0</v>
      </c>
      <c r="I337" s="14">
        <f t="shared" si="21"/>
        <v>994.24</v>
      </c>
      <c r="J337" s="14">
        <f t="shared" si="22"/>
        <v>0</v>
      </c>
      <c r="K337" s="14">
        <f t="shared" si="23"/>
        <v>0</v>
      </c>
      <c r="L337" s="15">
        <f t="shared" si="24"/>
        <v>0</v>
      </c>
    </row>
    <row r="338" spans="1:12" s="20" customFormat="1" ht="26.4" x14ac:dyDescent="0.25">
      <c r="A338" s="43" t="s">
        <v>620</v>
      </c>
      <c r="B338" s="44" t="s">
        <v>305</v>
      </c>
      <c r="C338" s="43" t="s">
        <v>321</v>
      </c>
      <c r="D338" s="21"/>
      <c r="E338" s="61">
        <v>20.994705882352942</v>
      </c>
      <c r="F338" s="45">
        <v>17</v>
      </c>
      <c r="G338" s="13"/>
      <c r="H338" s="13">
        <f t="shared" si="20"/>
        <v>0</v>
      </c>
      <c r="I338" s="14">
        <f t="shared" si="21"/>
        <v>356.91</v>
      </c>
      <c r="J338" s="14">
        <f t="shared" si="22"/>
        <v>0</v>
      </c>
      <c r="K338" s="14">
        <f t="shared" si="23"/>
        <v>0</v>
      </c>
      <c r="L338" s="15">
        <f t="shared" si="24"/>
        <v>0</v>
      </c>
    </row>
    <row r="339" spans="1:12" s="20" customFormat="1" x14ac:dyDescent="0.25">
      <c r="A339" s="39">
        <v>21</v>
      </c>
      <c r="B339" s="40" t="s">
        <v>306</v>
      </c>
      <c r="C339" s="39"/>
      <c r="D339" s="21"/>
      <c r="E339" s="62"/>
      <c r="F339" s="41"/>
      <c r="G339" s="42"/>
      <c r="H339" s="42"/>
      <c r="I339" s="42"/>
      <c r="J339" s="42"/>
      <c r="K339" s="42"/>
      <c r="L339" s="42"/>
    </row>
    <row r="340" spans="1:12" s="20" customFormat="1" x14ac:dyDescent="0.25">
      <c r="A340" s="43" t="s">
        <v>621</v>
      </c>
      <c r="B340" s="44" t="s">
        <v>307</v>
      </c>
      <c r="C340" s="43" t="s">
        <v>321</v>
      </c>
      <c r="D340" s="21"/>
      <c r="E340" s="61">
        <v>2583.37</v>
      </c>
      <c r="F340" s="45">
        <v>1</v>
      </c>
      <c r="G340" s="13"/>
      <c r="H340" s="13">
        <f t="shared" ref="H340:H356" si="25">G340</f>
        <v>0</v>
      </c>
      <c r="I340" s="14">
        <f t="shared" ref="I340:I356" si="26">E340*F340</f>
        <v>2583.37</v>
      </c>
      <c r="J340" s="14">
        <f t="shared" ref="J340:J356" si="27">ROUND(G340*E340,2)</f>
        <v>0</v>
      </c>
      <c r="K340" s="14">
        <f t="shared" ref="K340:K356" si="28">ROUND(H340*E340,2)</f>
        <v>0</v>
      </c>
      <c r="L340" s="15">
        <f t="shared" ref="L340:L356" si="29">K340/I340</f>
        <v>0</v>
      </c>
    </row>
    <row r="341" spans="1:12" s="20" customFormat="1" ht="26.4" x14ac:dyDescent="0.25">
      <c r="A341" s="43" t="s">
        <v>622</v>
      </c>
      <c r="B341" s="44" t="s">
        <v>308</v>
      </c>
      <c r="C341" s="43" t="s">
        <v>0</v>
      </c>
      <c r="D341" s="21"/>
      <c r="E341" s="61">
        <v>191.68021734755484</v>
      </c>
      <c r="F341" s="45">
        <v>49.69</v>
      </c>
      <c r="G341" s="13"/>
      <c r="H341" s="13">
        <f t="shared" si="25"/>
        <v>0</v>
      </c>
      <c r="I341" s="14">
        <f t="shared" si="26"/>
        <v>9524.59</v>
      </c>
      <c r="J341" s="14">
        <f t="shared" si="27"/>
        <v>0</v>
      </c>
      <c r="K341" s="14">
        <f t="shared" si="28"/>
        <v>0</v>
      </c>
      <c r="L341" s="15">
        <f t="shared" si="29"/>
        <v>0</v>
      </c>
    </row>
    <row r="342" spans="1:12" s="20" customFormat="1" ht="26.4" x14ac:dyDescent="0.25">
      <c r="A342" s="43" t="s">
        <v>623</v>
      </c>
      <c r="B342" s="44" t="s">
        <v>308</v>
      </c>
      <c r="C342" s="43" t="s">
        <v>0</v>
      </c>
      <c r="D342" s="21"/>
      <c r="E342" s="61">
        <v>191.68021734755484</v>
      </c>
      <c r="F342" s="45">
        <v>23.97</v>
      </c>
      <c r="G342" s="13"/>
      <c r="H342" s="13">
        <f t="shared" si="25"/>
        <v>0</v>
      </c>
      <c r="I342" s="14">
        <f t="shared" si="26"/>
        <v>4594.5748098208896</v>
      </c>
      <c r="J342" s="14">
        <f t="shared" si="27"/>
        <v>0</v>
      </c>
      <c r="K342" s="14">
        <f t="shared" si="28"/>
        <v>0</v>
      </c>
      <c r="L342" s="15">
        <f t="shared" si="29"/>
        <v>0</v>
      </c>
    </row>
    <row r="343" spans="1:12" s="20" customFormat="1" x14ac:dyDescent="0.25">
      <c r="A343" s="43" t="s">
        <v>624</v>
      </c>
      <c r="B343" s="44" t="s">
        <v>309</v>
      </c>
      <c r="C343" s="43" t="s">
        <v>0</v>
      </c>
      <c r="D343" s="21"/>
      <c r="E343" s="61">
        <v>111.17740199846273</v>
      </c>
      <c r="F343" s="45">
        <v>65.05</v>
      </c>
      <c r="G343" s="13"/>
      <c r="H343" s="13">
        <f t="shared" si="25"/>
        <v>0</v>
      </c>
      <c r="I343" s="14">
        <f t="shared" si="26"/>
        <v>7232.09</v>
      </c>
      <c r="J343" s="14">
        <f t="shared" si="27"/>
        <v>0</v>
      </c>
      <c r="K343" s="14">
        <f t="shared" si="28"/>
        <v>0</v>
      </c>
      <c r="L343" s="15">
        <f t="shared" si="29"/>
        <v>0</v>
      </c>
    </row>
    <row r="344" spans="1:12" s="20" customFormat="1" ht="26.4" x14ac:dyDescent="0.25">
      <c r="A344" s="43" t="s">
        <v>625</v>
      </c>
      <c r="B344" s="44" t="s">
        <v>310</v>
      </c>
      <c r="C344" s="43" t="s">
        <v>324</v>
      </c>
      <c r="D344" s="21"/>
      <c r="E344" s="61">
        <v>128.23500000000001</v>
      </c>
      <c r="F344" s="45">
        <v>4.3899999999999997</v>
      </c>
      <c r="G344" s="13"/>
      <c r="H344" s="13">
        <f t="shared" si="25"/>
        <v>0</v>
      </c>
      <c r="I344" s="14">
        <f t="shared" si="26"/>
        <v>562.95164999999997</v>
      </c>
      <c r="J344" s="14">
        <f t="shared" si="27"/>
        <v>0</v>
      </c>
      <c r="K344" s="14">
        <f t="shared" si="28"/>
        <v>0</v>
      </c>
      <c r="L344" s="15">
        <f t="shared" si="29"/>
        <v>0</v>
      </c>
    </row>
    <row r="345" spans="1:12" s="20" customFormat="1" ht="26.4" x14ac:dyDescent="0.25">
      <c r="A345" s="43" t="s">
        <v>626</v>
      </c>
      <c r="B345" s="44" t="s">
        <v>310</v>
      </c>
      <c r="C345" s="43" t="s">
        <v>324</v>
      </c>
      <c r="D345" s="21"/>
      <c r="E345" s="61">
        <v>128.23500000000001</v>
      </c>
      <c r="F345" s="45">
        <v>4.5199999999999996</v>
      </c>
      <c r="G345" s="13"/>
      <c r="H345" s="13">
        <f t="shared" si="25"/>
        <v>0</v>
      </c>
      <c r="I345" s="14">
        <f t="shared" si="26"/>
        <v>579.62220000000002</v>
      </c>
      <c r="J345" s="14">
        <f t="shared" si="27"/>
        <v>0</v>
      </c>
      <c r="K345" s="14">
        <f t="shared" si="28"/>
        <v>0</v>
      </c>
      <c r="L345" s="15">
        <f t="shared" si="29"/>
        <v>0</v>
      </c>
    </row>
    <row r="346" spans="1:12" s="20" customFormat="1" x14ac:dyDescent="0.25">
      <c r="A346" s="43" t="s">
        <v>627</v>
      </c>
      <c r="B346" s="44" t="s">
        <v>311</v>
      </c>
      <c r="C346" s="43" t="s">
        <v>321</v>
      </c>
      <c r="D346" s="21"/>
      <c r="E346" s="61">
        <v>11.315</v>
      </c>
      <c r="F346" s="45">
        <v>2</v>
      </c>
      <c r="G346" s="13"/>
      <c r="H346" s="13">
        <f t="shared" si="25"/>
        <v>0</v>
      </c>
      <c r="I346" s="14">
        <f t="shared" si="26"/>
        <v>22.63</v>
      </c>
      <c r="J346" s="14">
        <f t="shared" si="27"/>
        <v>0</v>
      </c>
      <c r="K346" s="14">
        <f t="shared" si="28"/>
        <v>0</v>
      </c>
      <c r="L346" s="15">
        <f t="shared" si="29"/>
        <v>0</v>
      </c>
    </row>
    <row r="347" spans="1:12" s="20" customFormat="1" x14ac:dyDescent="0.25">
      <c r="A347" s="43" t="s">
        <v>628</v>
      </c>
      <c r="B347" s="44" t="s">
        <v>312</v>
      </c>
      <c r="C347" s="43" t="s">
        <v>321</v>
      </c>
      <c r="D347" s="21"/>
      <c r="E347" s="61">
        <v>35.67</v>
      </c>
      <c r="F347" s="45">
        <v>1</v>
      </c>
      <c r="G347" s="13"/>
      <c r="H347" s="13">
        <f t="shared" si="25"/>
        <v>0</v>
      </c>
      <c r="I347" s="14">
        <f t="shared" si="26"/>
        <v>35.67</v>
      </c>
      <c r="J347" s="14">
        <f t="shared" si="27"/>
        <v>0</v>
      </c>
      <c r="K347" s="14">
        <f t="shared" si="28"/>
        <v>0</v>
      </c>
      <c r="L347" s="15">
        <f t="shared" si="29"/>
        <v>0</v>
      </c>
    </row>
    <row r="348" spans="1:12" s="20" customFormat="1" x14ac:dyDescent="0.25">
      <c r="A348" s="43" t="s">
        <v>629</v>
      </c>
      <c r="B348" s="44" t="s">
        <v>313</v>
      </c>
      <c r="C348" s="43" t="s">
        <v>323</v>
      </c>
      <c r="D348" s="21"/>
      <c r="E348" s="61">
        <v>94.42</v>
      </c>
      <c r="F348" s="45">
        <v>1</v>
      </c>
      <c r="G348" s="13"/>
      <c r="H348" s="13">
        <f t="shared" si="25"/>
        <v>0</v>
      </c>
      <c r="I348" s="14">
        <f t="shared" si="26"/>
        <v>94.42</v>
      </c>
      <c r="J348" s="14">
        <f t="shared" si="27"/>
        <v>0</v>
      </c>
      <c r="K348" s="14">
        <f t="shared" si="28"/>
        <v>0</v>
      </c>
      <c r="L348" s="15">
        <f t="shared" si="29"/>
        <v>0</v>
      </c>
    </row>
    <row r="349" spans="1:12" s="20" customFormat="1" ht="26.4" x14ac:dyDescent="0.25">
      <c r="A349" s="43" t="s">
        <v>630</v>
      </c>
      <c r="B349" s="44" t="s">
        <v>314</v>
      </c>
      <c r="C349" s="43" t="s">
        <v>323</v>
      </c>
      <c r="D349" s="21"/>
      <c r="E349" s="61">
        <v>52.44</v>
      </c>
      <c r="F349" s="45">
        <v>1</v>
      </c>
      <c r="G349" s="13"/>
      <c r="H349" s="13">
        <f t="shared" si="25"/>
        <v>0</v>
      </c>
      <c r="I349" s="14">
        <f t="shared" si="26"/>
        <v>52.44</v>
      </c>
      <c r="J349" s="14">
        <f t="shared" si="27"/>
        <v>0</v>
      </c>
      <c r="K349" s="14">
        <f t="shared" si="28"/>
        <v>0</v>
      </c>
      <c r="L349" s="15">
        <f t="shared" si="29"/>
        <v>0</v>
      </c>
    </row>
    <row r="350" spans="1:12" s="20" customFormat="1" x14ac:dyDescent="0.25">
      <c r="A350" s="43" t="s">
        <v>631</v>
      </c>
      <c r="B350" s="44" t="s">
        <v>315</v>
      </c>
      <c r="C350" s="43" t="s">
        <v>321</v>
      </c>
      <c r="D350" s="21"/>
      <c r="E350" s="61">
        <v>111.84399999999999</v>
      </c>
      <c r="F350" s="45">
        <v>2</v>
      </c>
      <c r="G350" s="13"/>
      <c r="H350" s="13">
        <f t="shared" si="25"/>
        <v>0</v>
      </c>
      <c r="I350" s="14">
        <f t="shared" si="26"/>
        <v>223.68799999999999</v>
      </c>
      <c r="J350" s="14">
        <f t="shared" si="27"/>
        <v>0</v>
      </c>
      <c r="K350" s="14">
        <f t="shared" si="28"/>
        <v>0</v>
      </c>
      <c r="L350" s="15">
        <f t="shared" si="29"/>
        <v>0</v>
      </c>
    </row>
    <row r="351" spans="1:12" s="20" customFormat="1" ht="26.4" x14ac:dyDescent="0.25">
      <c r="A351" s="43" t="s">
        <v>632</v>
      </c>
      <c r="B351" s="44" t="s">
        <v>316</v>
      </c>
      <c r="C351" s="43" t="s">
        <v>324</v>
      </c>
      <c r="D351" s="21"/>
      <c r="E351" s="61">
        <v>87.892537313432825</v>
      </c>
      <c r="F351" s="45">
        <v>13.4</v>
      </c>
      <c r="G351" s="13"/>
      <c r="H351" s="13">
        <f t="shared" si="25"/>
        <v>0</v>
      </c>
      <c r="I351" s="14">
        <f t="shared" si="26"/>
        <v>1177.76</v>
      </c>
      <c r="J351" s="14">
        <f t="shared" si="27"/>
        <v>0</v>
      </c>
      <c r="K351" s="14">
        <f t="shared" si="28"/>
        <v>0</v>
      </c>
      <c r="L351" s="15">
        <f t="shared" si="29"/>
        <v>0</v>
      </c>
    </row>
    <row r="352" spans="1:12" s="20" customFormat="1" ht="26.4" x14ac:dyDescent="0.25">
      <c r="A352" s="43" t="s">
        <v>633</v>
      </c>
      <c r="B352" s="44" t="s">
        <v>317</v>
      </c>
      <c r="C352" s="43" t="s">
        <v>324</v>
      </c>
      <c r="D352" s="21"/>
      <c r="E352" s="61">
        <v>526.57000000000005</v>
      </c>
      <c r="F352" s="45">
        <v>7.97</v>
      </c>
      <c r="G352" s="13"/>
      <c r="H352" s="13">
        <f t="shared" si="25"/>
        <v>0</v>
      </c>
      <c r="I352" s="14">
        <f t="shared" si="26"/>
        <v>4196.7629000000006</v>
      </c>
      <c r="J352" s="14">
        <f t="shared" si="27"/>
        <v>0</v>
      </c>
      <c r="K352" s="14">
        <f t="shared" si="28"/>
        <v>0</v>
      </c>
      <c r="L352" s="15">
        <f t="shared" si="29"/>
        <v>0</v>
      </c>
    </row>
    <row r="353" spans="1:17" s="20" customFormat="1" x14ac:dyDescent="0.25">
      <c r="A353" s="43" t="s">
        <v>634</v>
      </c>
      <c r="B353" s="44" t="s">
        <v>318</v>
      </c>
      <c r="C353" s="43" t="s">
        <v>329</v>
      </c>
      <c r="D353" s="21"/>
      <c r="E353" s="61">
        <v>25.113953125000002</v>
      </c>
      <c r="F353" s="45">
        <v>2560</v>
      </c>
      <c r="G353" s="13"/>
      <c r="H353" s="13">
        <f t="shared" si="25"/>
        <v>0</v>
      </c>
      <c r="I353" s="14">
        <f t="shared" si="26"/>
        <v>64291.72</v>
      </c>
      <c r="J353" s="14">
        <f t="shared" si="27"/>
        <v>0</v>
      </c>
      <c r="K353" s="14">
        <f t="shared" si="28"/>
        <v>0</v>
      </c>
      <c r="L353" s="15">
        <f t="shared" si="29"/>
        <v>0</v>
      </c>
    </row>
    <row r="354" spans="1:17" s="20" customFormat="1" ht="26.4" x14ac:dyDescent="0.25">
      <c r="A354" s="43" t="s">
        <v>635</v>
      </c>
      <c r="B354" s="44" t="s">
        <v>319</v>
      </c>
      <c r="C354" s="43" t="s">
        <v>321</v>
      </c>
      <c r="D354" s="21"/>
      <c r="E354" s="61">
        <v>45.624000000000002</v>
      </c>
      <c r="F354" s="45">
        <v>5</v>
      </c>
      <c r="G354" s="13"/>
      <c r="H354" s="13">
        <f t="shared" si="25"/>
        <v>0</v>
      </c>
      <c r="I354" s="14">
        <f t="shared" si="26"/>
        <v>228.12</v>
      </c>
      <c r="J354" s="14">
        <f t="shared" si="27"/>
        <v>0</v>
      </c>
      <c r="K354" s="14">
        <f t="shared" si="28"/>
        <v>0</v>
      </c>
      <c r="L354" s="15">
        <f t="shared" si="29"/>
        <v>0</v>
      </c>
    </row>
    <row r="355" spans="1:17" s="20" customFormat="1" x14ac:dyDescent="0.25">
      <c r="A355" s="39">
        <v>22</v>
      </c>
      <c r="B355" s="40" t="s">
        <v>38</v>
      </c>
      <c r="C355" s="39"/>
      <c r="D355" s="21"/>
      <c r="E355" s="62"/>
      <c r="F355" s="41"/>
      <c r="G355" s="42"/>
      <c r="H355" s="42"/>
      <c r="I355" s="42"/>
      <c r="J355" s="42"/>
      <c r="K355" s="42"/>
      <c r="L355" s="42"/>
    </row>
    <row r="356" spans="1:17" s="20" customFormat="1" x14ac:dyDescent="0.25">
      <c r="A356" s="43" t="s">
        <v>636</v>
      </c>
      <c r="B356" s="44" t="s">
        <v>320</v>
      </c>
      <c r="C356" s="43" t="s">
        <v>0</v>
      </c>
      <c r="D356" s="21"/>
      <c r="E356" s="61">
        <v>2.4108439500957157</v>
      </c>
      <c r="F356" s="45">
        <v>1211.92</v>
      </c>
      <c r="G356" s="45"/>
      <c r="H356" s="13">
        <f t="shared" si="25"/>
        <v>0</v>
      </c>
      <c r="I356" s="14">
        <f t="shared" si="26"/>
        <v>2921.75</v>
      </c>
      <c r="J356" s="14">
        <f t="shared" si="27"/>
        <v>0</v>
      </c>
      <c r="K356" s="14">
        <f t="shared" si="28"/>
        <v>0</v>
      </c>
      <c r="L356" s="15">
        <f t="shared" si="29"/>
        <v>0</v>
      </c>
    </row>
    <row r="357" spans="1:17" s="11" customFormat="1" x14ac:dyDescent="0.3">
      <c r="A357" s="169"/>
      <c r="B357" s="170"/>
      <c r="C357" s="170"/>
      <c r="D357" s="170"/>
      <c r="E357" s="170"/>
      <c r="F357" s="170"/>
      <c r="G357" s="170"/>
      <c r="H357" s="170"/>
      <c r="I357" s="170"/>
      <c r="J357" s="170"/>
      <c r="K357" s="170"/>
      <c r="L357" s="171"/>
      <c r="M357" s="10"/>
      <c r="N357" s="10"/>
      <c r="O357" s="10"/>
      <c r="P357" s="10"/>
      <c r="Q357" s="10"/>
    </row>
    <row r="358" spans="1:17" s="11" customFormat="1" ht="16.5" customHeight="1" x14ac:dyDescent="0.3">
      <c r="A358" s="172" t="s">
        <v>40</v>
      </c>
      <c r="B358" s="173"/>
      <c r="C358" s="173"/>
      <c r="D358" s="173"/>
      <c r="E358" s="173"/>
      <c r="F358" s="173"/>
      <c r="G358" s="173"/>
      <c r="H358" s="173"/>
      <c r="I358" s="174"/>
      <c r="J358" s="66">
        <f>SUM(J19:J356)</f>
        <v>43377.24</v>
      </c>
      <c r="K358" s="32">
        <f>SUM(K19:K356)</f>
        <v>43377.24</v>
      </c>
      <c r="L358" s="33">
        <f>K358/F13</f>
        <v>3.1167881588428661E-2</v>
      </c>
      <c r="M358" s="10"/>
      <c r="N358" s="10"/>
      <c r="O358" s="10"/>
      <c r="P358" s="10"/>
      <c r="Q358" s="10"/>
    </row>
    <row r="359" spans="1:17" x14ac:dyDescent="0.25">
      <c r="A359" s="168"/>
      <c r="B359" s="168"/>
      <c r="C359" s="168"/>
      <c r="D359" s="168"/>
      <c r="E359" s="168"/>
      <c r="F359" s="168"/>
      <c r="G359" s="168"/>
      <c r="H359" s="168"/>
      <c r="I359" s="168"/>
      <c r="J359" s="168"/>
      <c r="K359" s="168"/>
      <c r="L359" s="168"/>
    </row>
    <row r="360" spans="1:17" x14ac:dyDescent="0.25">
      <c r="I360" s="36"/>
    </row>
  </sheetData>
  <mergeCells count="35"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0" orientation="portrait" r:id="rId1"/>
  <headerFooter>
    <oddFooter>&amp;L&amp;10RESPONSÁVEL TÉCNICO: LÚCIO LAURO BARBOSA -   ENG.CIVIL CREA Nº 160.594.868-3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zoomScale="85" zoomScaleNormal="85" workbookViewId="0">
      <selection activeCell="I4" sqref="I4"/>
    </sheetView>
  </sheetViews>
  <sheetFormatPr defaultColWidth="9" defaultRowHeight="14.4" x14ac:dyDescent="0.3"/>
  <cols>
    <col min="1" max="3" width="9" style="25"/>
    <col min="4" max="4" width="10.3984375" style="25" customWidth="1"/>
    <col min="5" max="5" width="1.8984375" style="25" customWidth="1"/>
    <col min="6" max="9" width="9" style="25"/>
    <col min="10" max="10" width="1.8984375" style="25" customWidth="1"/>
    <col min="11" max="16384" width="9" style="25"/>
  </cols>
  <sheetData>
    <row r="1" spans="1:10" x14ac:dyDescent="0.3">
      <c r="A1" s="193"/>
      <c r="B1" s="193"/>
      <c r="C1" s="193"/>
      <c r="D1" s="193"/>
      <c r="E1" s="193"/>
      <c r="F1" s="193"/>
      <c r="G1" s="193"/>
      <c r="H1" s="193"/>
      <c r="I1" s="193"/>
      <c r="J1" s="193"/>
    </row>
    <row r="2" spans="1:10" x14ac:dyDescent="0.3">
      <c r="A2" s="193" t="s">
        <v>640</v>
      </c>
      <c r="B2" s="193"/>
      <c r="C2" s="193"/>
      <c r="D2" s="193"/>
      <c r="E2" s="26"/>
      <c r="F2" s="193" t="s">
        <v>660</v>
      </c>
      <c r="G2" s="193"/>
      <c r="H2" s="193"/>
      <c r="I2" s="193"/>
      <c r="J2" s="26"/>
    </row>
    <row r="3" spans="1:10" x14ac:dyDescent="0.3">
      <c r="A3" s="27"/>
      <c r="B3" s="27">
        <v>2</v>
      </c>
      <c r="C3" s="27">
        <v>1.5</v>
      </c>
      <c r="D3" s="27">
        <f>B3*C3</f>
        <v>3</v>
      </c>
      <c r="E3" s="26"/>
      <c r="F3" s="196" t="s">
        <v>649</v>
      </c>
      <c r="G3" s="196"/>
      <c r="H3" s="196"/>
      <c r="I3" s="196"/>
      <c r="J3" s="26"/>
    </row>
    <row r="4" spans="1:10" x14ac:dyDescent="0.3">
      <c r="A4" s="25">
        <v>0</v>
      </c>
      <c r="D4" s="25">
        <f>A4+B4</f>
        <v>0</v>
      </c>
      <c r="E4" s="28"/>
      <c r="I4" s="29">
        <v>210.82</v>
      </c>
      <c r="J4" s="28"/>
    </row>
    <row r="5" spans="1:10" x14ac:dyDescent="0.3">
      <c r="A5" s="194" t="s">
        <v>642</v>
      </c>
      <c r="B5" s="195"/>
      <c r="C5" s="195"/>
      <c r="D5" s="25">
        <f>SUM(D2:D4)</f>
        <v>3</v>
      </c>
      <c r="E5" s="28"/>
      <c r="F5" s="194" t="s">
        <v>642</v>
      </c>
      <c r="G5" s="195"/>
      <c r="H5" s="195"/>
      <c r="I5" s="29">
        <f>SUM(I2:I4)</f>
        <v>210.82</v>
      </c>
      <c r="J5" s="28"/>
    </row>
    <row r="6" spans="1:10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x14ac:dyDescent="0.3">
      <c r="A7" s="193" t="s">
        <v>641</v>
      </c>
      <c r="B7" s="193"/>
      <c r="C7" s="193"/>
      <c r="D7" s="193"/>
      <c r="E7" s="28"/>
      <c r="F7" s="193" t="s">
        <v>657</v>
      </c>
      <c r="G7" s="193"/>
      <c r="H7" s="193"/>
      <c r="I7" s="193"/>
      <c r="J7" s="28"/>
    </row>
    <row r="8" spans="1:10" x14ac:dyDescent="0.3">
      <c r="A8" s="27"/>
      <c r="B8" s="27">
        <v>1</v>
      </c>
      <c r="C8" s="27">
        <v>1</v>
      </c>
      <c r="D8" s="27">
        <f>B8*C8</f>
        <v>1</v>
      </c>
      <c r="E8" s="28"/>
      <c r="F8" s="69">
        <v>1.2</v>
      </c>
      <c r="G8" s="69">
        <v>20</v>
      </c>
      <c r="H8" s="69">
        <v>1</v>
      </c>
      <c r="I8" s="70">
        <f>F8*G8*H8</f>
        <v>24</v>
      </c>
      <c r="J8" s="28"/>
    </row>
    <row r="9" spans="1:10" x14ac:dyDescent="0.3">
      <c r="A9" s="25">
        <v>0</v>
      </c>
      <c r="D9" s="25">
        <f>A9+B9</f>
        <v>0</v>
      </c>
      <c r="E9" s="28"/>
      <c r="F9" s="69">
        <v>2.8</v>
      </c>
      <c r="G9" s="69">
        <v>1</v>
      </c>
      <c r="H9" s="69">
        <v>1</v>
      </c>
      <c r="I9" s="70">
        <f t="shared" ref="I9:I27" si="0">F9*G9*H9</f>
        <v>2.8</v>
      </c>
      <c r="J9" s="28"/>
    </row>
    <row r="10" spans="1:10" x14ac:dyDescent="0.3">
      <c r="A10" s="194" t="s">
        <v>643</v>
      </c>
      <c r="B10" s="195"/>
      <c r="C10" s="195"/>
      <c r="D10" s="25">
        <f>SUM(D7:D9)</f>
        <v>1</v>
      </c>
      <c r="E10" s="28"/>
      <c r="F10" s="69">
        <v>2.9</v>
      </c>
      <c r="G10" s="69">
        <v>4</v>
      </c>
      <c r="H10" s="69">
        <v>1</v>
      </c>
      <c r="I10" s="70">
        <f t="shared" si="0"/>
        <v>11.6</v>
      </c>
      <c r="J10" s="28"/>
    </row>
    <row r="11" spans="1:10" x14ac:dyDescent="0.3">
      <c r="A11" s="28"/>
      <c r="B11" s="28"/>
      <c r="C11" s="28"/>
      <c r="D11" s="28"/>
      <c r="E11" s="28"/>
      <c r="F11" s="69">
        <v>5</v>
      </c>
      <c r="G11" s="69">
        <v>5.4</v>
      </c>
      <c r="H11" s="69">
        <v>1</v>
      </c>
      <c r="I11" s="70">
        <f t="shared" si="0"/>
        <v>27</v>
      </c>
      <c r="J11" s="28"/>
    </row>
    <row r="12" spans="1:10" x14ac:dyDescent="0.3">
      <c r="A12" s="193" t="s">
        <v>644</v>
      </c>
      <c r="B12" s="193"/>
      <c r="C12" s="193"/>
      <c r="D12" s="193"/>
      <c r="E12" s="28"/>
      <c r="F12" s="194" t="s">
        <v>642</v>
      </c>
      <c r="G12" s="194"/>
      <c r="H12" s="194"/>
      <c r="I12" s="29">
        <f>SUM(I8:I11)</f>
        <v>65.400000000000006</v>
      </c>
      <c r="J12" s="28"/>
    </row>
    <row r="13" spans="1:10" ht="45.75" customHeight="1" x14ac:dyDescent="0.3">
      <c r="A13" s="196" t="s">
        <v>645</v>
      </c>
      <c r="B13" s="196"/>
      <c r="C13" s="196"/>
      <c r="D13" s="196"/>
      <c r="E13" s="28"/>
      <c r="J13" s="28"/>
    </row>
    <row r="14" spans="1:10" x14ac:dyDescent="0.3">
      <c r="D14" s="29">
        <v>5.6</v>
      </c>
      <c r="E14" s="28"/>
      <c r="F14" s="28"/>
      <c r="G14" s="28"/>
      <c r="H14" s="28"/>
      <c r="I14" s="28"/>
      <c r="J14" s="28"/>
    </row>
    <row r="15" spans="1:10" x14ac:dyDescent="0.3">
      <c r="A15" s="194" t="s">
        <v>642</v>
      </c>
      <c r="B15" s="195"/>
      <c r="C15" s="195"/>
      <c r="D15" s="29">
        <f>SUM(D12:D14)</f>
        <v>5.6</v>
      </c>
      <c r="E15" s="28"/>
      <c r="F15" s="193" t="s">
        <v>658</v>
      </c>
      <c r="G15" s="193"/>
      <c r="H15" s="193"/>
      <c r="I15" s="193"/>
      <c r="J15" s="28"/>
    </row>
    <row r="16" spans="1:10" x14ac:dyDescent="0.3">
      <c r="A16" s="28"/>
      <c r="B16" s="28"/>
      <c r="C16" s="28"/>
      <c r="D16" s="28"/>
      <c r="E16" s="28"/>
      <c r="F16" s="69">
        <v>1.2</v>
      </c>
      <c r="G16" s="69">
        <v>20</v>
      </c>
      <c r="H16" s="69">
        <v>1</v>
      </c>
      <c r="I16" s="70">
        <f>F16*G16*H16</f>
        <v>24</v>
      </c>
      <c r="J16" s="28"/>
    </row>
    <row r="17" spans="1:10" x14ac:dyDescent="0.3">
      <c r="A17" s="193" t="s">
        <v>646</v>
      </c>
      <c r="B17" s="193"/>
      <c r="C17" s="193"/>
      <c r="D17" s="193"/>
      <c r="E17" s="28"/>
      <c r="F17" s="69">
        <v>2.8</v>
      </c>
      <c r="G17" s="69">
        <v>1</v>
      </c>
      <c r="H17" s="69">
        <v>1</v>
      </c>
      <c r="I17" s="70">
        <f>F17*G17*H17</f>
        <v>2.8</v>
      </c>
      <c r="J17" s="28"/>
    </row>
    <row r="18" spans="1:10" ht="58.5" customHeight="1" x14ac:dyDescent="0.3">
      <c r="A18" s="196" t="s">
        <v>647</v>
      </c>
      <c r="B18" s="196"/>
      <c r="C18" s="196"/>
      <c r="D18" s="196"/>
      <c r="E18" s="28"/>
      <c r="F18" s="69">
        <v>2.9</v>
      </c>
      <c r="G18" s="69">
        <v>4</v>
      </c>
      <c r="H18" s="69">
        <v>1</v>
      </c>
      <c r="I18" s="70">
        <f>F18*G18*H18</f>
        <v>11.6</v>
      </c>
      <c r="J18" s="28"/>
    </row>
    <row r="19" spans="1:10" x14ac:dyDescent="0.3">
      <c r="D19" s="29">
        <v>382.7</v>
      </c>
      <c r="E19" s="28"/>
      <c r="F19" s="69">
        <v>5</v>
      </c>
      <c r="G19" s="69">
        <v>5.4</v>
      </c>
      <c r="H19" s="69">
        <v>1</v>
      </c>
      <c r="I19" s="70">
        <f>F19*G19*H19</f>
        <v>27</v>
      </c>
      <c r="J19" s="28"/>
    </row>
    <row r="20" spans="1:10" x14ac:dyDescent="0.3">
      <c r="A20" s="194" t="s">
        <v>642</v>
      </c>
      <c r="B20" s="195"/>
      <c r="C20" s="195"/>
      <c r="D20" s="29">
        <f>SUM(D17:D19)</f>
        <v>382.7</v>
      </c>
      <c r="E20" s="28"/>
      <c r="F20" s="194" t="s">
        <v>642</v>
      </c>
      <c r="G20" s="194"/>
      <c r="H20" s="194"/>
      <c r="I20" s="29">
        <f>SUM(I16:I19)</f>
        <v>65.400000000000006</v>
      </c>
      <c r="J20" s="28"/>
    </row>
    <row r="21" spans="1:10" x14ac:dyDescent="0.3">
      <c r="A21" s="28"/>
      <c r="B21" s="28"/>
      <c r="C21" s="28"/>
      <c r="D21" s="28"/>
      <c r="E21" s="28"/>
      <c r="F21" s="193" t="s">
        <v>659</v>
      </c>
      <c r="G21" s="193"/>
      <c r="H21" s="193"/>
      <c r="I21" s="193"/>
      <c r="J21" s="28"/>
    </row>
    <row r="22" spans="1:10" x14ac:dyDescent="0.3">
      <c r="A22" s="193" t="s">
        <v>648</v>
      </c>
      <c r="B22" s="193"/>
      <c r="C22" s="193"/>
      <c r="D22" s="193"/>
      <c r="E22" s="28"/>
      <c r="F22" s="69">
        <v>4.1500000000000004</v>
      </c>
      <c r="G22" s="69">
        <v>2.8</v>
      </c>
      <c r="H22" s="69">
        <v>1</v>
      </c>
      <c r="I22" s="70">
        <f t="shared" si="0"/>
        <v>11.620000000000001</v>
      </c>
      <c r="J22" s="28"/>
    </row>
    <row r="23" spans="1:10" x14ac:dyDescent="0.3">
      <c r="A23" s="196" t="s">
        <v>649</v>
      </c>
      <c r="B23" s="196"/>
      <c r="C23" s="196"/>
      <c r="D23" s="196"/>
      <c r="E23" s="28"/>
      <c r="F23" s="69">
        <v>3.8</v>
      </c>
      <c r="G23" s="69">
        <v>0.45</v>
      </c>
      <c r="H23" s="69">
        <v>1</v>
      </c>
      <c r="I23" s="70">
        <f t="shared" si="0"/>
        <v>1.71</v>
      </c>
      <c r="J23" s="28"/>
    </row>
    <row r="24" spans="1:10" x14ac:dyDescent="0.3">
      <c r="D24" s="29">
        <v>114.09</v>
      </c>
      <c r="E24" s="28"/>
      <c r="F24" s="69">
        <v>0.7</v>
      </c>
      <c r="G24" s="69">
        <v>13.3</v>
      </c>
      <c r="H24" s="69">
        <v>1</v>
      </c>
      <c r="I24" s="70">
        <f t="shared" si="0"/>
        <v>9.31</v>
      </c>
      <c r="J24" s="28"/>
    </row>
    <row r="25" spans="1:10" x14ac:dyDescent="0.3">
      <c r="A25" s="194" t="s">
        <v>642</v>
      </c>
      <c r="B25" s="195"/>
      <c r="C25" s="195"/>
      <c r="D25" s="29">
        <f>SUM(D22:D24)</f>
        <v>114.09</v>
      </c>
      <c r="E25" s="28"/>
      <c r="F25" s="69">
        <v>0.6</v>
      </c>
      <c r="G25" s="69">
        <v>7.3</v>
      </c>
      <c r="H25" s="69">
        <v>1</v>
      </c>
      <c r="I25" s="70">
        <f t="shared" si="0"/>
        <v>4.38</v>
      </c>
      <c r="J25" s="28"/>
    </row>
    <row r="26" spans="1:10" x14ac:dyDescent="0.3">
      <c r="A26" s="28"/>
      <c r="B26" s="28"/>
      <c r="C26" s="28"/>
      <c r="D26" s="28"/>
      <c r="E26" s="28"/>
      <c r="F26" s="69">
        <v>1.2</v>
      </c>
      <c r="G26" s="69">
        <v>10.7</v>
      </c>
      <c r="H26" s="69">
        <v>2</v>
      </c>
      <c r="I26" s="70">
        <f t="shared" si="0"/>
        <v>25.679999999999996</v>
      </c>
      <c r="J26" s="28"/>
    </row>
    <row r="27" spans="1:10" x14ac:dyDescent="0.3">
      <c r="A27" s="193" t="s">
        <v>650</v>
      </c>
      <c r="B27" s="193"/>
      <c r="C27" s="193"/>
      <c r="D27" s="193"/>
      <c r="E27" s="28"/>
      <c r="F27" s="69">
        <v>0.7</v>
      </c>
      <c r="G27" s="69">
        <v>10.7</v>
      </c>
      <c r="H27" s="69">
        <v>2</v>
      </c>
      <c r="I27" s="70">
        <f t="shared" si="0"/>
        <v>14.979999999999999</v>
      </c>
      <c r="J27" s="28"/>
    </row>
    <row r="28" spans="1:10" x14ac:dyDescent="0.3">
      <c r="A28" s="196" t="s">
        <v>649</v>
      </c>
      <c r="B28" s="196"/>
      <c r="C28" s="196"/>
      <c r="D28" s="196"/>
      <c r="E28" s="28"/>
      <c r="F28" s="72" t="s">
        <v>642</v>
      </c>
      <c r="G28" s="72"/>
      <c r="H28" s="72"/>
      <c r="I28" s="29">
        <f>SUM(I20:I27)</f>
        <v>133.07999999999998</v>
      </c>
      <c r="J28" s="28"/>
    </row>
    <row r="29" spans="1:10" x14ac:dyDescent="0.3">
      <c r="D29" s="29">
        <v>5.13</v>
      </c>
      <c r="E29" s="28"/>
      <c r="F29" s="28"/>
      <c r="G29" s="28"/>
      <c r="H29" s="28"/>
      <c r="I29" s="28"/>
      <c r="J29" s="28"/>
    </row>
    <row r="30" spans="1:10" x14ac:dyDescent="0.3">
      <c r="A30" s="194" t="s">
        <v>642</v>
      </c>
      <c r="B30" s="195"/>
      <c r="C30" s="195"/>
      <c r="D30" s="29">
        <f>SUM(D27:D29)</f>
        <v>5.13</v>
      </c>
      <c r="E30" s="28"/>
      <c r="F30" s="193" t="s">
        <v>661</v>
      </c>
      <c r="G30" s="193"/>
      <c r="H30" s="193"/>
      <c r="I30" s="193"/>
      <c r="J30" s="28"/>
    </row>
    <row r="31" spans="1:10" ht="15.75" customHeight="1" x14ac:dyDescent="0.3">
      <c r="A31" s="28"/>
      <c r="B31" s="28"/>
      <c r="C31" s="28"/>
      <c r="D31" s="28"/>
      <c r="E31" s="28"/>
      <c r="F31" s="197" t="s">
        <v>649</v>
      </c>
      <c r="G31" s="197"/>
      <c r="H31" s="197"/>
      <c r="I31" s="71"/>
      <c r="J31" s="28"/>
    </row>
    <row r="32" spans="1:10" x14ac:dyDescent="0.3">
      <c r="A32" s="193" t="s">
        <v>651</v>
      </c>
      <c r="B32" s="193"/>
      <c r="C32" s="193"/>
      <c r="D32" s="193"/>
      <c r="E32" s="28"/>
      <c r="I32" s="29">
        <v>40</v>
      </c>
      <c r="J32" s="28"/>
    </row>
    <row r="33" spans="1:10" x14ac:dyDescent="0.3">
      <c r="A33" s="196" t="s">
        <v>649</v>
      </c>
      <c r="B33" s="196"/>
      <c r="C33" s="196"/>
      <c r="D33" s="196"/>
      <c r="E33" s="28"/>
      <c r="F33" s="194" t="s">
        <v>642</v>
      </c>
      <c r="G33" s="195"/>
      <c r="H33" s="195"/>
      <c r="I33" s="29">
        <f>SUM(I30:I32)</f>
        <v>40</v>
      </c>
      <c r="J33" s="28"/>
    </row>
    <row r="34" spans="1:10" x14ac:dyDescent="0.3">
      <c r="D34" s="29">
        <v>10.5</v>
      </c>
      <c r="E34" s="28"/>
      <c r="F34" s="28"/>
      <c r="G34" s="28"/>
      <c r="H34" s="28"/>
      <c r="I34" s="28"/>
      <c r="J34" s="28"/>
    </row>
    <row r="35" spans="1:10" x14ac:dyDescent="0.3">
      <c r="A35" s="194" t="s">
        <v>642</v>
      </c>
      <c r="B35" s="195"/>
      <c r="C35" s="195"/>
      <c r="D35" s="29">
        <f>SUM(D32:D34)</f>
        <v>10.5</v>
      </c>
      <c r="E35" s="28"/>
      <c r="F35" s="193" t="s">
        <v>662</v>
      </c>
      <c r="G35" s="193"/>
      <c r="H35" s="193"/>
      <c r="I35" s="193"/>
      <c r="J35" s="28"/>
    </row>
    <row r="36" spans="1:10" x14ac:dyDescent="0.3">
      <c r="A36" s="28"/>
      <c r="B36" s="28"/>
      <c r="C36" s="28"/>
      <c r="D36" s="28"/>
      <c r="E36" s="28"/>
      <c r="F36" s="196" t="s">
        <v>663</v>
      </c>
      <c r="G36" s="196"/>
      <c r="H36" s="196"/>
      <c r="I36" s="196"/>
      <c r="J36" s="28"/>
    </row>
    <row r="37" spans="1:10" x14ac:dyDescent="0.3">
      <c r="A37" s="193" t="s">
        <v>652</v>
      </c>
      <c r="B37" s="193"/>
      <c r="C37" s="193"/>
      <c r="D37" s="193"/>
      <c r="E37" s="28"/>
      <c r="I37" s="29">
        <f>930*0.4</f>
        <v>372</v>
      </c>
      <c r="J37" s="28"/>
    </row>
    <row r="38" spans="1:10" x14ac:dyDescent="0.3">
      <c r="A38" s="196" t="s">
        <v>649</v>
      </c>
      <c r="B38" s="196"/>
      <c r="C38" s="196"/>
      <c r="D38" s="196"/>
      <c r="E38" s="28"/>
      <c r="F38" s="194" t="s">
        <v>642</v>
      </c>
      <c r="G38" s="195"/>
      <c r="H38" s="195"/>
      <c r="I38" s="29">
        <f>SUM(I35:I37)</f>
        <v>372</v>
      </c>
      <c r="J38" s="28"/>
    </row>
    <row r="39" spans="1:10" ht="15" customHeight="1" x14ac:dyDescent="0.3">
      <c r="D39" s="29">
        <v>17.52</v>
      </c>
      <c r="E39" s="28"/>
      <c r="F39" s="28"/>
      <c r="G39" s="28"/>
      <c r="H39" s="28"/>
      <c r="I39" s="28"/>
      <c r="J39" s="28"/>
    </row>
    <row r="40" spans="1:10" x14ac:dyDescent="0.3">
      <c r="A40" s="194" t="s">
        <v>642</v>
      </c>
      <c r="B40" s="195"/>
      <c r="C40" s="195"/>
      <c r="D40" s="29">
        <f>SUM(D37:D39)</f>
        <v>17.52</v>
      </c>
      <c r="E40" s="28"/>
      <c r="F40" s="193" t="s">
        <v>664</v>
      </c>
      <c r="G40" s="193"/>
      <c r="H40" s="193"/>
      <c r="I40" s="193"/>
      <c r="J40" s="28"/>
    </row>
    <row r="41" spans="1:10" x14ac:dyDescent="0.3">
      <c r="A41" s="28"/>
      <c r="B41" s="28"/>
      <c r="C41" s="28"/>
      <c r="D41" s="28"/>
      <c r="E41" s="28"/>
      <c r="J41" s="28"/>
    </row>
    <row r="42" spans="1:10" x14ac:dyDescent="0.3">
      <c r="A42" s="193" t="s">
        <v>653</v>
      </c>
      <c r="B42" s="193"/>
      <c r="C42" s="193"/>
      <c r="D42" s="193"/>
      <c r="E42" s="28"/>
      <c r="J42" s="28"/>
    </row>
    <row r="43" spans="1:10" ht="15" customHeight="1" x14ac:dyDescent="0.3">
      <c r="A43" s="196" t="s">
        <v>649</v>
      </c>
      <c r="B43" s="196"/>
      <c r="C43" s="196"/>
      <c r="D43" s="196"/>
      <c r="E43" s="28"/>
      <c r="J43" s="28"/>
    </row>
    <row r="44" spans="1:10" ht="15" customHeight="1" x14ac:dyDescent="0.3">
      <c r="D44" s="29">
        <v>6.45</v>
      </c>
      <c r="E44" s="28"/>
      <c r="J44" s="28"/>
    </row>
    <row r="45" spans="1:10" x14ac:dyDescent="0.3">
      <c r="A45" s="194" t="s">
        <v>642</v>
      </c>
      <c r="B45" s="195"/>
      <c r="C45" s="195"/>
      <c r="D45" s="29">
        <f>SUM(D42:D44)</f>
        <v>6.45</v>
      </c>
      <c r="E45" s="28"/>
      <c r="J45" s="28"/>
    </row>
    <row r="46" spans="1:10" x14ac:dyDescent="0.3">
      <c r="A46" s="28"/>
      <c r="B46" s="28"/>
      <c r="C46" s="28"/>
      <c r="D46" s="28"/>
      <c r="E46" s="28"/>
      <c r="J46" s="28"/>
    </row>
    <row r="47" spans="1:10" x14ac:dyDescent="0.3">
      <c r="A47" s="193" t="s">
        <v>654</v>
      </c>
      <c r="B47" s="193"/>
      <c r="C47" s="193"/>
      <c r="D47" s="193"/>
      <c r="E47" s="28"/>
      <c r="J47" s="28"/>
    </row>
    <row r="48" spans="1:10" ht="15" customHeight="1" x14ac:dyDescent="0.3">
      <c r="A48" s="196" t="s">
        <v>649</v>
      </c>
      <c r="B48" s="196"/>
      <c r="C48" s="196"/>
      <c r="D48" s="196"/>
      <c r="E48" s="28"/>
      <c r="J48" s="28"/>
    </row>
    <row r="49" spans="1:10" x14ac:dyDescent="0.3">
      <c r="D49" s="29">
        <v>6.88</v>
      </c>
      <c r="E49" s="28"/>
      <c r="J49" s="28"/>
    </row>
    <row r="50" spans="1:10" x14ac:dyDescent="0.3">
      <c r="A50" s="194" t="s">
        <v>642</v>
      </c>
      <c r="B50" s="195"/>
      <c r="C50" s="195"/>
      <c r="D50" s="29">
        <f>SUM(D47:D49)</f>
        <v>6.88</v>
      </c>
      <c r="E50" s="28"/>
      <c r="I50" s="29"/>
      <c r="J50" s="28"/>
    </row>
    <row r="51" spans="1:10" x14ac:dyDescent="0.3">
      <c r="A51" s="28"/>
      <c r="B51" s="28"/>
      <c r="C51" s="28"/>
      <c r="D51" s="28"/>
      <c r="E51" s="28"/>
      <c r="F51" s="194"/>
      <c r="G51" s="195"/>
      <c r="H51" s="195"/>
      <c r="I51" s="29"/>
      <c r="J51" s="28"/>
    </row>
    <row r="52" spans="1:10" x14ac:dyDescent="0.3">
      <c r="A52" s="193" t="s">
        <v>655</v>
      </c>
      <c r="B52" s="193"/>
      <c r="C52" s="193"/>
      <c r="D52" s="193"/>
      <c r="E52" s="28"/>
      <c r="J52" s="28"/>
    </row>
    <row r="53" spans="1:10" x14ac:dyDescent="0.3">
      <c r="A53" s="196" t="s">
        <v>649</v>
      </c>
      <c r="B53" s="196"/>
      <c r="C53" s="196"/>
      <c r="D53" s="196"/>
      <c r="E53" s="28"/>
      <c r="J53" s="28"/>
    </row>
    <row r="54" spans="1:10" x14ac:dyDescent="0.3">
      <c r="D54" s="29">
        <v>382.7</v>
      </c>
      <c r="E54" s="28"/>
      <c r="J54" s="28"/>
    </row>
    <row r="55" spans="1:10" x14ac:dyDescent="0.3">
      <c r="A55" s="194" t="s">
        <v>642</v>
      </c>
      <c r="B55" s="195"/>
      <c r="C55" s="195"/>
      <c r="D55" s="29">
        <f>SUM(D52:D54)</f>
        <v>382.7</v>
      </c>
      <c r="E55" s="28"/>
      <c r="J55" s="28"/>
    </row>
    <row r="56" spans="1:10" x14ac:dyDescent="0.3">
      <c r="A56" s="28"/>
      <c r="B56" s="28"/>
      <c r="C56" s="28"/>
      <c r="D56" s="28"/>
      <c r="E56" s="28"/>
      <c r="J56" s="28"/>
    </row>
    <row r="57" spans="1:10" x14ac:dyDescent="0.3">
      <c r="A57" s="193" t="s">
        <v>656</v>
      </c>
      <c r="B57" s="193"/>
      <c r="C57" s="193"/>
      <c r="D57" s="193"/>
      <c r="E57" s="28"/>
      <c r="J57" s="28"/>
    </row>
    <row r="58" spans="1:10" x14ac:dyDescent="0.3">
      <c r="A58" s="196" t="s">
        <v>649</v>
      </c>
      <c r="B58" s="196"/>
      <c r="C58" s="196"/>
      <c r="D58" s="196"/>
      <c r="E58" s="28"/>
      <c r="J58" s="28"/>
    </row>
    <row r="59" spans="1:10" ht="15" customHeight="1" x14ac:dyDescent="0.3">
      <c r="D59" s="29">
        <v>191.35</v>
      </c>
      <c r="E59" s="28"/>
      <c r="J59" s="28"/>
    </row>
    <row r="60" spans="1:10" x14ac:dyDescent="0.3">
      <c r="A60" s="194" t="s">
        <v>642</v>
      </c>
      <c r="B60" s="195"/>
      <c r="C60" s="195"/>
      <c r="D60" s="29">
        <f>SUM(D57:D59)</f>
        <v>191.35</v>
      </c>
      <c r="E60" s="28"/>
      <c r="J60" s="28"/>
    </row>
    <row r="61" spans="1:10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4" spans="1:10" x14ac:dyDescent="0.3">
      <c r="A64" s="68"/>
      <c r="B64" s="67"/>
      <c r="C64" s="67"/>
    </row>
    <row r="66" spans="1:9" x14ac:dyDescent="0.3">
      <c r="F66" s="194"/>
      <c r="G66" s="195"/>
      <c r="H66" s="195"/>
      <c r="I66" s="29"/>
    </row>
    <row r="70" spans="1:9" x14ac:dyDescent="0.3">
      <c r="A70" s="31"/>
      <c r="B70" s="30"/>
      <c r="C70" s="30"/>
    </row>
  </sheetData>
  <mergeCells count="52">
    <mergeCell ref="A1:J1"/>
    <mergeCell ref="A2:D2"/>
    <mergeCell ref="A23:D23"/>
    <mergeCell ref="A58:D58"/>
    <mergeCell ref="A35:C35"/>
    <mergeCell ref="A37:D37"/>
    <mergeCell ref="A27:D27"/>
    <mergeCell ref="A28:D28"/>
    <mergeCell ref="A30:C30"/>
    <mergeCell ref="A32:D32"/>
    <mergeCell ref="F2:I2"/>
    <mergeCell ref="A5:C5"/>
    <mergeCell ref="A7:D7"/>
    <mergeCell ref="A10:C10"/>
    <mergeCell ref="A12:D12"/>
    <mergeCell ref="A15:C15"/>
    <mergeCell ref="A13:D13"/>
    <mergeCell ref="A17:D17"/>
    <mergeCell ref="A20:C20"/>
    <mergeCell ref="A18:D18"/>
    <mergeCell ref="A22:D22"/>
    <mergeCell ref="F31:H31"/>
    <mergeCell ref="F30:I30"/>
    <mergeCell ref="A38:D38"/>
    <mergeCell ref="A40:C40"/>
    <mergeCell ref="A42:D42"/>
    <mergeCell ref="F33:H33"/>
    <mergeCell ref="F35:I35"/>
    <mergeCell ref="F36:I36"/>
    <mergeCell ref="F38:H38"/>
    <mergeCell ref="F40:I40"/>
    <mergeCell ref="A55:C55"/>
    <mergeCell ref="A25:C25"/>
    <mergeCell ref="A43:D43"/>
    <mergeCell ref="A45:C45"/>
    <mergeCell ref="A47:D47"/>
    <mergeCell ref="A57:D57"/>
    <mergeCell ref="A60:C60"/>
    <mergeCell ref="F66:H66"/>
    <mergeCell ref="F3:I3"/>
    <mergeCell ref="F5:H5"/>
    <mergeCell ref="F7:I7"/>
    <mergeCell ref="F12:H12"/>
    <mergeCell ref="F15:I15"/>
    <mergeCell ref="F20:H20"/>
    <mergeCell ref="F21:I21"/>
    <mergeCell ref="A48:D48"/>
    <mergeCell ref="A50:C50"/>
    <mergeCell ref="A33:D33"/>
    <mergeCell ref="F51:H51"/>
    <mergeCell ref="A52:D52"/>
    <mergeCell ref="A53:D5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  <headerFooter>
    <oddFooter>&amp;L&amp;10RESPONSÁVEL TÉCNICO: LÚCIO LAURO BARBOSA - ENG. CIVIL   CREA Nº 160.594.868-3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6"/>
  <sheetViews>
    <sheetView topLeftCell="A76" workbookViewId="0">
      <selection activeCell="J83" sqref="J83"/>
    </sheetView>
  </sheetViews>
  <sheetFormatPr defaultColWidth="2" defaultRowHeight="12.6" customHeight="1" x14ac:dyDescent="0.25"/>
  <cols>
    <col min="1" max="1" width="6" style="73" bestFit="1" customWidth="1"/>
    <col min="2" max="2" width="14" style="73" customWidth="1"/>
    <col min="3" max="3" width="8.09765625" style="73" customWidth="1"/>
    <col min="4" max="4" width="6" style="73" bestFit="1" customWidth="1"/>
    <col min="5" max="5" width="8.3984375" style="73" customWidth="1"/>
    <col min="6" max="6" width="7.8984375" style="73" customWidth="1"/>
    <col min="7" max="7" width="9.8984375" style="73" customWidth="1"/>
    <col min="8" max="8" width="9.3984375" style="73" customWidth="1"/>
    <col min="9" max="9" width="9" style="73" customWidth="1"/>
    <col min="10" max="10" width="10.09765625" style="73" customWidth="1"/>
    <col min="11" max="11" width="8.5" style="73" customWidth="1"/>
    <col min="12" max="12" width="8.09765625" style="73" bestFit="1" customWidth="1"/>
    <col min="13" max="13" width="5.3984375" style="73" bestFit="1" customWidth="1"/>
    <col min="14" max="14" width="14.5" style="73" bestFit="1" customWidth="1"/>
    <col min="15" max="15" width="17" style="73" customWidth="1"/>
    <col min="16" max="16" width="9.8984375" style="73" customWidth="1"/>
    <col min="17" max="16384" width="2" style="73"/>
  </cols>
  <sheetData>
    <row r="1" spans="1:14" ht="16.2" thickBot="1" x14ac:dyDescent="0.3">
      <c r="A1" s="211"/>
      <c r="B1" s="212"/>
      <c r="C1" s="217" t="s">
        <v>666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3.2" x14ac:dyDescent="0.25">
      <c r="A2" s="213"/>
      <c r="B2" s="214"/>
      <c r="C2" s="220" t="s">
        <v>667</v>
      </c>
      <c r="D2" s="221"/>
      <c r="E2" s="221"/>
      <c r="F2" s="221"/>
      <c r="G2" s="222"/>
      <c r="H2" s="220" t="s">
        <v>668</v>
      </c>
      <c r="I2" s="221"/>
      <c r="J2" s="221"/>
      <c r="K2" s="221"/>
      <c r="L2" s="221"/>
      <c r="M2" s="222"/>
    </row>
    <row r="3" spans="1:14" ht="13.8" thickBot="1" x14ac:dyDescent="0.3">
      <c r="A3" s="213"/>
      <c r="B3" s="214"/>
      <c r="C3" s="223" t="s">
        <v>669</v>
      </c>
      <c r="D3" s="224"/>
      <c r="E3" s="224"/>
      <c r="F3" s="224"/>
      <c r="G3" s="225"/>
      <c r="H3" s="226" t="s">
        <v>670</v>
      </c>
      <c r="I3" s="224"/>
      <c r="J3" s="224"/>
      <c r="K3" s="224"/>
      <c r="L3" s="224"/>
      <c r="M3" s="225"/>
    </row>
    <row r="4" spans="1:14" ht="13.2" x14ac:dyDescent="0.25">
      <c r="A4" s="213"/>
      <c r="B4" s="214"/>
      <c r="C4" s="220" t="s">
        <v>671</v>
      </c>
      <c r="D4" s="221"/>
      <c r="E4" s="221"/>
      <c r="F4" s="221"/>
      <c r="G4" s="222"/>
      <c r="H4" s="227" t="s">
        <v>672</v>
      </c>
      <c r="I4" s="228"/>
      <c r="J4" s="228"/>
      <c r="K4" s="229"/>
      <c r="L4" s="74"/>
      <c r="M4" s="75"/>
    </row>
    <row r="5" spans="1:14" ht="13.8" thickBot="1" x14ac:dyDescent="0.3">
      <c r="A5" s="215"/>
      <c r="B5" s="216"/>
      <c r="C5" s="230" t="s">
        <v>673</v>
      </c>
      <c r="D5" s="231"/>
      <c r="E5" s="231"/>
      <c r="F5" s="231"/>
      <c r="G5" s="232"/>
      <c r="H5" s="233"/>
      <c r="I5" s="234"/>
      <c r="J5" s="234"/>
      <c r="K5" s="235"/>
      <c r="L5" s="76"/>
      <c r="M5" s="77"/>
    </row>
    <row r="6" spans="1:14" ht="13.8" thickBot="1" x14ac:dyDescent="0.3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</row>
    <row r="7" spans="1:14" ht="13.2" x14ac:dyDescent="0.25">
      <c r="A7" s="236" t="s">
        <v>674</v>
      </c>
      <c r="B7" s="238" t="s">
        <v>675</v>
      </c>
      <c r="C7" s="239"/>
      <c r="D7" s="242" t="s">
        <v>676</v>
      </c>
      <c r="E7" s="244" t="s">
        <v>677</v>
      </c>
      <c r="F7" s="245"/>
      <c r="G7" s="245"/>
      <c r="H7" s="245"/>
      <c r="I7" s="245"/>
      <c r="J7" s="246"/>
      <c r="K7" s="244" t="s">
        <v>678</v>
      </c>
      <c r="L7" s="246"/>
      <c r="M7" s="209" t="s">
        <v>679</v>
      </c>
      <c r="N7" s="81"/>
    </row>
    <row r="8" spans="1:14" ht="13.8" thickBot="1" x14ac:dyDescent="0.3">
      <c r="A8" s="237"/>
      <c r="B8" s="240"/>
      <c r="C8" s="241"/>
      <c r="D8" s="243"/>
      <c r="E8" s="82" t="s">
        <v>680</v>
      </c>
      <c r="F8" s="82" t="s">
        <v>681</v>
      </c>
      <c r="G8" s="82" t="s">
        <v>682</v>
      </c>
      <c r="H8" s="82" t="s">
        <v>683</v>
      </c>
      <c r="I8" s="82" t="s">
        <v>684</v>
      </c>
      <c r="J8" s="82" t="s">
        <v>685</v>
      </c>
      <c r="K8" s="82" t="s">
        <v>686</v>
      </c>
      <c r="L8" s="82" t="s">
        <v>687</v>
      </c>
      <c r="M8" s="210"/>
      <c r="N8" s="81"/>
    </row>
    <row r="9" spans="1:14" ht="13.8" thickBot="1" x14ac:dyDescent="0.3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</row>
    <row r="10" spans="1:14" ht="13.8" thickBot="1" x14ac:dyDescent="0.3">
      <c r="A10" s="86" t="str">
        <f>'[2]Orçamento Sintético'!A8</f>
        <v>1.0</v>
      </c>
      <c r="B10" s="87" t="str">
        <f>'BM01'!B18</f>
        <v>SERVIÇOS PRELIMINARES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</row>
    <row r="11" spans="1:14" ht="13.2" x14ac:dyDescent="0.25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</row>
    <row r="12" spans="1:14" s="97" customFormat="1" ht="13.2" x14ac:dyDescent="0.25">
      <c r="A12" s="92" t="str">
        <f>'[2]Orçamento Sintético'!A9</f>
        <v>1.1</v>
      </c>
      <c r="B12" s="93" t="str">
        <f>'BM01'!B19</f>
        <v>PLACA DE OBRA EM CHAPA DE ACO GALVANIZADO</v>
      </c>
      <c r="C12" s="94"/>
      <c r="D12" s="94"/>
      <c r="E12" s="94"/>
      <c r="F12" s="94"/>
      <c r="G12" s="94"/>
      <c r="H12" s="94"/>
      <c r="I12" s="94"/>
      <c r="J12" s="94"/>
      <c r="K12" s="94"/>
      <c r="L12" s="95">
        <f>L13</f>
        <v>3</v>
      </c>
      <c r="M12" s="96">
        <f>'[2]Orçamento Sintético'!C7</f>
        <v>0</v>
      </c>
    </row>
    <row r="13" spans="1:14" ht="13.2" x14ac:dyDescent="0.25">
      <c r="A13" s="98"/>
      <c r="B13" s="198"/>
      <c r="C13" s="199"/>
      <c r="D13" s="99">
        <v>1</v>
      </c>
      <c r="E13" s="99">
        <v>1.5</v>
      </c>
      <c r="F13" s="99"/>
      <c r="G13" s="99">
        <v>2</v>
      </c>
      <c r="H13" s="99"/>
      <c r="I13" s="99"/>
      <c r="J13" s="100"/>
      <c r="K13" s="100">
        <f>G13*E13</f>
        <v>3</v>
      </c>
      <c r="L13" s="99">
        <f>ROUND(D13*K13,2)</f>
        <v>3</v>
      </c>
      <c r="M13" s="101"/>
    </row>
    <row r="14" spans="1:14" ht="13.2" x14ac:dyDescent="0.25">
      <c r="A14" s="89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1"/>
    </row>
    <row r="15" spans="1:14" s="97" customFormat="1" ht="21.75" customHeight="1" x14ac:dyDescent="0.25">
      <c r="A15" s="92" t="str">
        <f>'[2]Orçamento Sintético'!A10</f>
        <v>1.2</v>
      </c>
      <c r="B15" s="93" t="str">
        <f>'BM01'!B20</f>
        <v>INSTAL/LIGACAO PROVISORIA ELETRICA BAIXA TENSAO P/CANT OBRA OBRA,M3-CHAVE 100A CARGA 3KWH,20CV EXCL FORN MEDIDOR</v>
      </c>
      <c r="C15" s="94"/>
      <c r="D15" s="94"/>
      <c r="E15" s="94"/>
      <c r="F15" s="94"/>
      <c r="G15" s="94"/>
      <c r="H15" s="94"/>
      <c r="I15" s="94"/>
      <c r="J15" s="94"/>
      <c r="K15" s="94"/>
      <c r="L15" s="95">
        <f>L16</f>
        <v>0</v>
      </c>
      <c r="M15" s="96" t="s">
        <v>695</v>
      </c>
    </row>
    <row r="16" spans="1:14" ht="13.2" x14ac:dyDescent="0.25">
      <c r="A16" s="98"/>
      <c r="B16" s="198"/>
      <c r="C16" s="199"/>
      <c r="D16" s="99">
        <v>1</v>
      </c>
      <c r="E16" s="99"/>
      <c r="F16" s="99"/>
      <c r="G16" s="99"/>
      <c r="H16" s="99"/>
      <c r="I16" s="99"/>
      <c r="J16" s="100"/>
      <c r="K16" s="100">
        <f>G16*E16</f>
        <v>0</v>
      </c>
      <c r="L16" s="99">
        <f>ROUND(D16*K16,2)</f>
        <v>0</v>
      </c>
      <c r="M16" s="101"/>
    </row>
    <row r="17" spans="1:13" ht="13.2" x14ac:dyDescent="0.25">
      <c r="A17" s="89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1"/>
    </row>
    <row r="18" spans="1:13" s="97" customFormat="1" ht="13.2" x14ac:dyDescent="0.25">
      <c r="A18" s="92" t="str">
        <f>'[2]Orçamento Sintético'!A11</f>
        <v>1.3</v>
      </c>
      <c r="B18" s="93" t="str">
        <f>'BM01'!B21</f>
        <v>DEMOLIÇÃO DE CONCRETO MANUAL</v>
      </c>
      <c r="C18" s="94"/>
      <c r="D18" s="94"/>
      <c r="E18" s="94"/>
      <c r="F18" s="94"/>
      <c r="G18" s="94"/>
      <c r="H18" s="94"/>
      <c r="I18" s="94"/>
      <c r="J18" s="94"/>
      <c r="K18" s="94"/>
      <c r="L18" s="95">
        <f>L19</f>
        <v>3.76</v>
      </c>
      <c r="M18" s="96" t="str">
        <f>'BM01'!C21</f>
        <v>M3</v>
      </c>
    </row>
    <row r="19" spans="1:13" ht="13.2" x14ac:dyDescent="0.25">
      <c r="A19" s="98"/>
      <c r="B19" s="198"/>
      <c r="C19" s="199"/>
      <c r="D19" s="99">
        <v>1</v>
      </c>
      <c r="E19" s="99">
        <v>0.2</v>
      </c>
      <c r="F19" s="99"/>
      <c r="G19" s="99">
        <f>2*(3.14*(3.15/2))</f>
        <v>9.891</v>
      </c>
      <c r="H19" s="99"/>
      <c r="I19" s="99">
        <v>1.9</v>
      </c>
      <c r="J19" s="100"/>
      <c r="K19" s="100">
        <f>G19*E19*I19</f>
        <v>3.7585800000000003</v>
      </c>
      <c r="L19" s="99">
        <f>ROUND(D19*K19,2)</f>
        <v>3.76</v>
      </c>
      <c r="M19" s="101"/>
    </row>
    <row r="20" spans="1:13" ht="13.2" x14ac:dyDescent="0.25">
      <c r="A20" s="8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1"/>
    </row>
    <row r="21" spans="1:13" s="97" customFormat="1" ht="13.2" x14ac:dyDescent="0.25">
      <c r="A21" s="92" t="str">
        <f>'[2]Orçamento Sintético'!A12</f>
        <v>1.4</v>
      </c>
      <c r="B21" s="93" t="str">
        <f>'BM01'!B22</f>
        <v>DEMOLIÇÃO DE LAJES PRÉ-FABRICADA OU TRELIÇADA, INCLUSIVE CAPEAMENTO</v>
      </c>
      <c r="C21" s="94"/>
      <c r="D21" s="94"/>
      <c r="E21" s="94"/>
      <c r="F21" s="94"/>
      <c r="G21" s="94"/>
      <c r="H21" s="94"/>
      <c r="I21" s="94"/>
      <c r="J21" s="94"/>
      <c r="K21" s="94"/>
      <c r="L21" s="95">
        <f>SUM(L22:L23)</f>
        <v>355.28</v>
      </c>
      <c r="M21" s="96" t="s">
        <v>41</v>
      </c>
    </row>
    <row r="22" spans="1:13" ht="13.2" x14ac:dyDescent="0.25">
      <c r="A22" s="98"/>
      <c r="B22" s="198"/>
      <c r="C22" s="199"/>
      <c r="D22" s="99">
        <v>1</v>
      </c>
      <c r="E22" s="99">
        <v>9.75</v>
      </c>
      <c r="F22" s="99"/>
      <c r="G22" s="99">
        <v>15.6</v>
      </c>
      <c r="H22" s="99"/>
      <c r="I22" s="99"/>
      <c r="J22" s="100"/>
      <c r="K22" s="100">
        <f>G22*E22</f>
        <v>152.1</v>
      </c>
      <c r="L22" s="99">
        <f>ROUND(D22*K22,2)</f>
        <v>152.1</v>
      </c>
      <c r="M22" s="101"/>
    </row>
    <row r="23" spans="1:13" ht="13.2" x14ac:dyDescent="0.25">
      <c r="A23" s="98"/>
      <c r="B23" s="198"/>
      <c r="C23" s="199"/>
      <c r="D23" s="99">
        <v>1</v>
      </c>
      <c r="E23" s="99">
        <v>10.5</v>
      </c>
      <c r="F23" s="99"/>
      <c r="G23" s="99">
        <v>19.350000000000001</v>
      </c>
      <c r="H23" s="99"/>
      <c r="I23" s="99"/>
      <c r="J23" s="100"/>
      <c r="K23" s="100">
        <f>G23*E23</f>
        <v>203.17500000000001</v>
      </c>
      <c r="L23" s="99">
        <f>ROUND(D23*K23,2)</f>
        <v>203.18</v>
      </c>
      <c r="M23" s="103"/>
    </row>
    <row r="24" spans="1:13" ht="13.8" thickBot="1" x14ac:dyDescent="0.3">
      <c r="A24" s="102"/>
      <c r="B24" s="110"/>
      <c r="C24" s="110"/>
      <c r="D24" s="107"/>
      <c r="E24" s="107"/>
      <c r="F24" s="107"/>
      <c r="G24" s="107"/>
      <c r="H24" s="107"/>
      <c r="I24" s="107"/>
      <c r="J24" s="106"/>
      <c r="K24" s="106"/>
      <c r="L24" s="107"/>
      <c r="M24" s="103"/>
    </row>
    <row r="25" spans="1:13" ht="13.8" thickBot="1" x14ac:dyDescent="0.3">
      <c r="A25" s="86" t="s">
        <v>689</v>
      </c>
      <c r="B25" s="87" t="str">
        <f>'BM01'!B23</f>
        <v>FUNDAÇÃO / SUPERESTRUTURA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</row>
    <row r="26" spans="1:13" ht="13.2" x14ac:dyDescent="0.25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1"/>
    </row>
    <row r="27" spans="1:13" ht="13.2" x14ac:dyDescent="0.25">
      <c r="A27" s="118"/>
      <c r="B27" s="119" t="str">
        <f>'BM01'!B24</f>
        <v>CAIXAS D'ÁGUA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16"/>
      <c r="M27" s="117"/>
    </row>
    <row r="28" spans="1:13" s="97" customFormat="1" ht="35.25" customHeight="1" x14ac:dyDescent="0.25">
      <c r="A28" s="92" t="s">
        <v>336</v>
      </c>
      <c r="B28" s="202" t="str">
        <f>'BM01'!B25</f>
        <v>CONCRETO ARMADO FCK=21,0MPA, USINADO, BOMBEADO, ADENSADO E LANÇADO, PARA USO GERAL, COM FORMAS PLANAS EM COMPENSADO RESINADO 12MM (05 USOS</v>
      </c>
      <c r="C28" s="203"/>
      <c r="D28" s="203"/>
      <c r="E28" s="203"/>
      <c r="F28" s="203"/>
      <c r="G28" s="203"/>
      <c r="H28" s="203"/>
      <c r="I28" s="203"/>
      <c r="J28" s="203"/>
      <c r="K28" s="204"/>
      <c r="L28" s="95">
        <f>SUM(L29:L32)</f>
        <v>0</v>
      </c>
      <c r="M28" s="96" t="str">
        <f>'[2]Orçamento Sintético'!C13</f>
        <v>m³</v>
      </c>
    </row>
    <row r="29" spans="1:13" ht="13.2" x14ac:dyDescent="0.25">
      <c r="A29" s="98"/>
      <c r="B29" s="198"/>
      <c r="C29" s="199"/>
      <c r="D29" s="99"/>
      <c r="E29" s="99"/>
      <c r="F29" s="99"/>
      <c r="G29" s="99"/>
      <c r="H29" s="99"/>
      <c r="I29" s="99"/>
      <c r="J29" s="100"/>
      <c r="K29" s="100"/>
      <c r="L29" s="99"/>
      <c r="M29" s="101"/>
    </row>
    <row r="30" spans="1:13" ht="13.2" x14ac:dyDescent="0.25">
      <c r="A30" s="118"/>
      <c r="B30" s="119" t="str">
        <f>'BM01'!B26</f>
        <v>VIGAS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16"/>
      <c r="M30" s="117"/>
    </row>
    <row r="31" spans="1:13" ht="39.75" customHeight="1" x14ac:dyDescent="0.25">
      <c r="A31" s="92" t="s">
        <v>337</v>
      </c>
      <c r="B31" s="202" t="str">
        <f>'BM01'!B27</f>
        <v>CONCRETO ARMADO FCK=21,0MPA, USINADO, BOMBEADO, ADENSADO E LANÇADO, PARA USO GERAL, COM FORMAS PLANAS EM COMPENSADO RESINADO 12MM (05 USOS</v>
      </c>
      <c r="C31" s="203"/>
      <c r="D31" s="203"/>
      <c r="E31" s="203"/>
      <c r="F31" s="203"/>
      <c r="G31" s="203"/>
      <c r="H31" s="203"/>
      <c r="I31" s="203"/>
      <c r="J31" s="203"/>
      <c r="K31" s="204"/>
      <c r="L31" s="95">
        <f>SUM(L32:L34)</f>
        <v>0</v>
      </c>
      <c r="M31" s="96" t="str">
        <f>'[2]Orçamento Sintético'!C16</f>
        <v>m²</v>
      </c>
    </row>
    <row r="32" spans="1:13" ht="13.2" x14ac:dyDescent="0.25">
      <c r="A32" s="98"/>
      <c r="B32" s="198"/>
      <c r="C32" s="199"/>
      <c r="D32" s="99"/>
      <c r="E32" s="99"/>
      <c r="F32" s="99"/>
      <c r="G32" s="99"/>
      <c r="H32" s="99"/>
      <c r="I32" s="99"/>
      <c r="J32" s="100"/>
      <c r="K32" s="100"/>
      <c r="L32" s="99"/>
      <c r="M32" s="101"/>
    </row>
    <row r="33" spans="1:15" ht="13.2" x14ac:dyDescent="0.25">
      <c r="A33" s="118"/>
      <c r="B33" s="119" t="str">
        <f>'BM01'!B28</f>
        <v>PILARES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16"/>
      <c r="M33" s="117"/>
    </row>
    <row r="34" spans="1:15" ht="36" customHeight="1" x14ac:dyDescent="0.25">
      <c r="A34" s="92" t="s">
        <v>338</v>
      </c>
      <c r="B34" s="202" t="str">
        <f>'BM01'!B29</f>
        <v>CONCRETO ARMADO FCK=21,0MPA, USINADO, BOMBEADO, ADENSADO E LANÇADO, PARA USO GERAL, COM FORMAS PLANAS EM COMPENSADO RESINADO 12MM (05 USOS</v>
      </c>
      <c r="C34" s="203"/>
      <c r="D34" s="203"/>
      <c r="E34" s="203"/>
      <c r="F34" s="203"/>
      <c r="G34" s="203"/>
      <c r="H34" s="203"/>
      <c r="I34" s="203"/>
      <c r="J34" s="203"/>
      <c r="K34" s="204"/>
      <c r="L34" s="95">
        <f>SUM(L35:L35)</f>
        <v>0</v>
      </c>
      <c r="M34" s="96" t="str">
        <f>'[2]Orçamento Sintético'!C19</f>
        <v>m²</v>
      </c>
    </row>
    <row r="35" spans="1:15" ht="13.2" x14ac:dyDescent="0.25">
      <c r="A35" s="102"/>
      <c r="B35" s="198"/>
      <c r="C35" s="199"/>
      <c r="D35" s="99"/>
      <c r="E35" s="99"/>
      <c r="F35" s="99"/>
      <c r="G35" s="99"/>
      <c r="H35" s="99"/>
      <c r="I35" s="99"/>
      <c r="J35" s="100"/>
      <c r="K35" s="100"/>
      <c r="L35" s="99"/>
      <c r="M35" s="101"/>
    </row>
    <row r="36" spans="1:15" ht="13.8" thickBot="1" x14ac:dyDescent="0.3">
      <c r="A36" s="102"/>
      <c r="B36" s="198"/>
      <c r="C36" s="199"/>
      <c r="D36" s="99"/>
      <c r="E36" s="99"/>
      <c r="F36" s="99"/>
      <c r="G36" s="99"/>
      <c r="H36" s="99"/>
      <c r="I36" s="99"/>
      <c r="J36" s="100"/>
      <c r="K36" s="100"/>
      <c r="L36" s="99"/>
      <c r="M36" s="101"/>
    </row>
    <row r="37" spans="1:15" ht="13.8" thickBot="1" x14ac:dyDescent="0.3">
      <c r="A37" s="86" t="s">
        <v>690</v>
      </c>
      <c r="B37" s="87" t="str">
        <f>'BM01'!B30</f>
        <v>SISTEMA DE VEDAÇÃO VERTICAL INTERNO E EXTERNO (PAREDES)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8"/>
    </row>
    <row r="38" spans="1:15" ht="13.2" x14ac:dyDescent="0.25">
      <c r="A38" s="102"/>
      <c r="B38" s="104"/>
      <c r="C38" s="105"/>
      <c r="D38" s="107"/>
      <c r="E38" s="107"/>
      <c r="F38" s="107"/>
      <c r="G38" s="107"/>
      <c r="H38" s="107"/>
      <c r="I38" s="107"/>
      <c r="J38" s="106"/>
      <c r="K38" s="106"/>
      <c r="L38" s="107"/>
      <c r="M38" s="103"/>
    </row>
    <row r="39" spans="1:15" ht="29.25" customHeight="1" x14ac:dyDescent="0.25">
      <c r="A39" s="92" t="s">
        <v>28</v>
      </c>
      <c r="B39" s="202" t="str">
        <f>'BM01'!B31</f>
        <v>COBOGO DE CONCRETO (ELEMENTO VAZADO), 7X50X50CM, ASSENTADO COM ARGAMASSA TRACO 1:4 (CIMENTO E AREIA)</v>
      </c>
      <c r="C39" s="203"/>
      <c r="D39" s="203"/>
      <c r="E39" s="203"/>
      <c r="F39" s="203"/>
      <c r="G39" s="203"/>
      <c r="H39" s="203"/>
      <c r="I39" s="203"/>
      <c r="J39" s="203"/>
      <c r="K39" s="204"/>
      <c r="L39" s="95">
        <f>SUM(L40:L41)</f>
        <v>0</v>
      </c>
      <c r="M39" s="96" t="s">
        <v>688</v>
      </c>
    </row>
    <row r="40" spans="1:15" s="97" customFormat="1" ht="13.2" x14ac:dyDescent="0.25">
      <c r="A40" s="98"/>
      <c r="B40" s="198"/>
      <c r="C40" s="199"/>
      <c r="D40" s="99"/>
      <c r="E40" s="99"/>
      <c r="F40" s="99"/>
      <c r="G40" s="99"/>
      <c r="H40" s="99"/>
      <c r="I40" s="99"/>
      <c r="J40" s="100"/>
      <c r="K40" s="100"/>
      <c r="L40" s="99"/>
      <c r="M40" s="101"/>
    </row>
    <row r="41" spans="1:15" ht="13.2" x14ac:dyDescent="0.25">
      <c r="A41" s="102"/>
      <c r="B41" s="198"/>
      <c r="C41" s="199"/>
      <c r="D41" s="99"/>
      <c r="E41" s="99"/>
      <c r="F41" s="99"/>
      <c r="G41" s="99"/>
      <c r="H41" s="99"/>
      <c r="I41" s="99"/>
      <c r="J41" s="100"/>
      <c r="K41" s="100"/>
      <c r="L41" s="99"/>
      <c r="M41" s="103"/>
    </row>
    <row r="42" spans="1:15" s="97" customFormat="1" ht="37.5" customHeight="1" x14ac:dyDescent="0.25">
      <c r="A42" s="92" t="s">
        <v>29</v>
      </c>
      <c r="B42" s="202" t="str">
        <f>'BM01'!B32</f>
        <v>ALVENARIA DE VEDAÇÃO DE BLOCOS CERÂMICOS FURADOS NA HORIZONTAL DE 9X19X19CM (ESPESSURA 9CM) DE PAREDES COM ÁREA LÍQUIDA MAIOR OU IGUAL A 6M² SEM VÃOS E ARGAMASSA DE ASSENTAMENTO COM PREPARO MANUAL. AF_06/2014_P</v>
      </c>
      <c r="C42" s="203"/>
      <c r="D42" s="203"/>
      <c r="E42" s="203"/>
      <c r="F42" s="203"/>
      <c r="G42" s="203"/>
      <c r="H42" s="203"/>
      <c r="I42" s="203"/>
      <c r="J42" s="203"/>
      <c r="K42" s="204"/>
      <c r="L42" s="95">
        <f>SUM(L43)</f>
        <v>0</v>
      </c>
      <c r="M42" s="96" t="str">
        <f>'[2]Orçamento Sintético'!C16</f>
        <v>m²</v>
      </c>
    </row>
    <row r="43" spans="1:15" ht="13.2" x14ac:dyDescent="0.25">
      <c r="A43" s="98"/>
      <c r="B43" s="198"/>
      <c r="C43" s="199"/>
      <c r="D43" s="99"/>
      <c r="E43" s="99"/>
      <c r="F43" s="99"/>
      <c r="G43" s="99"/>
      <c r="H43" s="99"/>
      <c r="I43" s="99"/>
      <c r="J43" s="100"/>
      <c r="K43" s="100"/>
      <c r="L43" s="99"/>
      <c r="M43" s="101"/>
    </row>
    <row r="44" spans="1:15" ht="13.2" x14ac:dyDescent="0.25">
      <c r="A44" s="98"/>
      <c r="B44" s="198"/>
      <c r="C44" s="199"/>
      <c r="D44" s="99"/>
      <c r="E44" s="99"/>
      <c r="F44" s="99"/>
      <c r="G44" s="99"/>
      <c r="H44" s="99"/>
      <c r="I44" s="99"/>
      <c r="J44" s="100"/>
      <c r="K44" s="100"/>
      <c r="L44" s="99"/>
      <c r="M44" s="101"/>
    </row>
    <row r="45" spans="1:15" s="97" customFormat="1" ht="26.25" customHeight="1" x14ac:dyDescent="0.25">
      <c r="A45" s="92" t="s">
        <v>30</v>
      </c>
      <c r="B45" s="202" t="str">
        <f>'BM01'!B33</f>
        <v>DIVISORIA EM MADEIRA COMPENSADA RESINADA ESPESSURA 6MM, ESTRUTURADA EM MADEIRA DE LEI 3"X3"</v>
      </c>
      <c r="C45" s="203"/>
      <c r="D45" s="203"/>
      <c r="E45" s="203"/>
      <c r="F45" s="203"/>
      <c r="G45" s="203"/>
      <c r="H45" s="203"/>
      <c r="I45" s="203"/>
      <c r="J45" s="203"/>
      <c r="K45" s="204"/>
      <c r="L45" s="95">
        <f>SUM(L46)</f>
        <v>0</v>
      </c>
      <c r="M45" s="96" t="str">
        <f>'[2]Orçamento Sintético'!C17</f>
        <v>m³</v>
      </c>
    </row>
    <row r="46" spans="1:15" ht="13.2" x14ac:dyDescent="0.25">
      <c r="A46" s="98"/>
      <c r="B46" s="198"/>
      <c r="C46" s="199"/>
      <c r="D46" s="99"/>
      <c r="E46" s="99"/>
      <c r="F46" s="99"/>
      <c r="G46" s="99"/>
      <c r="H46" s="99"/>
      <c r="I46" s="99"/>
      <c r="J46" s="100"/>
      <c r="K46" s="100"/>
      <c r="L46" s="99"/>
      <c r="M46" s="101"/>
    </row>
    <row r="47" spans="1:15" ht="13.2" x14ac:dyDescent="0.25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108"/>
      <c r="L47" s="90"/>
      <c r="M47" s="91"/>
    </row>
    <row r="48" spans="1:15" s="97" customFormat="1" ht="13.2" x14ac:dyDescent="0.25">
      <c r="A48" s="92" t="s">
        <v>339</v>
      </c>
      <c r="B48" s="93" t="str">
        <f>'BM01'!B34</f>
        <v>DIVISÓRIA DE GRANITO CINZA E=2cm</v>
      </c>
      <c r="C48" s="94"/>
      <c r="D48" s="94"/>
      <c r="E48" s="94"/>
      <c r="F48" s="94"/>
      <c r="G48" s="94"/>
      <c r="H48" s="94"/>
      <c r="I48" s="94"/>
      <c r="J48" s="94"/>
      <c r="K48" s="109"/>
      <c r="L48" s="95">
        <f>L49</f>
        <v>0</v>
      </c>
      <c r="M48" s="96" t="s">
        <v>0</v>
      </c>
      <c r="O48" s="97">
        <v>697.9</v>
      </c>
    </row>
    <row r="49" spans="1:13" ht="13.2" x14ac:dyDescent="0.25">
      <c r="A49" s="98"/>
      <c r="B49" s="198"/>
      <c r="C49" s="199"/>
      <c r="D49" s="99"/>
      <c r="E49" s="99"/>
      <c r="F49" s="99"/>
      <c r="G49" s="99"/>
      <c r="H49" s="99"/>
      <c r="I49" s="99"/>
      <c r="J49" s="100"/>
      <c r="K49" s="100"/>
      <c r="L49" s="99"/>
      <c r="M49" s="101"/>
    </row>
    <row r="50" spans="1:13" ht="13.2" x14ac:dyDescent="0.25">
      <c r="A50" s="102"/>
      <c r="B50" s="110"/>
      <c r="C50" s="110"/>
      <c r="D50" s="107"/>
      <c r="E50" s="107"/>
      <c r="F50" s="107"/>
      <c r="G50" s="107"/>
      <c r="H50" s="107"/>
      <c r="I50" s="107"/>
      <c r="J50" s="106"/>
      <c r="K50" s="106"/>
      <c r="L50" s="107"/>
      <c r="M50" s="103"/>
    </row>
    <row r="51" spans="1:13" ht="13.8" thickBot="1" x14ac:dyDescent="0.3">
      <c r="A51" s="102"/>
      <c r="B51" s="104"/>
      <c r="C51" s="105"/>
      <c r="D51" s="107"/>
      <c r="E51" s="107"/>
      <c r="F51" s="107"/>
      <c r="G51" s="107"/>
      <c r="H51" s="107"/>
      <c r="I51" s="107"/>
      <c r="J51" s="106"/>
      <c r="K51" s="106"/>
      <c r="L51" s="107"/>
      <c r="M51" s="103"/>
    </row>
    <row r="52" spans="1:13" ht="13.8" thickBot="1" x14ac:dyDescent="0.3">
      <c r="A52" s="86" t="s">
        <v>691</v>
      </c>
      <c r="B52" s="87" t="str">
        <f>'BM01'!B35</f>
        <v>ESQUADRIAS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8"/>
    </row>
    <row r="53" spans="1:13" ht="13.2" x14ac:dyDescent="0.25">
      <c r="A53" s="102"/>
      <c r="B53" s="104"/>
      <c r="C53" s="105"/>
      <c r="D53" s="107"/>
      <c r="E53" s="107"/>
      <c r="F53" s="107"/>
      <c r="G53" s="107"/>
      <c r="H53" s="107"/>
      <c r="I53" s="107"/>
      <c r="J53" s="106"/>
      <c r="K53" s="106"/>
      <c r="L53" s="107"/>
      <c r="M53" s="103"/>
    </row>
    <row r="54" spans="1:13" s="97" customFormat="1" ht="13.2" x14ac:dyDescent="0.25">
      <c r="A54" s="92" t="str">
        <f>'BM01'!A65</f>
        <v>4.30</v>
      </c>
      <c r="B54" s="93" t="str">
        <f>'BM01'!B65</f>
        <v>REMOÇÃO DE ESQUADRIA METÁLICA, COM OU SEM APROVEITAMENTO</v>
      </c>
      <c r="C54" s="94"/>
      <c r="D54" s="94"/>
      <c r="E54" s="94"/>
      <c r="F54" s="94"/>
      <c r="G54" s="94"/>
      <c r="H54" s="94"/>
      <c r="I54" s="94"/>
      <c r="J54" s="94"/>
      <c r="K54" s="94"/>
      <c r="L54" s="95">
        <f>SUM(L55:L116)</f>
        <v>59.659999999999989</v>
      </c>
      <c r="M54" s="96" t="s">
        <v>688</v>
      </c>
    </row>
    <row r="55" spans="1:13" ht="13.2" x14ac:dyDescent="0.25">
      <c r="A55" s="98"/>
      <c r="B55" s="198" t="s">
        <v>697</v>
      </c>
      <c r="C55" s="199"/>
      <c r="D55" s="99"/>
      <c r="E55" s="99"/>
      <c r="F55" s="99"/>
      <c r="G55" s="99"/>
      <c r="H55" s="99"/>
      <c r="I55" s="99"/>
      <c r="J55" s="100"/>
      <c r="K55" s="100"/>
      <c r="L55" s="99"/>
      <c r="M55" s="101"/>
    </row>
    <row r="56" spans="1:13" ht="13.2" x14ac:dyDescent="0.25">
      <c r="A56" s="102"/>
      <c r="B56" s="126" t="s">
        <v>711</v>
      </c>
      <c r="C56" s="127"/>
      <c r="D56" s="99">
        <v>1</v>
      </c>
      <c r="E56" s="99"/>
      <c r="F56" s="99"/>
      <c r="G56" s="99"/>
      <c r="H56" s="99"/>
      <c r="I56" s="99"/>
      <c r="J56" s="100"/>
      <c r="K56" s="100"/>
      <c r="L56" s="99"/>
      <c r="M56" s="103"/>
    </row>
    <row r="57" spans="1:13" ht="13.2" x14ac:dyDescent="0.25">
      <c r="A57" s="102"/>
      <c r="B57" s="126" t="s">
        <v>712</v>
      </c>
      <c r="C57" s="127"/>
      <c r="D57" s="99">
        <v>1</v>
      </c>
      <c r="E57" s="99"/>
      <c r="F57" s="99"/>
      <c r="G57" s="99"/>
      <c r="H57" s="99"/>
      <c r="I57" s="99"/>
      <c r="J57" s="100"/>
      <c r="K57" s="100"/>
      <c r="L57" s="99"/>
      <c r="M57" s="103"/>
    </row>
    <row r="58" spans="1:13" ht="13.2" x14ac:dyDescent="0.25">
      <c r="A58" s="102"/>
      <c r="B58" s="126" t="s">
        <v>698</v>
      </c>
      <c r="C58" s="127"/>
      <c r="D58" s="99"/>
      <c r="E58" s="99"/>
      <c r="F58" s="99"/>
      <c r="G58" s="99"/>
      <c r="H58" s="99"/>
      <c r="I58" s="99"/>
      <c r="J58" s="100"/>
      <c r="K58" s="100"/>
      <c r="L58" s="99"/>
      <c r="M58" s="103"/>
    </row>
    <row r="59" spans="1:13" ht="13.2" x14ac:dyDescent="0.25">
      <c r="A59" s="102"/>
      <c r="B59" s="126" t="s">
        <v>714</v>
      </c>
      <c r="C59" s="127"/>
      <c r="D59" s="99">
        <v>2</v>
      </c>
      <c r="E59" s="99">
        <v>0.6</v>
      </c>
      <c r="F59" s="99"/>
      <c r="G59" s="99">
        <v>1</v>
      </c>
      <c r="H59" s="99"/>
      <c r="I59" s="99"/>
      <c r="J59" s="100"/>
      <c r="K59" s="100">
        <f>G59*E59</f>
        <v>0.6</v>
      </c>
      <c r="L59" s="99">
        <f>K59*D59</f>
        <v>1.2</v>
      </c>
      <c r="M59" s="103"/>
    </row>
    <row r="60" spans="1:13" ht="13.2" x14ac:dyDescent="0.25">
      <c r="A60" s="102"/>
      <c r="B60" s="198" t="s">
        <v>715</v>
      </c>
      <c r="C60" s="199"/>
      <c r="D60" s="99"/>
      <c r="E60" s="99"/>
      <c r="F60" s="99"/>
      <c r="G60" s="99"/>
      <c r="H60" s="99"/>
      <c r="I60" s="99"/>
      <c r="J60" s="100"/>
      <c r="K60" s="100"/>
      <c r="L60" s="99"/>
      <c r="M60" s="103"/>
    </row>
    <row r="61" spans="1:13" ht="13.2" x14ac:dyDescent="0.25">
      <c r="A61" s="102"/>
      <c r="B61" s="126" t="s">
        <v>717</v>
      </c>
      <c r="C61" s="127"/>
      <c r="D61" s="99">
        <v>7</v>
      </c>
      <c r="E61" s="99">
        <v>0.4</v>
      </c>
      <c r="F61" s="99"/>
      <c r="G61" s="99">
        <v>0.5</v>
      </c>
      <c r="H61" s="99"/>
      <c r="I61" s="99"/>
      <c r="J61" s="100"/>
      <c r="K61" s="100">
        <f>G61*E61</f>
        <v>0.2</v>
      </c>
      <c r="L61" s="99">
        <f>K61*D61</f>
        <v>1.4000000000000001</v>
      </c>
      <c r="M61" s="103"/>
    </row>
    <row r="62" spans="1:13" ht="13.2" x14ac:dyDescent="0.25">
      <c r="A62" s="102"/>
      <c r="B62" s="198" t="s">
        <v>716</v>
      </c>
      <c r="C62" s="199"/>
      <c r="D62" s="99"/>
      <c r="E62" s="99"/>
      <c r="F62" s="99"/>
      <c r="G62" s="99"/>
      <c r="H62" s="99"/>
      <c r="I62" s="99"/>
      <c r="J62" s="100"/>
      <c r="K62" s="100"/>
      <c r="L62" s="99"/>
      <c r="M62" s="103"/>
    </row>
    <row r="63" spans="1:13" ht="13.2" x14ac:dyDescent="0.25">
      <c r="A63" s="102"/>
      <c r="B63" s="126" t="s">
        <v>717</v>
      </c>
      <c r="C63" s="127"/>
      <c r="D63" s="99">
        <v>6</v>
      </c>
      <c r="E63" s="99">
        <v>0.4</v>
      </c>
      <c r="F63" s="99"/>
      <c r="G63" s="99">
        <v>0.5</v>
      </c>
      <c r="H63" s="99"/>
      <c r="I63" s="99"/>
      <c r="J63" s="100"/>
      <c r="K63" s="100">
        <f>G63*E63</f>
        <v>0.2</v>
      </c>
      <c r="L63" s="99">
        <f>K63*D63</f>
        <v>1.2000000000000002</v>
      </c>
      <c r="M63" s="103"/>
    </row>
    <row r="64" spans="1:13" ht="13.2" x14ac:dyDescent="0.25">
      <c r="A64" s="102"/>
      <c r="B64" s="198" t="s">
        <v>699</v>
      </c>
      <c r="C64" s="199"/>
      <c r="D64" s="99"/>
      <c r="E64" s="99"/>
      <c r="F64" s="99"/>
      <c r="G64" s="99"/>
      <c r="H64" s="99"/>
      <c r="I64" s="99"/>
      <c r="J64" s="100"/>
      <c r="K64" s="100"/>
      <c r="L64" s="99"/>
      <c r="M64" s="103"/>
    </row>
    <row r="65" spans="1:13" ht="13.2" x14ac:dyDescent="0.25">
      <c r="A65" s="102"/>
      <c r="B65" s="126" t="s">
        <v>713</v>
      </c>
      <c r="C65" s="127"/>
      <c r="D65" s="99"/>
      <c r="E65" s="99">
        <v>1.2</v>
      </c>
      <c r="F65" s="99"/>
      <c r="G65" s="99">
        <v>2.4</v>
      </c>
      <c r="H65" s="99"/>
      <c r="I65" s="99"/>
      <c r="J65" s="100"/>
      <c r="K65" s="100">
        <f>G65*E65</f>
        <v>2.88</v>
      </c>
      <c r="L65" s="99">
        <f>K65*D65</f>
        <v>0</v>
      </c>
      <c r="M65" s="103"/>
    </row>
    <row r="66" spans="1:13" ht="13.2" x14ac:dyDescent="0.25">
      <c r="A66" s="102"/>
      <c r="B66" s="198" t="s">
        <v>700</v>
      </c>
      <c r="C66" s="199"/>
      <c r="D66" s="99"/>
      <c r="E66" s="99"/>
      <c r="F66" s="99"/>
      <c r="G66" s="99"/>
      <c r="H66" s="99"/>
      <c r="I66" s="99"/>
      <c r="J66" s="100"/>
      <c r="K66" s="100"/>
      <c r="L66" s="99"/>
      <c r="M66" s="103"/>
    </row>
    <row r="67" spans="1:13" ht="13.2" x14ac:dyDescent="0.25">
      <c r="A67" s="102"/>
      <c r="B67" s="126" t="s">
        <v>712</v>
      </c>
      <c r="C67" s="127"/>
      <c r="D67" s="99">
        <v>1</v>
      </c>
      <c r="E67" s="99">
        <v>1.2</v>
      </c>
      <c r="F67" s="99"/>
      <c r="G67" s="99">
        <v>3</v>
      </c>
      <c r="H67" s="99"/>
      <c r="I67" s="99"/>
      <c r="J67" s="100"/>
      <c r="K67" s="100">
        <f>G67*E67</f>
        <v>3.5999999999999996</v>
      </c>
      <c r="L67" s="99">
        <f>K67*D67</f>
        <v>3.5999999999999996</v>
      </c>
      <c r="M67" s="103"/>
    </row>
    <row r="68" spans="1:13" ht="13.2" x14ac:dyDescent="0.25">
      <c r="A68" s="102"/>
      <c r="B68" s="198" t="s">
        <v>701</v>
      </c>
      <c r="C68" s="199"/>
      <c r="D68" s="99"/>
      <c r="E68" s="99"/>
      <c r="F68" s="99"/>
      <c r="G68" s="99"/>
      <c r="H68" s="99"/>
      <c r="I68" s="99"/>
      <c r="J68" s="100"/>
      <c r="K68" s="100"/>
      <c r="L68" s="99"/>
      <c r="M68" s="103"/>
    </row>
    <row r="69" spans="1:13" ht="13.2" x14ac:dyDescent="0.25">
      <c r="A69" s="102"/>
      <c r="B69" s="126" t="s">
        <v>714</v>
      </c>
      <c r="C69" s="127"/>
      <c r="D69" s="99">
        <v>1</v>
      </c>
      <c r="E69" s="99">
        <v>0.6</v>
      </c>
      <c r="F69" s="99"/>
      <c r="G69" s="99">
        <v>2.1</v>
      </c>
      <c r="H69" s="99"/>
      <c r="I69" s="99"/>
      <c r="J69" s="100"/>
      <c r="K69" s="100">
        <f>G69*E69</f>
        <v>1.26</v>
      </c>
      <c r="L69" s="99">
        <f>K69*D69</f>
        <v>1.26</v>
      </c>
      <c r="M69" s="103"/>
    </row>
    <row r="70" spans="1:13" ht="13.2" x14ac:dyDescent="0.25">
      <c r="A70" s="102"/>
      <c r="B70" s="198" t="s">
        <v>718</v>
      </c>
      <c r="C70" s="199"/>
      <c r="D70" s="99"/>
      <c r="E70" s="99"/>
      <c r="F70" s="99"/>
      <c r="G70" s="99"/>
      <c r="H70" s="99"/>
      <c r="I70" s="99"/>
      <c r="J70" s="100"/>
      <c r="K70" s="100"/>
      <c r="L70" s="99"/>
      <c r="M70" s="103"/>
    </row>
    <row r="71" spans="1:13" ht="13.2" x14ac:dyDescent="0.25">
      <c r="A71" s="102"/>
      <c r="B71" s="126" t="s">
        <v>719</v>
      </c>
      <c r="C71" s="127"/>
      <c r="D71" s="99">
        <v>1</v>
      </c>
      <c r="E71" s="99">
        <v>0.6</v>
      </c>
      <c r="F71" s="99"/>
      <c r="G71" s="99">
        <v>1</v>
      </c>
      <c r="H71" s="99"/>
      <c r="I71" s="99"/>
      <c r="J71" s="100"/>
      <c r="K71" s="100">
        <f>G71*E71</f>
        <v>0.6</v>
      </c>
      <c r="L71" s="99">
        <f>K71*D71</f>
        <v>0.6</v>
      </c>
      <c r="M71" s="103"/>
    </row>
    <row r="72" spans="1:13" ht="13.2" x14ac:dyDescent="0.25">
      <c r="A72" s="102"/>
      <c r="B72" s="198" t="s">
        <v>720</v>
      </c>
      <c r="C72" s="199"/>
      <c r="D72" s="99"/>
      <c r="E72" s="99"/>
      <c r="F72" s="99"/>
      <c r="G72" s="99"/>
      <c r="H72" s="99"/>
      <c r="I72" s="99"/>
      <c r="J72" s="100"/>
      <c r="K72" s="100"/>
      <c r="L72" s="99"/>
      <c r="M72" s="103"/>
    </row>
    <row r="73" spans="1:13" ht="13.2" x14ac:dyDescent="0.25">
      <c r="A73" s="102"/>
      <c r="B73" s="126" t="s">
        <v>714</v>
      </c>
      <c r="C73" s="127"/>
      <c r="D73" s="99">
        <v>1</v>
      </c>
      <c r="E73" s="99">
        <v>0.6</v>
      </c>
      <c r="F73" s="99"/>
      <c r="G73" s="99">
        <v>2.1</v>
      </c>
      <c r="H73" s="99"/>
      <c r="I73" s="99"/>
      <c r="J73" s="100"/>
      <c r="K73" s="100">
        <f>G73*E73</f>
        <v>1.26</v>
      </c>
      <c r="L73" s="99">
        <f>K73*D73</f>
        <v>1.26</v>
      </c>
      <c r="M73" s="103"/>
    </row>
    <row r="74" spans="1:13" ht="13.2" x14ac:dyDescent="0.25">
      <c r="A74" s="102"/>
      <c r="B74" s="126" t="s">
        <v>714</v>
      </c>
      <c r="C74" s="127"/>
      <c r="D74" s="99">
        <v>1</v>
      </c>
      <c r="E74" s="99">
        <v>0.6</v>
      </c>
      <c r="F74" s="99"/>
      <c r="G74" s="99">
        <v>1</v>
      </c>
      <c r="H74" s="99"/>
      <c r="I74" s="99"/>
      <c r="J74" s="100"/>
      <c r="K74" s="100">
        <f>G74*E74</f>
        <v>0.6</v>
      </c>
      <c r="L74" s="99">
        <f>K74*D74</f>
        <v>0.6</v>
      </c>
      <c r="M74" s="103"/>
    </row>
    <row r="75" spans="1:13" ht="13.2" x14ac:dyDescent="0.25">
      <c r="A75" s="102"/>
      <c r="B75" s="198" t="s">
        <v>729</v>
      </c>
      <c r="C75" s="199"/>
      <c r="D75" s="99"/>
      <c r="E75" s="99"/>
      <c r="F75" s="99"/>
      <c r="G75" s="99"/>
      <c r="H75" s="99"/>
      <c r="I75" s="99"/>
      <c r="J75" s="100"/>
      <c r="K75" s="100"/>
      <c r="L75" s="99"/>
      <c r="M75" s="103"/>
    </row>
    <row r="76" spans="1:13" ht="13.2" x14ac:dyDescent="0.25">
      <c r="A76" s="102"/>
      <c r="B76" s="126" t="s">
        <v>714</v>
      </c>
      <c r="C76" s="127"/>
      <c r="D76" s="99">
        <v>1</v>
      </c>
      <c r="E76" s="99">
        <v>0.6</v>
      </c>
      <c r="F76" s="99"/>
      <c r="G76" s="99">
        <v>2.1</v>
      </c>
      <c r="H76" s="99"/>
      <c r="I76" s="99"/>
      <c r="J76" s="100"/>
      <c r="K76" s="100">
        <f>G76*E76</f>
        <v>1.26</v>
      </c>
      <c r="L76" s="99">
        <f>K76*D76</f>
        <v>1.26</v>
      </c>
      <c r="M76" s="103"/>
    </row>
    <row r="77" spans="1:13" ht="13.2" x14ac:dyDescent="0.25">
      <c r="A77" s="102"/>
      <c r="B77" s="126" t="s">
        <v>721</v>
      </c>
      <c r="C77" s="127"/>
      <c r="D77" s="99">
        <v>1</v>
      </c>
      <c r="E77" s="99">
        <v>1.5</v>
      </c>
      <c r="F77" s="99"/>
      <c r="G77" s="99">
        <v>2.6</v>
      </c>
      <c r="H77" s="99"/>
      <c r="I77" s="99"/>
      <c r="J77" s="100"/>
      <c r="K77" s="100">
        <f>G77*E77</f>
        <v>3.9000000000000004</v>
      </c>
      <c r="L77" s="99">
        <f>K77*D77</f>
        <v>3.9000000000000004</v>
      </c>
      <c r="M77" s="103"/>
    </row>
    <row r="78" spans="1:13" ht="13.2" x14ac:dyDescent="0.25">
      <c r="A78" s="102"/>
      <c r="B78" s="198" t="s">
        <v>724</v>
      </c>
      <c r="C78" s="199"/>
      <c r="D78" s="99"/>
      <c r="E78" s="99"/>
      <c r="F78" s="99"/>
      <c r="G78" s="99"/>
      <c r="H78" s="99"/>
      <c r="I78" s="99"/>
      <c r="J78" s="100"/>
      <c r="K78" s="100"/>
      <c r="L78" s="99"/>
      <c r="M78" s="103"/>
    </row>
    <row r="79" spans="1:13" ht="13.2" x14ac:dyDescent="0.25">
      <c r="A79" s="102"/>
      <c r="B79" s="126" t="s">
        <v>726</v>
      </c>
      <c r="C79" s="127"/>
      <c r="D79" s="99">
        <v>1</v>
      </c>
      <c r="E79" s="99">
        <v>0.3</v>
      </c>
      <c r="F79" s="99"/>
      <c r="G79" s="99">
        <v>1.2</v>
      </c>
      <c r="H79" s="99"/>
      <c r="I79" s="99"/>
      <c r="J79" s="100"/>
      <c r="K79" s="100">
        <f>G79*E79</f>
        <v>0.36</v>
      </c>
      <c r="L79" s="99">
        <f>K79*D79</f>
        <v>0.36</v>
      </c>
      <c r="M79" s="103"/>
    </row>
    <row r="80" spans="1:13" ht="13.2" x14ac:dyDescent="0.25">
      <c r="A80" s="102"/>
      <c r="B80" s="126" t="s">
        <v>727</v>
      </c>
      <c r="C80" s="127"/>
      <c r="D80" s="99">
        <v>1</v>
      </c>
      <c r="E80" s="99"/>
      <c r="F80" s="99"/>
      <c r="G80" s="99"/>
      <c r="H80" s="99"/>
      <c r="I80" s="99"/>
      <c r="J80" s="100"/>
      <c r="K80" s="100"/>
      <c r="L80" s="99"/>
      <c r="M80" s="103"/>
    </row>
    <row r="81" spans="1:13" ht="13.2" x14ac:dyDescent="0.25">
      <c r="A81" s="102"/>
      <c r="B81" s="198" t="s">
        <v>725</v>
      </c>
      <c r="C81" s="199"/>
      <c r="D81" s="99"/>
      <c r="E81" s="99"/>
      <c r="F81" s="99"/>
      <c r="G81" s="99"/>
      <c r="H81" s="99"/>
      <c r="I81" s="99"/>
      <c r="J81" s="100"/>
      <c r="K81" s="100"/>
      <c r="L81" s="99"/>
      <c r="M81" s="103"/>
    </row>
    <row r="82" spans="1:13" ht="13.2" x14ac:dyDescent="0.25">
      <c r="A82" s="102"/>
      <c r="B82" s="126" t="s">
        <v>726</v>
      </c>
      <c r="C82" s="127"/>
      <c r="D82" s="99">
        <v>1</v>
      </c>
      <c r="E82" s="99">
        <v>0.3</v>
      </c>
      <c r="F82" s="99"/>
      <c r="G82" s="99">
        <v>1.2</v>
      </c>
      <c r="H82" s="99"/>
      <c r="I82" s="99"/>
      <c r="J82" s="100"/>
      <c r="K82" s="100">
        <f>G82*E82</f>
        <v>0.36</v>
      </c>
      <c r="L82" s="99">
        <f>K82*D82</f>
        <v>0.36</v>
      </c>
      <c r="M82" s="103"/>
    </row>
    <row r="83" spans="1:13" ht="13.2" x14ac:dyDescent="0.25">
      <c r="A83" s="102"/>
      <c r="B83" s="126" t="s">
        <v>727</v>
      </c>
      <c r="C83" s="127"/>
      <c r="D83" s="99">
        <v>1</v>
      </c>
      <c r="E83" s="99"/>
      <c r="F83" s="99"/>
      <c r="G83" s="99"/>
      <c r="H83" s="99"/>
      <c r="I83" s="99"/>
      <c r="J83" s="100"/>
      <c r="K83" s="100"/>
      <c r="L83" s="99"/>
      <c r="M83" s="103"/>
    </row>
    <row r="84" spans="1:13" ht="13.2" x14ac:dyDescent="0.25">
      <c r="A84" s="102"/>
      <c r="B84" s="198" t="s">
        <v>722</v>
      </c>
      <c r="C84" s="199"/>
      <c r="D84" s="99"/>
      <c r="E84" s="99"/>
      <c r="F84" s="99"/>
      <c r="G84" s="99"/>
      <c r="H84" s="99"/>
      <c r="I84" s="99"/>
      <c r="J84" s="100"/>
      <c r="K84" s="100"/>
      <c r="L84" s="99"/>
      <c r="M84" s="103"/>
    </row>
    <row r="85" spans="1:13" ht="13.2" x14ac:dyDescent="0.25">
      <c r="A85" s="102"/>
      <c r="B85" s="126" t="s">
        <v>728</v>
      </c>
      <c r="C85" s="127"/>
      <c r="D85" s="99">
        <v>1</v>
      </c>
      <c r="E85" s="99">
        <v>0.3</v>
      </c>
      <c r="F85" s="99"/>
      <c r="G85" s="99">
        <v>2.1</v>
      </c>
      <c r="H85" s="99"/>
      <c r="I85" s="99"/>
      <c r="J85" s="100"/>
      <c r="K85" s="100">
        <f>G85*E85</f>
        <v>0.63</v>
      </c>
      <c r="L85" s="99">
        <f>K85*D85</f>
        <v>0.63</v>
      </c>
      <c r="M85" s="103"/>
    </row>
    <row r="86" spans="1:13" ht="12.75" customHeight="1" x14ac:dyDescent="0.25">
      <c r="A86" s="102"/>
      <c r="B86" s="198" t="s">
        <v>723</v>
      </c>
      <c r="C86" s="199"/>
      <c r="D86" s="99"/>
      <c r="E86" s="99"/>
      <c r="F86" s="99"/>
      <c r="G86" s="99"/>
      <c r="H86" s="99"/>
      <c r="I86" s="99"/>
      <c r="J86" s="100"/>
      <c r="K86" s="100"/>
      <c r="L86" s="99"/>
      <c r="M86" s="103"/>
    </row>
    <row r="87" spans="1:13" ht="12.75" customHeight="1" x14ac:dyDescent="0.25">
      <c r="A87" s="102"/>
      <c r="B87" s="126" t="s">
        <v>728</v>
      </c>
      <c r="C87" s="127"/>
      <c r="D87" s="99">
        <v>1</v>
      </c>
      <c r="E87" s="99">
        <v>0.3</v>
      </c>
      <c r="F87" s="99"/>
      <c r="G87" s="99">
        <v>2.1</v>
      </c>
      <c r="H87" s="99"/>
      <c r="I87" s="99"/>
      <c r="J87" s="100"/>
      <c r="K87" s="100">
        <f>G87*E87</f>
        <v>0.63</v>
      </c>
      <c r="L87" s="99">
        <f>K87*D87</f>
        <v>0.63</v>
      </c>
      <c r="M87" s="103"/>
    </row>
    <row r="88" spans="1:13" ht="13.2" x14ac:dyDescent="0.25">
      <c r="A88" s="102"/>
      <c r="B88" s="198" t="s">
        <v>702</v>
      </c>
      <c r="C88" s="199"/>
      <c r="D88" s="99"/>
      <c r="E88" s="99"/>
      <c r="F88" s="99"/>
      <c r="G88" s="99"/>
      <c r="H88" s="99"/>
      <c r="I88" s="99"/>
      <c r="J88" s="100"/>
      <c r="K88" s="100"/>
      <c r="L88" s="99"/>
      <c r="M88" s="103"/>
    </row>
    <row r="89" spans="1:13" ht="13.2" x14ac:dyDescent="0.25">
      <c r="A89" s="102"/>
      <c r="B89" s="126" t="s">
        <v>714</v>
      </c>
      <c r="C89" s="127"/>
      <c r="D89" s="99">
        <v>1</v>
      </c>
      <c r="E89" s="99">
        <v>0.6</v>
      </c>
      <c r="F89" s="99"/>
      <c r="G89" s="99">
        <v>1</v>
      </c>
      <c r="H89" s="99"/>
      <c r="I89" s="99"/>
      <c r="J89" s="100"/>
      <c r="K89" s="100">
        <f>G89*E89</f>
        <v>0.6</v>
      </c>
      <c r="L89" s="99">
        <f>K89*D89</f>
        <v>0.6</v>
      </c>
      <c r="M89" s="103"/>
    </row>
    <row r="90" spans="1:13" ht="13.2" x14ac:dyDescent="0.25">
      <c r="A90" s="102"/>
      <c r="B90" s="126" t="s">
        <v>721</v>
      </c>
      <c r="C90" s="127"/>
      <c r="D90" s="99">
        <v>1</v>
      </c>
      <c r="E90" s="99">
        <v>1.5</v>
      </c>
      <c r="F90" s="99"/>
      <c r="G90" s="99">
        <v>2.6</v>
      </c>
      <c r="H90" s="99"/>
      <c r="I90" s="99"/>
      <c r="J90" s="100"/>
      <c r="K90" s="100">
        <f>G90*E90</f>
        <v>3.9000000000000004</v>
      </c>
      <c r="L90" s="99">
        <f>K90*D90</f>
        <v>3.9000000000000004</v>
      </c>
      <c r="M90" s="103"/>
    </row>
    <row r="91" spans="1:13" ht="13.2" x14ac:dyDescent="0.25">
      <c r="A91" s="102"/>
      <c r="B91" s="198" t="s">
        <v>702</v>
      </c>
      <c r="C91" s="199"/>
      <c r="D91" s="99"/>
      <c r="E91" s="99"/>
      <c r="F91" s="99"/>
      <c r="G91" s="99"/>
      <c r="H91" s="99"/>
      <c r="I91" s="99"/>
      <c r="J91" s="100"/>
      <c r="K91" s="100"/>
      <c r="L91" s="99"/>
      <c r="M91" s="103"/>
    </row>
    <row r="92" spans="1:13" ht="13.2" x14ac:dyDescent="0.25">
      <c r="A92" s="102"/>
      <c r="B92" s="126" t="s">
        <v>714</v>
      </c>
      <c r="C92" s="127"/>
      <c r="D92" s="99">
        <v>1</v>
      </c>
      <c r="E92" s="99">
        <v>0.6</v>
      </c>
      <c r="F92" s="99"/>
      <c r="G92" s="99">
        <v>1</v>
      </c>
      <c r="H92" s="99"/>
      <c r="I92" s="99"/>
      <c r="J92" s="100"/>
      <c r="K92" s="100">
        <f>G92*E92</f>
        <v>0.6</v>
      </c>
      <c r="L92" s="99">
        <f>K92*D92</f>
        <v>0.6</v>
      </c>
      <c r="M92" s="103"/>
    </row>
    <row r="93" spans="1:13" ht="13.2" x14ac:dyDescent="0.25">
      <c r="A93" s="102"/>
      <c r="B93" s="126" t="s">
        <v>721</v>
      </c>
      <c r="C93" s="127"/>
      <c r="D93" s="99">
        <v>1</v>
      </c>
      <c r="E93" s="99">
        <v>1.5</v>
      </c>
      <c r="F93" s="99"/>
      <c r="G93" s="99">
        <v>2.6</v>
      </c>
      <c r="H93" s="99"/>
      <c r="I93" s="99"/>
      <c r="J93" s="100"/>
      <c r="K93" s="100">
        <f>G93*E93</f>
        <v>3.9000000000000004</v>
      </c>
      <c r="L93" s="99">
        <f>K93*D93</f>
        <v>3.9000000000000004</v>
      </c>
      <c r="M93" s="103"/>
    </row>
    <row r="94" spans="1:13" ht="13.2" x14ac:dyDescent="0.25">
      <c r="A94" s="102"/>
      <c r="B94" s="198" t="s">
        <v>703</v>
      </c>
      <c r="C94" s="199"/>
      <c r="D94" s="99"/>
      <c r="E94" s="99"/>
      <c r="F94" s="99"/>
      <c r="G94" s="99"/>
      <c r="H94" s="99"/>
      <c r="I94" s="99"/>
      <c r="J94" s="100"/>
      <c r="K94" s="100"/>
      <c r="L94" s="99"/>
      <c r="M94" s="103"/>
    </row>
    <row r="95" spans="1:13" ht="13.2" x14ac:dyDescent="0.25">
      <c r="A95" s="102"/>
      <c r="B95" s="126" t="s">
        <v>714</v>
      </c>
      <c r="C95" s="127"/>
      <c r="D95" s="99">
        <v>1</v>
      </c>
      <c r="E95" s="99">
        <v>0.6</v>
      </c>
      <c r="F95" s="99"/>
      <c r="G95" s="99">
        <v>1</v>
      </c>
      <c r="H95" s="99"/>
      <c r="I95" s="99"/>
      <c r="J95" s="100"/>
      <c r="K95" s="100">
        <f>G95*E95</f>
        <v>0.6</v>
      </c>
      <c r="L95" s="99">
        <f>K95*D95</f>
        <v>0.6</v>
      </c>
      <c r="M95" s="103"/>
    </row>
    <row r="96" spans="1:13" ht="13.2" x14ac:dyDescent="0.25">
      <c r="A96" s="102"/>
      <c r="B96" s="126" t="s">
        <v>721</v>
      </c>
      <c r="C96" s="127"/>
      <c r="D96" s="99">
        <v>1</v>
      </c>
      <c r="E96" s="99">
        <v>1.5</v>
      </c>
      <c r="F96" s="99"/>
      <c r="G96" s="99">
        <v>2.6</v>
      </c>
      <c r="H96" s="99"/>
      <c r="I96" s="99"/>
      <c r="J96" s="100"/>
      <c r="K96" s="100">
        <f>G96*E96</f>
        <v>3.9000000000000004</v>
      </c>
      <c r="L96" s="99">
        <f>K96*D96</f>
        <v>3.9000000000000004</v>
      </c>
      <c r="M96" s="103"/>
    </row>
    <row r="97" spans="1:13" ht="13.2" x14ac:dyDescent="0.25">
      <c r="A97" s="102"/>
      <c r="B97" s="198" t="s">
        <v>703</v>
      </c>
      <c r="C97" s="199"/>
      <c r="D97" s="99"/>
      <c r="E97" s="99"/>
      <c r="F97" s="99"/>
      <c r="G97" s="99"/>
      <c r="H97" s="99"/>
      <c r="I97" s="99"/>
      <c r="J97" s="100"/>
      <c r="K97" s="100"/>
      <c r="L97" s="99"/>
      <c r="M97" s="103"/>
    </row>
    <row r="98" spans="1:13" ht="13.2" x14ac:dyDescent="0.25">
      <c r="A98" s="102"/>
      <c r="B98" s="126" t="s">
        <v>714</v>
      </c>
      <c r="C98" s="127"/>
      <c r="D98" s="99">
        <v>1</v>
      </c>
      <c r="E98" s="99">
        <v>0.6</v>
      </c>
      <c r="F98" s="99"/>
      <c r="G98" s="99">
        <v>1</v>
      </c>
      <c r="H98" s="99"/>
      <c r="I98" s="99"/>
      <c r="J98" s="100"/>
      <c r="K98" s="100">
        <f>G98*E98</f>
        <v>0.6</v>
      </c>
      <c r="L98" s="99">
        <f>K98*D98</f>
        <v>0.6</v>
      </c>
      <c r="M98" s="103"/>
    </row>
    <row r="99" spans="1:13" ht="13.2" x14ac:dyDescent="0.25">
      <c r="A99" s="102"/>
      <c r="B99" s="126" t="s">
        <v>721</v>
      </c>
      <c r="C99" s="127"/>
      <c r="D99" s="99">
        <v>1</v>
      </c>
      <c r="E99" s="99">
        <v>1.5</v>
      </c>
      <c r="F99" s="99"/>
      <c r="G99" s="99">
        <v>2.6</v>
      </c>
      <c r="H99" s="99"/>
      <c r="I99" s="99"/>
      <c r="J99" s="100"/>
      <c r="K99" s="100">
        <f>G99*E99</f>
        <v>3.9000000000000004</v>
      </c>
      <c r="L99" s="99">
        <f>K99*D99</f>
        <v>3.9000000000000004</v>
      </c>
      <c r="M99" s="103"/>
    </row>
    <row r="100" spans="1:13" ht="13.2" x14ac:dyDescent="0.25">
      <c r="A100" s="102"/>
      <c r="B100" s="198" t="s">
        <v>704</v>
      </c>
      <c r="C100" s="199"/>
      <c r="D100" s="99"/>
      <c r="E100" s="99"/>
      <c r="F100" s="99"/>
      <c r="G100" s="99"/>
      <c r="H100" s="99"/>
      <c r="I100" s="99"/>
      <c r="J100" s="100"/>
      <c r="K100" s="100"/>
      <c r="L100" s="99"/>
      <c r="M100" s="103"/>
    </row>
    <row r="101" spans="1:13" ht="13.2" x14ac:dyDescent="0.25">
      <c r="A101" s="102"/>
      <c r="B101" s="198" t="s">
        <v>705</v>
      </c>
      <c r="C101" s="199"/>
      <c r="D101" s="99"/>
      <c r="E101" s="99"/>
      <c r="F101" s="99"/>
      <c r="G101" s="99"/>
      <c r="H101" s="99"/>
      <c r="I101" s="99"/>
      <c r="J101" s="100"/>
      <c r="K101" s="100"/>
      <c r="L101" s="99"/>
      <c r="M101" s="103"/>
    </row>
    <row r="102" spans="1:13" ht="13.2" x14ac:dyDescent="0.25">
      <c r="A102" s="102"/>
      <c r="B102" s="198" t="s">
        <v>706</v>
      </c>
      <c r="C102" s="199"/>
      <c r="D102" s="99"/>
      <c r="E102" s="99"/>
      <c r="F102" s="99"/>
      <c r="G102" s="99"/>
      <c r="H102" s="99"/>
      <c r="I102" s="99"/>
      <c r="J102" s="100"/>
      <c r="K102" s="100"/>
      <c r="L102" s="99"/>
      <c r="M102" s="103"/>
    </row>
    <row r="103" spans="1:13" ht="13.2" x14ac:dyDescent="0.25">
      <c r="A103" s="102"/>
      <c r="B103" s="198" t="s">
        <v>707</v>
      </c>
      <c r="C103" s="199"/>
      <c r="D103" s="99"/>
      <c r="E103" s="99"/>
      <c r="F103" s="99"/>
      <c r="G103" s="99"/>
      <c r="H103" s="99"/>
      <c r="I103" s="99"/>
      <c r="J103" s="100"/>
      <c r="K103" s="100"/>
      <c r="L103" s="99"/>
      <c r="M103" s="103"/>
    </row>
    <row r="104" spans="1:13" ht="13.2" x14ac:dyDescent="0.25">
      <c r="A104" s="102"/>
      <c r="B104" s="198" t="s">
        <v>708</v>
      </c>
      <c r="C104" s="199"/>
      <c r="D104" s="99"/>
      <c r="E104" s="99"/>
      <c r="F104" s="99"/>
      <c r="G104" s="99"/>
      <c r="H104" s="99"/>
      <c r="I104" s="99"/>
      <c r="J104" s="100"/>
      <c r="K104" s="100"/>
      <c r="L104" s="99"/>
      <c r="M104" s="103"/>
    </row>
    <row r="105" spans="1:13" ht="14.25" customHeight="1" x14ac:dyDescent="0.25">
      <c r="A105" s="102"/>
      <c r="B105" s="198" t="s">
        <v>709</v>
      </c>
      <c r="C105" s="199"/>
      <c r="D105" s="99"/>
      <c r="E105" s="99"/>
      <c r="F105" s="99"/>
      <c r="G105" s="99"/>
      <c r="H105" s="99"/>
      <c r="I105" s="99"/>
      <c r="J105" s="100"/>
      <c r="K105" s="100"/>
      <c r="L105" s="99"/>
      <c r="M105" s="103"/>
    </row>
    <row r="106" spans="1:13" ht="14.25" customHeight="1" x14ac:dyDescent="0.25">
      <c r="A106" s="102"/>
      <c r="B106" s="126" t="s">
        <v>726</v>
      </c>
      <c r="C106" s="127"/>
      <c r="D106" s="99">
        <v>2</v>
      </c>
      <c r="E106" s="99">
        <v>0.3</v>
      </c>
      <c r="F106" s="99"/>
      <c r="G106" s="99">
        <v>1.8</v>
      </c>
      <c r="H106" s="99"/>
      <c r="I106" s="99"/>
      <c r="J106" s="100"/>
      <c r="K106" s="100">
        <f>G106*E106</f>
        <v>0.54</v>
      </c>
      <c r="L106" s="99">
        <f>K106*D106</f>
        <v>1.08</v>
      </c>
      <c r="M106" s="103"/>
    </row>
    <row r="107" spans="1:13" ht="14.25" customHeight="1" x14ac:dyDescent="0.25">
      <c r="A107" s="102"/>
      <c r="B107" s="126" t="s">
        <v>730</v>
      </c>
      <c r="C107" s="127"/>
      <c r="D107" s="99">
        <v>1</v>
      </c>
      <c r="E107" s="99">
        <v>1.5</v>
      </c>
      <c r="F107" s="99"/>
      <c r="G107" s="99">
        <v>3</v>
      </c>
      <c r="H107" s="99"/>
      <c r="I107" s="99"/>
      <c r="J107" s="100"/>
      <c r="K107" s="100">
        <f>G107*E107</f>
        <v>4.5</v>
      </c>
      <c r="L107" s="99">
        <f>K107*D107</f>
        <v>4.5</v>
      </c>
      <c r="M107" s="103"/>
    </row>
    <row r="108" spans="1:13" ht="13.2" x14ac:dyDescent="0.25">
      <c r="A108" s="102"/>
      <c r="B108" s="198" t="s">
        <v>709</v>
      </c>
      <c r="C108" s="199"/>
      <c r="D108" s="99"/>
      <c r="E108" s="99"/>
      <c r="F108" s="99"/>
      <c r="G108" s="99"/>
      <c r="H108" s="99"/>
      <c r="I108" s="99"/>
      <c r="J108" s="100"/>
      <c r="K108" s="100"/>
      <c r="L108" s="99"/>
      <c r="M108" s="103"/>
    </row>
    <row r="109" spans="1:13" ht="13.2" x14ac:dyDescent="0.25">
      <c r="A109" s="102"/>
      <c r="B109" s="126" t="s">
        <v>726</v>
      </c>
      <c r="C109" s="127"/>
      <c r="D109" s="99">
        <v>2</v>
      </c>
      <c r="E109" s="99">
        <v>0.3</v>
      </c>
      <c r="F109" s="99"/>
      <c r="G109" s="99">
        <v>1.8</v>
      </c>
      <c r="H109" s="99"/>
      <c r="I109" s="99"/>
      <c r="J109" s="100"/>
      <c r="K109" s="100">
        <f>G109*E109</f>
        <v>0.54</v>
      </c>
      <c r="L109" s="99">
        <f>K109*D109</f>
        <v>1.08</v>
      </c>
      <c r="M109" s="103"/>
    </row>
    <row r="110" spans="1:13" ht="13.2" x14ac:dyDescent="0.25">
      <c r="A110" s="102"/>
      <c r="B110" s="126" t="s">
        <v>730</v>
      </c>
      <c r="C110" s="127"/>
      <c r="D110" s="99">
        <v>1</v>
      </c>
      <c r="E110" s="99">
        <v>1.5</v>
      </c>
      <c r="F110" s="99"/>
      <c r="G110" s="99">
        <v>3</v>
      </c>
      <c r="H110" s="99"/>
      <c r="I110" s="99"/>
      <c r="J110" s="100"/>
      <c r="K110" s="100">
        <f>G110*E110</f>
        <v>4.5</v>
      </c>
      <c r="L110" s="99">
        <f>K110*D110</f>
        <v>4.5</v>
      </c>
      <c r="M110" s="103"/>
    </row>
    <row r="111" spans="1:13" ht="13.2" x14ac:dyDescent="0.25">
      <c r="A111" s="102"/>
      <c r="B111" s="198" t="s">
        <v>710</v>
      </c>
      <c r="C111" s="199"/>
      <c r="D111" s="99"/>
      <c r="E111" s="99"/>
      <c r="F111" s="99"/>
      <c r="G111" s="99"/>
      <c r="H111" s="99"/>
      <c r="I111" s="99"/>
      <c r="J111" s="100"/>
      <c r="K111" s="100"/>
      <c r="L111" s="99"/>
      <c r="M111" s="103"/>
    </row>
    <row r="112" spans="1:13" ht="13.2" x14ac:dyDescent="0.25">
      <c r="A112" s="102"/>
      <c r="B112" s="126" t="s">
        <v>726</v>
      </c>
      <c r="C112" s="127"/>
      <c r="D112" s="99">
        <v>3</v>
      </c>
      <c r="E112" s="99">
        <v>0.3</v>
      </c>
      <c r="F112" s="99"/>
      <c r="G112" s="99">
        <v>1.8</v>
      </c>
      <c r="H112" s="99"/>
      <c r="I112" s="99"/>
      <c r="J112" s="100"/>
      <c r="K112" s="100">
        <f>G112*E112</f>
        <v>0.54</v>
      </c>
      <c r="L112" s="99">
        <f>K112*D112</f>
        <v>1.62</v>
      </c>
      <c r="M112" s="103"/>
    </row>
    <row r="113" spans="1:13" ht="13.2" x14ac:dyDescent="0.25">
      <c r="A113" s="102"/>
      <c r="B113" s="126" t="s">
        <v>730</v>
      </c>
      <c r="C113" s="127"/>
      <c r="D113" s="99">
        <v>1</v>
      </c>
      <c r="E113" s="99">
        <v>1.5</v>
      </c>
      <c r="F113" s="99"/>
      <c r="G113" s="99">
        <v>3</v>
      </c>
      <c r="H113" s="99"/>
      <c r="I113" s="99"/>
      <c r="J113" s="100"/>
      <c r="K113" s="100">
        <f>G113*E113</f>
        <v>4.5</v>
      </c>
      <c r="L113" s="99">
        <f>K113*D113</f>
        <v>4.5</v>
      </c>
      <c r="M113" s="103"/>
    </row>
    <row r="114" spans="1:13" ht="13.2" x14ac:dyDescent="0.25">
      <c r="A114" s="102"/>
      <c r="B114" s="198" t="s">
        <v>710</v>
      </c>
      <c r="C114" s="199"/>
      <c r="D114" s="99"/>
      <c r="E114" s="99"/>
      <c r="F114" s="99"/>
      <c r="G114" s="99"/>
      <c r="H114" s="99"/>
      <c r="I114" s="99"/>
      <c r="J114" s="100"/>
      <c r="K114" s="100"/>
      <c r="L114" s="99"/>
      <c r="M114" s="103"/>
    </row>
    <row r="115" spans="1:13" ht="13.2" x14ac:dyDescent="0.25">
      <c r="A115" s="102"/>
      <c r="B115" s="126" t="s">
        <v>726</v>
      </c>
      <c r="C115" s="127"/>
      <c r="D115" s="99">
        <v>3</v>
      </c>
      <c r="E115" s="99">
        <v>0.3</v>
      </c>
      <c r="F115" s="99"/>
      <c r="G115" s="99">
        <v>1.8</v>
      </c>
      <c r="H115" s="99"/>
      <c r="I115" s="99"/>
      <c r="J115" s="100"/>
      <c r="K115" s="100">
        <f>G115*E115</f>
        <v>0.54</v>
      </c>
      <c r="L115" s="99">
        <f>K115*D115</f>
        <v>1.62</v>
      </c>
      <c r="M115" s="103"/>
    </row>
    <row r="116" spans="1:13" ht="13.2" x14ac:dyDescent="0.25">
      <c r="A116" s="102"/>
      <c r="B116" s="126" t="s">
        <v>730</v>
      </c>
      <c r="C116" s="127"/>
      <c r="D116" s="99">
        <v>1</v>
      </c>
      <c r="E116" s="99">
        <v>1.5</v>
      </c>
      <c r="F116" s="99"/>
      <c r="G116" s="99">
        <v>3</v>
      </c>
      <c r="H116" s="99"/>
      <c r="I116" s="99"/>
      <c r="J116" s="100"/>
      <c r="K116" s="100">
        <f>G116*E116</f>
        <v>4.5</v>
      </c>
      <c r="L116" s="99">
        <f>K116*D116</f>
        <v>4.5</v>
      </c>
      <c r="M116" s="103"/>
    </row>
    <row r="117" spans="1:13" ht="13.2" x14ac:dyDescent="0.25">
      <c r="A117" s="102"/>
      <c r="B117" s="104"/>
      <c r="C117" s="105"/>
      <c r="D117" s="107"/>
      <c r="E117" s="107"/>
      <c r="F117" s="107"/>
      <c r="G117" s="107"/>
      <c r="H117" s="107"/>
      <c r="I117" s="107"/>
      <c r="J117" s="106"/>
      <c r="K117" s="106"/>
      <c r="L117" s="107"/>
      <c r="M117" s="103"/>
    </row>
    <row r="118" spans="1:13" s="97" customFormat="1" ht="35.25" customHeight="1" x14ac:dyDescent="0.25">
      <c r="A118" s="92" t="str">
        <f>'BM01'!A66</f>
        <v>4.31</v>
      </c>
      <c r="B118" s="202" t="str">
        <f>'BM01'!B66</f>
        <v>PORTAO EM TELA ARAME GALVANIZADO N.12 MALHA 2" E MOLDURA EM TUBOS DE ACO COM DUAS FOLHAS DE ABRIR, INCLUSO FERRAGENS</v>
      </c>
      <c r="C118" s="203"/>
      <c r="D118" s="203"/>
      <c r="E118" s="203"/>
      <c r="F118" s="203"/>
      <c r="G118" s="203"/>
      <c r="H118" s="203"/>
      <c r="I118" s="203"/>
      <c r="J118" s="203"/>
      <c r="K118" s="204"/>
      <c r="L118" s="95">
        <f>SUM(L119:L121)</f>
        <v>0</v>
      </c>
      <c r="M118" s="96" t="s">
        <v>688</v>
      </c>
    </row>
    <row r="119" spans="1:13" ht="13.2" x14ac:dyDescent="0.25">
      <c r="A119" s="98"/>
      <c r="B119" s="198"/>
      <c r="C119" s="199"/>
      <c r="D119" s="99"/>
      <c r="E119" s="99"/>
      <c r="F119" s="99"/>
      <c r="G119" s="99"/>
      <c r="H119" s="99"/>
      <c r="I119" s="99"/>
      <c r="J119" s="100"/>
      <c r="K119" s="100"/>
      <c r="L119" s="99"/>
      <c r="M119" s="101"/>
    </row>
    <row r="120" spans="1:13" ht="13.2" x14ac:dyDescent="0.25">
      <c r="A120" s="102"/>
      <c r="B120" s="198"/>
      <c r="C120" s="199"/>
      <c r="D120" s="99"/>
      <c r="E120" s="99"/>
      <c r="F120" s="99"/>
      <c r="G120" s="99"/>
      <c r="H120" s="99"/>
      <c r="I120" s="99"/>
      <c r="J120" s="100"/>
      <c r="K120" s="100"/>
      <c r="L120" s="99"/>
      <c r="M120" s="101"/>
    </row>
    <row r="121" spans="1:13" ht="13.2" x14ac:dyDescent="0.25">
      <c r="A121" s="102"/>
      <c r="B121" s="198"/>
      <c r="C121" s="199"/>
      <c r="D121" s="99"/>
      <c r="E121" s="99"/>
      <c r="F121" s="99"/>
      <c r="G121" s="99"/>
      <c r="H121" s="99"/>
      <c r="I121" s="99"/>
      <c r="J121" s="100"/>
      <c r="K121" s="100"/>
      <c r="L121" s="99"/>
      <c r="M121" s="101"/>
    </row>
    <row r="122" spans="1:13" ht="26.25" customHeight="1" x14ac:dyDescent="0.25">
      <c r="A122" s="92" t="s">
        <v>371</v>
      </c>
      <c r="B122" s="202" t="str">
        <f>'BM01'!B67</f>
        <v>PORTAO EM TELA ARAME GALVANIZADO N.12 MALHA 2" E MOLDURA EM TUBOS DE ACO COM DUAS FOLHAS DE ABRIR, INCLUSO FERRAGENS</v>
      </c>
      <c r="C122" s="203"/>
      <c r="D122" s="203"/>
      <c r="E122" s="203"/>
      <c r="F122" s="203"/>
      <c r="G122" s="203"/>
      <c r="H122" s="203"/>
      <c r="I122" s="203"/>
      <c r="J122" s="203"/>
      <c r="K122" s="204"/>
      <c r="L122" s="95">
        <f>SUM(L124:L131)</f>
        <v>59.640000000000008</v>
      </c>
      <c r="M122" s="96" t="s">
        <v>688</v>
      </c>
    </row>
    <row r="123" spans="1:13" ht="13.2" x14ac:dyDescent="0.25">
      <c r="A123" s="102"/>
      <c r="B123" s="200"/>
      <c r="C123" s="201"/>
      <c r="D123" s="99"/>
      <c r="E123" s="99"/>
      <c r="F123" s="99"/>
      <c r="G123" s="99"/>
      <c r="H123" s="99"/>
      <c r="I123" s="99"/>
      <c r="J123" s="100"/>
      <c r="K123" s="100"/>
      <c r="L123" s="99"/>
      <c r="M123" s="101"/>
    </row>
    <row r="124" spans="1:13" ht="13.2" x14ac:dyDescent="0.25">
      <c r="A124" s="102"/>
      <c r="B124" s="205"/>
      <c r="C124" s="206"/>
      <c r="D124" s="99"/>
      <c r="E124" s="99"/>
      <c r="F124" s="99"/>
      <c r="G124" s="99"/>
      <c r="H124" s="99"/>
      <c r="I124" s="99"/>
      <c r="J124" s="100"/>
      <c r="K124" s="100"/>
      <c r="L124" s="99"/>
      <c r="M124" s="101"/>
    </row>
    <row r="125" spans="1:13" ht="13.2" x14ac:dyDescent="0.25">
      <c r="A125" s="102"/>
      <c r="B125" s="198"/>
      <c r="C125" s="199"/>
      <c r="D125" s="99"/>
      <c r="E125" s="99"/>
      <c r="F125" s="99"/>
      <c r="G125" s="99"/>
      <c r="H125" s="99"/>
      <c r="I125" s="99"/>
      <c r="J125" s="100"/>
      <c r="K125" s="100"/>
      <c r="L125" s="99"/>
      <c r="M125" s="101"/>
    </row>
    <row r="126" spans="1:13" ht="13.2" x14ac:dyDescent="0.25">
      <c r="A126" s="92" t="s">
        <v>372</v>
      </c>
      <c r="B126" s="202" t="str">
        <f>'BM01'!B68</f>
        <v>GRADE DE FERRO EM BARRA CHATA 3/16"</v>
      </c>
      <c r="C126" s="203"/>
      <c r="D126" s="203"/>
      <c r="E126" s="203"/>
      <c r="F126" s="203"/>
      <c r="G126" s="203"/>
      <c r="H126" s="203"/>
      <c r="I126" s="203"/>
      <c r="J126" s="203"/>
      <c r="K126" s="204"/>
      <c r="L126" s="95">
        <f>SUM(L127:L129)</f>
        <v>26.520000000000003</v>
      </c>
      <c r="M126" s="96" t="s">
        <v>688</v>
      </c>
    </row>
    <row r="127" spans="1:13" ht="13.2" x14ac:dyDescent="0.25">
      <c r="A127" s="102"/>
      <c r="B127" s="198" t="s">
        <v>731</v>
      </c>
      <c r="C127" s="199"/>
      <c r="D127" s="99">
        <v>10</v>
      </c>
      <c r="E127" s="99">
        <v>2.85</v>
      </c>
      <c r="F127" s="99"/>
      <c r="G127" s="99">
        <v>0.8</v>
      </c>
      <c r="H127" s="99"/>
      <c r="I127" s="99"/>
      <c r="J127" s="100"/>
      <c r="K127" s="100">
        <f>G127*E127</f>
        <v>2.2800000000000002</v>
      </c>
      <c r="L127" s="99">
        <f>K127*D127</f>
        <v>22.800000000000004</v>
      </c>
      <c r="M127" s="103"/>
    </row>
    <row r="128" spans="1:13" ht="13.2" x14ac:dyDescent="0.25">
      <c r="A128" s="102"/>
      <c r="B128" s="128"/>
      <c r="C128" s="129"/>
      <c r="D128" s="99">
        <v>1</v>
      </c>
      <c r="E128" s="99">
        <v>2.1</v>
      </c>
      <c r="F128" s="99"/>
      <c r="G128" s="99">
        <v>0.8</v>
      </c>
      <c r="H128" s="99"/>
      <c r="I128" s="99"/>
      <c r="J128" s="100"/>
      <c r="K128" s="100">
        <f t="shared" ref="K128:K129" si="0">G128*E128</f>
        <v>1.6800000000000002</v>
      </c>
      <c r="L128" s="99">
        <f t="shared" ref="L128:L129" si="1">K128*D128</f>
        <v>1.6800000000000002</v>
      </c>
      <c r="M128" s="103"/>
    </row>
    <row r="129" spans="1:13" ht="13.2" x14ac:dyDescent="0.25">
      <c r="A129" s="102"/>
      <c r="B129" s="128"/>
      <c r="C129" s="129"/>
      <c r="D129" s="99">
        <v>1</v>
      </c>
      <c r="E129" s="99">
        <v>2.5499999999999998</v>
      </c>
      <c r="F129" s="99"/>
      <c r="G129" s="99">
        <v>0.8</v>
      </c>
      <c r="H129" s="99"/>
      <c r="I129" s="99"/>
      <c r="J129" s="100"/>
      <c r="K129" s="100">
        <f t="shared" si="0"/>
        <v>2.04</v>
      </c>
      <c r="L129" s="99">
        <f t="shared" si="1"/>
        <v>2.04</v>
      </c>
      <c r="M129" s="103"/>
    </row>
    <row r="130" spans="1:13" ht="13.2" x14ac:dyDescent="0.25">
      <c r="A130" s="102"/>
      <c r="B130" s="198"/>
      <c r="C130" s="199"/>
      <c r="D130" s="99"/>
      <c r="E130" s="99"/>
      <c r="F130" s="99"/>
      <c r="G130" s="99"/>
      <c r="H130" s="99"/>
      <c r="I130" s="99"/>
      <c r="J130" s="100"/>
      <c r="K130" s="100"/>
      <c r="L130" s="99"/>
      <c r="M130" s="103"/>
    </row>
    <row r="131" spans="1:13" ht="13.2" x14ac:dyDescent="0.25">
      <c r="A131" s="92" t="s">
        <v>373</v>
      </c>
      <c r="B131" s="202" t="str">
        <f>'BM01'!B69</f>
        <v>PORTAO DE FERRO COM VARA 1/2", COM REQUADRO</v>
      </c>
      <c r="C131" s="203"/>
      <c r="D131" s="203"/>
      <c r="E131" s="203"/>
      <c r="F131" s="203"/>
      <c r="G131" s="203"/>
      <c r="H131" s="203"/>
      <c r="I131" s="203"/>
      <c r="J131" s="203"/>
      <c r="K131" s="204"/>
      <c r="L131" s="95">
        <f>SUM(L132)</f>
        <v>6.6</v>
      </c>
      <c r="M131" s="96" t="s">
        <v>688</v>
      </c>
    </row>
    <row r="132" spans="1:13" ht="13.2" x14ac:dyDescent="0.25">
      <c r="A132" s="102"/>
      <c r="B132" s="198" t="s">
        <v>731</v>
      </c>
      <c r="C132" s="199"/>
      <c r="D132" s="99">
        <v>2</v>
      </c>
      <c r="E132" s="99">
        <v>1.65</v>
      </c>
      <c r="F132" s="99"/>
      <c r="G132" s="99">
        <v>2</v>
      </c>
      <c r="H132" s="99"/>
      <c r="I132" s="99"/>
      <c r="J132" s="100"/>
      <c r="K132" s="100">
        <f>G132*E132</f>
        <v>3.3</v>
      </c>
      <c r="L132" s="99">
        <f>K132*D132</f>
        <v>6.6</v>
      </c>
      <c r="M132" s="103"/>
    </row>
    <row r="133" spans="1:13" ht="13.2" x14ac:dyDescent="0.25">
      <c r="A133" s="102"/>
      <c r="B133" s="111"/>
      <c r="C133" s="112"/>
      <c r="D133" s="99"/>
      <c r="E133" s="99"/>
      <c r="F133" s="99"/>
      <c r="G133" s="99"/>
      <c r="H133" s="99"/>
      <c r="I133" s="99"/>
      <c r="J133" s="100"/>
      <c r="K133" s="100"/>
      <c r="L133" s="99"/>
      <c r="M133" s="103"/>
    </row>
    <row r="134" spans="1:13" ht="13.2" x14ac:dyDescent="0.25">
      <c r="A134" s="92" t="s">
        <v>374</v>
      </c>
      <c r="B134" s="202" t="str">
        <f>'BM01'!B70</f>
        <v>PORTAO DE FERRO COM VARA 1/2", COM REQUADRO</v>
      </c>
      <c r="C134" s="203"/>
      <c r="D134" s="203"/>
      <c r="E134" s="203"/>
      <c r="F134" s="203"/>
      <c r="G134" s="203"/>
      <c r="H134" s="203"/>
      <c r="I134" s="203"/>
      <c r="J134" s="203"/>
      <c r="K134" s="204"/>
      <c r="L134" s="95">
        <f>SUM(L135)</f>
        <v>6</v>
      </c>
      <c r="M134" s="96" t="s">
        <v>688</v>
      </c>
    </row>
    <row r="135" spans="1:13" ht="13.2" x14ac:dyDescent="0.25">
      <c r="A135" s="102"/>
      <c r="B135" s="198" t="s">
        <v>731</v>
      </c>
      <c r="C135" s="199"/>
      <c r="D135" s="99">
        <v>1</v>
      </c>
      <c r="E135" s="99">
        <v>3</v>
      </c>
      <c r="F135" s="99"/>
      <c r="G135" s="99">
        <v>2</v>
      </c>
      <c r="H135" s="99"/>
      <c r="I135" s="99"/>
      <c r="J135" s="100"/>
      <c r="K135" s="100">
        <f>G135*E135</f>
        <v>6</v>
      </c>
      <c r="L135" s="99">
        <f>K135*D135</f>
        <v>6</v>
      </c>
      <c r="M135" s="103"/>
    </row>
    <row r="136" spans="1:13" ht="13.2" x14ac:dyDescent="0.25">
      <c r="A136" s="102"/>
      <c r="B136" s="113"/>
      <c r="C136" s="114"/>
      <c r="D136" s="99"/>
      <c r="E136" s="99"/>
      <c r="F136" s="99"/>
      <c r="G136" s="99"/>
      <c r="H136" s="99"/>
      <c r="I136" s="99"/>
      <c r="J136" s="100"/>
      <c r="K136" s="100"/>
      <c r="L136" s="99"/>
      <c r="M136" s="103"/>
    </row>
    <row r="137" spans="1:13" ht="13.8" thickBot="1" x14ac:dyDescent="0.3">
      <c r="A137" s="102"/>
      <c r="B137" s="113"/>
      <c r="C137" s="114"/>
      <c r="D137" s="99"/>
      <c r="E137" s="99"/>
      <c r="F137" s="99"/>
      <c r="G137" s="99"/>
      <c r="H137" s="99"/>
      <c r="I137" s="99"/>
      <c r="J137" s="100"/>
      <c r="K137" s="100"/>
      <c r="L137" s="99"/>
      <c r="M137" s="103"/>
    </row>
    <row r="138" spans="1:13" ht="13.8" thickBot="1" x14ac:dyDescent="0.3">
      <c r="A138" s="86" t="s">
        <v>692</v>
      </c>
      <c r="B138" s="87" t="str">
        <f>'BM01'!B83</f>
        <v>REVESTIMENTOS INTERNOS E EXTERNOS</v>
      </c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8"/>
    </row>
    <row r="139" spans="1:13" ht="13.2" x14ac:dyDescent="0.25">
      <c r="A139" s="121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5"/>
    </row>
    <row r="140" spans="1:13" s="97" customFormat="1" ht="31.5" customHeight="1" x14ac:dyDescent="0.25">
      <c r="A140" s="92" t="s">
        <v>383</v>
      </c>
      <c r="B140" s="202" t="str">
        <f>'BM01'!B84</f>
        <v>CHAPISCO APLICADO EM ALVENARIAS E ESTRUTURAS DE CONCRETO INTERNAS, COM COLHER DE PEDREIRO. ARGAMASSA TRAÇO 1:3 COM PREPARO EM BETONEIRA 400 L</v>
      </c>
      <c r="C140" s="203"/>
      <c r="D140" s="203"/>
      <c r="E140" s="203"/>
      <c r="F140" s="203"/>
      <c r="G140" s="203"/>
      <c r="H140" s="203"/>
      <c r="I140" s="203"/>
      <c r="J140" s="203"/>
      <c r="K140" s="204"/>
      <c r="L140" s="95">
        <f>SUM(L142:L147)</f>
        <v>54.6</v>
      </c>
      <c r="M140" s="96" t="s">
        <v>688</v>
      </c>
    </row>
    <row r="141" spans="1:13" ht="13.2" x14ac:dyDescent="0.25">
      <c r="A141" s="98"/>
      <c r="B141" s="198" t="s">
        <v>738</v>
      </c>
      <c r="C141" s="199"/>
      <c r="D141" s="99">
        <v>1</v>
      </c>
      <c r="E141" s="99">
        <v>16</v>
      </c>
      <c r="F141" s="99"/>
      <c r="G141" s="99">
        <v>0.4</v>
      </c>
      <c r="H141" s="99"/>
      <c r="I141" s="99"/>
      <c r="J141" s="100"/>
      <c r="K141" s="100">
        <f t="shared" ref="K141:K146" si="2">G141*E141</f>
        <v>6.4</v>
      </c>
      <c r="L141" s="99">
        <f t="shared" ref="L141" si="3">ROUND(D141*K141,2)</f>
        <v>6.4</v>
      </c>
      <c r="M141" s="101"/>
    </row>
    <row r="142" spans="1:13" ht="13.2" x14ac:dyDescent="0.25">
      <c r="A142" s="102"/>
      <c r="B142" s="198" t="s">
        <v>739</v>
      </c>
      <c r="C142" s="199"/>
      <c r="D142" s="99">
        <v>1</v>
      </c>
      <c r="E142" s="99">
        <v>31.5</v>
      </c>
      <c r="F142" s="99"/>
      <c r="G142" s="99">
        <v>0.5</v>
      </c>
      <c r="H142" s="99"/>
      <c r="I142" s="99"/>
      <c r="J142" s="100"/>
      <c r="K142" s="100">
        <f t="shared" si="2"/>
        <v>15.75</v>
      </c>
      <c r="L142" s="99">
        <f t="shared" ref="L142" si="4">ROUND(D142*K142,2)</f>
        <v>15.75</v>
      </c>
      <c r="M142" s="103"/>
    </row>
    <row r="143" spans="1:13" ht="13.2" x14ac:dyDescent="0.25">
      <c r="A143" s="102"/>
      <c r="B143" s="198" t="s">
        <v>739</v>
      </c>
      <c r="C143" s="199"/>
      <c r="D143" s="99">
        <v>1</v>
      </c>
      <c r="E143" s="99">
        <v>14.5</v>
      </c>
      <c r="F143" s="99"/>
      <c r="G143" s="99">
        <v>0.5</v>
      </c>
      <c r="H143" s="99"/>
      <c r="I143" s="99"/>
      <c r="J143" s="100"/>
      <c r="K143" s="100">
        <f t="shared" si="2"/>
        <v>7.25</v>
      </c>
      <c r="L143" s="99">
        <f t="shared" ref="L143" si="5">ROUND(D143*K143,2)</f>
        <v>7.25</v>
      </c>
      <c r="M143" s="103"/>
    </row>
    <row r="144" spans="1:13" ht="13.2" x14ac:dyDescent="0.25">
      <c r="A144" s="102"/>
      <c r="B144" s="198" t="s">
        <v>740</v>
      </c>
      <c r="C144" s="199"/>
      <c r="D144" s="99">
        <v>1</v>
      </c>
      <c r="E144" s="99">
        <v>5</v>
      </c>
      <c r="F144" s="99"/>
      <c r="G144" s="99">
        <v>2</v>
      </c>
      <c r="H144" s="99"/>
      <c r="I144" s="99"/>
      <c r="J144" s="100"/>
      <c r="K144" s="100">
        <f t="shared" si="2"/>
        <v>10</v>
      </c>
      <c r="L144" s="99">
        <f t="shared" ref="L144:L145" si="6">ROUND(D144*K144,2)</f>
        <v>10</v>
      </c>
      <c r="M144" s="103"/>
    </row>
    <row r="145" spans="1:13" ht="13.2" x14ac:dyDescent="0.25">
      <c r="A145" s="102"/>
      <c r="B145" s="207" t="s">
        <v>741</v>
      </c>
      <c r="C145" s="208"/>
      <c r="D145" s="99">
        <v>3</v>
      </c>
      <c r="E145" s="99">
        <v>2</v>
      </c>
      <c r="F145" s="99"/>
      <c r="G145" s="99">
        <v>2</v>
      </c>
      <c r="H145" s="99"/>
      <c r="I145" s="99"/>
      <c r="J145" s="100"/>
      <c r="K145" s="100">
        <f t="shared" si="2"/>
        <v>4</v>
      </c>
      <c r="L145" s="99">
        <f t="shared" si="6"/>
        <v>12</v>
      </c>
      <c r="M145" s="103"/>
    </row>
    <row r="146" spans="1:13" ht="24.75" customHeight="1" x14ac:dyDescent="0.25">
      <c r="A146" s="102"/>
      <c r="B146" s="207" t="s">
        <v>742</v>
      </c>
      <c r="C146" s="208"/>
      <c r="D146" s="99">
        <v>12</v>
      </c>
      <c r="E146" s="99">
        <v>2</v>
      </c>
      <c r="F146" s="99"/>
      <c r="G146" s="99">
        <v>0.4</v>
      </c>
      <c r="H146" s="99"/>
      <c r="I146" s="99"/>
      <c r="J146" s="100"/>
      <c r="K146" s="100">
        <f t="shared" si="2"/>
        <v>0.8</v>
      </c>
      <c r="L146" s="99">
        <f t="shared" ref="L146" si="7">ROUND(D146*K146,2)</f>
        <v>9.6</v>
      </c>
      <c r="M146" s="103"/>
    </row>
    <row r="147" spans="1:13" ht="13.2" x14ac:dyDescent="0.25">
      <c r="A147" s="102"/>
      <c r="B147" s="198"/>
      <c r="C147" s="199"/>
      <c r="D147" s="99"/>
      <c r="E147" s="99"/>
      <c r="F147" s="99"/>
      <c r="G147" s="99"/>
      <c r="H147" s="99"/>
      <c r="I147" s="99"/>
      <c r="J147" s="100"/>
      <c r="K147" s="100"/>
      <c r="L147" s="99"/>
      <c r="M147" s="103"/>
    </row>
    <row r="148" spans="1:13" ht="13.2" x14ac:dyDescent="0.25">
      <c r="A148" s="102"/>
      <c r="B148" s="110"/>
      <c r="C148" s="110"/>
      <c r="D148" s="107"/>
      <c r="E148" s="107"/>
      <c r="F148" s="107"/>
      <c r="G148" s="107"/>
      <c r="H148" s="107"/>
      <c r="I148" s="107"/>
      <c r="J148" s="106"/>
      <c r="K148" s="106"/>
      <c r="L148" s="107"/>
      <c r="M148" s="103"/>
    </row>
    <row r="149" spans="1:13" s="97" customFormat="1" ht="33" customHeight="1" x14ac:dyDescent="0.25">
      <c r="A149" s="92" t="s">
        <v>384</v>
      </c>
      <c r="B149" s="202" t="str">
        <f>'BM01'!B85</f>
        <v>CHAPISCO APLICADO NO TETO, COM ROLO PARA TEXTURA ACRÍLICA. ARGAMASSA INDUSTRIALIZADA COM PREPARO MANUAL. AF_06/2014</v>
      </c>
      <c r="C149" s="203"/>
      <c r="D149" s="203"/>
      <c r="E149" s="203"/>
      <c r="F149" s="203"/>
      <c r="G149" s="203"/>
      <c r="H149" s="203"/>
      <c r="I149" s="203"/>
      <c r="J149" s="203"/>
      <c r="K149" s="204"/>
      <c r="L149" s="95">
        <f>SUM(L151:L155)</f>
        <v>67.260000000000005</v>
      </c>
      <c r="M149" s="96" t="s">
        <v>0</v>
      </c>
    </row>
    <row r="150" spans="1:13" ht="13.2" x14ac:dyDescent="0.25">
      <c r="A150" s="98"/>
      <c r="B150" s="198" t="s">
        <v>732</v>
      </c>
      <c r="C150" s="199"/>
      <c r="D150" s="99"/>
      <c r="E150" s="99"/>
      <c r="F150" s="99"/>
      <c r="G150" s="99"/>
      <c r="H150" s="99"/>
      <c r="I150" s="99"/>
      <c r="J150" s="100"/>
      <c r="K150" s="100"/>
      <c r="L150" s="99"/>
      <c r="M150" s="101"/>
    </row>
    <row r="151" spans="1:13" ht="13.2" x14ac:dyDescent="0.25">
      <c r="A151" s="102"/>
      <c r="B151" s="198" t="s">
        <v>733</v>
      </c>
      <c r="C151" s="199"/>
      <c r="D151" s="99">
        <v>1</v>
      </c>
      <c r="E151" s="99">
        <v>6</v>
      </c>
      <c r="F151" s="99"/>
      <c r="G151" s="99">
        <v>1.2</v>
      </c>
      <c r="H151" s="99"/>
      <c r="I151" s="99"/>
      <c r="J151" s="100"/>
      <c r="K151" s="100">
        <f>G151*E151</f>
        <v>7.1999999999999993</v>
      </c>
      <c r="L151" s="99">
        <f>ROUND(D151*K151,2)</f>
        <v>7.2</v>
      </c>
      <c r="M151" s="103"/>
    </row>
    <row r="152" spans="1:13" ht="13.2" x14ac:dyDescent="0.25">
      <c r="A152" s="102"/>
      <c r="B152" s="198" t="s">
        <v>733</v>
      </c>
      <c r="C152" s="199"/>
      <c r="D152" s="99">
        <v>1</v>
      </c>
      <c r="E152" s="99">
        <v>4.05</v>
      </c>
      <c r="F152" s="99"/>
      <c r="G152" s="99">
        <v>7.65</v>
      </c>
      <c r="H152" s="99"/>
      <c r="I152" s="99"/>
      <c r="J152" s="100"/>
      <c r="K152" s="100">
        <f>G152*E152</f>
        <v>30.982500000000002</v>
      </c>
      <c r="L152" s="99">
        <f>ROUND(D152*K152,2)</f>
        <v>30.98</v>
      </c>
      <c r="M152" s="103"/>
    </row>
    <row r="153" spans="1:13" ht="13.2" x14ac:dyDescent="0.25">
      <c r="A153" s="102"/>
      <c r="B153" s="198" t="s">
        <v>734</v>
      </c>
      <c r="C153" s="199"/>
      <c r="D153" s="99">
        <v>1</v>
      </c>
      <c r="E153" s="99">
        <v>1.05</v>
      </c>
      <c r="F153" s="99"/>
      <c r="G153" s="99">
        <v>4.6500000000000004</v>
      </c>
      <c r="H153" s="99"/>
      <c r="I153" s="99"/>
      <c r="J153" s="100"/>
      <c r="K153" s="100">
        <f t="shared" ref="K153:K155" si="8">G153*E153</f>
        <v>4.8825000000000003</v>
      </c>
      <c r="L153" s="99">
        <f t="shared" ref="L153:L155" si="9">ROUND(D153*K153,2)</f>
        <v>4.88</v>
      </c>
      <c r="M153" s="103"/>
    </row>
    <row r="154" spans="1:13" ht="13.2" x14ac:dyDescent="0.25">
      <c r="A154" s="102"/>
      <c r="B154" s="198" t="s">
        <v>735</v>
      </c>
      <c r="C154" s="199"/>
      <c r="D154" s="99">
        <v>1</v>
      </c>
      <c r="E154" s="99">
        <v>16</v>
      </c>
      <c r="F154" s="99"/>
      <c r="G154" s="99">
        <v>1.2</v>
      </c>
      <c r="H154" s="99"/>
      <c r="I154" s="99"/>
      <c r="J154" s="100"/>
      <c r="K154" s="100">
        <f>G154*E154</f>
        <v>19.2</v>
      </c>
      <c r="L154" s="99">
        <f t="shared" si="9"/>
        <v>19.2</v>
      </c>
      <c r="M154" s="103"/>
    </row>
    <row r="155" spans="1:13" ht="13.2" x14ac:dyDescent="0.25">
      <c r="A155" s="102"/>
      <c r="B155" s="207" t="s">
        <v>736</v>
      </c>
      <c r="C155" s="208"/>
      <c r="D155" s="99">
        <v>1</v>
      </c>
      <c r="E155" s="99">
        <v>2.5</v>
      </c>
      <c r="F155" s="99"/>
      <c r="G155" s="99">
        <v>2</v>
      </c>
      <c r="H155" s="99"/>
      <c r="I155" s="99"/>
      <c r="J155" s="100"/>
      <c r="K155" s="100">
        <f t="shared" si="8"/>
        <v>5</v>
      </c>
      <c r="L155" s="99">
        <f t="shared" si="9"/>
        <v>5</v>
      </c>
      <c r="M155" s="103"/>
    </row>
    <row r="156" spans="1:13" ht="13.2" x14ac:dyDescent="0.25">
      <c r="A156" s="102"/>
      <c r="B156" s="198"/>
      <c r="C156" s="199"/>
      <c r="D156" s="99"/>
      <c r="E156" s="99"/>
      <c r="F156" s="99"/>
      <c r="G156" s="99"/>
      <c r="H156" s="99"/>
      <c r="I156" s="99"/>
      <c r="J156" s="100"/>
      <c r="K156" s="100"/>
      <c r="L156" s="99"/>
      <c r="M156" s="103"/>
    </row>
    <row r="157" spans="1:13" ht="13.2" x14ac:dyDescent="0.25">
      <c r="A157" s="102"/>
      <c r="B157" s="198"/>
      <c r="C157" s="199"/>
      <c r="D157" s="99"/>
      <c r="E157" s="99"/>
      <c r="F157" s="99"/>
      <c r="G157" s="99"/>
      <c r="H157" s="99"/>
      <c r="I157" s="99"/>
      <c r="J157" s="100"/>
      <c r="K157" s="100"/>
      <c r="L157" s="99"/>
      <c r="M157" s="103"/>
    </row>
    <row r="158" spans="1:13" ht="35.25" customHeight="1" x14ac:dyDescent="0.25">
      <c r="A158" s="92" t="s">
        <v>385</v>
      </c>
      <c r="B158" s="202" t="str">
        <f>'BM01'!B86</f>
        <v>REBOCO OU EMBOÇO INTERNO, DE TETO, COM ARGAMASSA TRAÇO T6 -1:2:10 (CIMENTO / CAL / AREIA), ESPESSURA 1,5 CM</v>
      </c>
      <c r="C158" s="203"/>
      <c r="D158" s="203"/>
      <c r="E158" s="203"/>
      <c r="F158" s="203"/>
      <c r="G158" s="203"/>
      <c r="H158" s="203"/>
      <c r="I158" s="203"/>
      <c r="J158" s="203"/>
      <c r="K158" s="204"/>
      <c r="L158" s="95">
        <f>SUM(L160:L164)</f>
        <v>67.260000000000005</v>
      </c>
      <c r="M158" s="96" t="s">
        <v>0</v>
      </c>
    </row>
    <row r="159" spans="1:13" ht="13.2" x14ac:dyDescent="0.25">
      <c r="A159" s="102"/>
      <c r="B159" s="198" t="s">
        <v>732</v>
      </c>
      <c r="C159" s="199"/>
      <c r="D159" s="99"/>
      <c r="E159" s="99"/>
      <c r="F159" s="99"/>
      <c r="G159" s="99"/>
      <c r="H159" s="99"/>
      <c r="I159" s="99"/>
      <c r="J159" s="100"/>
      <c r="K159" s="100"/>
      <c r="L159" s="99"/>
      <c r="M159" s="103"/>
    </row>
    <row r="160" spans="1:13" ht="13.2" x14ac:dyDescent="0.25">
      <c r="A160" s="102"/>
      <c r="B160" s="198" t="s">
        <v>733</v>
      </c>
      <c r="C160" s="199"/>
      <c r="D160" s="99">
        <v>1</v>
      </c>
      <c r="E160" s="99">
        <v>6</v>
      </c>
      <c r="F160" s="99"/>
      <c r="G160" s="99">
        <v>1.2</v>
      </c>
      <c r="H160" s="99"/>
      <c r="I160" s="99"/>
      <c r="J160" s="100"/>
      <c r="K160" s="100">
        <f>G160*E160</f>
        <v>7.1999999999999993</v>
      </c>
      <c r="L160" s="99">
        <f>ROUND(D160*K160,2)</f>
        <v>7.2</v>
      </c>
      <c r="M160" s="103"/>
    </row>
    <row r="161" spans="1:13" ht="13.2" x14ac:dyDescent="0.25">
      <c r="A161" s="102"/>
      <c r="B161" s="198" t="s">
        <v>733</v>
      </c>
      <c r="C161" s="199"/>
      <c r="D161" s="99">
        <v>1</v>
      </c>
      <c r="E161" s="99">
        <v>4.05</v>
      </c>
      <c r="F161" s="99"/>
      <c r="G161" s="99">
        <v>7.65</v>
      </c>
      <c r="H161" s="99"/>
      <c r="I161" s="99"/>
      <c r="J161" s="100"/>
      <c r="K161" s="100">
        <f>G161*E161</f>
        <v>30.982500000000002</v>
      </c>
      <c r="L161" s="99">
        <f>ROUND(D161*K161,2)</f>
        <v>30.98</v>
      </c>
      <c r="M161" s="103"/>
    </row>
    <row r="162" spans="1:13" ht="13.2" x14ac:dyDescent="0.25">
      <c r="A162" s="102"/>
      <c r="B162" s="198" t="s">
        <v>734</v>
      </c>
      <c r="C162" s="199"/>
      <c r="D162" s="99">
        <v>1</v>
      </c>
      <c r="E162" s="99">
        <v>1.05</v>
      </c>
      <c r="F162" s="99"/>
      <c r="G162" s="99">
        <v>4.6500000000000004</v>
      </c>
      <c r="H162" s="99"/>
      <c r="I162" s="99"/>
      <c r="J162" s="100"/>
      <c r="K162" s="100">
        <f t="shared" ref="K162" si="10">G162*E162</f>
        <v>4.8825000000000003</v>
      </c>
      <c r="L162" s="99">
        <f t="shared" ref="L162:L164" si="11">ROUND(D162*K162,2)</f>
        <v>4.88</v>
      </c>
      <c r="M162" s="103"/>
    </row>
    <row r="163" spans="1:13" ht="13.2" x14ac:dyDescent="0.25">
      <c r="A163" s="102"/>
      <c r="B163" s="198" t="s">
        <v>735</v>
      </c>
      <c r="C163" s="199"/>
      <c r="D163" s="99">
        <v>1</v>
      </c>
      <c r="E163" s="99">
        <v>16</v>
      </c>
      <c r="F163" s="99"/>
      <c r="G163" s="99">
        <v>1.2</v>
      </c>
      <c r="H163" s="99"/>
      <c r="I163" s="99"/>
      <c r="J163" s="100"/>
      <c r="K163" s="100">
        <f>G163*E163</f>
        <v>19.2</v>
      </c>
      <c r="L163" s="99">
        <f t="shared" si="11"/>
        <v>19.2</v>
      </c>
      <c r="M163" s="103"/>
    </row>
    <row r="164" spans="1:13" ht="13.2" x14ac:dyDescent="0.25">
      <c r="A164" s="102"/>
      <c r="B164" s="207" t="s">
        <v>736</v>
      </c>
      <c r="C164" s="208"/>
      <c r="D164" s="99">
        <v>1</v>
      </c>
      <c r="E164" s="99">
        <v>2.5</v>
      </c>
      <c r="F164" s="99"/>
      <c r="G164" s="99">
        <v>2</v>
      </c>
      <c r="H164" s="99"/>
      <c r="I164" s="99"/>
      <c r="J164" s="100"/>
      <c r="K164" s="100">
        <f t="shared" ref="K164" si="12">G164*E164</f>
        <v>5</v>
      </c>
      <c r="L164" s="99">
        <f t="shared" si="11"/>
        <v>5</v>
      </c>
      <c r="M164" s="103"/>
    </row>
    <row r="165" spans="1:13" ht="13.2" x14ac:dyDescent="0.25">
      <c r="A165" s="102"/>
      <c r="B165" s="133"/>
      <c r="C165" s="133"/>
      <c r="D165" s="107"/>
      <c r="E165" s="107"/>
      <c r="F165" s="107"/>
      <c r="G165" s="107"/>
      <c r="H165" s="107"/>
      <c r="I165" s="107"/>
      <c r="J165" s="106"/>
      <c r="K165" s="106"/>
      <c r="L165" s="107"/>
      <c r="M165" s="103"/>
    </row>
    <row r="166" spans="1:13" ht="32.25" customHeight="1" x14ac:dyDescent="0.25">
      <c r="A166" s="92" t="s">
        <v>743</v>
      </c>
      <c r="B166" s="202" t="s">
        <v>744</v>
      </c>
      <c r="C166" s="203"/>
      <c r="D166" s="203"/>
      <c r="E166" s="203"/>
      <c r="F166" s="203"/>
      <c r="G166" s="203"/>
      <c r="H166" s="203"/>
      <c r="I166" s="203"/>
      <c r="J166" s="203"/>
      <c r="K166" s="204"/>
      <c r="L166" s="95">
        <f>SUM(L168:L172)</f>
        <v>54.6</v>
      </c>
      <c r="M166" s="96" t="s">
        <v>0</v>
      </c>
    </row>
    <row r="167" spans="1:13" ht="13.2" x14ac:dyDescent="0.25">
      <c r="A167" s="102"/>
      <c r="B167" s="198" t="s">
        <v>738</v>
      </c>
      <c r="C167" s="199"/>
      <c r="D167" s="99">
        <v>1</v>
      </c>
      <c r="E167" s="99">
        <v>16</v>
      </c>
      <c r="F167" s="99"/>
      <c r="G167" s="99">
        <v>0.4</v>
      </c>
      <c r="H167" s="99"/>
      <c r="I167" s="99"/>
      <c r="J167" s="100"/>
      <c r="K167" s="100">
        <f t="shared" ref="K167:K172" si="13">G167*E167</f>
        <v>6.4</v>
      </c>
      <c r="L167" s="99">
        <f t="shared" ref="L167:L172" si="14">ROUND(D167*K167,2)</f>
        <v>6.4</v>
      </c>
      <c r="M167" s="103"/>
    </row>
    <row r="168" spans="1:13" ht="13.2" x14ac:dyDescent="0.25">
      <c r="A168" s="102"/>
      <c r="B168" s="198" t="s">
        <v>739</v>
      </c>
      <c r="C168" s="199"/>
      <c r="D168" s="99">
        <v>1</v>
      </c>
      <c r="E168" s="99">
        <v>31.5</v>
      </c>
      <c r="F168" s="99"/>
      <c r="G168" s="99">
        <v>0.5</v>
      </c>
      <c r="H168" s="99"/>
      <c r="I168" s="99"/>
      <c r="J168" s="100"/>
      <c r="K168" s="100">
        <f t="shared" si="13"/>
        <v>15.75</v>
      </c>
      <c r="L168" s="99">
        <f t="shared" si="14"/>
        <v>15.75</v>
      </c>
      <c r="M168" s="103"/>
    </row>
    <row r="169" spans="1:13" ht="13.2" x14ac:dyDescent="0.25">
      <c r="A169" s="102"/>
      <c r="B169" s="198" t="s">
        <v>739</v>
      </c>
      <c r="C169" s="199"/>
      <c r="D169" s="99">
        <v>1</v>
      </c>
      <c r="E169" s="99">
        <v>14.5</v>
      </c>
      <c r="F169" s="99"/>
      <c r="G169" s="99">
        <v>0.5</v>
      </c>
      <c r="H169" s="99"/>
      <c r="I169" s="99"/>
      <c r="J169" s="100"/>
      <c r="K169" s="100">
        <f t="shared" si="13"/>
        <v>7.25</v>
      </c>
      <c r="L169" s="99">
        <f t="shared" si="14"/>
        <v>7.25</v>
      </c>
      <c r="M169" s="103"/>
    </row>
    <row r="170" spans="1:13" ht="13.2" x14ac:dyDescent="0.25">
      <c r="A170" s="102"/>
      <c r="B170" s="198" t="s">
        <v>740</v>
      </c>
      <c r="C170" s="199"/>
      <c r="D170" s="99">
        <v>1</v>
      </c>
      <c r="E170" s="99">
        <v>5</v>
      </c>
      <c r="F170" s="99"/>
      <c r="G170" s="99">
        <v>2</v>
      </c>
      <c r="H170" s="99"/>
      <c r="I170" s="99"/>
      <c r="J170" s="100"/>
      <c r="K170" s="100">
        <f t="shared" si="13"/>
        <v>10</v>
      </c>
      <c r="L170" s="99">
        <f t="shared" si="14"/>
        <v>10</v>
      </c>
      <c r="M170" s="103"/>
    </row>
    <row r="171" spans="1:13" ht="12.75" customHeight="1" x14ac:dyDescent="0.25">
      <c r="A171" s="102"/>
      <c r="B171" s="207" t="s">
        <v>741</v>
      </c>
      <c r="C171" s="208"/>
      <c r="D171" s="99">
        <v>3</v>
      </c>
      <c r="E171" s="99">
        <v>2</v>
      </c>
      <c r="F171" s="99"/>
      <c r="G171" s="99">
        <v>2</v>
      </c>
      <c r="H171" s="99"/>
      <c r="I171" s="99"/>
      <c r="J171" s="100"/>
      <c r="K171" s="100">
        <f t="shared" si="13"/>
        <v>4</v>
      </c>
      <c r="L171" s="99">
        <f t="shared" si="14"/>
        <v>12</v>
      </c>
      <c r="M171" s="103"/>
    </row>
    <row r="172" spans="1:13" ht="13.2" x14ac:dyDescent="0.25">
      <c r="A172" s="102"/>
      <c r="B172" s="207" t="s">
        <v>742</v>
      </c>
      <c r="C172" s="208"/>
      <c r="D172" s="99">
        <v>12</v>
      </c>
      <c r="E172" s="99">
        <v>2</v>
      </c>
      <c r="F172" s="99"/>
      <c r="G172" s="99">
        <v>0.4</v>
      </c>
      <c r="H172" s="99"/>
      <c r="I172" s="99"/>
      <c r="J172" s="100"/>
      <c r="K172" s="100">
        <f t="shared" si="13"/>
        <v>0.8</v>
      </c>
      <c r="L172" s="99">
        <f t="shared" si="14"/>
        <v>9.6</v>
      </c>
      <c r="M172" s="103"/>
    </row>
    <row r="173" spans="1:13" ht="13.2" x14ac:dyDescent="0.25">
      <c r="A173" s="102"/>
      <c r="B173" s="133"/>
      <c r="C173" s="133"/>
      <c r="D173" s="107"/>
      <c r="E173" s="107"/>
      <c r="F173" s="107"/>
      <c r="G173" s="107"/>
      <c r="H173" s="107"/>
      <c r="I173" s="107"/>
      <c r="J173" s="106"/>
      <c r="K173" s="106"/>
      <c r="L173" s="107"/>
      <c r="M173" s="103"/>
    </row>
    <row r="174" spans="1:13" ht="13.8" thickBot="1" x14ac:dyDescent="0.3">
      <c r="A174" s="102"/>
      <c r="B174" s="133"/>
      <c r="C174" s="133"/>
      <c r="D174" s="107"/>
      <c r="E174" s="107"/>
      <c r="F174" s="107"/>
      <c r="G174" s="107"/>
      <c r="H174" s="107"/>
      <c r="I174" s="107"/>
      <c r="J174" s="106"/>
      <c r="K174" s="106"/>
      <c r="L174" s="107"/>
      <c r="M174" s="103"/>
    </row>
    <row r="175" spans="1:13" ht="13.8" thickBot="1" x14ac:dyDescent="0.3">
      <c r="A175" s="86" t="s">
        <v>693</v>
      </c>
      <c r="B175" s="87" t="str">
        <f>'BM01'!B90</f>
        <v>SISTEMAS DE PISOS INTERNOS E INTERNOS (PAVIMENTAÇÃO)</v>
      </c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8"/>
    </row>
    <row r="176" spans="1:13" ht="13.2" x14ac:dyDescent="0.25">
      <c r="A176" s="121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5"/>
    </row>
    <row r="177" spans="1:16" s="97" customFormat="1" ht="42" customHeight="1" x14ac:dyDescent="0.25">
      <c r="A177" s="92" t="s">
        <v>400</v>
      </c>
      <c r="B177" s="202" t="str">
        <f>'BM01'!B103</f>
        <v>MEIO-FIO (GUIA) DE CONCRETO PRE-MOLDADO, DIMENSÕES 12X15X30X100CM (FACE SUPERIORXFACE INFERIORXALTURAXCOMPRIMENTO),REJUNTADO C/ARGAMASSA 1:4 CIMENTO:AREIA, INCLUINDO ESCAVAÇÃO E REATERRO.</v>
      </c>
      <c r="C177" s="203"/>
      <c r="D177" s="203"/>
      <c r="E177" s="203"/>
      <c r="F177" s="203"/>
      <c r="G177" s="203"/>
      <c r="H177" s="203"/>
      <c r="I177" s="203"/>
      <c r="J177" s="203"/>
      <c r="K177" s="204"/>
      <c r="L177" s="95">
        <f>SUM(L179:L180)</f>
        <v>52.999999999999993</v>
      </c>
      <c r="M177" s="96" t="s">
        <v>327</v>
      </c>
    </row>
    <row r="178" spans="1:16" ht="13.2" x14ac:dyDescent="0.25">
      <c r="A178" s="102"/>
      <c r="B178" s="198" t="s">
        <v>737</v>
      </c>
      <c r="C178" s="199"/>
      <c r="D178" s="107"/>
      <c r="E178" s="107"/>
      <c r="F178" s="107"/>
      <c r="G178" s="107"/>
      <c r="H178" s="107"/>
      <c r="I178" s="107"/>
      <c r="J178" s="106"/>
      <c r="K178" s="106"/>
      <c r="L178" s="107"/>
      <c r="M178" s="103"/>
    </row>
    <row r="179" spans="1:16" ht="13.2" x14ac:dyDescent="0.25">
      <c r="A179" s="102"/>
      <c r="B179" s="205"/>
      <c r="C179" s="206"/>
      <c r="D179" s="99">
        <v>9</v>
      </c>
      <c r="E179" s="99">
        <v>4.5</v>
      </c>
      <c r="F179" s="99">
        <v>5.9</v>
      </c>
      <c r="G179" s="99">
        <v>14.2</v>
      </c>
      <c r="H179" s="99">
        <v>10</v>
      </c>
      <c r="I179" s="100">
        <v>4.5</v>
      </c>
      <c r="J179" s="100">
        <v>4.9000000000000004</v>
      </c>
      <c r="K179" s="100">
        <f>SUM(D179:J179)</f>
        <v>52.999999999999993</v>
      </c>
      <c r="L179" s="99">
        <f>K179</f>
        <v>52.999999999999993</v>
      </c>
      <c r="M179" s="103"/>
    </row>
    <row r="180" spans="1:16" ht="13.2" x14ac:dyDescent="0.25">
      <c r="A180" s="102"/>
      <c r="B180" s="205"/>
      <c r="C180" s="206"/>
      <c r="D180" s="99"/>
      <c r="E180" s="99"/>
      <c r="F180" s="99"/>
      <c r="G180" s="99"/>
      <c r="H180" s="99"/>
      <c r="I180" s="99"/>
      <c r="J180" s="100"/>
      <c r="K180" s="100"/>
      <c r="L180" s="99"/>
      <c r="M180" s="103"/>
    </row>
    <row r="181" spans="1:16" ht="13.8" thickBot="1" x14ac:dyDescent="0.3">
      <c r="A181" s="102"/>
      <c r="B181" s="110"/>
      <c r="C181" s="110"/>
      <c r="D181" s="107"/>
      <c r="E181" s="107"/>
      <c r="F181" s="107"/>
      <c r="G181" s="107"/>
      <c r="H181" s="107"/>
      <c r="I181" s="107"/>
      <c r="J181" s="106"/>
      <c r="K181" s="106"/>
      <c r="L181" s="107"/>
      <c r="M181" s="103"/>
    </row>
    <row r="182" spans="1:16" ht="13.8" thickBot="1" x14ac:dyDescent="0.3">
      <c r="A182" s="86" t="s">
        <v>694</v>
      </c>
      <c r="B182" s="87" t="str">
        <f>'BM01'!B114</f>
        <v>INSTALAÇÃO HIDRÁULICA</v>
      </c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8"/>
    </row>
    <row r="183" spans="1:16" ht="13.2" x14ac:dyDescent="0.25">
      <c r="A183" s="121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5"/>
    </row>
    <row r="184" spans="1:16" s="97" customFormat="1" ht="13.2" x14ac:dyDescent="0.25">
      <c r="A184" s="92" t="s">
        <v>407</v>
      </c>
      <c r="B184" s="93" t="str">
        <f>'BM01'!B115</f>
        <v>REGISTRO GAVETA 3/4" BRUTO LATAO - FORNECIMENTO E INSTALACAO</v>
      </c>
      <c r="C184" s="94"/>
      <c r="D184" s="94"/>
      <c r="E184" s="94"/>
      <c r="F184" s="94"/>
      <c r="G184" s="94"/>
      <c r="H184" s="94"/>
      <c r="I184" s="94"/>
      <c r="J184" s="94"/>
      <c r="K184" s="94"/>
      <c r="L184" s="95">
        <f>SUM(L185:L186)</f>
        <v>0</v>
      </c>
      <c r="M184" s="96" t="s">
        <v>695</v>
      </c>
      <c r="O184" s="97" t="e">
        <f>#REF!*4</f>
        <v>#REF!</v>
      </c>
      <c r="P184" s="97" t="e">
        <f>O184*0.617</f>
        <v>#REF!</v>
      </c>
    </row>
    <row r="185" spans="1:16" ht="13.2" x14ac:dyDescent="0.25">
      <c r="A185" s="115"/>
      <c r="B185" s="205"/>
      <c r="C185" s="206"/>
      <c r="D185" s="99"/>
      <c r="E185" s="99"/>
      <c r="F185" s="99"/>
      <c r="G185" s="99"/>
      <c r="H185" s="99"/>
      <c r="I185" s="99"/>
      <c r="J185" s="100"/>
      <c r="K185" s="100"/>
      <c r="L185" s="99"/>
      <c r="M185" s="103"/>
    </row>
    <row r="186" spans="1:16" ht="13.2" x14ac:dyDescent="0.25">
      <c r="A186" s="115"/>
      <c r="B186" s="198"/>
      <c r="C186" s="199"/>
      <c r="D186" s="99"/>
      <c r="E186" s="99"/>
      <c r="F186" s="99"/>
      <c r="G186" s="99"/>
      <c r="H186" s="99"/>
      <c r="I186" s="99"/>
      <c r="J186" s="100"/>
      <c r="K186" s="100"/>
      <c r="L186" s="99"/>
      <c r="M186" s="103"/>
    </row>
    <row r="187" spans="1:16" ht="13.2" x14ac:dyDescent="0.25">
      <c r="A187" s="92" t="s">
        <v>408</v>
      </c>
      <c r="B187" s="93" t="str">
        <f>'BM01'!B116</f>
        <v>REGISTRO GAVETA 1.1/4" BRUTO LATAO - FORNECIMENTO E INSTALACAO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5">
        <f>SUM(L188:L190)</f>
        <v>0</v>
      </c>
      <c r="M187" s="96" t="s">
        <v>695</v>
      </c>
    </row>
    <row r="188" spans="1:16" ht="13.2" x14ac:dyDescent="0.25">
      <c r="A188" s="115"/>
      <c r="B188" s="205"/>
      <c r="C188" s="206"/>
      <c r="D188" s="99"/>
      <c r="E188" s="99"/>
      <c r="F188" s="99"/>
      <c r="G188" s="99"/>
      <c r="H188" s="99"/>
      <c r="I188" s="99"/>
      <c r="J188" s="100"/>
      <c r="K188" s="100"/>
      <c r="L188" s="99"/>
      <c r="M188" s="103"/>
    </row>
    <row r="189" spans="1:16" ht="13.2" x14ac:dyDescent="0.25">
      <c r="A189" s="115"/>
      <c r="B189" s="113"/>
      <c r="C189" s="122"/>
      <c r="D189" s="123"/>
      <c r="E189" s="123"/>
      <c r="F189" s="123"/>
      <c r="G189" s="123"/>
      <c r="H189" s="123"/>
      <c r="I189" s="123"/>
      <c r="J189" s="124"/>
      <c r="K189" s="124"/>
      <c r="L189" s="99"/>
      <c r="M189" s="103"/>
    </row>
    <row r="190" spans="1:16" s="97" customFormat="1" ht="13.2" x14ac:dyDescent="0.25">
      <c r="A190" s="92" t="s">
        <v>409</v>
      </c>
      <c r="B190" s="93" t="str">
        <f>'BM01'!B117</f>
        <v>REGISTRO GAVETA 1.1/2" BRUTO LATAO - FORNECIMENTO E INSTALACAO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5">
        <f>SUM(L191:L195)</f>
        <v>0</v>
      </c>
      <c r="M190" s="96" t="s">
        <v>695</v>
      </c>
    </row>
    <row r="191" spans="1:16" ht="13.2" x14ac:dyDescent="0.25">
      <c r="A191" s="98"/>
      <c r="B191" s="198"/>
      <c r="C191" s="199"/>
      <c r="D191" s="99"/>
      <c r="E191" s="99"/>
      <c r="F191" s="99"/>
      <c r="G191" s="99"/>
      <c r="H191" s="99"/>
      <c r="I191" s="99"/>
      <c r="J191" s="100"/>
      <c r="K191" s="100"/>
      <c r="L191" s="99"/>
      <c r="M191" s="101"/>
    </row>
    <row r="192" spans="1:16" ht="13.2" x14ac:dyDescent="0.25">
      <c r="A192" s="98"/>
      <c r="B192" s="198"/>
      <c r="C192" s="199"/>
      <c r="D192" s="99"/>
      <c r="E192" s="99"/>
      <c r="F192" s="99"/>
      <c r="G192" s="99"/>
      <c r="H192" s="99"/>
      <c r="I192" s="99"/>
      <c r="J192" s="100"/>
      <c r="K192" s="100"/>
      <c r="L192" s="99"/>
      <c r="M192" s="101"/>
    </row>
    <row r="193" spans="1:13" ht="13.2" x14ac:dyDescent="0.25">
      <c r="A193" s="92" t="s">
        <v>410</v>
      </c>
      <c r="B193" s="93" t="str">
        <f>'BM01'!B118</f>
        <v>REGISTRO GAVETA 2" BRUTO LATAO - FORNECIMENTO E INSTALACAO</v>
      </c>
      <c r="C193" s="94"/>
      <c r="D193" s="94"/>
      <c r="E193" s="94"/>
      <c r="F193" s="94"/>
      <c r="G193" s="94"/>
      <c r="H193" s="94"/>
      <c r="I193" s="94"/>
      <c r="J193" s="94"/>
      <c r="K193" s="94"/>
      <c r="L193" s="95">
        <f>SUM(L194:L198)</f>
        <v>0</v>
      </c>
      <c r="M193" s="96" t="s">
        <v>695</v>
      </c>
    </row>
    <row r="194" spans="1:13" ht="13.2" x14ac:dyDescent="0.25">
      <c r="A194" s="98"/>
      <c r="B194" s="198"/>
      <c r="C194" s="199"/>
      <c r="D194" s="99"/>
      <c r="E194" s="99"/>
      <c r="F194" s="99"/>
      <c r="G194" s="99"/>
      <c r="H194" s="99"/>
      <c r="I194" s="99"/>
      <c r="J194" s="100"/>
      <c r="K194" s="100"/>
      <c r="L194" s="99"/>
      <c r="M194" s="101"/>
    </row>
    <row r="195" spans="1:13" ht="13.2" x14ac:dyDescent="0.25">
      <c r="A195" s="102"/>
      <c r="B195" s="198"/>
      <c r="C195" s="199"/>
      <c r="D195" s="99"/>
      <c r="E195" s="99"/>
      <c r="F195" s="99"/>
      <c r="G195" s="99"/>
      <c r="H195" s="99"/>
      <c r="I195" s="99"/>
      <c r="J195" s="100"/>
      <c r="K195" s="100"/>
      <c r="L195" s="99"/>
      <c r="M195" s="103"/>
    </row>
    <row r="196" spans="1:13" ht="13.2" x14ac:dyDescent="0.25">
      <c r="A196" s="102"/>
      <c r="B196" s="104"/>
      <c r="C196" s="105"/>
      <c r="D196" s="107"/>
      <c r="E196" s="107"/>
      <c r="F196" s="107"/>
      <c r="G196" s="107"/>
      <c r="H196" s="107"/>
      <c r="I196" s="107"/>
      <c r="J196" s="106"/>
      <c r="K196" s="106"/>
      <c r="L196" s="107"/>
      <c r="M196" s="103"/>
    </row>
    <row r="197" spans="1:13" s="97" customFormat="1" ht="13.2" x14ac:dyDescent="0.25">
      <c r="A197" s="92" t="s">
        <v>411</v>
      </c>
      <c r="B197" s="202" t="str">
        <f>'BM01'!B119</f>
        <v>REGISTRO GAVETA 2.1/2" BRUTO LATAO - FORNECIMENTO E INSTALACAO</v>
      </c>
      <c r="C197" s="203"/>
      <c r="D197" s="203"/>
      <c r="E197" s="203"/>
      <c r="F197" s="203"/>
      <c r="G197" s="203"/>
      <c r="H197" s="203"/>
      <c r="I197" s="203"/>
      <c r="J197" s="203"/>
      <c r="K197" s="204"/>
      <c r="L197" s="95"/>
      <c r="M197" s="96" t="s">
        <v>695</v>
      </c>
    </row>
    <row r="198" spans="1:13" ht="13.2" x14ac:dyDescent="0.25">
      <c r="A198" s="98"/>
      <c r="B198" s="198"/>
      <c r="C198" s="199"/>
      <c r="D198" s="99"/>
      <c r="E198" s="99"/>
      <c r="F198" s="99"/>
      <c r="G198" s="99"/>
      <c r="H198" s="99"/>
      <c r="I198" s="99"/>
      <c r="J198" s="100"/>
      <c r="K198" s="100"/>
      <c r="L198" s="99"/>
      <c r="M198" s="101"/>
    </row>
    <row r="199" spans="1:13" ht="13.2" x14ac:dyDescent="0.25">
      <c r="A199" s="98"/>
      <c r="B199" s="198"/>
      <c r="C199" s="199"/>
      <c r="D199" s="99"/>
      <c r="E199" s="99"/>
      <c r="F199" s="99"/>
      <c r="G199" s="99"/>
      <c r="H199" s="99"/>
      <c r="I199" s="99"/>
      <c r="J199" s="100"/>
      <c r="K199" s="100"/>
      <c r="L199" s="99"/>
      <c r="M199" s="101"/>
    </row>
    <row r="200" spans="1:13" ht="13.2" x14ac:dyDescent="0.25">
      <c r="A200" s="102"/>
      <c r="B200" s="198"/>
      <c r="C200" s="199"/>
      <c r="D200" s="99"/>
      <c r="E200" s="99"/>
      <c r="F200" s="99"/>
      <c r="G200" s="99"/>
      <c r="H200" s="99"/>
      <c r="I200" s="99"/>
      <c r="J200" s="100"/>
      <c r="K200" s="100"/>
      <c r="L200" s="99"/>
      <c r="M200" s="103"/>
    </row>
    <row r="201" spans="1:13" ht="13.2" x14ac:dyDescent="0.25">
      <c r="A201" s="92" t="s">
        <v>412</v>
      </c>
      <c r="B201" s="202" t="str">
        <f>'BM01'!B120</f>
        <v>REGISTRO GAVETA 3/4" COM CANOPLA ACABAMENTO CROMADO SIMPLES - FORNECIMENTO E INSTALACAO</v>
      </c>
      <c r="C201" s="203"/>
      <c r="D201" s="203"/>
      <c r="E201" s="203"/>
      <c r="F201" s="203"/>
      <c r="G201" s="203"/>
      <c r="H201" s="203"/>
      <c r="I201" s="203"/>
      <c r="J201" s="203"/>
      <c r="K201" s="204"/>
      <c r="L201" s="95">
        <f>SUM(L202:L207)</f>
        <v>12</v>
      </c>
      <c r="M201" s="96" t="s">
        <v>695</v>
      </c>
    </row>
    <row r="202" spans="1:13" ht="13.2" x14ac:dyDescent="0.25">
      <c r="A202" s="102"/>
      <c r="B202" s="200" t="s">
        <v>745</v>
      </c>
      <c r="C202" s="201"/>
      <c r="D202" s="99">
        <v>4</v>
      </c>
      <c r="E202" s="99"/>
      <c r="F202" s="99"/>
      <c r="G202" s="99"/>
      <c r="H202" s="99"/>
      <c r="I202" s="99"/>
      <c r="J202" s="100"/>
      <c r="K202" s="100">
        <f>D202</f>
        <v>4</v>
      </c>
      <c r="L202" s="99">
        <f>K202</f>
        <v>4</v>
      </c>
      <c r="M202" s="103"/>
    </row>
    <row r="203" spans="1:13" ht="13.2" x14ac:dyDescent="0.25">
      <c r="A203" s="102"/>
      <c r="B203" s="200" t="s">
        <v>746</v>
      </c>
      <c r="C203" s="201"/>
      <c r="D203" s="99">
        <v>4</v>
      </c>
      <c r="E203" s="99"/>
      <c r="F203" s="99"/>
      <c r="G203" s="99"/>
      <c r="H203" s="99"/>
      <c r="I203" s="99"/>
      <c r="J203" s="100"/>
      <c r="K203" s="100">
        <f t="shared" ref="K203:K207" si="15">D203</f>
        <v>4</v>
      </c>
      <c r="L203" s="99">
        <f t="shared" ref="L203:L207" si="16">K203</f>
        <v>4</v>
      </c>
      <c r="M203" s="103"/>
    </row>
    <row r="204" spans="1:13" ht="13.2" x14ac:dyDescent="0.25">
      <c r="A204" s="102"/>
      <c r="B204" s="200" t="s">
        <v>747</v>
      </c>
      <c r="C204" s="201"/>
      <c r="D204" s="99">
        <v>1</v>
      </c>
      <c r="E204" s="99"/>
      <c r="F204" s="99"/>
      <c r="G204" s="99"/>
      <c r="H204" s="99"/>
      <c r="I204" s="99"/>
      <c r="J204" s="100"/>
      <c r="K204" s="100">
        <f t="shared" si="15"/>
        <v>1</v>
      </c>
      <c r="L204" s="99">
        <f t="shared" si="16"/>
        <v>1</v>
      </c>
      <c r="M204" s="103"/>
    </row>
    <row r="205" spans="1:13" ht="13.2" x14ac:dyDescent="0.25">
      <c r="A205" s="102"/>
      <c r="B205" s="200" t="s">
        <v>748</v>
      </c>
      <c r="C205" s="201"/>
      <c r="D205" s="99">
        <v>1</v>
      </c>
      <c r="E205" s="99"/>
      <c r="F205" s="99"/>
      <c r="G205" s="99"/>
      <c r="H205" s="99"/>
      <c r="I205" s="99"/>
      <c r="J205" s="100"/>
      <c r="K205" s="100">
        <f t="shared" si="15"/>
        <v>1</v>
      </c>
      <c r="L205" s="99">
        <f t="shared" si="16"/>
        <v>1</v>
      </c>
      <c r="M205" s="103"/>
    </row>
    <row r="206" spans="1:13" ht="13.2" x14ac:dyDescent="0.25">
      <c r="A206" s="102"/>
      <c r="B206" s="200" t="s">
        <v>749</v>
      </c>
      <c r="C206" s="201"/>
      <c r="D206" s="99">
        <v>1</v>
      </c>
      <c r="E206" s="99"/>
      <c r="F206" s="99"/>
      <c r="G206" s="99"/>
      <c r="H206" s="99"/>
      <c r="I206" s="99"/>
      <c r="J206" s="100"/>
      <c r="K206" s="100">
        <f t="shared" si="15"/>
        <v>1</v>
      </c>
      <c r="L206" s="99">
        <f t="shared" si="16"/>
        <v>1</v>
      </c>
      <c r="M206" s="103"/>
    </row>
    <row r="207" spans="1:13" ht="13.2" x14ac:dyDescent="0.25">
      <c r="A207" s="102"/>
      <c r="B207" s="200" t="s">
        <v>750</v>
      </c>
      <c r="C207" s="201"/>
      <c r="D207" s="99">
        <v>1</v>
      </c>
      <c r="E207" s="99"/>
      <c r="F207" s="99"/>
      <c r="G207" s="99"/>
      <c r="H207" s="99"/>
      <c r="I207" s="99"/>
      <c r="J207" s="100"/>
      <c r="K207" s="100">
        <f t="shared" si="15"/>
        <v>1</v>
      </c>
      <c r="L207" s="99">
        <f t="shared" si="16"/>
        <v>1</v>
      </c>
      <c r="M207" s="103"/>
    </row>
    <row r="208" spans="1:13" ht="13.2" x14ac:dyDescent="0.25">
      <c r="A208" s="102"/>
      <c r="B208" s="198"/>
      <c r="C208" s="199"/>
      <c r="D208" s="99"/>
      <c r="E208" s="99"/>
      <c r="F208" s="99"/>
      <c r="G208" s="99"/>
      <c r="H208" s="99"/>
      <c r="I208" s="99"/>
      <c r="J208" s="100"/>
      <c r="K208" s="100"/>
      <c r="L208" s="99"/>
      <c r="M208" s="103"/>
    </row>
    <row r="209" spans="1:13" ht="13.2" x14ac:dyDescent="0.25">
      <c r="A209" s="92" t="s">
        <v>413</v>
      </c>
      <c r="B209" s="202" t="str">
        <f>'BM01'!B121</f>
        <v>REGISTRO DE PRESSÃO COM CANOPLA Ø 15MM (1/2") - FORNECIMENTO E INSTALAÇÃO</v>
      </c>
      <c r="C209" s="203"/>
      <c r="D209" s="203"/>
      <c r="E209" s="203"/>
      <c r="F209" s="203"/>
      <c r="G209" s="203"/>
      <c r="H209" s="203"/>
      <c r="I209" s="203"/>
      <c r="J209" s="203"/>
      <c r="K209" s="204"/>
      <c r="L209" s="95">
        <f>SUM(L210:L213)</f>
        <v>12</v>
      </c>
      <c r="M209" s="96" t="s">
        <v>695</v>
      </c>
    </row>
    <row r="210" spans="1:13" ht="13.2" x14ac:dyDescent="0.25">
      <c r="A210" s="102"/>
      <c r="B210" s="200" t="s">
        <v>745</v>
      </c>
      <c r="C210" s="201"/>
      <c r="D210" s="99">
        <v>4</v>
      </c>
      <c r="E210" s="99"/>
      <c r="F210" s="99"/>
      <c r="G210" s="99"/>
      <c r="H210" s="99"/>
      <c r="I210" s="99"/>
      <c r="J210" s="100"/>
      <c r="K210" s="100">
        <f>D210</f>
        <v>4</v>
      </c>
      <c r="L210" s="99">
        <f>K210</f>
        <v>4</v>
      </c>
      <c r="M210" s="103"/>
    </row>
    <row r="211" spans="1:13" ht="13.2" x14ac:dyDescent="0.25">
      <c r="A211" s="102"/>
      <c r="B211" s="200" t="s">
        <v>746</v>
      </c>
      <c r="C211" s="201"/>
      <c r="D211" s="99">
        <v>6</v>
      </c>
      <c r="E211" s="99"/>
      <c r="F211" s="99"/>
      <c r="G211" s="99"/>
      <c r="H211" s="99"/>
      <c r="I211" s="99"/>
      <c r="J211" s="100"/>
      <c r="K211" s="100">
        <f t="shared" ref="K211:K213" si="17">D211</f>
        <v>6</v>
      </c>
      <c r="L211" s="99">
        <f t="shared" ref="L211:L213" si="18">K211</f>
        <v>6</v>
      </c>
      <c r="M211" s="103"/>
    </row>
    <row r="212" spans="1:13" ht="13.2" x14ac:dyDescent="0.25">
      <c r="A212" s="102"/>
      <c r="B212" s="200" t="s">
        <v>752</v>
      </c>
      <c r="C212" s="201"/>
      <c r="D212" s="99">
        <v>1</v>
      </c>
      <c r="E212" s="99"/>
      <c r="F212" s="99"/>
      <c r="G212" s="99"/>
      <c r="H212" s="99"/>
      <c r="I212" s="99"/>
      <c r="J212" s="100"/>
      <c r="K212" s="100">
        <f t="shared" si="17"/>
        <v>1</v>
      </c>
      <c r="L212" s="99">
        <f t="shared" si="18"/>
        <v>1</v>
      </c>
      <c r="M212" s="103"/>
    </row>
    <row r="213" spans="1:13" ht="13.2" x14ac:dyDescent="0.25">
      <c r="A213" s="102"/>
      <c r="B213" s="200" t="s">
        <v>751</v>
      </c>
      <c r="C213" s="201"/>
      <c r="D213" s="99">
        <v>1</v>
      </c>
      <c r="E213" s="99"/>
      <c r="F213" s="99"/>
      <c r="G213" s="99"/>
      <c r="H213" s="99"/>
      <c r="I213" s="99"/>
      <c r="J213" s="100"/>
      <c r="K213" s="100">
        <f t="shared" si="17"/>
        <v>1</v>
      </c>
      <c r="L213" s="99">
        <f t="shared" si="18"/>
        <v>1</v>
      </c>
      <c r="M213" s="103"/>
    </row>
    <row r="214" spans="1:13" ht="13.2" x14ac:dyDescent="0.25">
      <c r="A214" s="102"/>
      <c r="B214" s="198"/>
      <c r="C214" s="199"/>
      <c r="D214" s="99"/>
      <c r="E214" s="99"/>
      <c r="F214" s="99"/>
      <c r="G214" s="99"/>
      <c r="H214" s="99"/>
      <c r="I214" s="99"/>
      <c r="J214" s="100"/>
      <c r="K214" s="100"/>
      <c r="L214" s="99"/>
      <c r="M214" s="103"/>
    </row>
    <row r="215" spans="1:13" ht="13.2" x14ac:dyDescent="0.25">
      <c r="A215" s="92" t="s">
        <v>414</v>
      </c>
      <c r="B215" s="202" t="str">
        <f>'BM01'!B122</f>
        <v>REGISTRO GAVETA 1" COM CANOPLA ACABAMENTO CROMADO SIMPLES - FORNECIMENTO E INSTALACAO</v>
      </c>
      <c r="C215" s="203"/>
      <c r="D215" s="203"/>
      <c r="E215" s="203"/>
      <c r="F215" s="203"/>
      <c r="G215" s="203"/>
      <c r="H215" s="203"/>
      <c r="I215" s="203"/>
      <c r="J215" s="203"/>
      <c r="K215" s="204"/>
      <c r="L215" s="95">
        <f>SUM(L216:L218)</f>
        <v>4</v>
      </c>
      <c r="M215" s="96" t="s">
        <v>695</v>
      </c>
    </row>
    <row r="216" spans="1:13" ht="13.2" x14ac:dyDescent="0.25">
      <c r="A216" s="102"/>
      <c r="B216" s="200" t="s">
        <v>752</v>
      </c>
      <c r="C216" s="201"/>
      <c r="D216" s="99">
        <v>1</v>
      </c>
      <c r="E216" s="99"/>
      <c r="F216" s="99"/>
      <c r="G216" s="99"/>
      <c r="H216" s="99"/>
      <c r="I216" s="99"/>
      <c r="J216" s="100"/>
      <c r="K216" s="100">
        <f t="shared" ref="K216:K218" si="19">D216</f>
        <v>1</v>
      </c>
      <c r="L216" s="99">
        <f t="shared" ref="L216:L218" si="20">K216</f>
        <v>1</v>
      </c>
      <c r="M216" s="103"/>
    </row>
    <row r="217" spans="1:13" ht="13.2" x14ac:dyDescent="0.25">
      <c r="A217" s="102"/>
      <c r="B217" s="200" t="s">
        <v>751</v>
      </c>
      <c r="C217" s="201"/>
      <c r="D217" s="99">
        <v>1</v>
      </c>
      <c r="E217" s="99"/>
      <c r="F217" s="99"/>
      <c r="G217" s="99"/>
      <c r="H217" s="99"/>
      <c r="I217" s="99"/>
      <c r="J217" s="100"/>
      <c r="K217" s="100">
        <f t="shared" si="19"/>
        <v>1</v>
      </c>
      <c r="L217" s="99">
        <f t="shared" si="20"/>
        <v>1</v>
      </c>
      <c r="M217" s="103"/>
    </row>
    <row r="218" spans="1:13" ht="13.2" x14ac:dyDescent="0.25">
      <c r="A218" s="102"/>
      <c r="B218" s="200" t="s">
        <v>746</v>
      </c>
      <c r="C218" s="201"/>
      <c r="D218" s="99">
        <v>2</v>
      </c>
      <c r="E218" s="99"/>
      <c r="F218" s="99"/>
      <c r="G218" s="99"/>
      <c r="H218" s="99"/>
      <c r="I218" s="99"/>
      <c r="J218" s="100"/>
      <c r="K218" s="100">
        <f t="shared" si="19"/>
        <v>2</v>
      </c>
      <c r="L218" s="99">
        <f t="shared" si="20"/>
        <v>2</v>
      </c>
      <c r="M218" s="103"/>
    </row>
    <row r="219" spans="1:13" ht="13.2" x14ac:dyDescent="0.25">
      <c r="A219" s="102"/>
      <c r="B219" s="198"/>
      <c r="C219" s="199"/>
      <c r="D219" s="99"/>
      <c r="E219" s="99"/>
      <c r="F219" s="99"/>
      <c r="G219" s="99"/>
      <c r="H219" s="99"/>
      <c r="I219" s="99"/>
      <c r="J219" s="100"/>
      <c r="K219" s="100"/>
      <c r="L219" s="99"/>
      <c r="M219" s="103"/>
    </row>
    <row r="220" spans="1:13" ht="13.2" x14ac:dyDescent="0.25">
      <c r="A220" s="92" t="s">
        <v>415</v>
      </c>
      <c r="B220" s="202" t="str">
        <f>'BM01'!B123</f>
        <v>VÁLVULA DE RETENÇÃO HORIZONTAL Ø 32MM (1.1/4") - FORNECIMENTO E INSTALAÇÃO</v>
      </c>
      <c r="C220" s="203"/>
      <c r="D220" s="203"/>
      <c r="E220" s="203"/>
      <c r="F220" s="203"/>
      <c r="G220" s="203"/>
      <c r="H220" s="203"/>
      <c r="I220" s="203"/>
      <c r="J220" s="203"/>
      <c r="K220" s="204"/>
      <c r="L220" s="95">
        <f>SUM(L223:L224)</f>
        <v>74.000000000000014</v>
      </c>
      <c r="M220" s="96" t="s">
        <v>327</v>
      </c>
    </row>
    <row r="221" spans="1:13" ht="13.2" x14ac:dyDescent="0.25">
      <c r="A221" s="102"/>
      <c r="B221" s="198"/>
      <c r="C221" s="199"/>
      <c r="D221" s="99"/>
      <c r="E221" s="99"/>
      <c r="F221" s="99"/>
      <c r="G221" s="99"/>
      <c r="H221" s="99"/>
      <c r="I221" s="99"/>
      <c r="J221" s="100"/>
      <c r="K221" s="100"/>
      <c r="L221" s="99"/>
      <c r="M221" s="125"/>
    </row>
    <row r="222" spans="1:13" ht="13.2" x14ac:dyDescent="0.25">
      <c r="A222" s="102"/>
      <c r="B222" s="198"/>
      <c r="C222" s="199"/>
      <c r="D222" s="99"/>
      <c r="E222" s="99"/>
      <c r="F222" s="99"/>
      <c r="G222" s="99"/>
      <c r="H222" s="99"/>
      <c r="I222" s="99"/>
      <c r="J222" s="100"/>
      <c r="K222" s="100"/>
      <c r="L222" s="99"/>
      <c r="M222" s="125"/>
    </row>
    <row r="223" spans="1:13" s="97" customFormat="1" ht="13.2" x14ac:dyDescent="0.25">
      <c r="A223" s="92" t="s">
        <v>416</v>
      </c>
      <c r="B223" s="93" t="str">
        <f>'BM01'!B124</f>
        <v>TUBO PVC SOLDAVEL AGUA FRIA DN 25MM, INCLUSIVE CONEXOES - FORNECIMENTO E INSTALACAO</v>
      </c>
      <c r="C223" s="94"/>
      <c r="D223" s="94"/>
      <c r="E223" s="94"/>
      <c r="F223" s="94"/>
      <c r="G223" s="94"/>
      <c r="H223" s="94"/>
      <c r="I223" s="94"/>
      <c r="J223" s="94"/>
      <c r="K223" s="94"/>
      <c r="L223" s="95">
        <f>SUM(L224)</f>
        <v>37.000000000000007</v>
      </c>
      <c r="M223" s="96" t="s">
        <v>327</v>
      </c>
    </row>
    <row r="224" spans="1:13" ht="13.2" x14ac:dyDescent="0.25">
      <c r="A224" s="98"/>
      <c r="B224" s="198" t="s">
        <v>753</v>
      </c>
      <c r="C224" s="199"/>
      <c r="D224" s="99"/>
      <c r="E224" s="99">
        <f>4.7+3+3.6+2+4.5+2+3.6+5+6+2.6</f>
        <v>37.000000000000007</v>
      </c>
      <c r="F224" s="99"/>
      <c r="G224" s="99"/>
      <c r="H224" s="99"/>
      <c r="I224" s="99"/>
      <c r="J224" s="100"/>
      <c r="K224" s="100"/>
      <c r="L224" s="99">
        <f>E224</f>
        <v>37.000000000000007</v>
      </c>
      <c r="M224" s="101"/>
    </row>
    <row r="225" spans="1:13" ht="13.2" x14ac:dyDescent="0.25">
      <c r="A225" s="98"/>
      <c r="B225" s="130"/>
      <c r="C225" s="131"/>
      <c r="D225" s="99"/>
      <c r="E225" s="99"/>
      <c r="F225" s="99"/>
      <c r="G225" s="99"/>
      <c r="H225" s="99"/>
      <c r="I225" s="99"/>
      <c r="J225" s="100"/>
      <c r="K225" s="100"/>
      <c r="L225" s="99"/>
      <c r="M225" s="101"/>
    </row>
    <row r="226" spans="1:13" ht="13.2" x14ac:dyDescent="0.25">
      <c r="A226" s="92" t="s">
        <v>417</v>
      </c>
      <c r="B226" s="93" t="str">
        <f>'BM01'!B125</f>
        <v>TUBO PVC SOLDAVEL AGUA FRIA DN 32MM, INCLUSIVE CONEXOES - FORNECIMENTO E INSTALACAO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5">
        <f>L227</f>
        <v>26</v>
      </c>
      <c r="M226" s="96" t="s">
        <v>327</v>
      </c>
    </row>
    <row r="227" spans="1:13" ht="13.2" x14ac:dyDescent="0.25">
      <c r="A227" s="98"/>
      <c r="B227" s="198" t="s">
        <v>753</v>
      </c>
      <c r="C227" s="199"/>
      <c r="D227" s="99"/>
      <c r="E227" s="99">
        <f>4.5+2+4.5+2+3+6+4</f>
        <v>26</v>
      </c>
      <c r="F227" s="99"/>
      <c r="G227" s="99"/>
      <c r="H227" s="99"/>
      <c r="I227" s="99"/>
      <c r="J227" s="100"/>
      <c r="K227" s="100"/>
      <c r="L227" s="99">
        <f>E227</f>
        <v>26</v>
      </c>
      <c r="M227" s="101"/>
    </row>
    <row r="228" spans="1:13" ht="13.2" x14ac:dyDescent="0.25">
      <c r="A228" s="98"/>
      <c r="B228" s="200"/>
      <c r="C228" s="201"/>
      <c r="D228" s="99"/>
      <c r="E228" s="99"/>
      <c r="F228" s="99"/>
      <c r="G228" s="99"/>
      <c r="H228" s="99"/>
      <c r="I228" s="99"/>
      <c r="J228" s="100"/>
      <c r="K228" s="100"/>
      <c r="L228" s="99"/>
      <c r="M228" s="101"/>
    </row>
    <row r="229" spans="1:13" ht="13.2" x14ac:dyDescent="0.25">
      <c r="A229" s="92" t="s">
        <v>418</v>
      </c>
      <c r="B229" s="93" t="str">
        <f>'BM01'!B126</f>
        <v>TUBO PVC SOLDAVEL AGUA FRIA DN 40MM, INCLUSIVE CONEXOES - FORNECIMENTO E INSTALACAO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5">
        <f>SUM(L230)</f>
        <v>15</v>
      </c>
      <c r="M229" s="96" t="s">
        <v>327</v>
      </c>
    </row>
    <row r="230" spans="1:13" ht="13.2" x14ac:dyDescent="0.25">
      <c r="A230" s="98"/>
      <c r="B230" s="198" t="s">
        <v>753</v>
      </c>
      <c r="C230" s="199"/>
      <c r="D230" s="99"/>
      <c r="E230" s="99">
        <f>4+3+2+2+2+2</f>
        <v>15</v>
      </c>
      <c r="F230" s="99"/>
      <c r="G230" s="99"/>
      <c r="H230" s="99"/>
      <c r="I230" s="99"/>
      <c r="J230" s="100"/>
      <c r="K230" s="100"/>
      <c r="L230" s="99">
        <f>E230</f>
        <v>15</v>
      </c>
      <c r="M230" s="101"/>
    </row>
    <row r="231" spans="1:13" ht="13.2" x14ac:dyDescent="0.25">
      <c r="A231" s="102"/>
      <c r="B231" s="198"/>
      <c r="C231" s="199"/>
      <c r="D231" s="99"/>
      <c r="E231" s="99"/>
      <c r="F231" s="99"/>
      <c r="G231" s="99"/>
      <c r="H231" s="99"/>
      <c r="I231" s="99"/>
      <c r="J231" s="100"/>
      <c r="K231" s="100"/>
      <c r="L231" s="99"/>
      <c r="M231" s="103"/>
    </row>
    <row r="232" spans="1:13" ht="13.2" x14ac:dyDescent="0.25">
      <c r="A232" s="92" t="s">
        <v>419</v>
      </c>
      <c r="B232" s="93" t="str">
        <f>'BM01'!B127</f>
        <v>TUBO PVC SOLDAVEL AGUA FRIA DN 50MM, INCLUSIVE CONEXOES - FORNECIMENTO E INSTALACAO</v>
      </c>
      <c r="C232" s="94"/>
      <c r="D232" s="94"/>
      <c r="E232" s="94"/>
      <c r="F232" s="94"/>
      <c r="G232" s="94"/>
      <c r="H232" s="94"/>
      <c r="I232" s="94"/>
      <c r="J232" s="94"/>
      <c r="K232" s="94"/>
      <c r="L232" s="95">
        <f>SUM(L233)</f>
        <v>4</v>
      </c>
      <c r="M232" s="96" t="s">
        <v>327</v>
      </c>
    </row>
    <row r="233" spans="1:13" ht="13.2" x14ac:dyDescent="0.25">
      <c r="A233" s="102"/>
      <c r="B233" s="198" t="s">
        <v>753</v>
      </c>
      <c r="C233" s="199"/>
      <c r="D233" s="99"/>
      <c r="E233" s="99">
        <v>4</v>
      </c>
      <c r="F233" s="99"/>
      <c r="G233" s="99"/>
      <c r="H233" s="99"/>
      <c r="I233" s="99"/>
      <c r="J233" s="100"/>
      <c r="K233" s="100"/>
      <c r="L233" s="99">
        <f>E233</f>
        <v>4</v>
      </c>
      <c r="M233" s="103"/>
    </row>
    <row r="234" spans="1:13" ht="13.2" x14ac:dyDescent="0.25">
      <c r="A234" s="102"/>
      <c r="B234" s="198"/>
      <c r="C234" s="199"/>
      <c r="D234" s="99"/>
      <c r="E234" s="99"/>
      <c r="F234" s="99"/>
      <c r="G234" s="99"/>
      <c r="H234" s="99"/>
      <c r="I234" s="99"/>
      <c r="J234" s="100"/>
      <c r="K234" s="100"/>
      <c r="L234" s="99"/>
      <c r="M234" s="103"/>
    </row>
    <row r="235" spans="1:13" ht="13.2" x14ac:dyDescent="0.25">
      <c r="A235" s="92" t="s">
        <v>420</v>
      </c>
      <c r="B235" s="93" t="str">
        <f>'BM01'!B128</f>
        <v>TUBO PVC SOLDAVEL AGUA FRIA DN 60MM, INCLUSIVE CONEXOES - FORNECIMENTO E INSTALACAO</v>
      </c>
      <c r="C235" s="94"/>
      <c r="D235" s="94"/>
      <c r="E235" s="94"/>
      <c r="F235" s="94"/>
      <c r="G235" s="94"/>
      <c r="H235" s="94"/>
      <c r="I235" s="94"/>
      <c r="J235" s="94"/>
      <c r="K235" s="94"/>
      <c r="L235" s="95">
        <f>L236</f>
        <v>32</v>
      </c>
      <c r="M235" s="96" t="s">
        <v>327</v>
      </c>
    </row>
    <row r="236" spans="1:13" ht="13.2" x14ac:dyDescent="0.25">
      <c r="A236" s="102"/>
      <c r="B236" s="198" t="s">
        <v>753</v>
      </c>
      <c r="C236" s="199"/>
      <c r="D236" s="99"/>
      <c r="E236" s="99">
        <f>26+6</f>
        <v>32</v>
      </c>
      <c r="F236" s="99"/>
      <c r="G236" s="99"/>
      <c r="H236" s="99"/>
      <c r="I236" s="99"/>
      <c r="J236" s="100"/>
      <c r="K236" s="100"/>
      <c r="L236" s="99">
        <f>E236</f>
        <v>32</v>
      </c>
      <c r="M236" s="103"/>
    </row>
    <row r="237" spans="1:13" ht="13.2" x14ac:dyDescent="0.25">
      <c r="A237" s="102"/>
      <c r="B237" s="110"/>
      <c r="C237" s="110"/>
      <c r="D237" s="107"/>
      <c r="E237" s="107"/>
      <c r="F237" s="107"/>
      <c r="G237" s="107"/>
      <c r="H237" s="107"/>
      <c r="I237" s="107"/>
      <c r="J237" s="106"/>
      <c r="K237" s="106"/>
      <c r="L237" s="107"/>
      <c r="M237" s="103"/>
    </row>
    <row r="238" spans="1:13" s="97" customFormat="1" ht="13.2" x14ac:dyDescent="0.25">
      <c r="A238" s="92" t="s">
        <v>421</v>
      </c>
      <c r="B238" s="202" t="str">
        <f>'BM01'!B129</f>
        <v>TUBO PVC SOLDAVEL AGUA FRIA DN 75MM, INCLUSIVE CONEXOES - FORNECIMENTO E INSTALACAO</v>
      </c>
      <c r="C238" s="203"/>
      <c r="D238" s="203"/>
      <c r="E238" s="203"/>
      <c r="F238" s="203"/>
      <c r="G238" s="203"/>
      <c r="H238" s="203"/>
      <c r="I238" s="203"/>
      <c r="J238" s="203"/>
      <c r="K238" s="204"/>
      <c r="L238" s="95">
        <f>SUM(L240:L240)</f>
        <v>0</v>
      </c>
      <c r="M238" s="96" t="s">
        <v>327</v>
      </c>
    </row>
    <row r="239" spans="1:13" ht="13.2" x14ac:dyDescent="0.25">
      <c r="A239" s="98"/>
      <c r="B239" s="198"/>
      <c r="C239" s="199"/>
      <c r="D239" s="99"/>
      <c r="E239" s="99"/>
      <c r="F239" s="99"/>
      <c r="G239" s="99"/>
      <c r="H239" s="99"/>
      <c r="I239" s="99"/>
      <c r="J239" s="100"/>
      <c r="K239" s="100"/>
      <c r="L239" s="99"/>
      <c r="M239" s="101"/>
    </row>
    <row r="240" spans="1:13" ht="13.2" x14ac:dyDescent="0.25">
      <c r="A240" s="102"/>
      <c r="B240" s="198"/>
      <c r="C240" s="199"/>
      <c r="D240" s="99"/>
      <c r="E240" s="99"/>
      <c r="F240" s="99"/>
      <c r="G240" s="99"/>
      <c r="H240" s="99"/>
      <c r="I240" s="99"/>
      <c r="J240" s="100"/>
      <c r="K240" s="100"/>
      <c r="L240" s="99"/>
      <c r="M240" s="103"/>
    </row>
    <row r="241" spans="1:13" ht="13.2" x14ac:dyDescent="0.25">
      <c r="A241" s="92" t="s">
        <v>422</v>
      </c>
      <c r="B241" s="202" t="str">
        <f>'BM01'!B130</f>
        <v>VALVULA DESCARGA 1.1/2" COM REGISTRO, ACABAMENTO EM METAL CROMADO - FORNECIMENTO E INSTALACAO</v>
      </c>
      <c r="C241" s="203"/>
      <c r="D241" s="203"/>
      <c r="E241" s="203"/>
      <c r="F241" s="203"/>
      <c r="G241" s="203"/>
      <c r="H241" s="203"/>
      <c r="I241" s="203"/>
      <c r="J241" s="203"/>
      <c r="K241" s="204"/>
      <c r="L241" s="95"/>
      <c r="M241" s="96" t="s">
        <v>695</v>
      </c>
    </row>
    <row r="242" spans="1:13" ht="13.2" x14ac:dyDescent="0.25">
      <c r="A242" s="98"/>
      <c r="B242" s="198"/>
      <c r="C242" s="199"/>
      <c r="D242" s="99"/>
      <c r="E242" s="99"/>
      <c r="F242" s="99"/>
      <c r="G242" s="99"/>
      <c r="H242" s="99"/>
      <c r="I242" s="99"/>
      <c r="J242" s="100"/>
      <c r="K242" s="100"/>
      <c r="L242" s="99"/>
      <c r="M242" s="101"/>
    </row>
    <row r="243" spans="1:13" ht="13.2" x14ac:dyDescent="0.25">
      <c r="A243" s="102"/>
      <c r="B243" s="198"/>
      <c r="C243" s="199"/>
      <c r="D243" s="99"/>
      <c r="E243" s="99"/>
      <c r="F243" s="99"/>
      <c r="G243" s="99"/>
      <c r="H243" s="99"/>
      <c r="I243" s="99"/>
      <c r="J243" s="100"/>
      <c r="K243" s="100"/>
      <c r="L243" s="99"/>
      <c r="M243" s="103"/>
    </row>
    <row r="244" spans="1:13" ht="13.2" x14ac:dyDescent="0.25">
      <c r="A244" s="92" t="s">
        <v>423</v>
      </c>
      <c r="B244" s="202" t="str">
        <f>'BM01'!B131</f>
        <v>TORNEIRA DE BOIA REAL 1/2• COM BALAO METALICO - FORNECIMENTO E INSTALACAO</v>
      </c>
      <c r="C244" s="203"/>
      <c r="D244" s="203"/>
      <c r="E244" s="203"/>
      <c r="F244" s="203"/>
      <c r="G244" s="203"/>
      <c r="H244" s="203"/>
      <c r="I244" s="203"/>
      <c r="J244" s="203"/>
      <c r="K244" s="204"/>
      <c r="L244" s="95"/>
      <c r="M244" s="96" t="s">
        <v>695</v>
      </c>
    </row>
    <row r="245" spans="1:13" ht="13.2" x14ac:dyDescent="0.25">
      <c r="A245" s="98"/>
      <c r="B245" s="198"/>
      <c r="C245" s="199"/>
      <c r="D245" s="99"/>
      <c r="E245" s="99"/>
      <c r="F245" s="99"/>
      <c r="G245" s="99"/>
      <c r="H245" s="99"/>
      <c r="I245" s="99"/>
      <c r="J245" s="100"/>
      <c r="K245" s="100"/>
      <c r="L245" s="99"/>
      <c r="M245" s="101"/>
    </row>
    <row r="246" spans="1:13" ht="13.2" x14ac:dyDescent="0.25">
      <c r="A246" s="102"/>
      <c r="B246" s="198"/>
      <c r="C246" s="199"/>
      <c r="D246" s="99"/>
      <c r="E246" s="99"/>
      <c r="F246" s="99"/>
      <c r="G246" s="99"/>
      <c r="H246" s="99"/>
      <c r="I246" s="99"/>
      <c r="J246" s="100"/>
      <c r="K246" s="100"/>
      <c r="L246" s="99"/>
      <c r="M246" s="103"/>
    </row>
    <row r="247" spans="1:13" ht="13.2" x14ac:dyDescent="0.25">
      <c r="A247" s="92" t="s">
        <v>424</v>
      </c>
      <c r="B247" s="202" t="str">
        <f>'BM01'!B132</f>
        <v>TUBO DE DESCARGA PVC, PARA LIGACAO CAIXA DE DESCARGA - EMBUTIR, 40 MM X 150 CM</v>
      </c>
      <c r="C247" s="203"/>
      <c r="D247" s="203"/>
      <c r="E247" s="203"/>
      <c r="F247" s="203"/>
      <c r="G247" s="203"/>
      <c r="H247" s="203"/>
      <c r="I247" s="203"/>
      <c r="J247" s="203"/>
      <c r="K247" s="204"/>
      <c r="L247" s="95">
        <f>L248</f>
        <v>4</v>
      </c>
      <c r="M247" s="96" t="s">
        <v>695</v>
      </c>
    </row>
    <row r="248" spans="1:13" ht="13.2" x14ac:dyDescent="0.25">
      <c r="A248" s="98"/>
      <c r="B248" s="198" t="s">
        <v>754</v>
      </c>
      <c r="C248" s="199"/>
      <c r="D248" s="99">
        <v>2</v>
      </c>
      <c r="E248" s="99">
        <v>2</v>
      </c>
      <c r="F248" s="99"/>
      <c r="G248" s="99"/>
      <c r="H248" s="99"/>
      <c r="I248" s="99"/>
      <c r="J248" s="100"/>
      <c r="K248" s="100">
        <f>E248</f>
        <v>2</v>
      </c>
      <c r="L248" s="99">
        <f>K248*D248</f>
        <v>4</v>
      </c>
      <c r="M248" s="101"/>
    </row>
    <row r="249" spans="1:13" ht="12.6" customHeight="1" thickBot="1" x14ac:dyDescent="0.3">
      <c r="A249" s="98"/>
      <c r="B249" s="198"/>
      <c r="C249" s="199"/>
      <c r="D249" s="99"/>
      <c r="E249" s="99"/>
      <c r="F249" s="99"/>
      <c r="G249" s="99"/>
      <c r="H249" s="99"/>
      <c r="I249" s="99"/>
      <c r="J249" s="100"/>
      <c r="K249" s="100"/>
      <c r="L249" s="99"/>
      <c r="M249" s="101"/>
    </row>
    <row r="250" spans="1:13" ht="12.6" customHeight="1" thickBot="1" x14ac:dyDescent="0.3">
      <c r="A250" s="86" t="s">
        <v>694</v>
      </c>
      <c r="B250" s="87" t="str">
        <f>'BM01'!B145</f>
        <v>DRENAGEM DE ÁGUAS PLUVIAIS</v>
      </c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8"/>
    </row>
    <row r="251" spans="1:13" ht="12.6" customHeight="1" x14ac:dyDescent="0.25">
      <c r="A251" s="121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5"/>
    </row>
    <row r="252" spans="1:13" ht="12.6" customHeight="1" x14ac:dyDescent="0.25">
      <c r="A252" s="92" t="s">
        <v>408</v>
      </c>
      <c r="B252" s="93" t="str">
        <f>'BM01'!B147</f>
        <v>TUBO PVC ESGOTO SERIE R DN 100MM C/ ANEL DE BORRACHA - FORNECIMENTO E INSTALACAO</v>
      </c>
      <c r="C252" s="94"/>
      <c r="D252" s="94"/>
      <c r="E252" s="94"/>
      <c r="F252" s="94"/>
      <c r="G252" s="94"/>
      <c r="H252" s="94"/>
      <c r="I252" s="94"/>
      <c r="J252" s="94"/>
      <c r="K252" s="94"/>
      <c r="L252" s="95">
        <f>SUM(L253)</f>
        <v>53.6</v>
      </c>
      <c r="M252" s="96" t="s">
        <v>327</v>
      </c>
    </row>
    <row r="253" spans="1:13" ht="22.5" customHeight="1" x14ac:dyDescent="0.25">
      <c r="A253" s="115"/>
      <c r="B253" s="205" t="s">
        <v>755</v>
      </c>
      <c r="C253" s="206"/>
      <c r="D253" s="99">
        <v>1</v>
      </c>
      <c r="E253" s="99">
        <f>14.1+10.8+11.6+10.2+6.9</f>
        <v>53.6</v>
      </c>
      <c r="F253" s="99"/>
      <c r="G253" s="99"/>
      <c r="H253" s="99"/>
      <c r="I253" s="99"/>
      <c r="J253" s="100"/>
      <c r="K253" s="100">
        <f>E253</f>
        <v>53.6</v>
      </c>
      <c r="L253" s="99">
        <f>K253</f>
        <v>53.6</v>
      </c>
      <c r="M253" s="103"/>
    </row>
    <row r="254" spans="1:13" ht="12.6" customHeight="1" x14ac:dyDescent="0.25">
      <c r="A254" s="115"/>
      <c r="B254" s="198"/>
      <c r="C254" s="199"/>
      <c r="D254" s="99"/>
      <c r="E254" s="99"/>
      <c r="F254" s="99"/>
      <c r="G254" s="99"/>
      <c r="H254" s="99"/>
      <c r="I254" s="99"/>
      <c r="J254" s="100"/>
      <c r="K254" s="100"/>
      <c r="L254" s="99"/>
      <c r="M254" s="103"/>
    </row>
    <row r="255" spans="1:13" ht="12.6" customHeight="1" x14ac:dyDescent="0.25">
      <c r="A255" s="115"/>
      <c r="B255" s="205"/>
      <c r="C255" s="206"/>
      <c r="D255" s="99"/>
      <c r="E255" s="99"/>
      <c r="F255" s="99"/>
      <c r="G255" s="99"/>
      <c r="H255" s="99"/>
      <c r="I255" s="99"/>
      <c r="J255" s="100"/>
      <c r="K255" s="100"/>
      <c r="L255" s="99"/>
      <c r="M255" s="103"/>
    </row>
    <row r="256" spans="1:13" ht="12.6" customHeight="1" x14ac:dyDescent="0.25">
      <c r="A256" s="115"/>
      <c r="B256" s="132"/>
      <c r="C256" s="122"/>
      <c r="D256" s="123"/>
      <c r="E256" s="123"/>
      <c r="F256" s="123"/>
      <c r="G256" s="123"/>
      <c r="H256" s="123"/>
      <c r="I256" s="123"/>
      <c r="J256" s="124"/>
      <c r="K256" s="124"/>
      <c r="L256" s="99"/>
      <c r="M256" s="103"/>
    </row>
  </sheetData>
  <protectedRanges>
    <protectedRange sqref="L7 L9:L256" name="Intervalo1_1"/>
  </protectedRanges>
  <mergeCells count="169">
    <mergeCell ref="B255:C255"/>
    <mergeCell ref="B213:C213"/>
    <mergeCell ref="B217:C217"/>
    <mergeCell ref="B218:C218"/>
    <mergeCell ref="B236:C236"/>
    <mergeCell ref="B249:C249"/>
    <mergeCell ref="B253:C253"/>
    <mergeCell ref="B254:C254"/>
    <mergeCell ref="B180:C180"/>
    <mergeCell ref="B247:K247"/>
    <mergeCell ref="B248:C248"/>
    <mergeCell ref="B231:C231"/>
    <mergeCell ref="B233:C233"/>
    <mergeCell ref="B234:C234"/>
    <mergeCell ref="B238:K238"/>
    <mergeCell ref="B227:C227"/>
    <mergeCell ref="B228:C228"/>
    <mergeCell ref="B230:C230"/>
    <mergeCell ref="B239:C239"/>
    <mergeCell ref="B240:C240"/>
    <mergeCell ref="B241:K241"/>
    <mergeCell ref="B242:C242"/>
    <mergeCell ref="B243:C243"/>
    <mergeCell ref="B244:K244"/>
    <mergeCell ref="B28:K28"/>
    <mergeCell ref="B23:C23"/>
    <mergeCell ref="E7:J7"/>
    <mergeCell ref="K7:L7"/>
    <mergeCell ref="B31:K31"/>
    <mergeCell ref="B34:K34"/>
    <mergeCell ref="B40:C40"/>
    <mergeCell ref="B39:K39"/>
    <mergeCell ref="B13:C13"/>
    <mergeCell ref="B16:C16"/>
    <mergeCell ref="B19:C19"/>
    <mergeCell ref="B22:C22"/>
    <mergeCell ref="B29:C29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26:K126"/>
    <mergeCell ref="B88:C88"/>
    <mergeCell ref="B91:C91"/>
    <mergeCell ref="B41:C41"/>
    <mergeCell ref="B42:K42"/>
    <mergeCell ref="B43:C43"/>
    <mergeCell ref="B44:C44"/>
    <mergeCell ref="B45:K45"/>
    <mergeCell ref="B32:C32"/>
    <mergeCell ref="B35:C35"/>
    <mergeCell ref="B36:C36"/>
    <mergeCell ref="B62:C62"/>
    <mergeCell ref="B78:C78"/>
    <mergeCell ref="B81:C81"/>
    <mergeCell ref="B120:C120"/>
    <mergeCell ref="B121:C121"/>
    <mergeCell ref="B123:C123"/>
    <mergeCell ref="B124:C124"/>
    <mergeCell ref="B125:C125"/>
    <mergeCell ref="B46:C46"/>
    <mergeCell ref="B49:C49"/>
    <mergeCell ref="B55:C55"/>
    <mergeCell ref="B119:C119"/>
    <mergeCell ref="B118:K118"/>
    <mergeCell ref="B122:K122"/>
    <mergeCell ref="B60:C60"/>
    <mergeCell ref="B64:C64"/>
    <mergeCell ref="B66:C66"/>
    <mergeCell ref="B68:C68"/>
    <mergeCell ref="B70:C70"/>
    <mergeCell ref="B72:C72"/>
    <mergeCell ref="B75:C75"/>
    <mergeCell ref="B84:C84"/>
    <mergeCell ref="B86:C86"/>
    <mergeCell ref="B105:C105"/>
    <mergeCell ref="B108:C108"/>
    <mergeCell ref="B111:C111"/>
    <mergeCell ref="B114:C114"/>
    <mergeCell ref="B94:C94"/>
    <mergeCell ref="B97:C97"/>
    <mergeCell ref="B100:C100"/>
    <mergeCell ref="B101:C101"/>
    <mergeCell ref="B102:C102"/>
    <mergeCell ref="B103:C103"/>
    <mergeCell ref="B104:C104"/>
    <mergeCell ref="B141:C141"/>
    <mergeCell ref="B142:C142"/>
    <mergeCell ref="B143:C143"/>
    <mergeCell ref="B144:C144"/>
    <mergeCell ref="B145:C145"/>
    <mergeCell ref="B146:C146"/>
    <mergeCell ref="B130:C130"/>
    <mergeCell ref="B132:C132"/>
    <mergeCell ref="B135:C135"/>
    <mergeCell ref="B177:K177"/>
    <mergeCell ref="B147:C147"/>
    <mergeCell ref="B150:C150"/>
    <mergeCell ref="B152:C152"/>
    <mergeCell ref="B153:C153"/>
    <mergeCell ref="B154:C154"/>
    <mergeCell ref="B155:C155"/>
    <mergeCell ref="B149:K149"/>
    <mergeCell ref="B158:K158"/>
    <mergeCell ref="B172:C172"/>
    <mergeCell ref="B166:K166"/>
    <mergeCell ref="B167:C167"/>
    <mergeCell ref="B168:C168"/>
    <mergeCell ref="B169:C169"/>
    <mergeCell ref="B170:C170"/>
    <mergeCell ref="B171:C171"/>
    <mergeCell ref="B127:C127"/>
    <mergeCell ref="B192:C192"/>
    <mergeCell ref="B194:C194"/>
    <mergeCell ref="B195:C195"/>
    <mergeCell ref="B197:K197"/>
    <mergeCell ref="B198:C198"/>
    <mergeCell ref="B178:C178"/>
    <mergeCell ref="B179:C179"/>
    <mergeCell ref="B185:C185"/>
    <mergeCell ref="B186:C186"/>
    <mergeCell ref="B191:C191"/>
    <mergeCell ref="B188:C188"/>
    <mergeCell ref="B162:C162"/>
    <mergeCell ref="B163:C163"/>
    <mergeCell ref="B164:C164"/>
    <mergeCell ref="B151:C151"/>
    <mergeCell ref="B160:C160"/>
    <mergeCell ref="B131:K131"/>
    <mergeCell ref="B134:K134"/>
    <mergeCell ref="B140:K140"/>
    <mergeCell ref="B156:C156"/>
    <mergeCell ref="B157:C157"/>
    <mergeCell ref="B159:C159"/>
    <mergeCell ref="B161:C161"/>
    <mergeCell ref="B245:C245"/>
    <mergeCell ref="B246:C246"/>
    <mergeCell ref="B210:C210"/>
    <mergeCell ref="B214:C214"/>
    <mergeCell ref="B216:C216"/>
    <mergeCell ref="B219:C219"/>
    <mergeCell ref="B224:C224"/>
    <mergeCell ref="B199:C199"/>
    <mergeCell ref="B200:C200"/>
    <mergeCell ref="B202:C202"/>
    <mergeCell ref="B208:C208"/>
    <mergeCell ref="B201:K201"/>
    <mergeCell ref="B209:K209"/>
    <mergeCell ref="B215:K215"/>
    <mergeCell ref="B220:K220"/>
    <mergeCell ref="B221:C221"/>
    <mergeCell ref="B222:C222"/>
    <mergeCell ref="B204:C204"/>
    <mergeCell ref="B205:C205"/>
    <mergeCell ref="B206:C206"/>
    <mergeCell ref="B207:C207"/>
    <mergeCell ref="B211:C211"/>
    <mergeCell ref="B212:C212"/>
    <mergeCell ref="B203:C203"/>
  </mergeCells>
  <pageMargins left="0.31496062992125984" right="0.31496062992125984" top="0.78740157480314965" bottom="0.3937007874015748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4"/>
  <sheetViews>
    <sheetView topLeftCell="A287" zoomScale="85" zoomScaleNormal="85" workbookViewId="0">
      <selection activeCell="F286" sqref="F286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8984375" style="1" customWidth="1"/>
    <col min="4" max="4" width="9.5" style="23" hidden="1" customWidth="1"/>
    <col min="5" max="5" width="11.59765625" style="23" customWidth="1"/>
    <col min="6" max="6" width="10.8984375" style="23" customWidth="1"/>
    <col min="7" max="7" width="11.69921875" style="2" customWidth="1"/>
    <col min="8" max="8" width="10.8984375" style="2" customWidth="1"/>
    <col min="9" max="9" width="10" style="20" customWidth="1"/>
    <col min="10" max="10" width="10.3984375" style="20" customWidth="1"/>
    <col min="11" max="11" width="10.5" style="20" customWidth="1"/>
    <col min="12" max="12" width="11.5" style="20" customWidth="1"/>
    <col min="13" max="16384" width="9" style="20"/>
  </cols>
  <sheetData>
    <row r="1" spans="1:17" s="6" customFormat="1" ht="12.75" customHeight="1" x14ac:dyDescent="0.25">
      <c r="A1" s="17"/>
      <c r="B1" s="18"/>
      <c r="C1" s="177" t="s">
        <v>25</v>
      </c>
      <c r="D1" s="177"/>
      <c r="E1" s="177"/>
      <c r="F1" s="177"/>
      <c r="G1" s="177"/>
      <c r="H1" s="177"/>
      <c r="I1" s="177"/>
      <c r="J1" s="177"/>
      <c r="K1" s="177"/>
      <c r="L1" s="178"/>
      <c r="M1" s="5"/>
      <c r="N1" s="5"/>
      <c r="O1" s="5"/>
      <c r="P1" s="5"/>
      <c r="Q1" s="5"/>
    </row>
    <row r="2" spans="1:17" s="6" customFormat="1" ht="12.75" customHeight="1" x14ac:dyDescent="0.25">
      <c r="A2" s="17"/>
      <c r="B2" s="18"/>
      <c r="C2" s="177"/>
      <c r="D2" s="177"/>
      <c r="E2" s="177"/>
      <c r="F2" s="177"/>
      <c r="G2" s="177"/>
      <c r="H2" s="177"/>
      <c r="I2" s="177"/>
      <c r="J2" s="177"/>
      <c r="K2" s="177"/>
      <c r="L2" s="178"/>
      <c r="M2" s="5"/>
      <c r="N2" s="5"/>
      <c r="O2" s="5"/>
      <c r="P2" s="5"/>
      <c r="Q2" s="5"/>
    </row>
    <row r="3" spans="1:17" s="6" customFormat="1" ht="12.75" customHeight="1" x14ac:dyDescent="0.25">
      <c r="A3" s="17"/>
      <c r="C3" s="177"/>
      <c r="D3" s="177"/>
      <c r="E3" s="177"/>
      <c r="F3" s="177"/>
      <c r="G3" s="177"/>
      <c r="H3" s="177"/>
      <c r="I3" s="177"/>
      <c r="J3" s="177"/>
      <c r="K3" s="177"/>
      <c r="L3" s="178"/>
      <c r="M3" s="5"/>
      <c r="N3" s="5"/>
      <c r="O3" s="5"/>
      <c r="P3" s="5"/>
      <c r="Q3" s="5"/>
    </row>
    <row r="4" spans="1:17" s="6" customFormat="1" ht="12.75" customHeight="1" x14ac:dyDescent="0.25">
      <c r="A4" s="17"/>
      <c r="B4" s="16" t="s">
        <v>27</v>
      </c>
      <c r="C4" s="177"/>
      <c r="D4" s="177"/>
      <c r="E4" s="177"/>
      <c r="F4" s="177"/>
      <c r="G4" s="177"/>
      <c r="H4" s="177"/>
      <c r="I4" s="177"/>
      <c r="J4" s="177"/>
      <c r="K4" s="177"/>
      <c r="L4" s="178"/>
      <c r="M4" s="5"/>
      <c r="N4" s="5"/>
      <c r="O4" s="5"/>
      <c r="P4" s="5"/>
      <c r="Q4" s="5"/>
    </row>
    <row r="5" spans="1:17" s="6" customFormat="1" ht="12.75" customHeight="1" x14ac:dyDescent="0.25">
      <c r="A5" s="19"/>
      <c r="B5" s="16" t="s">
        <v>7</v>
      </c>
      <c r="C5" s="179"/>
      <c r="D5" s="179"/>
      <c r="E5" s="179"/>
      <c r="F5" s="179"/>
      <c r="G5" s="179"/>
      <c r="H5" s="179"/>
      <c r="I5" s="179"/>
      <c r="J5" s="179"/>
      <c r="K5" s="179"/>
      <c r="L5" s="180"/>
      <c r="M5" s="5"/>
      <c r="N5" s="5"/>
      <c r="O5" s="5"/>
      <c r="P5" s="5"/>
      <c r="Q5" s="5"/>
    </row>
    <row r="6" spans="1:17" s="6" customFormat="1" ht="27.6" x14ac:dyDescent="0.25">
      <c r="A6" s="152" t="s">
        <v>3</v>
      </c>
      <c r="B6" s="153"/>
      <c r="C6" s="153"/>
      <c r="D6" s="153"/>
      <c r="E6" s="154"/>
      <c r="F6" s="181" t="s">
        <v>4</v>
      </c>
      <c r="G6" s="182"/>
      <c r="H6" s="182"/>
      <c r="I6" s="182"/>
      <c r="J6" s="183"/>
      <c r="K6" s="7" t="s">
        <v>5</v>
      </c>
      <c r="L6" s="7" t="s">
        <v>6</v>
      </c>
      <c r="M6" s="37"/>
      <c r="N6" s="5"/>
      <c r="O6" s="5"/>
      <c r="P6" s="5"/>
      <c r="Q6" s="5"/>
    </row>
    <row r="7" spans="1:17" s="6" customFormat="1" ht="12.75" customHeight="1" x14ac:dyDescent="0.25">
      <c r="A7" s="155" t="s">
        <v>637</v>
      </c>
      <c r="B7" s="156"/>
      <c r="C7" s="156"/>
      <c r="D7" s="156"/>
      <c r="E7" s="157"/>
      <c r="F7" s="184" t="s">
        <v>7</v>
      </c>
      <c r="G7" s="185"/>
      <c r="H7" s="185"/>
      <c r="I7" s="185"/>
      <c r="J7" s="186"/>
      <c r="K7" s="161">
        <v>44813</v>
      </c>
      <c r="L7" s="144" t="s">
        <v>26</v>
      </c>
      <c r="M7" s="37"/>
      <c r="N7" s="5"/>
      <c r="O7" s="5"/>
      <c r="P7" s="5"/>
      <c r="Q7" s="5"/>
    </row>
    <row r="8" spans="1:17" s="6" customFormat="1" x14ac:dyDescent="0.25">
      <c r="A8" s="158"/>
      <c r="B8" s="159"/>
      <c r="C8" s="159"/>
      <c r="D8" s="159"/>
      <c r="E8" s="160"/>
      <c r="F8" s="187"/>
      <c r="G8" s="188"/>
      <c r="H8" s="188"/>
      <c r="I8" s="188"/>
      <c r="J8" s="189"/>
      <c r="K8" s="161"/>
      <c r="L8" s="145"/>
      <c r="M8" s="37"/>
      <c r="N8" s="5"/>
      <c r="O8" s="5"/>
      <c r="P8" s="5"/>
      <c r="Q8" s="5"/>
    </row>
    <row r="9" spans="1:17" s="6" customFormat="1" ht="14.25" customHeight="1" x14ac:dyDescent="0.25">
      <c r="A9" s="152" t="s">
        <v>8</v>
      </c>
      <c r="B9" s="153"/>
      <c r="C9" s="153"/>
      <c r="D9" s="153"/>
      <c r="E9" s="154"/>
      <c r="F9" s="152" t="s">
        <v>9</v>
      </c>
      <c r="G9" s="153"/>
      <c r="H9" s="153"/>
      <c r="I9" s="153"/>
      <c r="J9" s="154"/>
      <c r="K9" s="135" t="s">
        <v>10</v>
      </c>
      <c r="L9" s="9" t="s">
        <v>11</v>
      </c>
      <c r="M9" s="38">
        <v>0.21149999999999999</v>
      </c>
      <c r="N9" s="5"/>
      <c r="O9" s="5"/>
      <c r="P9" s="5"/>
      <c r="Q9" s="5"/>
    </row>
    <row r="10" spans="1:17" s="6" customFormat="1" ht="12.75" customHeight="1" x14ac:dyDescent="0.25">
      <c r="A10" s="155" t="s">
        <v>638</v>
      </c>
      <c r="B10" s="156"/>
      <c r="C10" s="156"/>
      <c r="D10" s="156"/>
      <c r="E10" s="157"/>
      <c r="F10" s="184" t="s">
        <v>39</v>
      </c>
      <c r="G10" s="185"/>
      <c r="H10" s="185"/>
      <c r="I10" s="185"/>
      <c r="J10" s="186"/>
      <c r="K10" s="161">
        <v>44774</v>
      </c>
      <c r="L10" s="161">
        <v>45139</v>
      </c>
      <c r="M10" s="37"/>
      <c r="N10" s="5"/>
      <c r="O10" s="5"/>
      <c r="P10" s="5"/>
      <c r="Q10" s="5"/>
    </row>
    <row r="11" spans="1:17" s="6" customFormat="1" x14ac:dyDescent="0.25">
      <c r="A11" s="158"/>
      <c r="B11" s="159"/>
      <c r="C11" s="159"/>
      <c r="D11" s="159"/>
      <c r="E11" s="160"/>
      <c r="F11" s="187"/>
      <c r="G11" s="188"/>
      <c r="H11" s="188"/>
      <c r="I11" s="188"/>
      <c r="J11" s="189"/>
      <c r="K11" s="161"/>
      <c r="L11" s="161"/>
      <c r="M11" s="37"/>
      <c r="N11" s="5"/>
      <c r="O11" s="5"/>
      <c r="P11" s="5"/>
      <c r="Q11" s="5"/>
    </row>
    <row r="12" spans="1:17" s="6" customFormat="1" ht="28.5" customHeight="1" x14ac:dyDescent="0.25">
      <c r="A12" s="164" t="s">
        <v>12</v>
      </c>
      <c r="B12" s="164"/>
      <c r="C12" s="164" t="s">
        <v>13</v>
      </c>
      <c r="D12" s="164"/>
      <c r="E12" s="164"/>
      <c r="F12" s="190" t="s">
        <v>14</v>
      </c>
      <c r="G12" s="191"/>
      <c r="H12" s="192"/>
      <c r="I12" s="146" t="s">
        <v>15</v>
      </c>
      <c r="J12" s="146"/>
      <c r="K12" s="176" t="s">
        <v>16</v>
      </c>
      <c r="L12" s="176"/>
      <c r="M12" s="35">
        <v>0.92</v>
      </c>
      <c r="N12" s="5"/>
      <c r="O12" s="5"/>
      <c r="P12" s="5"/>
      <c r="Q12" s="5"/>
    </row>
    <row r="13" spans="1:17" s="6" customFormat="1" ht="14.25" customHeight="1" x14ac:dyDescent="0.25">
      <c r="A13" s="162" t="s">
        <v>639</v>
      </c>
      <c r="B13" s="162"/>
      <c r="C13" s="162" t="s">
        <v>665</v>
      </c>
      <c r="D13" s="162"/>
      <c r="E13" s="162"/>
      <c r="F13" s="137">
        <v>1391728.85</v>
      </c>
      <c r="G13" s="138"/>
      <c r="H13" s="139"/>
      <c r="I13" s="163">
        <f>J358</f>
        <v>95275.050000000032</v>
      </c>
      <c r="J13" s="163"/>
      <c r="K13" s="162" t="s">
        <v>696</v>
      </c>
      <c r="L13" s="162"/>
      <c r="M13" s="5"/>
      <c r="N13" s="5"/>
      <c r="O13" s="5"/>
      <c r="P13" s="5"/>
      <c r="Q13" s="5"/>
    </row>
    <row r="14" spans="1:17" s="6" customFormat="1" x14ac:dyDescent="0.25">
      <c r="A14" s="162"/>
      <c r="B14" s="162"/>
      <c r="C14" s="162"/>
      <c r="D14" s="162"/>
      <c r="E14" s="162"/>
      <c r="F14" s="140"/>
      <c r="G14" s="141"/>
      <c r="H14" s="142"/>
      <c r="I14" s="163"/>
      <c r="J14" s="163"/>
      <c r="K14" s="162"/>
      <c r="L14" s="162"/>
      <c r="M14" s="5"/>
      <c r="N14" s="5"/>
      <c r="O14" s="5"/>
      <c r="P14" s="5"/>
      <c r="Q14" s="5"/>
    </row>
    <row r="15" spans="1:17" s="6" customFormat="1" x14ac:dyDescent="0.25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5"/>
      <c r="N15" s="5"/>
      <c r="O15" s="5"/>
      <c r="P15" s="5"/>
      <c r="Q15" s="5"/>
    </row>
    <row r="16" spans="1:17" s="11" customFormat="1" ht="14.25" customHeight="1" x14ac:dyDescent="0.3">
      <c r="A16" s="175" t="s">
        <v>17</v>
      </c>
      <c r="B16" s="166" t="s">
        <v>18</v>
      </c>
      <c r="C16" s="166" t="s">
        <v>1</v>
      </c>
      <c r="D16" s="166" t="s">
        <v>19</v>
      </c>
      <c r="E16" s="147" t="s">
        <v>19</v>
      </c>
      <c r="F16" s="149" t="s">
        <v>2</v>
      </c>
      <c r="G16" s="150"/>
      <c r="H16" s="151"/>
      <c r="I16" s="167" t="s">
        <v>20</v>
      </c>
      <c r="J16" s="167"/>
      <c r="K16" s="167"/>
      <c r="L16" s="143" t="s">
        <v>21</v>
      </c>
      <c r="M16" s="10"/>
      <c r="N16" s="10"/>
      <c r="O16" s="10"/>
      <c r="P16" s="10"/>
      <c r="Q16" s="10"/>
    </row>
    <row r="17" spans="1:17" s="11" customFormat="1" ht="41.4" x14ac:dyDescent="0.3">
      <c r="A17" s="175"/>
      <c r="B17" s="166"/>
      <c r="C17" s="166"/>
      <c r="D17" s="166"/>
      <c r="E17" s="148"/>
      <c r="F17" s="134" t="s">
        <v>22</v>
      </c>
      <c r="G17" s="134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43"/>
      <c r="M17" s="10"/>
      <c r="N17" s="10"/>
      <c r="O17" s="10"/>
      <c r="P17" s="10"/>
      <c r="Q17" s="10"/>
    </row>
    <row r="18" spans="1:17" x14ac:dyDescent="0.25">
      <c r="A18" s="39" t="s">
        <v>330</v>
      </c>
      <c r="B18" s="40" t="s">
        <v>42</v>
      </c>
      <c r="C18" s="39"/>
      <c r="D18" s="24"/>
      <c r="E18" s="42"/>
      <c r="F18" s="41"/>
      <c r="G18" s="42"/>
      <c r="H18" s="42"/>
      <c r="I18" s="42"/>
      <c r="J18" s="42"/>
      <c r="K18" s="42"/>
      <c r="L18" s="42"/>
    </row>
    <row r="19" spans="1:17" x14ac:dyDescent="0.25">
      <c r="A19" s="43" t="s">
        <v>331</v>
      </c>
      <c r="B19" s="44" t="s">
        <v>43</v>
      </c>
      <c r="C19" s="43" t="s">
        <v>41</v>
      </c>
      <c r="D19" s="22" t="e">
        <f>#REF!</f>
        <v>#REF!</v>
      </c>
      <c r="E19" s="61">
        <v>381.20299999999997</v>
      </c>
      <c r="F19" s="45">
        <v>3</v>
      </c>
      <c r="G19" s="22">
        <v>0</v>
      </c>
      <c r="H19" s="13">
        <v>3</v>
      </c>
      <c r="I19" s="14">
        <f>ROUNDUP(E19*F19,2)</f>
        <v>1143.6099999999999</v>
      </c>
      <c r="J19" s="14">
        <f>ROUND(G19*E19,2)</f>
        <v>0</v>
      </c>
      <c r="K19" s="14">
        <f>ROUND(H19*E19,2)</f>
        <v>1143.6099999999999</v>
      </c>
      <c r="L19" s="15">
        <f>K19/I19</f>
        <v>1</v>
      </c>
    </row>
    <row r="20" spans="1:17" ht="26.4" x14ac:dyDescent="0.25">
      <c r="A20" s="43" t="s">
        <v>332</v>
      </c>
      <c r="B20" s="44" t="s">
        <v>44</v>
      </c>
      <c r="C20" s="43" t="s">
        <v>321</v>
      </c>
      <c r="D20" s="22" t="e">
        <f>#REF!</f>
        <v>#REF!</v>
      </c>
      <c r="E20" s="61">
        <v>2187.48</v>
      </c>
      <c r="F20" s="45">
        <v>1</v>
      </c>
      <c r="G20" s="22">
        <v>0</v>
      </c>
      <c r="H20" s="13">
        <v>0</v>
      </c>
      <c r="I20" s="14">
        <f t="shared" ref="I20:I82" si="0">E20*F20</f>
        <v>2187.48</v>
      </c>
      <c r="J20" s="14">
        <f t="shared" ref="J20:J82" si="1">ROUND(G20*E20,2)</f>
        <v>0</v>
      </c>
      <c r="K20" s="14">
        <f t="shared" ref="K20:K82" si="2">ROUND(H20*E20,2)</f>
        <v>0</v>
      </c>
      <c r="L20" s="15">
        <f t="shared" ref="L20:L82" si="3">K20/I20</f>
        <v>0</v>
      </c>
    </row>
    <row r="21" spans="1:17" x14ac:dyDescent="0.25">
      <c r="A21" s="43" t="s">
        <v>333</v>
      </c>
      <c r="B21" s="46" t="s">
        <v>45</v>
      </c>
      <c r="C21" s="43" t="s">
        <v>322</v>
      </c>
      <c r="D21" s="22" t="e">
        <f>#REF!</f>
        <v>#REF!</v>
      </c>
      <c r="E21" s="61">
        <v>246.45099999999999</v>
      </c>
      <c r="F21" s="45">
        <v>5.6</v>
      </c>
      <c r="G21" s="22">
        <v>3.6680000000000001</v>
      </c>
      <c r="H21" s="13">
        <f>3.76+G21</f>
        <v>7.4279999999999999</v>
      </c>
      <c r="I21" s="14">
        <f>ROUNDUP(E21*F21,2)</f>
        <v>1380.1299999999999</v>
      </c>
      <c r="J21" s="14">
        <f t="shared" si="1"/>
        <v>903.98</v>
      </c>
      <c r="K21" s="14">
        <f t="shared" si="2"/>
        <v>1830.64</v>
      </c>
      <c r="L21" s="15">
        <f t="shared" si="3"/>
        <v>1.3264257714852949</v>
      </c>
    </row>
    <row r="22" spans="1:17" ht="26.4" x14ac:dyDescent="0.25">
      <c r="A22" s="43" t="s">
        <v>334</v>
      </c>
      <c r="B22" s="44" t="s">
        <v>46</v>
      </c>
      <c r="C22" s="43" t="s">
        <v>41</v>
      </c>
      <c r="D22" s="22" t="e">
        <f>#REF!</f>
        <v>#REF!</v>
      </c>
      <c r="E22" s="61">
        <v>17.893540000000002</v>
      </c>
      <c r="F22" s="45">
        <v>382.7</v>
      </c>
      <c r="G22" s="22">
        <v>10</v>
      </c>
      <c r="H22" s="13">
        <f>355.28+G22</f>
        <v>365.28</v>
      </c>
      <c r="I22" s="14">
        <f t="shared" si="0"/>
        <v>6847.8577580000001</v>
      </c>
      <c r="J22" s="14">
        <f t="shared" si="1"/>
        <v>178.94</v>
      </c>
      <c r="K22" s="14">
        <f t="shared" si="2"/>
        <v>6536.15</v>
      </c>
      <c r="L22" s="15">
        <f t="shared" si="3"/>
        <v>0.95448098237206402</v>
      </c>
    </row>
    <row r="23" spans="1:17" x14ac:dyDescent="0.25">
      <c r="A23" s="39" t="s">
        <v>335</v>
      </c>
      <c r="B23" s="40" t="s">
        <v>47</v>
      </c>
      <c r="C23" s="39"/>
      <c r="D23" s="22" t="e">
        <f>#REF!</f>
        <v>#REF!</v>
      </c>
      <c r="E23" s="62"/>
      <c r="F23" s="41"/>
      <c r="G23" s="42"/>
      <c r="H23" s="42"/>
      <c r="I23" s="42"/>
      <c r="J23" s="42"/>
      <c r="K23" s="42"/>
      <c r="L23" s="42"/>
    </row>
    <row r="24" spans="1:17" x14ac:dyDescent="0.25">
      <c r="A24" s="47"/>
      <c r="B24" s="48" t="s">
        <v>48</v>
      </c>
      <c r="C24" s="47"/>
      <c r="D24" s="22" t="e">
        <f>#REF!</f>
        <v>#REF!</v>
      </c>
      <c r="E24" s="63"/>
      <c r="F24" s="49"/>
      <c r="G24" s="22"/>
      <c r="H24" s="13">
        <f t="shared" ref="H24:H82" si="4">G24</f>
        <v>0</v>
      </c>
      <c r="I24" s="14"/>
      <c r="J24" s="14"/>
      <c r="K24" s="14"/>
      <c r="L24" s="15"/>
    </row>
    <row r="25" spans="1:17" ht="39.6" x14ac:dyDescent="0.25">
      <c r="A25" s="47" t="s">
        <v>336</v>
      </c>
      <c r="B25" s="51" t="s">
        <v>49</v>
      </c>
      <c r="C25" s="52" t="s">
        <v>322</v>
      </c>
      <c r="D25" s="22" t="e">
        <f>#REF!</f>
        <v>#REF!</v>
      </c>
      <c r="E25" s="61">
        <v>2678.0700999999999</v>
      </c>
      <c r="F25" s="53">
        <f>35.9-10.85</f>
        <v>25.049999999999997</v>
      </c>
      <c r="G25" s="22"/>
      <c r="H25" s="13">
        <f t="shared" si="4"/>
        <v>0</v>
      </c>
      <c r="I25" s="14">
        <f t="shared" si="0"/>
        <v>67085.656004999997</v>
      </c>
      <c r="J25" s="14">
        <f t="shared" si="1"/>
        <v>0</v>
      </c>
      <c r="K25" s="14">
        <f t="shared" si="2"/>
        <v>0</v>
      </c>
      <c r="L25" s="15">
        <f t="shared" si="3"/>
        <v>0</v>
      </c>
    </row>
    <row r="26" spans="1:17" x14ac:dyDescent="0.25">
      <c r="A26" s="47"/>
      <c r="B26" s="48" t="s">
        <v>50</v>
      </c>
      <c r="C26" s="52"/>
      <c r="D26" s="22" t="e">
        <f>#REF!</f>
        <v>#REF!</v>
      </c>
      <c r="E26" s="63"/>
      <c r="F26" s="53"/>
      <c r="G26" s="50"/>
      <c r="H26" s="13">
        <f t="shared" si="4"/>
        <v>0</v>
      </c>
      <c r="I26" s="50"/>
      <c r="J26" s="14"/>
      <c r="K26" s="14"/>
      <c r="L26" s="15"/>
    </row>
    <row r="27" spans="1:17" ht="39.6" x14ac:dyDescent="0.25">
      <c r="A27" s="47" t="s">
        <v>337</v>
      </c>
      <c r="B27" s="51" t="s">
        <v>49</v>
      </c>
      <c r="C27" s="52" t="s">
        <v>322</v>
      </c>
      <c r="D27" s="22" t="e">
        <f>#REF!</f>
        <v>#REF!</v>
      </c>
      <c r="E27" s="61">
        <v>2678.07</v>
      </c>
      <c r="F27" s="53">
        <v>7.97</v>
      </c>
      <c r="G27" s="22"/>
      <c r="H27" s="13">
        <f t="shared" si="4"/>
        <v>0</v>
      </c>
      <c r="I27" s="14">
        <f t="shared" si="0"/>
        <v>21344.2179</v>
      </c>
      <c r="J27" s="14">
        <f t="shared" si="1"/>
        <v>0</v>
      </c>
      <c r="K27" s="14">
        <f t="shared" si="2"/>
        <v>0</v>
      </c>
      <c r="L27" s="15">
        <f t="shared" si="3"/>
        <v>0</v>
      </c>
    </row>
    <row r="28" spans="1:17" x14ac:dyDescent="0.25">
      <c r="A28" s="47"/>
      <c r="B28" s="48" t="s">
        <v>51</v>
      </c>
      <c r="C28" s="52"/>
      <c r="D28" s="22" t="e">
        <f>#REF!</f>
        <v>#REF!</v>
      </c>
      <c r="E28" s="63"/>
      <c r="F28" s="53"/>
      <c r="G28" s="50"/>
      <c r="H28" s="13">
        <f t="shared" si="4"/>
        <v>0</v>
      </c>
      <c r="I28" s="50"/>
      <c r="J28" s="14"/>
      <c r="K28" s="14"/>
      <c r="L28" s="15"/>
    </row>
    <row r="29" spans="1:17" ht="39.6" x14ac:dyDescent="0.25">
      <c r="A29" s="47" t="s">
        <v>338</v>
      </c>
      <c r="B29" s="51" t="s">
        <v>49</v>
      </c>
      <c r="C29" s="52" t="s">
        <v>322</v>
      </c>
      <c r="D29" s="22" t="e">
        <f>#REF!</f>
        <v>#REF!</v>
      </c>
      <c r="E29" s="61">
        <v>2678.0709999999999</v>
      </c>
      <c r="F29" s="53">
        <v>5.1479999999999997</v>
      </c>
      <c r="G29" s="22"/>
      <c r="H29" s="13">
        <f t="shared" si="4"/>
        <v>0</v>
      </c>
      <c r="I29" s="14">
        <f t="shared" si="0"/>
        <v>13786.709507999998</v>
      </c>
      <c r="J29" s="14">
        <f t="shared" si="1"/>
        <v>0</v>
      </c>
      <c r="K29" s="14">
        <f t="shared" si="2"/>
        <v>0</v>
      </c>
      <c r="L29" s="15">
        <f t="shared" si="3"/>
        <v>0</v>
      </c>
    </row>
    <row r="30" spans="1:17" x14ac:dyDescent="0.25">
      <c r="A30" s="39">
        <v>3</v>
      </c>
      <c r="B30" s="40" t="s">
        <v>52</v>
      </c>
      <c r="C30" s="39"/>
      <c r="D30" s="24"/>
      <c r="E30" s="62"/>
      <c r="F30" s="41"/>
      <c r="G30" s="42"/>
      <c r="H30" s="42"/>
      <c r="I30" s="42"/>
      <c r="J30" s="42"/>
      <c r="K30" s="42"/>
      <c r="L30" s="42"/>
    </row>
    <row r="31" spans="1:17" ht="26.4" x14ac:dyDescent="0.25">
      <c r="A31" s="43" t="s">
        <v>28</v>
      </c>
      <c r="B31" s="44" t="s">
        <v>53</v>
      </c>
      <c r="C31" s="43" t="s">
        <v>41</v>
      </c>
      <c r="D31" s="22" t="e">
        <f>#REF!</f>
        <v>#REF!</v>
      </c>
      <c r="E31" s="61">
        <v>158.49789999999999</v>
      </c>
      <c r="F31" s="45">
        <v>27.15</v>
      </c>
      <c r="G31" s="22"/>
      <c r="H31" s="13">
        <f t="shared" si="4"/>
        <v>0</v>
      </c>
      <c r="I31" s="14">
        <f>ROUNDDOWN(E31*F31,2)</f>
        <v>4303.21</v>
      </c>
      <c r="J31" s="14">
        <f t="shared" si="1"/>
        <v>0</v>
      </c>
      <c r="K31" s="14">
        <f t="shared" si="2"/>
        <v>0</v>
      </c>
      <c r="L31" s="15">
        <f t="shared" si="3"/>
        <v>0</v>
      </c>
    </row>
    <row r="32" spans="1:17" ht="52.8" x14ac:dyDescent="0.25">
      <c r="A32" s="43" t="s">
        <v>29</v>
      </c>
      <c r="B32" s="44" t="s">
        <v>54</v>
      </c>
      <c r="C32" s="43" t="s">
        <v>41</v>
      </c>
      <c r="D32" s="22" t="e">
        <f>#REF!</f>
        <v>#REF!</v>
      </c>
      <c r="E32" s="61">
        <v>71.368300000000005</v>
      </c>
      <c r="F32" s="45">
        <v>105.86</v>
      </c>
      <c r="G32" s="22"/>
      <c r="H32" s="13">
        <f t="shared" si="4"/>
        <v>0</v>
      </c>
      <c r="I32" s="14">
        <f>ROUNDDOWN(E32*F32,2)</f>
        <v>7555.04</v>
      </c>
      <c r="J32" s="14">
        <f t="shared" si="1"/>
        <v>0</v>
      </c>
      <c r="K32" s="14">
        <f t="shared" si="2"/>
        <v>0</v>
      </c>
      <c r="L32" s="15">
        <f t="shared" si="3"/>
        <v>0</v>
      </c>
    </row>
    <row r="33" spans="1:12" ht="26.4" x14ac:dyDescent="0.25">
      <c r="A33" s="43" t="s">
        <v>30</v>
      </c>
      <c r="B33" s="44" t="s">
        <v>55</v>
      </c>
      <c r="C33" s="43" t="s">
        <v>41</v>
      </c>
      <c r="D33" s="22" t="e">
        <f>#REF!</f>
        <v>#REF!</v>
      </c>
      <c r="E33" s="61">
        <v>283.12270000000001</v>
      </c>
      <c r="F33" s="45">
        <v>45.99</v>
      </c>
      <c r="G33" s="22"/>
      <c r="H33" s="13">
        <f t="shared" si="4"/>
        <v>0</v>
      </c>
      <c r="I33" s="14">
        <f t="shared" si="0"/>
        <v>13020.812973000002</v>
      </c>
      <c r="J33" s="14">
        <f t="shared" si="1"/>
        <v>0</v>
      </c>
      <c r="K33" s="14">
        <f t="shared" si="2"/>
        <v>0</v>
      </c>
      <c r="L33" s="15">
        <f t="shared" si="3"/>
        <v>0</v>
      </c>
    </row>
    <row r="34" spans="1:12" x14ac:dyDescent="0.25">
      <c r="A34" s="43" t="s">
        <v>339</v>
      </c>
      <c r="B34" s="44" t="s">
        <v>56</v>
      </c>
      <c r="C34" s="43" t="s">
        <v>0</v>
      </c>
      <c r="D34" s="22" t="e">
        <f>#REF!</f>
        <v>#REF!</v>
      </c>
      <c r="E34" s="61">
        <v>415.28269999999998</v>
      </c>
      <c r="F34" s="45">
        <v>52.74</v>
      </c>
      <c r="G34" s="22"/>
      <c r="H34" s="13">
        <f t="shared" si="4"/>
        <v>0</v>
      </c>
      <c r="I34" s="14">
        <f t="shared" si="0"/>
        <v>21902.009598000001</v>
      </c>
      <c r="J34" s="14">
        <f t="shared" si="1"/>
        <v>0</v>
      </c>
      <c r="K34" s="14">
        <f t="shared" si="2"/>
        <v>0</v>
      </c>
      <c r="L34" s="15">
        <f t="shared" si="3"/>
        <v>0</v>
      </c>
    </row>
    <row r="35" spans="1:12" x14ac:dyDescent="0.25">
      <c r="A35" s="39">
        <v>4</v>
      </c>
      <c r="B35" s="40" t="s">
        <v>57</v>
      </c>
      <c r="C35" s="39"/>
      <c r="D35" s="22" t="e">
        <f>#REF!</f>
        <v>#REF!</v>
      </c>
      <c r="E35" s="62"/>
      <c r="F35" s="41"/>
      <c r="G35" s="42"/>
      <c r="H35" s="42"/>
      <c r="I35" s="42"/>
      <c r="J35" s="42"/>
      <c r="K35" s="42"/>
      <c r="L35" s="42"/>
    </row>
    <row r="36" spans="1:12" ht="39.6" x14ac:dyDescent="0.25">
      <c r="A36" s="43" t="s">
        <v>340</v>
      </c>
      <c r="B36" s="44" t="s">
        <v>58</v>
      </c>
      <c r="C36" s="43" t="s">
        <v>321</v>
      </c>
      <c r="D36" s="22" t="e">
        <f>#REF!</f>
        <v>#REF!</v>
      </c>
      <c r="E36" s="64">
        <v>808.66200000000003</v>
      </c>
      <c r="F36" s="54">
        <v>14</v>
      </c>
      <c r="G36" s="22"/>
      <c r="H36" s="13">
        <f t="shared" si="4"/>
        <v>0</v>
      </c>
      <c r="I36" s="14">
        <f t="shared" si="0"/>
        <v>11321.268</v>
      </c>
      <c r="J36" s="14">
        <f t="shared" si="1"/>
        <v>0</v>
      </c>
      <c r="K36" s="14">
        <f t="shared" si="2"/>
        <v>0</v>
      </c>
      <c r="L36" s="15">
        <f t="shared" si="3"/>
        <v>0</v>
      </c>
    </row>
    <row r="37" spans="1:12" ht="26.4" x14ac:dyDescent="0.25">
      <c r="A37" s="43" t="s">
        <v>341</v>
      </c>
      <c r="B37" s="44" t="s">
        <v>59</v>
      </c>
      <c r="C37" s="43" t="s">
        <v>323</v>
      </c>
      <c r="D37" s="22" t="e">
        <f>#REF!</f>
        <v>#REF!</v>
      </c>
      <c r="E37" s="64">
        <v>1131.0119999999999</v>
      </c>
      <c r="F37" s="54">
        <v>18</v>
      </c>
      <c r="G37" s="22"/>
      <c r="H37" s="13">
        <f t="shared" si="4"/>
        <v>0</v>
      </c>
      <c r="I37" s="14">
        <f t="shared" si="0"/>
        <v>20358.216</v>
      </c>
      <c r="J37" s="14">
        <f t="shared" si="1"/>
        <v>0</v>
      </c>
      <c r="K37" s="14">
        <f t="shared" si="2"/>
        <v>0</v>
      </c>
      <c r="L37" s="15">
        <f t="shared" si="3"/>
        <v>0</v>
      </c>
    </row>
    <row r="38" spans="1:12" ht="66" x14ac:dyDescent="0.25">
      <c r="A38" s="43" t="s">
        <v>342</v>
      </c>
      <c r="B38" s="44" t="s">
        <v>60</v>
      </c>
      <c r="C38" s="43" t="s">
        <v>321</v>
      </c>
      <c r="D38" s="22" t="e">
        <f>#REF!</f>
        <v>#REF!</v>
      </c>
      <c r="E38" s="64">
        <v>925</v>
      </c>
      <c r="F38" s="54">
        <v>4</v>
      </c>
      <c r="G38" s="22"/>
      <c r="H38" s="13">
        <f t="shared" si="4"/>
        <v>0</v>
      </c>
      <c r="I38" s="14">
        <f t="shared" si="0"/>
        <v>3700</v>
      </c>
      <c r="J38" s="14">
        <f t="shared" si="1"/>
        <v>0</v>
      </c>
      <c r="K38" s="14">
        <f t="shared" si="2"/>
        <v>0</v>
      </c>
      <c r="L38" s="15">
        <f t="shared" si="3"/>
        <v>0</v>
      </c>
    </row>
    <row r="39" spans="1:12" ht="39.6" x14ac:dyDescent="0.25">
      <c r="A39" s="43" t="s">
        <v>343</v>
      </c>
      <c r="B39" s="44" t="s">
        <v>61</v>
      </c>
      <c r="C39" s="43" t="s">
        <v>323</v>
      </c>
      <c r="D39" s="22" t="e">
        <f>#REF!</f>
        <v>#REF!</v>
      </c>
      <c r="E39" s="61">
        <v>1195.2080000000001</v>
      </c>
      <c r="F39" s="45">
        <v>4</v>
      </c>
      <c r="G39" s="22"/>
      <c r="H39" s="13">
        <f t="shared" si="4"/>
        <v>0</v>
      </c>
      <c r="I39" s="14">
        <f t="shared" si="0"/>
        <v>4780.8320000000003</v>
      </c>
      <c r="J39" s="14">
        <f t="shared" si="1"/>
        <v>0</v>
      </c>
      <c r="K39" s="14">
        <f t="shared" si="2"/>
        <v>0</v>
      </c>
      <c r="L39" s="15">
        <f t="shared" si="3"/>
        <v>0</v>
      </c>
    </row>
    <row r="40" spans="1:12" ht="26.4" x14ac:dyDescent="0.25">
      <c r="A40" s="43" t="s">
        <v>344</v>
      </c>
      <c r="B40" s="44" t="s">
        <v>62</v>
      </c>
      <c r="C40" s="43" t="s">
        <v>321</v>
      </c>
      <c r="D40" s="22" t="e">
        <f>#REF!</f>
        <v>#REF!</v>
      </c>
      <c r="E40" s="61">
        <v>1195.8869999999999</v>
      </c>
      <c r="F40" s="45">
        <v>6</v>
      </c>
      <c r="G40" s="22"/>
      <c r="H40" s="13">
        <f t="shared" si="4"/>
        <v>0</v>
      </c>
      <c r="I40" s="14">
        <f t="shared" si="0"/>
        <v>7175.3220000000001</v>
      </c>
      <c r="J40" s="14">
        <f t="shared" si="1"/>
        <v>0</v>
      </c>
      <c r="K40" s="14">
        <f t="shared" si="2"/>
        <v>0</v>
      </c>
      <c r="L40" s="15">
        <f t="shared" si="3"/>
        <v>0</v>
      </c>
    </row>
    <row r="41" spans="1:12" ht="39.6" x14ac:dyDescent="0.25">
      <c r="A41" s="43" t="s">
        <v>345</v>
      </c>
      <c r="B41" s="55" t="s">
        <v>63</v>
      </c>
      <c r="C41" s="56" t="s">
        <v>321</v>
      </c>
      <c r="D41" s="24"/>
      <c r="E41" s="61">
        <v>401.16899999999998</v>
      </c>
      <c r="F41" s="54">
        <v>9</v>
      </c>
      <c r="G41" s="24"/>
      <c r="H41" s="13">
        <f t="shared" si="4"/>
        <v>0</v>
      </c>
      <c r="I41" s="14">
        <f t="shared" si="0"/>
        <v>3610.5209999999997</v>
      </c>
      <c r="J41" s="14">
        <f t="shared" si="1"/>
        <v>0</v>
      </c>
      <c r="K41" s="14">
        <f t="shared" si="2"/>
        <v>0</v>
      </c>
      <c r="L41" s="15">
        <f t="shared" si="3"/>
        <v>0</v>
      </c>
    </row>
    <row r="42" spans="1:12" ht="39.6" x14ac:dyDescent="0.25">
      <c r="A42" s="43" t="s">
        <v>346</v>
      </c>
      <c r="B42" s="55" t="s">
        <v>63</v>
      </c>
      <c r="C42" s="56" t="s">
        <v>321</v>
      </c>
      <c r="D42" s="24"/>
      <c r="E42" s="61">
        <v>401.16899999999998</v>
      </c>
      <c r="F42" s="54">
        <v>6</v>
      </c>
      <c r="G42" s="24"/>
      <c r="H42" s="13">
        <f t="shared" si="4"/>
        <v>0</v>
      </c>
      <c r="I42" s="14">
        <f t="shared" si="0"/>
        <v>2407.0140000000001</v>
      </c>
      <c r="J42" s="14">
        <f t="shared" si="1"/>
        <v>0</v>
      </c>
      <c r="K42" s="14">
        <f t="shared" si="2"/>
        <v>0</v>
      </c>
      <c r="L42" s="15">
        <f t="shared" si="3"/>
        <v>0</v>
      </c>
    </row>
    <row r="43" spans="1:12" ht="39.6" x14ac:dyDescent="0.25">
      <c r="A43" s="43" t="s">
        <v>347</v>
      </c>
      <c r="B43" s="55" t="s">
        <v>64</v>
      </c>
      <c r="C43" s="56" t="s">
        <v>321</v>
      </c>
      <c r="D43" s="22" t="e">
        <f>#REF!</f>
        <v>#REF!</v>
      </c>
      <c r="E43" s="61">
        <v>474.32</v>
      </c>
      <c r="F43" s="54">
        <v>2</v>
      </c>
      <c r="G43" s="13"/>
      <c r="H43" s="13">
        <f t="shared" si="4"/>
        <v>0</v>
      </c>
      <c r="I43" s="14">
        <f t="shared" si="0"/>
        <v>948.64</v>
      </c>
      <c r="J43" s="14">
        <f t="shared" si="1"/>
        <v>0</v>
      </c>
      <c r="K43" s="14">
        <f t="shared" si="2"/>
        <v>0</v>
      </c>
      <c r="L43" s="15">
        <f t="shared" si="3"/>
        <v>0</v>
      </c>
    </row>
    <row r="44" spans="1:12" ht="26.4" x14ac:dyDescent="0.25">
      <c r="A44" s="43" t="s">
        <v>348</v>
      </c>
      <c r="B44" s="55" t="s">
        <v>65</v>
      </c>
      <c r="C44" s="56" t="s">
        <v>321</v>
      </c>
      <c r="D44" s="22" t="e">
        <f>#REF!</f>
        <v>#REF!</v>
      </c>
      <c r="E44" s="61">
        <v>173.61699999999999</v>
      </c>
      <c r="F44" s="54">
        <v>30</v>
      </c>
      <c r="G44" s="13"/>
      <c r="H44" s="13">
        <f t="shared" si="4"/>
        <v>0</v>
      </c>
      <c r="I44" s="14">
        <f t="shared" si="0"/>
        <v>5208.5099999999993</v>
      </c>
      <c r="J44" s="14">
        <f t="shared" si="1"/>
        <v>0</v>
      </c>
      <c r="K44" s="14">
        <f t="shared" si="2"/>
        <v>0</v>
      </c>
      <c r="L44" s="15">
        <f t="shared" si="3"/>
        <v>0</v>
      </c>
    </row>
    <row r="45" spans="1:12" ht="26.4" x14ac:dyDescent="0.25">
      <c r="A45" s="43" t="s">
        <v>349</v>
      </c>
      <c r="B45" s="55" t="s">
        <v>66</v>
      </c>
      <c r="C45" s="56" t="s">
        <v>321</v>
      </c>
      <c r="D45" s="22" t="e">
        <f>#REF!</f>
        <v>#REF!</v>
      </c>
      <c r="E45" s="61">
        <v>128.041</v>
      </c>
      <c r="F45" s="54">
        <v>6</v>
      </c>
      <c r="G45" s="13"/>
      <c r="H45" s="13">
        <f t="shared" si="4"/>
        <v>0</v>
      </c>
      <c r="I45" s="14">
        <f t="shared" si="0"/>
        <v>768.24599999999998</v>
      </c>
      <c r="J45" s="14">
        <f t="shared" si="1"/>
        <v>0</v>
      </c>
      <c r="K45" s="14">
        <f t="shared" si="2"/>
        <v>0</v>
      </c>
      <c r="L45" s="15">
        <f t="shared" si="3"/>
        <v>0</v>
      </c>
    </row>
    <row r="46" spans="1:12" x14ac:dyDescent="0.25">
      <c r="A46" s="43" t="s">
        <v>350</v>
      </c>
      <c r="B46" s="55" t="s">
        <v>67</v>
      </c>
      <c r="C46" s="56" t="s">
        <v>41</v>
      </c>
      <c r="D46" s="22" t="e">
        <f>#REF!</f>
        <v>#REF!</v>
      </c>
      <c r="E46" s="61">
        <v>528.54409999999996</v>
      </c>
      <c r="F46" s="54">
        <v>8.4</v>
      </c>
      <c r="G46" s="13"/>
      <c r="H46" s="13">
        <f t="shared" si="4"/>
        <v>0</v>
      </c>
      <c r="I46" s="14">
        <f t="shared" si="0"/>
        <v>4439.7704400000002</v>
      </c>
      <c r="J46" s="14">
        <f t="shared" si="1"/>
        <v>0</v>
      </c>
      <c r="K46" s="14">
        <f t="shared" si="2"/>
        <v>0</v>
      </c>
      <c r="L46" s="15">
        <f t="shared" si="3"/>
        <v>0</v>
      </c>
    </row>
    <row r="47" spans="1:12" x14ac:dyDescent="0.25">
      <c r="A47" s="43" t="s">
        <v>351</v>
      </c>
      <c r="B47" s="55" t="s">
        <v>67</v>
      </c>
      <c r="C47" s="56" t="s">
        <v>41</v>
      </c>
      <c r="D47" s="22" t="e">
        <f>#REF!</f>
        <v>#REF!</v>
      </c>
      <c r="E47" s="61">
        <v>528.54409999999996</v>
      </c>
      <c r="F47" s="54">
        <v>2.52</v>
      </c>
      <c r="G47" s="13"/>
      <c r="H47" s="13">
        <f t="shared" si="4"/>
        <v>0</v>
      </c>
      <c r="I47" s="14">
        <f t="shared" si="0"/>
        <v>1331.9311319999999</v>
      </c>
      <c r="J47" s="14">
        <f t="shared" si="1"/>
        <v>0</v>
      </c>
      <c r="K47" s="14">
        <f t="shared" si="2"/>
        <v>0</v>
      </c>
      <c r="L47" s="15">
        <f t="shared" si="3"/>
        <v>0</v>
      </c>
    </row>
    <row r="48" spans="1:12" ht="26.4" x14ac:dyDescent="0.25">
      <c r="A48" s="43" t="s">
        <v>352</v>
      </c>
      <c r="B48" s="44" t="s">
        <v>68</v>
      </c>
      <c r="C48" s="43" t="s">
        <v>321</v>
      </c>
      <c r="D48" s="22" t="e">
        <f>#REF!</f>
        <v>#REF!</v>
      </c>
      <c r="E48" s="61">
        <v>1887.9570000000001</v>
      </c>
      <c r="F48" s="45">
        <v>2</v>
      </c>
      <c r="G48" s="13"/>
      <c r="H48" s="13">
        <f t="shared" si="4"/>
        <v>0</v>
      </c>
      <c r="I48" s="14">
        <f t="shared" si="0"/>
        <v>3775.9140000000002</v>
      </c>
      <c r="J48" s="14">
        <f t="shared" si="1"/>
        <v>0</v>
      </c>
      <c r="K48" s="14">
        <f t="shared" si="2"/>
        <v>0</v>
      </c>
      <c r="L48" s="15">
        <f t="shared" si="3"/>
        <v>0</v>
      </c>
    </row>
    <row r="49" spans="1:12" x14ac:dyDescent="0.25">
      <c r="A49" s="43" t="s">
        <v>353</v>
      </c>
      <c r="B49" s="44" t="s">
        <v>69</v>
      </c>
      <c r="C49" s="43" t="s">
        <v>41</v>
      </c>
      <c r="D49" s="22" t="e">
        <f>#REF!</f>
        <v>#REF!</v>
      </c>
      <c r="E49" s="61">
        <v>457.44</v>
      </c>
      <c r="F49" s="45">
        <v>3.24</v>
      </c>
      <c r="G49" s="13"/>
      <c r="H49" s="13">
        <f t="shared" si="4"/>
        <v>0</v>
      </c>
      <c r="I49" s="14">
        <f t="shared" si="0"/>
        <v>1482.1056000000001</v>
      </c>
      <c r="J49" s="14">
        <f t="shared" si="1"/>
        <v>0</v>
      </c>
      <c r="K49" s="14">
        <f t="shared" si="2"/>
        <v>0</v>
      </c>
      <c r="L49" s="15">
        <f t="shared" si="3"/>
        <v>0</v>
      </c>
    </row>
    <row r="50" spans="1:12" ht="39.6" x14ac:dyDescent="0.25">
      <c r="A50" s="43" t="s">
        <v>354</v>
      </c>
      <c r="B50" s="44" t="s">
        <v>70</v>
      </c>
      <c r="C50" s="43" t="s">
        <v>0</v>
      </c>
      <c r="D50" s="24"/>
      <c r="E50" s="61">
        <v>472.09</v>
      </c>
      <c r="F50" s="45">
        <v>3.24</v>
      </c>
      <c r="G50" s="24"/>
      <c r="H50" s="13">
        <f t="shared" si="4"/>
        <v>0</v>
      </c>
      <c r="I50" s="14">
        <f t="shared" si="0"/>
        <v>1529.5716</v>
      </c>
      <c r="J50" s="14">
        <f t="shared" si="1"/>
        <v>0</v>
      </c>
      <c r="K50" s="14">
        <f t="shared" si="2"/>
        <v>0</v>
      </c>
      <c r="L50" s="15">
        <f t="shared" si="3"/>
        <v>0</v>
      </c>
    </row>
    <row r="51" spans="1:12" x14ac:dyDescent="0.25">
      <c r="A51" s="43" t="s">
        <v>355</v>
      </c>
      <c r="B51" s="44" t="s">
        <v>69</v>
      </c>
      <c r="C51" s="43" t="s">
        <v>41</v>
      </c>
      <c r="D51" s="21" t="e">
        <f>#REF!</f>
        <v>#REF!</v>
      </c>
      <c r="E51" s="61">
        <v>457.44</v>
      </c>
      <c r="F51" s="45">
        <v>2.88</v>
      </c>
      <c r="G51" s="13"/>
      <c r="H51" s="13">
        <f t="shared" si="4"/>
        <v>0</v>
      </c>
      <c r="I51" s="14">
        <f t="shared" si="0"/>
        <v>1317.4271999999999</v>
      </c>
      <c r="J51" s="14">
        <f t="shared" si="1"/>
        <v>0</v>
      </c>
      <c r="K51" s="14">
        <f t="shared" si="2"/>
        <v>0</v>
      </c>
      <c r="L51" s="15">
        <f t="shared" si="3"/>
        <v>0</v>
      </c>
    </row>
    <row r="52" spans="1:12" x14ac:dyDescent="0.25">
      <c r="A52" s="43" t="s">
        <v>356</v>
      </c>
      <c r="B52" s="44" t="s">
        <v>69</v>
      </c>
      <c r="C52" s="43" t="s">
        <v>41</v>
      </c>
      <c r="D52" s="24"/>
      <c r="E52" s="61">
        <v>457.44209999999998</v>
      </c>
      <c r="F52" s="45">
        <v>16.2</v>
      </c>
      <c r="G52" s="24"/>
      <c r="H52" s="13">
        <f t="shared" si="4"/>
        <v>0</v>
      </c>
      <c r="I52" s="14">
        <f t="shared" si="0"/>
        <v>7410.5620199999994</v>
      </c>
      <c r="J52" s="14">
        <f t="shared" si="1"/>
        <v>0</v>
      </c>
      <c r="K52" s="14">
        <f t="shared" si="2"/>
        <v>0</v>
      </c>
      <c r="L52" s="15">
        <f t="shared" si="3"/>
        <v>0</v>
      </c>
    </row>
    <row r="53" spans="1:12" ht="39.6" x14ac:dyDescent="0.25">
      <c r="A53" s="43" t="s">
        <v>357</v>
      </c>
      <c r="B53" s="44" t="s">
        <v>70</v>
      </c>
      <c r="C53" s="43" t="s">
        <v>0</v>
      </c>
      <c r="D53" s="21" t="e">
        <f>#REF!</f>
        <v>#REF!</v>
      </c>
      <c r="E53" s="61">
        <v>472.08909999999997</v>
      </c>
      <c r="F53" s="45">
        <v>10.08</v>
      </c>
      <c r="G53" s="13"/>
      <c r="H53" s="13">
        <f t="shared" si="4"/>
        <v>0</v>
      </c>
      <c r="I53" s="14">
        <f t="shared" si="0"/>
        <v>4758.658128</v>
      </c>
      <c r="J53" s="14">
        <f t="shared" si="1"/>
        <v>0</v>
      </c>
      <c r="K53" s="14">
        <f t="shared" si="2"/>
        <v>0</v>
      </c>
      <c r="L53" s="15">
        <f t="shared" si="3"/>
        <v>0</v>
      </c>
    </row>
    <row r="54" spans="1:12" ht="39.6" x14ac:dyDescent="0.25">
      <c r="A54" s="43" t="s">
        <v>358</v>
      </c>
      <c r="B54" s="44" t="s">
        <v>70</v>
      </c>
      <c r="C54" s="43" t="s">
        <v>0</v>
      </c>
      <c r="D54" s="21" t="e">
        <f>#REF!</f>
        <v>#REF!</v>
      </c>
      <c r="E54" s="61">
        <v>472.08909999999997</v>
      </c>
      <c r="F54" s="45">
        <v>7.2</v>
      </c>
      <c r="G54" s="13"/>
      <c r="H54" s="13">
        <f t="shared" si="4"/>
        <v>0</v>
      </c>
      <c r="I54" s="14">
        <f t="shared" si="0"/>
        <v>3399.0415199999998</v>
      </c>
      <c r="J54" s="14">
        <f t="shared" si="1"/>
        <v>0</v>
      </c>
      <c r="K54" s="14">
        <f t="shared" si="2"/>
        <v>0</v>
      </c>
      <c r="L54" s="15">
        <f t="shared" si="3"/>
        <v>0</v>
      </c>
    </row>
    <row r="55" spans="1:12" x14ac:dyDescent="0.25">
      <c r="A55" s="43" t="s">
        <v>359</v>
      </c>
      <c r="B55" s="44" t="s">
        <v>69</v>
      </c>
      <c r="C55" s="43" t="s">
        <v>41</v>
      </c>
      <c r="D55" s="21" t="e">
        <f>#REF!</f>
        <v>#REF!</v>
      </c>
      <c r="E55" s="61">
        <v>457.44299999999998</v>
      </c>
      <c r="F55" s="45">
        <v>6.48</v>
      </c>
      <c r="G55" s="13"/>
      <c r="H55" s="13">
        <f t="shared" si="4"/>
        <v>0</v>
      </c>
      <c r="I55" s="14">
        <f t="shared" si="0"/>
        <v>2964.2306400000002</v>
      </c>
      <c r="J55" s="14">
        <f t="shared" si="1"/>
        <v>0</v>
      </c>
      <c r="K55" s="14">
        <f t="shared" si="2"/>
        <v>0</v>
      </c>
      <c r="L55" s="15">
        <f t="shared" si="3"/>
        <v>0</v>
      </c>
    </row>
    <row r="56" spans="1:12" ht="39.6" x14ac:dyDescent="0.25">
      <c r="A56" s="43" t="s">
        <v>360</v>
      </c>
      <c r="B56" s="44" t="s">
        <v>70</v>
      </c>
      <c r="C56" s="43" t="s">
        <v>0</v>
      </c>
      <c r="D56" s="21" t="e">
        <f>#REF!</f>
        <v>#REF!</v>
      </c>
      <c r="E56" s="61">
        <v>472.08909999999997</v>
      </c>
      <c r="F56" s="45">
        <v>5.76</v>
      </c>
      <c r="G56" s="13"/>
      <c r="H56" s="13">
        <f t="shared" si="4"/>
        <v>0</v>
      </c>
      <c r="I56" s="14">
        <f t="shared" si="0"/>
        <v>2719.2332159999996</v>
      </c>
      <c r="J56" s="14">
        <f t="shared" si="1"/>
        <v>0</v>
      </c>
      <c r="K56" s="14">
        <f t="shared" si="2"/>
        <v>0</v>
      </c>
      <c r="L56" s="15">
        <f t="shared" si="3"/>
        <v>0</v>
      </c>
    </row>
    <row r="57" spans="1:12" ht="39.6" x14ac:dyDescent="0.25">
      <c r="A57" s="43" t="s">
        <v>361</v>
      </c>
      <c r="B57" s="44" t="s">
        <v>70</v>
      </c>
      <c r="C57" s="43" t="s">
        <v>0</v>
      </c>
      <c r="D57" s="21" t="e">
        <f>#REF!</f>
        <v>#REF!</v>
      </c>
      <c r="E57" s="61">
        <v>472.08909999999997</v>
      </c>
      <c r="F57" s="45">
        <v>7.2</v>
      </c>
      <c r="G57" s="13"/>
      <c r="H57" s="13">
        <f t="shared" si="4"/>
        <v>0</v>
      </c>
      <c r="I57" s="14">
        <f t="shared" si="0"/>
        <v>3399.0415199999998</v>
      </c>
      <c r="J57" s="14">
        <f t="shared" si="1"/>
        <v>0</v>
      </c>
      <c r="K57" s="14">
        <f t="shared" si="2"/>
        <v>0</v>
      </c>
      <c r="L57" s="15">
        <f t="shared" si="3"/>
        <v>0</v>
      </c>
    </row>
    <row r="58" spans="1:12" ht="39.6" x14ac:dyDescent="0.25">
      <c r="A58" s="43" t="s">
        <v>362</v>
      </c>
      <c r="B58" s="44" t="s">
        <v>70</v>
      </c>
      <c r="C58" s="43" t="s">
        <v>0</v>
      </c>
      <c r="D58" s="21" t="e">
        <f>#REF!</f>
        <v>#REF!</v>
      </c>
      <c r="E58" s="61">
        <v>472.08909999999997</v>
      </c>
      <c r="F58" s="45">
        <v>15.36</v>
      </c>
      <c r="G58" s="13"/>
      <c r="H58" s="13">
        <f t="shared" si="4"/>
        <v>0</v>
      </c>
      <c r="I58" s="14">
        <f t="shared" si="0"/>
        <v>7251.288575999999</v>
      </c>
      <c r="J58" s="14">
        <f t="shared" si="1"/>
        <v>0</v>
      </c>
      <c r="K58" s="14">
        <f t="shared" si="2"/>
        <v>0</v>
      </c>
      <c r="L58" s="15">
        <f t="shared" si="3"/>
        <v>0</v>
      </c>
    </row>
    <row r="59" spans="1:12" ht="39.6" x14ac:dyDescent="0.25">
      <c r="A59" s="43" t="s">
        <v>363</v>
      </c>
      <c r="B59" s="44" t="s">
        <v>70</v>
      </c>
      <c r="C59" s="43" t="s">
        <v>0</v>
      </c>
      <c r="D59" s="24"/>
      <c r="E59" s="61">
        <v>472.08879999999999</v>
      </c>
      <c r="F59" s="45">
        <v>28.8</v>
      </c>
      <c r="G59" s="24"/>
      <c r="H59" s="13">
        <f t="shared" si="4"/>
        <v>0</v>
      </c>
      <c r="I59" s="14">
        <f t="shared" si="0"/>
        <v>13596.157440000001</v>
      </c>
      <c r="J59" s="14">
        <f t="shared" si="1"/>
        <v>0</v>
      </c>
      <c r="K59" s="14">
        <f t="shared" si="2"/>
        <v>0</v>
      </c>
      <c r="L59" s="15">
        <f t="shared" si="3"/>
        <v>0</v>
      </c>
    </row>
    <row r="60" spans="1:12" ht="39.6" x14ac:dyDescent="0.25">
      <c r="A60" s="43" t="s">
        <v>364</v>
      </c>
      <c r="B60" s="44" t="s">
        <v>70</v>
      </c>
      <c r="C60" s="43" t="s">
        <v>0</v>
      </c>
      <c r="D60" s="21" t="e">
        <f>#REF!</f>
        <v>#REF!</v>
      </c>
      <c r="E60" s="61">
        <v>472.08909999999997</v>
      </c>
      <c r="F60" s="45">
        <v>5.76</v>
      </c>
      <c r="G60" s="13"/>
      <c r="H60" s="13">
        <f t="shared" si="4"/>
        <v>0</v>
      </c>
      <c r="I60" s="14">
        <f t="shared" si="0"/>
        <v>2719.2332159999996</v>
      </c>
      <c r="J60" s="14">
        <f t="shared" si="1"/>
        <v>0</v>
      </c>
      <c r="K60" s="14">
        <f t="shared" si="2"/>
        <v>0</v>
      </c>
      <c r="L60" s="15">
        <f t="shared" si="3"/>
        <v>0</v>
      </c>
    </row>
    <row r="61" spans="1:12" ht="39.6" x14ac:dyDescent="0.25">
      <c r="A61" s="43" t="s">
        <v>365</v>
      </c>
      <c r="B61" s="44" t="s">
        <v>70</v>
      </c>
      <c r="C61" s="43" t="s">
        <v>0</v>
      </c>
      <c r="D61" s="21" t="e">
        <f>#REF!</f>
        <v>#REF!</v>
      </c>
      <c r="E61" s="61">
        <v>472.08909999999997</v>
      </c>
      <c r="F61" s="45">
        <v>1.89</v>
      </c>
      <c r="G61" s="13"/>
      <c r="H61" s="13">
        <f t="shared" si="4"/>
        <v>0</v>
      </c>
      <c r="I61" s="14">
        <f t="shared" si="0"/>
        <v>892.24839899999995</v>
      </c>
      <c r="J61" s="14">
        <f t="shared" si="1"/>
        <v>0</v>
      </c>
      <c r="K61" s="14">
        <f t="shared" si="2"/>
        <v>0</v>
      </c>
      <c r="L61" s="15">
        <f t="shared" si="3"/>
        <v>0</v>
      </c>
    </row>
    <row r="62" spans="1:12" x14ac:dyDescent="0.25">
      <c r="A62" s="43" t="s">
        <v>366</v>
      </c>
      <c r="B62" s="44" t="s">
        <v>71</v>
      </c>
      <c r="C62" s="43" t="s">
        <v>0</v>
      </c>
      <c r="D62" s="24"/>
      <c r="E62" s="61">
        <v>68.302999999999997</v>
      </c>
      <c r="F62" s="45">
        <v>12.24</v>
      </c>
      <c r="G62" s="24"/>
      <c r="H62" s="13">
        <f t="shared" si="4"/>
        <v>0</v>
      </c>
      <c r="I62" s="14">
        <f t="shared" si="0"/>
        <v>836.02872000000002</v>
      </c>
      <c r="J62" s="14">
        <f t="shared" si="1"/>
        <v>0</v>
      </c>
      <c r="K62" s="14">
        <f t="shared" si="2"/>
        <v>0</v>
      </c>
      <c r="L62" s="15">
        <f t="shared" si="3"/>
        <v>0</v>
      </c>
    </row>
    <row r="63" spans="1:12" x14ac:dyDescent="0.25">
      <c r="A63" s="43" t="s">
        <v>367</v>
      </c>
      <c r="B63" s="44" t="s">
        <v>72</v>
      </c>
      <c r="C63" s="43" t="s">
        <v>41</v>
      </c>
      <c r="D63" s="21" t="e">
        <f>#REF!</f>
        <v>#REF!</v>
      </c>
      <c r="E63" s="61">
        <v>326.4453125</v>
      </c>
      <c r="F63" s="45">
        <v>11.52</v>
      </c>
      <c r="G63" s="13"/>
      <c r="H63" s="13">
        <f t="shared" si="4"/>
        <v>0</v>
      </c>
      <c r="I63" s="14">
        <f t="shared" si="0"/>
        <v>3760.6499999999996</v>
      </c>
      <c r="J63" s="14">
        <f t="shared" si="1"/>
        <v>0</v>
      </c>
      <c r="K63" s="14">
        <f t="shared" si="2"/>
        <v>0</v>
      </c>
      <c r="L63" s="15">
        <f t="shared" si="3"/>
        <v>0</v>
      </c>
    </row>
    <row r="64" spans="1:12" ht="26.4" x14ac:dyDescent="0.25">
      <c r="A64" s="43" t="s">
        <v>368</v>
      </c>
      <c r="B64" s="44" t="s">
        <v>73</v>
      </c>
      <c r="C64" s="43" t="s">
        <v>41</v>
      </c>
      <c r="D64" s="21" t="e">
        <f>#REF!</f>
        <v>#REF!</v>
      </c>
      <c r="E64" s="61">
        <v>627.46109839816927</v>
      </c>
      <c r="F64" s="45">
        <v>17.48</v>
      </c>
      <c r="G64" s="13"/>
      <c r="H64" s="13">
        <f t="shared" si="4"/>
        <v>0</v>
      </c>
      <c r="I64" s="14">
        <f t="shared" si="0"/>
        <v>10968.019999999999</v>
      </c>
      <c r="J64" s="14">
        <f t="shared" si="1"/>
        <v>0</v>
      </c>
      <c r="K64" s="14">
        <f t="shared" si="2"/>
        <v>0</v>
      </c>
      <c r="L64" s="15">
        <f t="shared" si="3"/>
        <v>0</v>
      </c>
    </row>
    <row r="65" spans="1:12" x14ac:dyDescent="0.25">
      <c r="A65" s="43" t="s">
        <v>369</v>
      </c>
      <c r="B65" s="55" t="s">
        <v>74</v>
      </c>
      <c r="C65" s="56" t="s">
        <v>41</v>
      </c>
      <c r="D65" s="21" t="e">
        <f>#REF!</f>
        <v>#REF!</v>
      </c>
      <c r="E65" s="64">
        <v>16.50030677535279</v>
      </c>
      <c r="F65" s="54">
        <v>114.09</v>
      </c>
      <c r="G65" s="54">
        <v>0</v>
      </c>
      <c r="H65" s="13">
        <v>59.659999999999989</v>
      </c>
      <c r="I65" s="14">
        <f t="shared" si="0"/>
        <v>1882.52</v>
      </c>
      <c r="J65" s="14">
        <f t="shared" si="1"/>
        <v>0</v>
      </c>
      <c r="K65" s="14">
        <f t="shared" si="2"/>
        <v>984.41</v>
      </c>
      <c r="L65" s="15">
        <f t="shared" si="3"/>
        <v>0.52292140322546377</v>
      </c>
    </row>
    <row r="66" spans="1:12" ht="26.4" x14ac:dyDescent="0.25">
      <c r="A66" s="43" t="s">
        <v>370</v>
      </c>
      <c r="B66" s="44" t="s">
        <v>75</v>
      </c>
      <c r="C66" s="43" t="s">
        <v>41</v>
      </c>
      <c r="D66" s="21" t="e">
        <f>#REF!</f>
        <v>#REF!</v>
      </c>
      <c r="E66" s="61">
        <v>1465.2962962962963</v>
      </c>
      <c r="F66" s="45">
        <v>5.13</v>
      </c>
      <c r="G66" s="45">
        <v>0</v>
      </c>
      <c r="H66" s="13">
        <v>0</v>
      </c>
      <c r="I66" s="14">
        <f t="shared" si="0"/>
        <v>7516.97</v>
      </c>
      <c r="J66" s="14">
        <f t="shared" si="1"/>
        <v>0</v>
      </c>
      <c r="K66" s="14">
        <f t="shared" si="2"/>
        <v>0</v>
      </c>
      <c r="L66" s="15">
        <f t="shared" si="3"/>
        <v>0</v>
      </c>
    </row>
    <row r="67" spans="1:12" ht="26.4" x14ac:dyDescent="0.25">
      <c r="A67" s="43" t="s">
        <v>371</v>
      </c>
      <c r="B67" s="44" t="s">
        <v>75</v>
      </c>
      <c r="C67" s="43" t="s">
        <v>41</v>
      </c>
      <c r="D67" s="21" t="e">
        <f>#REF!</f>
        <v>#REF!</v>
      </c>
      <c r="E67" s="61">
        <v>1465.2952380952381</v>
      </c>
      <c r="F67" s="45">
        <v>10.5</v>
      </c>
      <c r="G67" s="45">
        <v>0</v>
      </c>
      <c r="H67" s="13">
        <v>0</v>
      </c>
      <c r="I67" s="14">
        <f t="shared" si="0"/>
        <v>15385.6</v>
      </c>
      <c r="J67" s="14">
        <f t="shared" si="1"/>
        <v>0</v>
      </c>
      <c r="K67" s="14">
        <f t="shared" si="2"/>
        <v>0</v>
      </c>
      <c r="L67" s="15">
        <f t="shared" si="3"/>
        <v>0</v>
      </c>
    </row>
    <row r="68" spans="1:12" x14ac:dyDescent="0.25">
      <c r="A68" s="43" t="s">
        <v>372</v>
      </c>
      <c r="B68" s="44" t="s">
        <v>76</v>
      </c>
      <c r="C68" s="43" t="s">
        <v>41</v>
      </c>
      <c r="D68" s="21" t="e">
        <f>#REF!</f>
        <v>#REF!</v>
      </c>
      <c r="E68" s="61">
        <v>331.78767123287673</v>
      </c>
      <c r="F68" s="45">
        <v>17.52</v>
      </c>
      <c r="G68" s="45">
        <v>0</v>
      </c>
      <c r="H68" s="13">
        <v>26.520000000000003</v>
      </c>
      <c r="I68" s="14">
        <f t="shared" si="0"/>
        <v>5812.92</v>
      </c>
      <c r="J68" s="14">
        <f t="shared" si="1"/>
        <v>0</v>
      </c>
      <c r="K68" s="14">
        <f t="shared" si="2"/>
        <v>8799.01</v>
      </c>
      <c r="L68" s="15">
        <f t="shared" si="3"/>
        <v>1.5136987950978167</v>
      </c>
    </row>
    <row r="69" spans="1:12" x14ac:dyDescent="0.25">
      <c r="A69" s="43" t="s">
        <v>373</v>
      </c>
      <c r="B69" s="44" t="s">
        <v>77</v>
      </c>
      <c r="C69" s="43" t="s">
        <v>41</v>
      </c>
      <c r="D69" s="21" t="e">
        <f>#REF!</f>
        <v>#REF!</v>
      </c>
      <c r="E69" s="61">
        <v>684.4</v>
      </c>
      <c r="F69" s="45">
        <v>6.45</v>
      </c>
      <c r="G69" s="45">
        <v>0</v>
      </c>
      <c r="H69" s="13">
        <v>6</v>
      </c>
      <c r="I69" s="14">
        <f t="shared" si="0"/>
        <v>4414.38</v>
      </c>
      <c r="J69" s="14">
        <f t="shared" si="1"/>
        <v>0</v>
      </c>
      <c r="K69" s="14">
        <f t="shared" si="2"/>
        <v>4106.3999999999996</v>
      </c>
      <c r="L69" s="15">
        <f t="shared" si="3"/>
        <v>0.93023255813953476</v>
      </c>
    </row>
    <row r="70" spans="1:12" x14ac:dyDescent="0.25">
      <c r="A70" s="43" t="s">
        <v>374</v>
      </c>
      <c r="B70" s="44" t="s">
        <v>77</v>
      </c>
      <c r="C70" s="43" t="s">
        <v>41</v>
      </c>
      <c r="D70" s="21" t="e">
        <f>#REF!</f>
        <v>#REF!</v>
      </c>
      <c r="E70" s="61">
        <v>684.40099999999995</v>
      </c>
      <c r="F70" s="45">
        <v>6.88</v>
      </c>
      <c r="G70" s="45">
        <v>0</v>
      </c>
      <c r="H70" s="13">
        <v>6.6</v>
      </c>
      <c r="I70" s="14">
        <f t="shared" si="0"/>
        <v>4708.6788799999995</v>
      </c>
      <c r="J70" s="14">
        <f t="shared" si="1"/>
        <v>0</v>
      </c>
      <c r="K70" s="14">
        <f t="shared" si="2"/>
        <v>4517.05</v>
      </c>
      <c r="L70" s="15">
        <f t="shared" si="3"/>
        <v>0.95930304765229624</v>
      </c>
    </row>
    <row r="71" spans="1:12" x14ac:dyDescent="0.25">
      <c r="A71" s="39">
        <v>5</v>
      </c>
      <c r="B71" s="40" t="s">
        <v>78</v>
      </c>
      <c r="C71" s="39"/>
      <c r="D71" s="21" t="e">
        <f>#REF!</f>
        <v>#REF!</v>
      </c>
      <c r="E71" s="62"/>
      <c r="F71" s="41"/>
      <c r="G71" s="42"/>
      <c r="H71" s="42"/>
      <c r="I71" s="42"/>
      <c r="J71" s="42"/>
      <c r="K71" s="42"/>
      <c r="L71" s="42"/>
    </row>
    <row r="72" spans="1:12" x14ac:dyDescent="0.25">
      <c r="A72" s="56" t="s">
        <v>375</v>
      </c>
      <c r="B72" s="55" t="s">
        <v>79</v>
      </c>
      <c r="C72" s="56" t="s">
        <v>41</v>
      </c>
      <c r="D72" s="21" t="e">
        <f>#REF!</f>
        <v>#REF!</v>
      </c>
      <c r="E72" s="61">
        <v>694.71</v>
      </c>
      <c r="F72" s="45">
        <v>7</v>
      </c>
      <c r="G72" s="13"/>
      <c r="H72" s="13">
        <f t="shared" si="4"/>
        <v>0</v>
      </c>
      <c r="I72" s="14">
        <f t="shared" si="0"/>
        <v>4862.97</v>
      </c>
      <c r="J72" s="14">
        <f t="shared" si="1"/>
        <v>0</v>
      </c>
      <c r="K72" s="14">
        <f t="shared" si="2"/>
        <v>0</v>
      </c>
      <c r="L72" s="15">
        <f t="shared" si="3"/>
        <v>0</v>
      </c>
    </row>
    <row r="73" spans="1:12" ht="26.4" x14ac:dyDescent="0.25">
      <c r="A73" s="56" t="s">
        <v>376</v>
      </c>
      <c r="B73" s="55" t="s">
        <v>80</v>
      </c>
      <c r="C73" s="56" t="s">
        <v>324</v>
      </c>
      <c r="D73" s="21" t="e">
        <f>#REF!</f>
        <v>#REF!</v>
      </c>
      <c r="E73" s="61">
        <v>13.277774084169936</v>
      </c>
      <c r="F73" s="45">
        <v>150.41</v>
      </c>
      <c r="G73" s="13"/>
      <c r="H73" s="13">
        <f t="shared" si="4"/>
        <v>0</v>
      </c>
      <c r="I73" s="14">
        <f t="shared" si="0"/>
        <v>1997.11</v>
      </c>
      <c r="J73" s="14">
        <f t="shared" si="1"/>
        <v>0</v>
      </c>
      <c r="K73" s="14">
        <f t="shared" si="2"/>
        <v>0</v>
      </c>
      <c r="L73" s="15">
        <f t="shared" si="3"/>
        <v>0</v>
      </c>
    </row>
    <row r="74" spans="1:12" ht="26.4" x14ac:dyDescent="0.25">
      <c r="A74" s="56" t="s">
        <v>377</v>
      </c>
      <c r="B74" s="55" t="s">
        <v>81</v>
      </c>
      <c r="C74" s="56" t="s">
        <v>324</v>
      </c>
      <c r="D74" s="22"/>
      <c r="E74" s="61">
        <v>103.77500000000001</v>
      </c>
      <c r="F74" s="45">
        <v>11.6</v>
      </c>
      <c r="G74" s="13"/>
      <c r="H74" s="13">
        <f t="shared" si="4"/>
        <v>0</v>
      </c>
      <c r="I74" s="14">
        <f t="shared" si="0"/>
        <v>1203.79</v>
      </c>
      <c r="J74" s="14">
        <f t="shared" si="1"/>
        <v>0</v>
      </c>
      <c r="K74" s="14">
        <f t="shared" si="2"/>
        <v>0</v>
      </c>
      <c r="L74" s="15">
        <f t="shared" si="3"/>
        <v>0</v>
      </c>
    </row>
    <row r="75" spans="1:12" ht="26.4" x14ac:dyDescent="0.25">
      <c r="A75" s="56" t="s">
        <v>378</v>
      </c>
      <c r="B75" s="55" t="s">
        <v>82</v>
      </c>
      <c r="C75" s="56" t="s">
        <v>324</v>
      </c>
      <c r="D75" s="24"/>
      <c r="E75" s="64">
        <v>39.058090959249625</v>
      </c>
      <c r="F75" s="54">
        <v>126.87</v>
      </c>
      <c r="G75" s="24"/>
      <c r="H75" s="13">
        <f t="shared" si="4"/>
        <v>0</v>
      </c>
      <c r="I75" s="14">
        <f t="shared" si="0"/>
        <v>4955.3</v>
      </c>
      <c r="J75" s="14">
        <f t="shared" si="1"/>
        <v>0</v>
      </c>
      <c r="K75" s="14">
        <f t="shared" si="2"/>
        <v>0</v>
      </c>
      <c r="L75" s="15">
        <f t="shared" si="3"/>
        <v>0</v>
      </c>
    </row>
    <row r="76" spans="1:12" ht="52.8" x14ac:dyDescent="0.25">
      <c r="A76" s="56" t="s">
        <v>379</v>
      </c>
      <c r="B76" s="55" t="s">
        <v>83</v>
      </c>
      <c r="C76" s="56" t="s">
        <v>324</v>
      </c>
      <c r="D76" s="21" t="e">
        <f>#REF!</f>
        <v>#REF!</v>
      </c>
      <c r="E76" s="64">
        <v>37.458915940121727</v>
      </c>
      <c r="F76" s="54">
        <v>243.16</v>
      </c>
      <c r="G76" s="13">
        <v>97.7</v>
      </c>
      <c r="H76" s="13">
        <f t="shared" si="4"/>
        <v>97.7</v>
      </c>
      <c r="I76" s="14">
        <f t="shared" si="0"/>
        <v>9108.5099999999984</v>
      </c>
      <c r="J76" s="14">
        <f t="shared" si="1"/>
        <v>3659.74</v>
      </c>
      <c r="K76" s="14">
        <f t="shared" si="2"/>
        <v>3659.74</v>
      </c>
      <c r="L76" s="15">
        <f t="shared" si="3"/>
        <v>0.40179348762860229</v>
      </c>
    </row>
    <row r="77" spans="1:12" ht="26.4" x14ac:dyDescent="0.25">
      <c r="A77" s="56" t="s">
        <v>380</v>
      </c>
      <c r="B77" s="55" t="s">
        <v>84</v>
      </c>
      <c r="C77" s="56" t="s">
        <v>41</v>
      </c>
      <c r="D77" s="21" t="e">
        <f>#REF!</f>
        <v>#REF!</v>
      </c>
      <c r="E77" s="64">
        <v>13.544332738876804</v>
      </c>
      <c r="F77" s="54">
        <f>10.95*34.95</f>
        <v>382.70249999999999</v>
      </c>
      <c r="G77" s="54"/>
      <c r="H77" s="13">
        <f t="shared" si="4"/>
        <v>0</v>
      </c>
      <c r="I77" s="14">
        <f t="shared" si="0"/>
        <v>5183.45</v>
      </c>
      <c r="J77" s="14">
        <f t="shared" si="1"/>
        <v>0</v>
      </c>
      <c r="K77" s="14">
        <f t="shared" si="2"/>
        <v>0</v>
      </c>
      <c r="L77" s="15">
        <f t="shared" si="3"/>
        <v>0</v>
      </c>
    </row>
    <row r="78" spans="1:12" ht="26.4" x14ac:dyDescent="0.25">
      <c r="A78" s="56" t="s">
        <v>381</v>
      </c>
      <c r="B78" s="55" t="s">
        <v>85</v>
      </c>
      <c r="C78" s="56" t="s">
        <v>41</v>
      </c>
      <c r="D78" s="21" t="e">
        <f>#REF!</f>
        <v>#REF!</v>
      </c>
      <c r="E78" s="64">
        <v>80.308908355707104</v>
      </c>
      <c r="F78" s="54">
        <f>10.95*34.95</f>
        <v>382.70249999999999</v>
      </c>
      <c r="G78" s="54"/>
      <c r="H78" s="13">
        <f t="shared" si="4"/>
        <v>0</v>
      </c>
      <c r="I78" s="14">
        <f t="shared" si="0"/>
        <v>30734.42</v>
      </c>
      <c r="J78" s="14">
        <f t="shared" si="1"/>
        <v>0</v>
      </c>
      <c r="K78" s="14">
        <f t="shared" si="2"/>
        <v>0</v>
      </c>
      <c r="L78" s="15">
        <f t="shared" si="3"/>
        <v>0</v>
      </c>
    </row>
    <row r="79" spans="1:12" ht="39.6" x14ac:dyDescent="0.25">
      <c r="A79" s="56" t="s">
        <v>382</v>
      </c>
      <c r="B79" s="55" t="s">
        <v>86</v>
      </c>
      <c r="C79" s="56" t="s">
        <v>41</v>
      </c>
      <c r="D79" s="21" t="e">
        <f>#REF!</f>
        <v>#REF!</v>
      </c>
      <c r="E79" s="64">
        <v>174.75579595116312</v>
      </c>
      <c r="F79" s="54">
        <f>10.95*34.95</f>
        <v>382.70249999999999</v>
      </c>
      <c r="G79" s="13">
        <v>365.28</v>
      </c>
      <c r="H79" s="13">
        <f t="shared" si="4"/>
        <v>365.28</v>
      </c>
      <c r="I79" s="14">
        <f t="shared" si="0"/>
        <v>66879.48</v>
      </c>
      <c r="J79" s="14">
        <f t="shared" si="1"/>
        <v>63834.8</v>
      </c>
      <c r="K79" s="14">
        <f t="shared" si="2"/>
        <v>63834.8</v>
      </c>
      <c r="L79" s="15">
        <f t="shared" si="3"/>
        <v>0.95447512450754712</v>
      </c>
    </row>
    <row r="80" spans="1:12" x14ac:dyDescent="0.25">
      <c r="A80" s="39"/>
      <c r="B80" s="40" t="s">
        <v>87</v>
      </c>
      <c r="C80" s="39"/>
      <c r="D80" s="21" t="e">
        <f>#REF!</f>
        <v>#REF!</v>
      </c>
      <c r="E80" s="62"/>
      <c r="F80" s="41"/>
      <c r="G80" s="42"/>
      <c r="H80" s="42"/>
      <c r="I80" s="42"/>
      <c r="J80" s="42"/>
      <c r="K80" s="42"/>
      <c r="L80" s="42"/>
    </row>
    <row r="81" spans="1:12" ht="26.4" x14ac:dyDescent="0.25">
      <c r="A81" s="43" t="s">
        <v>31</v>
      </c>
      <c r="B81" s="55" t="s">
        <v>88</v>
      </c>
      <c r="C81" s="43" t="s">
        <v>324</v>
      </c>
      <c r="D81" s="21" t="e">
        <f>#REF!</f>
        <v>#REF!</v>
      </c>
      <c r="E81" s="61">
        <v>75.026905829596416</v>
      </c>
      <c r="F81" s="45">
        <v>31.22</v>
      </c>
      <c r="G81" s="13"/>
      <c r="H81" s="13">
        <f t="shared" si="4"/>
        <v>0</v>
      </c>
      <c r="I81" s="14">
        <f t="shared" si="0"/>
        <v>2342.34</v>
      </c>
      <c r="J81" s="14">
        <f t="shared" si="1"/>
        <v>0</v>
      </c>
      <c r="K81" s="14">
        <f t="shared" si="2"/>
        <v>0</v>
      </c>
      <c r="L81" s="15">
        <f t="shared" si="3"/>
        <v>0</v>
      </c>
    </row>
    <row r="82" spans="1:12" ht="26.4" x14ac:dyDescent="0.25">
      <c r="A82" s="43" t="s">
        <v>32</v>
      </c>
      <c r="B82" s="55" t="s">
        <v>88</v>
      </c>
      <c r="C82" s="43" t="s">
        <v>41</v>
      </c>
      <c r="D82" s="21" t="e">
        <f>#REF!</f>
        <v>#REF!</v>
      </c>
      <c r="E82" s="61">
        <v>121.56</v>
      </c>
      <c r="F82" s="45">
        <v>31.22</v>
      </c>
      <c r="G82" s="13"/>
      <c r="H82" s="13">
        <f t="shared" si="4"/>
        <v>0</v>
      </c>
      <c r="I82" s="14">
        <f t="shared" si="0"/>
        <v>3795.1032</v>
      </c>
      <c r="J82" s="14">
        <f t="shared" si="1"/>
        <v>0</v>
      </c>
      <c r="K82" s="14">
        <f t="shared" si="2"/>
        <v>0</v>
      </c>
      <c r="L82" s="15">
        <f t="shared" si="3"/>
        <v>0</v>
      </c>
    </row>
    <row r="83" spans="1:12" x14ac:dyDescent="0.25">
      <c r="A83" s="39">
        <v>7</v>
      </c>
      <c r="B83" s="40" t="s">
        <v>89</v>
      </c>
      <c r="C83" s="39"/>
      <c r="D83" s="21" t="e">
        <f>#REF!</f>
        <v>#REF!</v>
      </c>
      <c r="E83" s="62"/>
      <c r="F83" s="41"/>
      <c r="G83" s="42"/>
      <c r="H83" s="42"/>
      <c r="I83" s="42"/>
      <c r="J83" s="42"/>
      <c r="K83" s="42"/>
      <c r="L83" s="42"/>
    </row>
    <row r="84" spans="1:12" ht="41.4" x14ac:dyDescent="0.25">
      <c r="A84" s="52" t="s">
        <v>383</v>
      </c>
      <c r="B84" s="57" t="s">
        <v>90</v>
      </c>
      <c r="C84" s="43" t="s">
        <v>41</v>
      </c>
      <c r="D84" s="21" t="e">
        <f>#REF!</f>
        <v>#REF!</v>
      </c>
      <c r="E84" s="64">
        <v>3.3315624703538567</v>
      </c>
      <c r="F84" s="53">
        <f>105.41*2</f>
        <v>210.82</v>
      </c>
      <c r="G84" s="53">
        <v>0</v>
      </c>
      <c r="H84" s="13">
        <v>54.6</v>
      </c>
      <c r="I84" s="14">
        <f t="shared" ref="I84:I147" si="5">E84*F84</f>
        <v>702.36</v>
      </c>
      <c r="J84" s="14">
        <f t="shared" ref="J84:J147" si="6">ROUND(G84*E84,2)</f>
        <v>0</v>
      </c>
      <c r="K84" s="14">
        <f t="shared" ref="K84:K147" si="7">ROUND(H84*E84,2)</f>
        <v>181.9</v>
      </c>
      <c r="L84" s="15">
        <f t="shared" ref="L84:L147" si="8">K84/I84</f>
        <v>0.25898399681075235</v>
      </c>
    </row>
    <row r="85" spans="1:12" ht="26.4" x14ac:dyDescent="0.25">
      <c r="A85" s="52" t="s">
        <v>384</v>
      </c>
      <c r="B85" s="51" t="s">
        <v>91</v>
      </c>
      <c r="C85" s="43" t="s">
        <v>41</v>
      </c>
      <c r="D85" s="21" t="e">
        <f>#REF!</f>
        <v>#REF!</v>
      </c>
      <c r="E85" s="64">
        <v>7.8140318787562055</v>
      </c>
      <c r="F85" s="53">
        <v>382.7</v>
      </c>
      <c r="G85" s="22">
        <v>0</v>
      </c>
      <c r="H85" s="13">
        <v>67.260000000000005</v>
      </c>
      <c r="I85" s="14">
        <f t="shared" si="5"/>
        <v>2990.43</v>
      </c>
      <c r="J85" s="14">
        <f t="shared" si="6"/>
        <v>0</v>
      </c>
      <c r="K85" s="14">
        <f t="shared" si="7"/>
        <v>525.57000000000005</v>
      </c>
      <c r="L85" s="15">
        <f t="shared" si="8"/>
        <v>0.17575064455613409</v>
      </c>
    </row>
    <row r="86" spans="1:12" ht="26.4" x14ac:dyDescent="0.25">
      <c r="A86" s="52" t="s">
        <v>385</v>
      </c>
      <c r="B86" s="55" t="s">
        <v>92</v>
      </c>
      <c r="C86" s="56" t="s">
        <v>41</v>
      </c>
      <c r="D86" s="21" t="e">
        <f>#REF!</f>
        <v>#REF!</v>
      </c>
      <c r="E86" s="64">
        <v>29.947753150292982</v>
      </c>
      <c r="F86" s="54">
        <v>382.70249999999999</v>
      </c>
      <c r="G86" s="22">
        <v>0</v>
      </c>
      <c r="H86" s="13">
        <v>67.260000000000005</v>
      </c>
      <c r="I86" s="14">
        <f t="shared" si="5"/>
        <v>11461.08</v>
      </c>
      <c r="J86" s="14">
        <f t="shared" si="6"/>
        <v>0</v>
      </c>
      <c r="K86" s="14">
        <f t="shared" si="7"/>
        <v>2014.29</v>
      </c>
      <c r="L86" s="15">
        <f t="shared" si="8"/>
        <v>0.17575045283690541</v>
      </c>
    </row>
    <row r="87" spans="1:12" x14ac:dyDescent="0.25">
      <c r="A87" s="52" t="s">
        <v>386</v>
      </c>
      <c r="B87" s="55" t="s">
        <v>93</v>
      </c>
      <c r="C87" s="56" t="s">
        <v>324</v>
      </c>
      <c r="D87" s="24"/>
      <c r="E87" s="64">
        <v>25.113958192852326</v>
      </c>
      <c r="F87" s="54">
        <v>296.60000000000002</v>
      </c>
      <c r="G87" s="136"/>
      <c r="H87" s="13">
        <f t="shared" ref="H87:H147" si="9">G87</f>
        <v>0</v>
      </c>
      <c r="I87" s="14">
        <f t="shared" si="5"/>
        <v>7448.8</v>
      </c>
      <c r="J87" s="14">
        <f t="shared" si="6"/>
        <v>0</v>
      </c>
      <c r="K87" s="14">
        <f t="shared" si="7"/>
        <v>0</v>
      </c>
      <c r="L87" s="15">
        <f t="shared" si="8"/>
        <v>0</v>
      </c>
    </row>
    <row r="88" spans="1:12" ht="52.8" x14ac:dyDescent="0.25">
      <c r="A88" s="52" t="s">
        <v>387</v>
      </c>
      <c r="B88" s="55" t="s">
        <v>94</v>
      </c>
      <c r="C88" s="56" t="s">
        <v>41</v>
      </c>
      <c r="D88" s="21" t="e">
        <f>#REF!</f>
        <v>#REF!</v>
      </c>
      <c r="E88" s="64">
        <v>49.949269949066213</v>
      </c>
      <c r="F88" s="54">
        <v>589</v>
      </c>
      <c r="G88" s="13"/>
      <c r="H88" s="13">
        <f t="shared" si="9"/>
        <v>0</v>
      </c>
      <c r="I88" s="14">
        <f t="shared" si="5"/>
        <v>29420.12</v>
      </c>
      <c r="J88" s="14">
        <f t="shared" si="6"/>
        <v>0</v>
      </c>
      <c r="K88" s="14">
        <f t="shared" si="7"/>
        <v>0</v>
      </c>
      <c r="L88" s="15">
        <f t="shared" si="8"/>
        <v>0</v>
      </c>
    </row>
    <row r="89" spans="1:12" ht="26.4" x14ac:dyDescent="0.25">
      <c r="A89" s="52" t="s">
        <v>388</v>
      </c>
      <c r="B89" s="55" t="s">
        <v>95</v>
      </c>
      <c r="C89" s="56" t="s">
        <v>41</v>
      </c>
      <c r="D89" s="21" t="e">
        <f>#REF!</f>
        <v>#REF!</v>
      </c>
      <c r="E89" s="64">
        <v>72.167777777777786</v>
      </c>
      <c r="F89" s="54">
        <v>450</v>
      </c>
      <c r="G89" s="13"/>
      <c r="H89" s="13">
        <f t="shared" si="9"/>
        <v>0</v>
      </c>
      <c r="I89" s="14">
        <f t="shared" si="5"/>
        <v>32475.500000000004</v>
      </c>
      <c r="J89" s="14">
        <f t="shared" si="6"/>
        <v>0</v>
      </c>
      <c r="K89" s="14">
        <f t="shared" si="7"/>
        <v>0</v>
      </c>
      <c r="L89" s="15">
        <f t="shared" si="8"/>
        <v>0</v>
      </c>
    </row>
    <row r="90" spans="1:12" x14ac:dyDescent="0.25">
      <c r="A90" s="39">
        <v>8</v>
      </c>
      <c r="B90" s="40" t="s">
        <v>96</v>
      </c>
      <c r="C90" s="39"/>
      <c r="D90" s="21" t="e">
        <f>#REF!</f>
        <v>#REF!</v>
      </c>
      <c r="E90" s="62"/>
      <c r="F90" s="41"/>
      <c r="G90" s="42"/>
      <c r="H90" s="42"/>
      <c r="I90" s="42"/>
      <c r="J90" s="42"/>
      <c r="K90" s="42"/>
      <c r="L90" s="42"/>
    </row>
    <row r="91" spans="1:12" ht="26.4" x14ac:dyDescent="0.25">
      <c r="A91" s="47"/>
      <c r="B91" s="58" t="s">
        <v>97</v>
      </c>
      <c r="C91" s="59" t="s">
        <v>41</v>
      </c>
      <c r="D91" s="21" t="e">
        <f>#REF!</f>
        <v>#REF!</v>
      </c>
      <c r="E91" s="65">
        <v>98.081309110702861</v>
      </c>
      <c r="F91" s="60">
        <f>14.2*10.35</f>
        <v>146.97</v>
      </c>
      <c r="G91" s="13"/>
      <c r="H91" s="13">
        <f t="shared" si="9"/>
        <v>0</v>
      </c>
      <c r="I91" s="14">
        <f t="shared" si="5"/>
        <v>14415.01</v>
      </c>
      <c r="J91" s="14">
        <f t="shared" si="6"/>
        <v>0</v>
      </c>
      <c r="K91" s="14">
        <f t="shared" si="7"/>
        <v>0</v>
      </c>
      <c r="L91" s="15">
        <f t="shared" si="8"/>
        <v>0</v>
      </c>
    </row>
    <row r="92" spans="1:12" ht="26.4" x14ac:dyDescent="0.25">
      <c r="A92" s="43" t="s">
        <v>389</v>
      </c>
      <c r="B92" s="58" t="s">
        <v>98</v>
      </c>
      <c r="C92" s="59" t="s">
        <v>41</v>
      </c>
      <c r="D92" s="21" t="e">
        <f>#REF!</f>
        <v>#REF!</v>
      </c>
      <c r="E92" s="65">
        <v>123.11043723554303</v>
      </c>
      <c r="F92" s="60">
        <v>70.900000000000006</v>
      </c>
      <c r="G92" s="13"/>
      <c r="H92" s="13">
        <f t="shared" si="9"/>
        <v>0</v>
      </c>
      <c r="I92" s="14">
        <f t="shared" si="5"/>
        <v>8728.5300000000025</v>
      </c>
      <c r="J92" s="14">
        <f t="shared" si="6"/>
        <v>0</v>
      </c>
      <c r="K92" s="14">
        <f t="shared" si="7"/>
        <v>0</v>
      </c>
      <c r="L92" s="15">
        <f t="shared" si="8"/>
        <v>0</v>
      </c>
    </row>
    <row r="93" spans="1:12" ht="26.4" x14ac:dyDescent="0.25">
      <c r="A93" s="43" t="s">
        <v>390</v>
      </c>
      <c r="B93" s="58" t="s">
        <v>99</v>
      </c>
      <c r="C93" s="59" t="s">
        <v>0</v>
      </c>
      <c r="D93" s="21" t="e">
        <f>#REF!</f>
        <v>#REF!</v>
      </c>
      <c r="E93" s="65">
        <v>125.33939393939394</v>
      </c>
      <c r="F93" s="60">
        <v>14.85</v>
      </c>
      <c r="G93" s="13"/>
      <c r="H93" s="13">
        <f t="shared" si="9"/>
        <v>0</v>
      </c>
      <c r="I93" s="14">
        <f t="shared" si="5"/>
        <v>1861.29</v>
      </c>
      <c r="J93" s="14">
        <f t="shared" si="6"/>
        <v>0</v>
      </c>
      <c r="K93" s="14">
        <f t="shared" si="7"/>
        <v>0</v>
      </c>
      <c r="L93" s="15">
        <f t="shared" si="8"/>
        <v>0</v>
      </c>
    </row>
    <row r="94" spans="1:12" ht="26.4" x14ac:dyDescent="0.25">
      <c r="A94" s="43" t="s">
        <v>391</v>
      </c>
      <c r="B94" s="58" t="s">
        <v>99</v>
      </c>
      <c r="C94" s="59" t="s">
        <v>0</v>
      </c>
      <c r="D94" s="21" t="e">
        <f>#REF!</f>
        <v>#REF!</v>
      </c>
      <c r="E94" s="65">
        <v>125.33966445077557</v>
      </c>
      <c r="F94" s="60">
        <v>31.59</v>
      </c>
      <c r="G94" s="13"/>
      <c r="H94" s="13">
        <f t="shared" si="9"/>
        <v>0</v>
      </c>
      <c r="I94" s="14">
        <f t="shared" si="5"/>
        <v>3959.4800000000005</v>
      </c>
      <c r="J94" s="14">
        <f t="shared" si="6"/>
        <v>0</v>
      </c>
      <c r="K94" s="14">
        <f t="shared" si="7"/>
        <v>0</v>
      </c>
      <c r="L94" s="15">
        <f t="shared" si="8"/>
        <v>0</v>
      </c>
    </row>
    <row r="95" spans="1:12" ht="26.4" x14ac:dyDescent="0.25">
      <c r="A95" s="43" t="s">
        <v>392</v>
      </c>
      <c r="B95" s="58" t="s">
        <v>100</v>
      </c>
      <c r="C95" s="59" t="s">
        <v>324</v>
      </c>
      <c r="D95" s="21" t="e">
        <f>#REF!</f>
        <v>#REF!</v>
      </c>
      <c r="E95" s="65">
        <v>60.040776699029117</v>
      </c>
      <c r="F95" s="60">
        <v>41.2</v>
      </c>
      <c r="G95" s="13"/>
      <c r="H95" s="13">
        <f t="shared" si="9"/>
        <v>0</v>
      </c>
      <c r="I95" s="14">
        <f t="shared" si="5"/>
        <v>2473.6799999999998</v>
      </c>
      <c r="J95" s="14">
        <f t="shared" si="6"/>
        <v>0</v>
      </c>
      <c r="K95" s="14">
        <f t="shared" si="7"/>
        <v>0</v>
      </c>
      <c r="L95" s="15">
        <f t="shared" si="8"/>
        <v>0</v>
      </c>
    </row>
    <row r="96" spans="1:12" ht="26.4" x14ac:dyDescent="0.25">
      <c r="A96" s="43" t="s">
        <v>393</v>
      </c>
      <c r="B96" s="58" t="s">
        <v>101</v>
      </c>
      <c r="C96" s="59" t="s">
        <v>41</v>
      </c>
      <c r="D96" s="21" t="e">
        <f>#REF!</f>
        <v>#REF!</v>
      </c>
      <c r="E96" s="65">
        <v>37.906951871657753</v>
      </c>
      <c r="F96" s="60">
        <v>18.7</v>
      </c>
      <c r="G96" s="13"/>
      <c r="H96" s="13">
        <f t="shared" si="9"/>
        <v>0</v>
      </c>
      <c r="I96" s="14">
        <f t="shared" si="5"/>
        <v>708.86</v>
      </c>
      <c r="J96" s="14">
        <f t="shared" si="6"/>
        <v>0</v>
      </c>
      <c r="K96" s="14">
        <f t="shared" si="7"/>
        <v>0</v>
      </c>
      <c r="L96" s="15">
        <f t="shared" si="8"/>
        <v>0</v>
      </c>
    </row>
    <row r="97" spans="1:12" ht="39.6" x14ac:dyDescent="0.25">
      <c r="A97" s="43" t="s">
        <v>394</v>
      </c>
      <c r="B97" s="55" t="s">
        <v>102</v>
      </c>
      <c r="C97" s="43" t="s">
        <v>41</v>
      </c>
      <c r="D97" s="24"/>
      <c r="E97" s="61">
        <v>50.991113529198408</v>
      </c>
      <c r="F97" s="45">
        <v>110.28</v>
      </c>
      <c r="G97" s="24"/>
      <c r="H97" s="13">
        <f t="shared" si="9"/>
        <v>0</v>
      </c>
      <c r="I97" s="14">
        <f t="shared" si="5"/>
        <v>5623.3</v>
      </c>
      <c r="J97" s="14">
        <f t="shared" si="6"/>
        <v>0</v>
      </c>
      <c r="K97" s="14">
        <f t="shared" si="7"/>
        <v>0</v>
      </c>
      <c r="L97" s="15">
        <f t="shared" si="8"/>
        <v>0</v>
      </c>
    </row>
    <row r="98" spans="1:12" x14ac:dyDescent="0.25">
      <c r="A98" s="43" t="s">
        <v>395</v>
      </c>
      <c r="B98" s="44" t="s">
        <v>103</v>
      </c>
      <c r="C98" s="43" t="s">
        <v>321</v>
      </c>
      <c r="D98" s="21" t="e">
        <f>#REF!</f>
        <v>#REF!</v>
      </c>
      <c r="E98" s="61">
        <v>48.023015873015879</v>
      </c>
      <c r="F98" s="45">
        <v>25.2</v>
      </c>
      <c r="G98" s="13"/>
      <c r="H98" s="13">
        <f t="shared" si="9"/>
        <v>0</v>
      </c>
      <c r="I98" s="14">
        <f t="shared" si="5"/>
        <v>1210.18</v>
      </c>
      <c r="J98" s="14">
        <f t="shared" si="6"/>
        <v>0</v>
      </c>
      <c r="K98" s="14">
        <f t="shared" si="7"/>
        <v>0</v>
      </c>
      <c r="L98" s="15">
        <f t="shared" si="8"/>
        <v>0</v>
      </c>
    </row>
    <row r="99" spans="1:12" x14ac:dyDescent="0.25">
      <c r="A99" s="43" t="s">
        <v>396</v>
      </c>
      <c r="B99" s="55" t="s">
        <v>104</v>
      </c>
      <c r="C99" s="56" t="s">
        <v>323</v>
      </c>
      <c r="D99" s="21" t="e">
        <f>#REF!</f>
        <v>#REF!</v>
      </c>
      <c r="E99" s="64">
        <v>65.056372549019613</v>
      </c>
      <c r="F99" s="54">
        <v>102</v>
      </c>
      <c r="G99" s="13"/>
      <c r="H99" s="13">
        <f t="shared" si="9"/>
        <v>0</v>
      </c>
      <c r="I99" s="14">
        <f t="shared" si="5"/>
        <v>6635.7500000000009</v>
      </c>
      <c r="J99" s="14">
        <f t="shared" si="6"/>
        <v>0</v>
      </c>
      <c r="K99" s="14">
        <f t="shared" si="7"/>
        <v>0</v>
      </c>
      <c r="L99" s="15">
        <f t="shared" si="8"/>
        <v>0</v>
      </c>
    </row>
    <row r="100" spans="1:12" ht="26.4" x14ac:dyDescent="0.25">
      <c r="A100" s="43" t="s">
        <v>397</v>
      </c>
      <c r="B100" s="55" t="s">
        <v>99</v>
      </c>
      <c r="C100" s="56" t="s">
        <v>0</v>
      </c>
      <c r="D100" s="21" t="e">
        <f>#REF!</f>
        <v>#REF!</v>
      </c>
      <c r="E100" s="64">
        <v>125.34</v>
      </c>
      <c r="F100" s="54">
        <v>2.16</v>
      </c>
      <c r="G100" s="13"/>
      <c r="H100" s="13">
        <f t="shared" si="9"/>
        <v>0</v>
      </c>
      <c r="I100" s="14">
        <f t="shared" si="5"/>
        <v>270.73440000000005</v>
      </c>
      <c r="J100" s="14">
        <f t="shared" si="6"/>
        <v>0</v>
      </c>
      <c r="K100" s="14">
        <f t="shared" si="7"/>
        <v>0</v>
      </c>
      <c r="L100" s="15">
        <f t="shared" si="8"/>
        <v>0</v>
      </c>
    </row>
    <row r="101" spans="1:12" ht="26.4" x14ac:dyDescent="0.25">
      <c r="A101" s="43" t="s">
        <v>398</v>
      </c>
      <c r="B101" s="55" t="s">
        <v>99</v>
      </c>
      <c r="C101" s="56" t="s">
        <v>0</v>
      </c>
      <c r="D101" s="21" t="e">
        <f>#REF!</f>
        <v>#REF!</v>
      </c>
      <c r="E101" s="64">
        <v>125.34</v>
      </c>
      <c r="F101" s="54">
        <v>1.98</v>
      </c>
      <c r="G101" s="13"/>
      <c r="H101" s="13">
        <f t="shared" si="9"/>
        <v>0</v>
      </c>
      <c r="I101" s="14">
        <f t="shared" si="5"/>
        <v>248.17320000000001</v>
      </c>
      <c r="J101" s="14">
        <f t="shared" si="6"/>
        <v>0</v>
      </c>
      <c r="K101" s="14">
        <f t="shared" si="7"/>
        <v>0</v>
      </c>
      <c r="L101" s="15">
        <f t="shared" si="8"/>
        <v>0</v>
      </c>
    </row>
    <row r="102" spans="1:12" ht="26.4" x14ac:dyDescent="0.25">
      <c r="A102" s="43" t="s">
        <v>399</v>
      </c>
      <c r="B102" s="44" t="s">
        <v>105</v>
      </c>
      <c r="C102" s="43" t="s">
        <v>324</v>
      </c>
      <c r="D102" s="21" t="e">
        <f>#REF!</f>
        <v>#REF!</v>
      </c>
      <c r="E102" s="61">
        <v>14.73</v>
      </c>
      <c r="F102" s="45">
        <v>3.6</v>
      </c>
      <c r="G102" s="13"/>
      <c r="H102" s="13">
        <f t="shared" si="9"/>
        <v>0</v>
      </c>
      <c r="I102" s="14">
        <f t="shared" si="5"/>
        <v>53.028000000000006</v>
      </c>
      <c r="J102" s="14">
        <f t="shared" si="6"/>
        <v>0</v>
      </c>
      <c r="K102" s="14">
        <f t="shared" si="7"/>
        <v>0</v>
      </c>
      <c r="L102" s="15">
        <f t="shared" si="8"/>
        <v>0</v>
      </c>
    </row>
    <row r="103" spans="1:12" ht="52.8" x14ac:dyDescent="0.25">
      <c r="A103" s="43" t="s">
        <v>400</v>
      </c>
      <c r="B103" s="44" t="s">
        <v>106</v>
      </c>
      <c r="C103" s="43" t="s">
        <v>324</v>
      </c>
      <c r="D103" s="21" t="e">
        <f>#REF!</f>
        <v>#REF!</v>
      </c>
      <c r="E103" s="61">
        <v>58.792999999999999</v>
      </c>
      <c r="F103" s="45">
        <v>40</v>
      </c>
      <c r="G103" s="13">
        <v>0</v>
      </c>
      <c r="H103" s="13">
        <v>40</v>
      </c>
      <c r="I103" s="14">
        <f t="shared" si="5"/>
        <v>2351.7199999999998</v>
      </c>
      <c r="J103" s="14">
        <f t="shared" si="6"/>
        <v>0</v>
      </c>
      <c r="K103" s="14">
        <f t="shared" si="7"/>
        <v>2351.7199999999998</v>
      </c>
      <c r="L103" s="15">
        <f t="shared" si="8"/>
        <v>1</v>
      </c>
    </row>
    <row r="104" spans="1:12" x14ac:dyDescent="0.25">
      <c r="A104" s="56" t="s">
        <v>401</v>
      </c>
      <c r="B104" s="55" t="s">
        <v>107</v>
      </c>
      <c r="C104" s="56" t="s">
        <v>322</v>
      </c>
      <c r="D104" s="21" t="e">
        <f>#REF!</f>
        <v>#REF!</v>
      </c>
      <c r="E104" s="64">
        <v>173.28987603305785</v>
      </c>
      <c r="F104" s="54">
        <v>48.4</v>
      </c>
      <c r="G104" s="13"/>
      <c r="H104" s="13">
        <f t="shared" si="9"/>
        <v>0</v>
      </c>
      <c r="I104" s="14">
        <f t="shared" si="5"/>
        <v>8387.23</v>
      </c>
      <c r="J104" s="14">
        <f t="shared" si="6"/>
        <v>0</v>
      </c>
      <c r="K104" s="14">
        <f t="shared" si="7"/>
        <v>0</v>
      </c>
      <c r="L104" s="15">
        <f t="shared" si="8"/>
        <v>0</v>
      </c>
    </row>
    <row r="105" spans="1:12" x14ac:dyDescent="0.25">
      <c r="A105" s="56" t="s">
        <v>402</v>
      </c>
      <c r="B105" s="55" t="s">
        <v>108</v>
      </c>
      <c r="C105" s="56" t="s">
        <v>41</v>
      </c>
      <c r="D105" s="24"/>
      <c r="E105" s="64">
        <v>18.629990285159153</v>
      </c>
      <c r="F105" s="54">
        <v>874.95</v>
      </c>
      <c r="G105" s="24"/>
      <c r="H105" s="13">
        <f t="shared" si="9"/>
        <v>0</v>
      </c>
      <c r="I105" s="14">
        <f t="shared" si="5"/>
        <v>16300.310000000001</v>
      </c>
      <c r="J105" s="14">
        <f t="shared" si="6"/>
        <v>0</v>
      </c>
      <c r="K105" s="14">
        <f t="shared" si="7"/>
        <v>0</v>
      </c>
      <c r="L105" s="15">
        <f t="shared" si="8"/>
        <v>0</v>
      </c>
    </row>
    <row r="106" spans="1:12" x14ac:dyDescent="0.25">
      <c r="A106" s="39">
        <v>9</v>
      </c>
      <c r="B106" s="40" t="s">
        <v>36</v>
      </c>
      <c r="C106" s="39"/>
      <c r="D106" s="21" t="e">
        <f>#REF!</f>
        <v>#REF!</v>
      </c>
      <c r="E106" s="62"/>
      <c r="F106" s="41"/>
      <c r="G106" s="42"/>
      <c r="H106" s="42"/>
      <c r="I106" s="42"/>
      <c r="J106" s="42"/>
      <c r="K106" s="42"/>
      <c r="L106" s="42"/>
    </row>
    <row r="107" spans="1:12" x14ac:dyDescent="0.25">
      <c r="A107" s="43" t="s">
        <v>34</v>
      </c>
      <c r="B107" s="44" t="s">
        <v>109</v>
      </c>
      <c r="C107" s="43" t="s">
        <v>0</v>
      </c>
      <c r="D107" s="21" t="e">
        <f>#REF!</f>
        <v>#REF!</v>
      </c>
      <c r="E107" s="61">
        <v>14.053153118461754</v>
      </c>
      <c r="F107" s="45">
        <v>2337.21</v>
      </c>
      <c r="G107" s="13"/>
      <c r="H107" s="13">
        <f t="shared" si="9"/>
        <v>0</v>
      </c>
      <c r="I107" s="14">
        <f t="shared" si="5"/>
        <v>32845.17</v>
      </c>
      <c r="J107" s="14">
        <f t="shared" si="6"/>
        <v>0</v>
      </c>
      <c r="K107" s="14">
        <f t="shared" si="7"/>
        <v>0</v>
      </c>
      <c r="L107" s="15">
        <f t="shared" si="8"/>
        <v>0</v>
      </c>
    </row>
    <row r="108" spans="1:12" x14ac:dyDescent="0.25">
      <c r="A108" s="43" t="s">
        <v>33</v>
      </c>
      <c r="B108" s="44" t="s">
        <v>110</v>
      </c>
      <c r="C108" s="43" t="s">
        <v>0</v>
      </c>
      <c r="D108" s="21" t="e">
        <f>#REF!</f>
        <v>#REF!</v>
      </c>
      <c r="E108" s="61">
        <v>11.400015045027621</v>
      </c>
      <c r="F108" s="45">
        <v>930.54</v>
      </c>
      <c r="G108" s="13"/>
      <c r="H108" s="13">
        <f t="shared" si="9"/>
        <v>0</v>
      </c>
      <c r="I108" s="14">
        <f t="shared" si="5"/>
        <v>10608.170000000002</v>
      </c>
      <c r="J108" s="14">
        <f t="shared" si="6"/>
        <v>0</v>
      </c>
      <c r="K108" s="14">
        <f t="shared" si="7"/>
        <v>0</v>
      </c>
      <c r="L108" s="15">
        <f t="shared" si="8"/>
        <v>0</v>
      </c>
    </row>
    <row r="109" spans="1:12" ht="26.4" x14ac:dyDescent="0.25">
      <c r="A109" s="43" t="s">
        <v>35</v>
      </c>
      <c r="B109" s="44" t="s">
        <v>111</v>
      </c>
      <c r="C109" s="43" t="s">
        <v>41</v>
      </c>
      <c r="D109" s="21" t="e">
        <f>#REF!</f>
        <v>#REF!</v>
      </c>
      <c r="E109" s="61">
        <v>13.302033475592943</v>
      </c>
      <c r="F109" s="45">
        <v>2429.83</v>
      </c>
      <c r="G109" s="13"/>
      <c r="H109" s="13">
        <f t="shared" si="9"/>
        <v>0</v>
      </c>
      <c r="I109" s="14">
        <f t="shared" si="5"/>
        <v>32321.68</v>
      </c>
      <c r="J109" s="14">
        <f t="shared" si="6"/>
        <v>0</v>
      </c>
      <c r="K109" s="14">
        <f t="shared" si="7"/>
        <v>0</v>
      </c>
      <c r="L109" s="15">
        <f t="shared" si="8"/>
        <v>0</v>
      </c>
    </row>
    <row r="110" spans="1:12" ht="26.4" x14ac:dyDescent="0.25">
      <c r="A110" s="43" t="s">
        <v>403</v>
      </c>
      <c r="B110" s="44" t="s">
        <v>112</v>
      </c>
      <c r="C110" s="43" t="s">
        <v>41</v>
      </c>
      <c r="D110" s="21" t="e">
        <f>#REF!</f>
        <v>#REF!</v>
      </c>
      <c r="E110" s="61">
        <v>9.3889569497281151</v>
      </c>
      <c r="F110" s="45">
        <v>930.54</v>
      </c>
      <c r="G110" s="13"/>
      <c r="H110" s="13">
        <f t="shared" si="9"/>
        <v>0</v>
      </c>
      <c r="I110" s="14">
        <f t="shared" si="5"/>
        <v>8736.7999999999993</v>
      </c>
      <c r="J110" s="14">
        <f t="shared" si="6"/>
        <v>0</v>
      </c>
      <c r="K110" s="14">
        <f t="shared" si="7"/>
        <v>0</v>
      </c>
      <c r="L110" s="15">
        <f t="shared" si="8"/>
        <v>0</v>
      </c>
    </row>
    <row r="111" spans="1:12" ht="26.4" x14ac:dyDescent="0.25">
      <c r="A111" s="43" t="s">
        <v>404</v>
      </c>
      <c r="B111" s="44" t="s">
        <v>113</v>
      </c>
      <c r="C111" s="43" t="s">
        <v>41</v>
      </c>
      <c r="D111" s="21" t="e">
        <f>#REF!</f>
        <v>#REF!</v>
      </c>
      <c r="E111" s="61">
        <v>26.095238095238098</v>
      </c>
      <c r="F111" s="45">
        <v>178.92</v>
      </c>
      <c r="G111" s="13"/>
      <c r="H111" s="13">
        <f t="shared" si="9"/>
        <v>0</v>
      </c>
      <c r="I111" s="14">
        <f t="shared" si="5"/>
        <v>4668.96</v>
      </c>
      <c r="J111" s="14">
        <f t="shared" si="6"/>
        <v>0</v>
      </c>
      <c r="K111" s="14">
        <f t="shared" si="7"/>
        <v>0</v>
      </c>
      <c r="L111" s="15">
        <f t="shared" si="8"/>
        <v>0</v>
      </c>
    </row>
    <row r="112" spans="1:12" ht="26.4" x14ac:dyDescent="0.25">
      <c r="A112" s="43" t="s">
        <v>405</v>
      </c>
      <c r="B112" s="44" t="s">
        <v>114</v>
      </c>
      <c r="C112" s="43" t="s">
        <v>41</v>
      </c>
      <c r="D112" s="21" t="e">
        <f>#REF!</f>
        <v>#REF!</v>
      </c>
      <c r="E112" s="61">
        <v>25.986337020169167</v>
      </c>
      <c r="F112" s="45">
        <v>30.74</v>
      </c>
      <c r="G112" s="13"/>
      <c r="H112" s="13">
        <f t="shared" si="9"/>
        <v>0</v>
      </c>
      <c r="I112" s="14">
        <f t="shared" si="5"/>
        <v>798.82000000000016</v>
      </c>
      <c r="J112" s="14">
        <f t="shared" si="6"/>
        <v>0</v>
      </c>
      <c r="K112" s="14">
        <f t="shared" si="7"/>
        <v>0</v>
      </c>
      <c r="L112" s="15">
        <f t="shared" si="8"/>
        <v>0</v>
      </c>
    </row>
    <row r="113" spans="1:12" ht="26.4" x14ac:dyDescent="0.25">
      <c r="A113" s="43" t="s">
        <v>406</v>
      </c>
      <c r="B113" s="44" t="s">
        <v>111</v>
      </c>
      <c r="C113" s="43" t="s">
        <v>41</v>
      </c>
      <c r="D113" s="21" t="e">
        <f>#REF!</f>
        <v>#REF!</v>
      </c>
      <c r="E113" s="61">
        <v>13.302041064269226</v>
      </c>
      <c r="F113" s="45">
        <v>823.1</v>
      </c>
      <c r="G113" s="13"/>
      <c r="H113" s="13">
        <f t="shared" si="9"/>
        <v>0</v>
      </c>
      <c r="I113" s="14">
        <f t="shared" si="5"/>
        <v>10948.91</v>
      </c>
      <c r="J113" s="14">
        <f t="shared" si="6"/>
        <v>0</v>
      </c>
      <c r="K113" s="14">
        <f t="shared" si="7"/>
        <v>0</v>
      </c>
      <c r="L113" s="15">
        <f t="shared" si="8"/>
        <v>0</v>
      </c>
    </row>
    <row r="114" spans="1:12" x14ac:dyDescent="0.25">
      <c r="A114" s="39">
        <v>10</v>
      </c>
      <c r="B114" s="40" t="s">
        <v>115</v>
      </c>
      <c r="C114" s="39"/>
      <c r="D114" s="21" t="e">
        <f>#REF!</f>
        <v>#REF!</v>
      </c>
      <c r="E114" s="62"/>
      <c r="F114" s="41"/>
      <c r="G114" s="42"/>
      <c r="H114" s="42"/>
      <c r="I114" s="42"/>
      <c r="J114" s="42"/>
      <c r="K114" s="42"/>
      <c r="L114" s="42"/>
    </row>
    <row r="115" spans="1:12" x14ac:dyDescent="0.25">
      <c r="A115" s="43" t="s">
        <v>407</v>
      </c>
      <c r="B115" s="44" t="s">
        <v>116</v>
      </c>
      <c r="C115" s="43" t="s">
        <v>321</v>
      </c>
      <c r="D115" s="21" t="e">
        <f>#REF!</f>
        <v>#REF!</v>
      </c>
      <c r="E115" s="61">
        <v>65.42</v>
      </c>
      <c r="F115" s="45">
        <v>1</v>
      </c>
      <c r="G115" s="45">
        <v>0</v>
      </c>
      <c r="H115" s="13">
        <v>0</v>
      </c>
      <c r="I115" s="14">
        <f t="shared" si="5"/>
        <v>65.42</v>
      </c>
      <c r="J115" s="14">
        <f t="shared" si="6"/>
        <v>0</v>
      </c>
      <c r="K115" s="14">
        <f t="shared" si="7"/>
        <v>0</v>
      </c>
      <c r="L115" s="15">
        <f t="shared" si="8"/>
        <v>0</v>
      </c>
    </row>
    <row r="116" spans="1:12" ht="26.4" x14ac:dyDescent="0.25">
      <c r="A116" s="43" t="s">
        <v>408</v>
      </c>
      <c r="B116" s="44" t="s">
        <v>117</v>
      </c>
      <c r="C116" s="43" t="s">
        <v>321</v>
      </c>
      <c r="D116" s="21" t="e">
        <f>#REF!</f>
        <v>#REF!</v>
      </c>
      <c r="E116" s="61">
        <v>128.44</v>
      </c>
      <c r="F116" s="45">
        <v>5</v>
      </c>
      <c r="G116" s="45">
        <v>0</v>
      </c>
      <c r="H116" s="13">
        <v>0</v>
      </c>
      <c r="I116" s="14">
        <f t="shared" si="5"/>
        <v>642.20000000000005</v>
      </c>
      <c r="J116" s="14">
        <f t="shared" si="6"/>
        <v>0</v>
      </c>
      <c r="K116" s="14">
        <f t="shared" si="7"/>
        <v>0</v>
      </c>
      <c r="L116" s="15">
        <f t="shared" si="8"/>
        <v>0</v>
      </c>
    </row>
    <row r="117" spans="1:12" ht="26.4" x14ac:dyDescent="0.25">
      <c r="A117" s="43" t="s">
        <v>409</v>
      </c>
      <c r="B117" s="44" t="s">
        <v>118</v>
      </c>
      <c r="C117" s="43" t="s">
        <v>321</v>
      </c>
      <c r="D117" s="24"/>
      <c r="E117" s="61">
        <v>153.46</v>
      </c>
      <c r="F117" s="45">
        <v>2</v>
      </c>
      <c r="G117" s="45">
        <v>0</v>
      </c>
      <c r="H117" s="13">
        <v>0</v>
      </c>
      <c r="I117" s="14">
        <f t="shared" si="5"/>
        <v>306.92</v>
      </c>
      <c r="J117" s="14">
        <f t="shared" si="6"/>
        <v>0</v>
      </c>
      <c r="K117" s="14">
        <f t="shared" si="7"/>
        <v>0</v>
      </c>
      <c r="L117" s="15">
        <f t="shared" si="8"/>
        <v>0</v>
      </c>
    </row>
    <row r="118" spans="1:12" x14ac:dyDescent="0.25">
      <c r="A118" s="43" t="s">
        <v>410</v>
      </c>
      <c r="B118" s="44" t="s">
        <v>119</v>
      </c>
      <c r="C118" s="43" t="s">
        <v>321</v>
      </c>
      <c r="D118" s="24"/>
      <c r="E118" s="61">
        <v>200.62</v>
      </c>
      <c r="F118" s="45">
        <v>1</v>
      </c>
      <c r="G118" s="45">
        <v>0</v>
      </c>
      <c r="H118" s="13">
        <v>0</v>
      </c>
      <c r="I118" s="14">
        <f t="shared" si="5"/>
        <v>200.62</v>
      </c>
      <c r="J118" s="14">
        <f t="shared" si="6"/>
        <v>0</v>
      </c>
      <c r="K118" s="14">
        <f t="shared" si="7"/>
        <v>0</v>
      </c>
      <c r="L118" s="15">
        <f t="shared" si="8"/>
        <v>0</v>
      </c>
    </row>
    <row r="119" spans="1:12" ht="26.4" x14ac:dyDescent="0.25">
      <c r="A119" s="43" t="s">
        <v>411</v>
      </c>
      <c r="B119" s="44" t="s">
        <v>120</v>
      </c>
      <c r="C119" s="43" t="s">
        <v>321</v>
      </c>
      <c r="D119" s="21" t="e">
        <f>#REF!</f>
        <v>#REF!</v>
      </c>
      <c r="E119" s="61">
        <v>391.6</v>
      </c>
      <c r="F119" s="45">
        <v>1</v>
      </c>
      <c r="G119" s="45">
        <v>0</v>
      </c>
      <c r="H119" s="13">
        <v>0</v>
      </c>
      <c r="I119" s="14">
        <f t="shared" si="5"/>
        <v>391.6</v>
      </c>
      <c r="J119" s="14">
        <f t="shared" si="6"/>
        <v>0</v>
      </c>
      <c r="K119" s="14">
        <f t="shared" si="7"/>
        <v>0</v>
      </c>
      <c r="L119" s="15">
        <f t="shared" si="8"/>
        <v>0</v>
      </c>
    </row>
    <row r="120" spans="1:12" ht="26.4" x14ac:dyDescent="0.25">
      <c r="A120" s="43" t="s">
        <v>412</v>
      </c>
      <c r="B120" s="44" t="s">
        <v>121</v>
      </c>
      <c r="C120" s="43" t="s">
        <v>321</v>
      </c>
      <c r="D120" s="21" t="e">
        <f>#REF!</f>
        <v>#REF!</v>
      </c>
      <c r="E120" s="61">
        <v>131.61521739130436</v>
      </c>
      <c r="F120" s="45">
        <v>23</v>
      </c>
      <c r="G120" s="45">
        <v>5</v>
      </c>
      <c r="H120" s="13">
        <f>12+G120</f>
        <v>17</v>
      </c>
      <c r="I120" s="14">
        <f t="shared" si="5"/>
        <v>3027.15</v>
      </c>
      <c r="J120" s="14">
        <f t="shared" si="6"/>
        <v>658.08</v>
      </c>
      <c r="K120" s="14">
        <f t="shared" si="7"/>
        <v>2237.46</v>
      </c>
      <c r="L120" s="15">
        <f t="shared" si="8"/>
        <v>0.73913086566572517</v>
      </c>
    </row>
    <row r="121" spans="1:12" ht="26.4" x14ac:dyDescent="0.25">
      <c r="A121" s="43" t="s">
        <v>413</v>
      </c>
      <c r="B121" s="44" t="s">
        <v>122</v>
      </c>
      <c r="C121" s="43" t="s">
        <v>321</v>
      </c>
      <c r="D121" s="21" t="e">
        <f>#REF!</f>
        <v>#REF!</v>
      </c>
      <c r="E121" s="61">
        <v>125.61857142857143</v>
      </c>
      <c r="F121" s="45">
        <v>14</v>
      </c>
      <c r="G121" s="45">
        <v>6</v>
      </c>
      <c r="H121" s="13">
        <f>12+G121</f>
        <v>18</v>
      </c>
      <c r="I121" s="14">
        <f t="shared" si="5"/>
        <v>1758.66</v>
      </c>
      <c r="J121" s="14">
        <f t="shared" si="6"/>
        <v>753.71</v>
      </c>
      <c r="K121" s="14">
        <f t="shared" si="7"/>
        <v>2261.13</v>
      </c>
      <c r="L121" s="15">
        <f t="shared" si="8"/>
        <v>1.285711848793968</v>
      </c>
    </row>
    <row r="122" spans="1:12" ht="26.4" x14ac:dyDescent="0.25">
      <c r="A122" s="43" t="s">
        <v>414</v>
      </c>
      <c r="B122" s="44" t="s">
        <v>123</v>
      </c>
      <c r="C122" s="43" t="s">
        <v>321</v>
      </c>
      <c r="D122" s="21" t="e">
        <f>#REF!</f>
        <v>#REF!</v>
      </c>
      <c r="E122" s="61">
        <v>155.82</v>
      </c>
      <c r="F122" s="45">
        <v>8</v>
      </c>
      <c r="G122" s="45">
        <v>2</v>
      </c>
      <c r="H122" s="13">
        <f>4+G122</f>
        <v>6</v>
      </c>
      <c r="I122" s="14">
        <f t="shared" si="5"/>
        <v>1246.56</v>
      </c>
      <c r="J122" s="14">
        <f t="shared" si="6"/>
        <v>311.64</v>
      </c>
      <c r="K122" s="14">
        <f t="shared" si="7"/>
        <v>934.92</v>
      </c>
      <c r="L122" s="15">
        <f t="shared" si="8"/>
        <v>0.75</v>
      </c>
    </row>
    <row r="123" spans="1:12" ht="26.4" x14ac:dyDescent="0.25">
      <c r="A123" s="43" t="s">
        <v>415</v>
      </c>
      <c r="B123" s="44" t="s">
        <v>124</v>
      </c>
      <c r="C123" s="43" t="s">
        <v>321</v>
      </c>
      <c r="D123" s="21" t="e">
        <f>#REF!</f>
        <v>#REF!</v>
      </c>
      <c r="E123" s="61">
        <v>222.85</v>
      </c>
      <c r="F123" s="45">
        <v>1</v>
      </c>
      <c r="G123" s="45">
        <v>0</v>
      </c>
      <c r="H123" s="13">
        <v>0</v>
      </c>
      <c r="I123" s="14">
        <f t="shared" si="5"/>
        <v>222.85</v>
      </c>
      <c r="J123" s="14">
        <f t="shared" si="6"/>
        <v>0</v>
      </c>
      <c r="K123" s="14">
        <f t="shared" si="7"/>
        <v>0</v>
      </c>
      <c r="L123" s="15">
        <f t="shared" si="8"/>
        <v>0</v>
      </c>
    </row>
    <row r="124" spans="1:12" ht="26.4" x14ac:dyDescent="0.25">
      <c r="A124" s="43" t="s">
        <v>416</v>
      </c>
      <c r="B124" s="44" t="s">
        <v>125</v>
      </c>
      <c r="C124" s="43" t="s">
        <v>324</v>
      </c>
      <c r="D124" s="21" t="e">
        <f>#REF!</f>
        <v>#REF!</v>
      </c>
      <c r="E124" s="61">
        <v>23.938828828828829</v>
      </c>
      <c r="F124" s="45">
        <v>222</v>
      </c>
      <c r="G124" s="45">
        <v>152</v>
      </c>
      <c r="H124" s="13">
        <f>37+G124</f>
        <v>189</v>
      </c>
      <c r="I124" s="14">
        <f t="shared" si="5"/>
        <v>5314.42</v>
      </c>
      <c r="J124" s="14">
        <f t="shared" si="6"/>
        <v>3638.7</v>
      </c>
      <c r="K124" s="14">
        <f t="shared" si="7"/>
        <v>4524.4399999999996</v>
      </c>
      <c r="L124" s="15">
        <f t="shared" si="8"/>
        <v>0.8513516056314705</v>
      </c>
    </row>
    <row r="125" spans="1:12" ht="26.4" x14ac:dyDescent="0.25">
      <c r="A125" s="43" t="s">
        <v>417</v>
      </c>
      <c r="B125" s="44" t="s">
        <v>126</v>
      </c>
      <c r="C125" s="43" t="s">
        <v>324</v>
      </c>
      <c r="D125" s="21" t="e">
        <f>#REF!</f>
        <v>#REF!</v>
      </c>
      <c r="E125" s="61">
        <v>35.120740740740743</v>
      </c>
      <c r="F125" s="45">
        <v>54</v>
      </c>
      <c r="G125" s="45">
        <v>14</v>
      </c>
      <c r="H125" s="13">
        <f>26+G125</f>
        <v>40</v>
      </c>
      <c r="I125" s="14">
        <f t="shared" si="5"/>
        <v>1896.5200000000002</v>
      </c>
      <c r="J125" s="14">
        <f t="shared" si="6"/>
        <v>491.69</v>
      </c>
      <c r="K125" s="14">
        <f t="shared" si="7"/>
        <v>1404.83</v>
      </c>
      <c r="L125" s="15">
        <f t="shared" si="8"/>
        <v>0.74074093603020252</v>
      </c>
    </row>
    <row r="126" spans="1:12" ht="26.4" x14ac:dyDescent="0.25">
      <c r="A126" s="43" t="s">
        <v>418</v>
      </c>
      <c r="B126" s="44" t="s">
        <v>127</v>
      </c>
      <c r="C126" s="43" t="s">
        <v>324</v>
      </c>
      <c r="D126" s="21" t="e">
        <f>#REF!</f>
        <v>#REF!</v>
      </c>
      <c r="E126" s="61">
        <v>45.067</v>
      </c>
      <c r="F126" s="45">
        <v>30</v>
      </c>
      <c r="G126" s="45">
        <v>0</v>
      </c>
      <c r="H126" s="13">
        <v>15</v>
      </c>
      <c r="I126" s="14">
        <f t="shared" si="5"/>
        <v>1352.01</v>
      </c>
      <c r="J126" s="14">
        <f t="shared" si="6"/>
        <v>0</v>
      </c>
      <c r="K126" s="14">
        <f t="shared" si="7"/>
        <v>676.01</v>
      </c>
      <c r="L126" s="15">
        <f t="shared" si="8"/>
        <v>0.50000369819749857</v>
      </c>
    </row>
    <row r="127" spans="1:12" ht="26.4" x14ac:dyDescent="0.25">
      <c r="A127" s="43" t="s">
        <v>419</v>
      </c>
      <c r="B127" s="44" t="s">
        <v>128</v>
      </c>
      <c r="C127" s="43" t="s">
        <v>324</v>
      </c>
      <c r="D127" s="24"/>
      <c r="E127" s="61">
        <v>50.773030303030303</v>
      </c>
      <c r="F127" s="45">
        <v>66</v>
      </c>
      <c r="G127" s="45">
        <v>24</v>
      </c>
      <c r="H127" s="13">
        <v>28</v>
      </c>
      <c r="I127" s="14">
        <f t="shared" si="5"/>
        <v>3351.02</v>
      </c>
      <c r="J127" s="14">
        <f t="shared" si="6"/>
        <v>1218.55</v>
      </c>
      <c r="K127" s="14">
        <f t="shared" si="7"/>
        <v>1421.64</v>
      </c>
      <c r="L127" s="15">
        <f t="shared" si="8"/>
        <v>0.42424097737405331</v>
      </c>
    </row>
    <row r="128" spans="1:12" ht="26.4" x14ac:dyDescent="0.25">
      <c r="A128" s="43" t="s">
        <v>420</v>
      </c>
      <c r="B128" s="44" t="s">
        <v>129</v>
      </c>
      <c r="C128" s="43" t="s">
        <v>324</v>
      </c>
      <c r="D128" s="21" t="e">
        <f>#REF!</f>
        <v>#REF!</v>
      </c>
      <c r="E128" s="61">
        <v>73.451944444444436</v>
      </c>
      <c r="F128" s="45">
        <v>36</v>
      </c>
      <c r="G128" s="45">
        <v>9</v>
      </c>
      <c r="H128" s="13">
        <f>32+G128</f>
        <v>41</v>
      </c>
      <c r="I128" s="14">
        <f t="shared" si="5"/>
        <v>2644.2699999999995</v>
      </c>
      <c r="J128" s="14">
        <f t="shared" si="6"/>
        <v>661.07</v>
      </c>
      <c r="K128" s="14">
        <f t="shared" si="7"/>
        <v>3011.53</v>
      </c>
      <c r="L128" s="15">
        <f t="shared" si="8"/>
        <v>1.1388889939378357</v>
      </c>
    </row>
    <row r="129" spans="1:12" ht="26.4" x14ac:dyDescent="0.25">
      <c r="A129" s="43" t="s">
        <v>421</v>
      </c>
      <c r="B129" s="44" t="s">
        <v>130</v>
      </c>
      <c r="C129" s="43" t="s">
        <v>324</v>
      </c>
      <c r="D129" s="21" t="e">
        <f>#REF!</f>
        <v>#REF!</v>
      </c>
      <c r="E129" s="61">
        <v>109.36018518518519</v>
      </c>
      <c r="F129" s="45">
        <v>54</v>
      </c>
      <c r="G129" s="45">
        <v>35</v>
      </c>
      <c r="H129" s="13">
        <f>G129</f>
        <v>35</v>
      </c>
      <c r="I129" s="14">
        <f t="shared" si="5"/>
        <v>5905.45</v>
      </c>
      <c r="J129" s="14">
        <f t="shared" si="6"/>
        <v>3827.61</v>
      </c>
      <c r="K129" s="14">
        <f t="shared" si="7"/>
        <v>3827.61</v>
      </c>
      <c r="L129" s="15">
        <f t="shared" si="8"/>
        <v>0.6481487439568534</v>
      </c>
    </row>
    <row r="130" spans="1:12" ht="26.4" x14ac:dyDescent="0.25">
      <c r="A130" s="43" t="s">
        <v>422</v>
      </c>
      <c r="B130" s="44" t="s">
        <v>131</v>
      </c>
      <c r="C130" s="43" t="s">
        <v>321</v>
      </c>
      <c r="D130" s="21" t="e">
        <f>#REF!</f>
        <v>#REF!</v>
      </c>
      <c r="E130" s="61">
        <v>280.43285714285713</v>
      </c>
      <c r="F130" s="45">
        <v>14</v>
      </c>
      <c r="G130" s="45"/>
      <c r="H130" s="13"/>
      <c r="I130" s="14">
        <f t="shared" si="5"/>
        <v>3926.06</v>
      </c>
      <c r="J130" s="14">
        <f t="shared" si="6"/>
        <v>0</v>
      </c>
      <c r="K130" s="14">
        <f t="shared" si="7"/>
        <v>0</v>
      </c>
      <c r="L130" s="15">
        <f t="shared" si="8"/>
        <v>0</v>
      </c>
    </row>
    <row r="131" spans="1:12" ht="26.4" x14ac:dyDescent="0.25">
      <c r="A131" s="43" t="s">
        <v>423</v>
      </c>
      <c r="B131" s="44" t="s">
        <v>132</v>
      </c>
      <c r="C131" s="43" t="s">
        <v>321</v>
      </c>
      <c r="D131" s="21" t="e">
        <f>#REF!</f>
        <v>#REF!</v>
      </c>
      <c r="E131" s="61">
        <v>72.52</v>
      </c>
      <c r="F131" s="45">
        <v>1</v>
      </c>
      <c r="G131" s="45">
        <v>0</v>
      </c>
      <c r="H131" s="13">
        <v>0</v>
      </c>
      <c r="I131" s="14">
        <f t="shared" si="5"/>
        <v>72.52</v>
      </c>
      <c r="J131" s="14">
        <f t="shared" si="6"/>
        <v>0</v>
      </c>
      <c r="K131" s="14">
        <f t="shared" si="7"/>
        <v>0</v>
      </c>
      <c r="L131" s="15">
        <f t="shared" si="8"/>
        <v>0</v>
      </c>
    </row>
    <row r="132" spans="1:12" ht="26.4" x14ac:dyDescent="0.25">
      <c r="A132" s="43" t="s">
        <v>424</v>
      </c>
      <c r="B132" s="44" t="s">
        <v>133</v>
      </c>
      <c r="C132" s="43" t="s">
        <v>321</v>
      </c>
      <c r="D132" s="21" t="e">
        <f>#REF!</f>
        <v>#REF!</v>
      </c>
      <c r="E132" s="61">
        <v>15.870714285714286</v>
      </c>
      <c r="F132" s="45">
        <v>14</v>
      </c>
      <c r="G132" s="45">
        <v>0</v>
      </c>
      <c r="H132" s="13">
        <v>9</v>
      </c>
      <c r="I132" s="14">
        <f t="shared" si="5"/>
        <v>222.19</v>
      </c>
      <c r="J132" s="14">
        <f t="shared" si="6"/>
        <v>0</v>
      </c>
      <c r="K132" s="14">
        <f t="shared" si="7"/>
        <v>142.84</v>
      </c>
      <c r="L132" s="15">
        <f t="shared" si="8"/>
        <v>0.64287321661640939</v>
      </c>
    </row>
    <row r="133" spans="1:12" ht="39.6" x14ac:dyDescent="0.25">
      <c r="A133" s="43" t="s">
        <v>425</v>
      </c>
      <c r="B133" s="44" t="s">
        <v>134</v>
      </c>
      <c r="C133" s="43" t="s">
        <v>325</v>
      </c>
      <c r="D133" s="21" t="e">
        <f>#REF!</f>
        <v>#REF!</v>
      </c>
      <c r="E133" s="61">
        <v>61.564999999999998</v>
      </c>
      <c r="F133" s="45">
        <v>2</v>
      </c>
      <c r="G133" s="13"/>
      <c r="H133" s="13"/>
      <c r="I133" s="14">
        <f t="shared" si="5"/>
        <v>123.13</v>
      </c>
      <c r="J133" s="14">
        <f t="shared" si="6"/>
        <v>0</v>
      </c>
      <c r="K133" s="14">
        <f t="shared" si="7"/>
        <v>0</v>
      </c>
      <c r="L133" s="15">
        <f t="shared" si="8"/>
        <v>0</v>
      </c>
    </row>
    <row r="134" spans="1:12" x14ac:dyDescent="0.25">
      <c r="A134" s="43" t="s">
        <v>426</v>
      </c>
      <c r="B134" s="44" t="s">
        <v>135</v>
      </c>
      <c r="C134" s="43" t="s">
        <v>321</v>
      </c>
      <c r="D134" s="21" t="e">
        <f>#REF!</f>
        <v>#REF!</v>
      </c>
      <c r="E134" s="61">
        <v>1096.46</v>
      </c>
      <c r="F134" s="45">
        <v>1</v>
      </c>
      <c r="G134" s="13"/>
      <c r="H134" s="13"/>
      <c r="I134" s="14">
        <f t="shared" si="5"/>
        <v>1096.46</v>
      </c>
      <c r="J134" s="14">
        <f t="shared" si="6"/>
        <v>0</v>
      </c>
      <c r="K134" s="14">
        <f t="shared" si="7"/>
        <v>0</v>
      </c>
      <c r="L134" s="15">
        <f t="shared" si="8"/>
        <v>0</v>
      </c>
    </row>
    <row r="135" spans="1:12" x14ac:dyDescent="0.25">
      <c r="A135" s="43" t="s">
        <v>427</v>
      </c>
      <c r="B135" s="44" t="s">
        <v>136</v>
      </c>
      <c r="C135" s="43" t="s">
        <v>321</v>
      </c>
      <c r="D135" s="21" t="e">
        <f>#REF!</f>
        <v>#REF!</v>
      </c>
      <c r="E135" s="61">
        <v>167.56</v>
      </c>
      <c r="F135" s="45">
        <v>1</v>
      </c>
      <c r="G135" s="13"/>
      <c r="H135" s="13"/>
      <c r="I135" s="14">
        <f t="shared" si="5"/>
        <v>167.56</v>
      </c>
      <c r="J135" s="14">
        <f t="shared" si="6"/>
        <v>0</v>
      </c>
      <c r="K135" s="14">
        <f t="shared" si="7"/>
        <v>0</v>
      </c>
      <c r="L135" s="15">
        <f t="shared" si="8"/>
        <v>0</v>
      </c>
    </row>
    <row r="136" spans="1:12" x14ac:dyDescent="0.25">
      <c r="A136" s="43" t="s">
        <v>428</v>
      </c>
      <c r="B136" s="44" t="s">
        <v>137</v>
      </c>
      <c r="C136" s="43" t="s">
        <v>321</v>
      </c>
      <c r="D136" s="21" t="e">
        <f>#REF!</f>
        <v>#REF!</v>
      </c>
      <c r="E136" s="61">
        <v>1270.1741</v>
      </c>
      <c r="F136" s="45">
        <v>2</v>
      </c>
      <c r="G136" s="13"/>
      <c r="H136" s="13"/>
      <c r="I136" s="14">
        <f t="shared" si="5"/>
        <v>2540.3481999999999</v>
      </c>
      <c r="J136" s="14">
        <f t="shared" si="6"/>
        <v>0</v>
      </c>
      <c r="K136" s="14">
        <f t="shared" si="7"/>
        <v>0</v>
      </c>
      <c r="L136" s="15">
        <f t="shared" si="8"/>
        <v>0</v>
      </c>
    </row>
    <row r="137" spans="1:12" ht="26.4" x14ac:dyDescent="0.25">
      <c r="A137" s="43" t="s">
        <v>429</v>
      </c>
      <c r="B137" s="44" t="s">
        <v>138</v>
      </c>
      <c r="C137" s="43" t="s">
        <v>324</v>
      </c>
      <c r="D137" s="24"/>
      <c r="E137" s="61">
        <v>158.77666666666664</v>
      </c>
      <c r="F137" s="45">
        <v>12</v>
      </c>
      <c r="G137" s="24"/>
      <c r="H137" s="13"/>
      <c r="I137" s="14">
        <f t="shared" si="5"/>
        <v>1905.3199999999997</v>
      </c>
      <c r="J137" s="14">
        <f t="shared" si="6"/>
        <v>0</v>
      </c>
      <c r="K137" s="14">
        <f t="shared" si="7"/>
        <v>0</v>
      </c>
      <c r="L137" s="15">
        <f t="shared" si="8"/>
        <v>0</v>
      </c>
    </row>
    <row r="138" spans="1:12" ht="26.4" x14ac:dyDescent="0.25">
      <c r="A138" s="43" t="s">
        <v>430</v>
      </c>
      <c r="B138" s="44" t="s">
        <v>139</v>
      </c>
      <c r="C138" s="43" t="s">
        <v>324</v>
      </c>
      <c r="D138" s="21" t="e">
        <f>#REF!</f>
        <v>#REF!</v>
      </c>
      <c r="E138" s="61">
        <v>142.84555555555556</v>
      </c>
      <c r="F138" s="45">
        <v>18</v>
      </c>
      <c r="G138" s="13"/>
      <c r="H138" s="13"/>
      <c r="I138" s="14">
        <f t="shared" si="5"/>
        <v>2571.2200000000003</v>
      </c>
      <c r="J138" s="14">
        <f t="shared" si="6"/>
        <v>0</v>
      </c>
      <c r="K138" s="14">
        <f t="shared" si="7"/>
        <v>0</v>
      </c>
      <c r="L138" s="15">
        <f t="shared" si="8"/>
        <v>0</v>
      </c>
    </row>
    <row r="139" spans="1:12" ht="26.4" x14ac:dyDescent="0.25">
      <c r="A139" s="43" t="s">
        <v>431</v>
      </c>
      <c r="B139" s="44" t="s">
        <v>128</v>
      </c>
      <c r="C139" s="43" t="s">
        <v>324</v>
      </c>
      <c r="D139" s="21" t="e">
        <f>#REF!</f>
        <v>#REF!</v>
      </c>
      <c r="E139" s="61">
        <v>50.773563218390805</v>
      </c>
      <c r="F139" s="45">
        <v>8.6999999999999993</v>
      </c>
      <c r="G139" s="45"/>
      <c r="H139" s="13"/>
      <c r="I139" s="14">
        <f t="shared" si="5"/>
        <v>441.72999999999996</v>
      </c>
      <c r="J139" s="14">
        <f t="shared" si="6"/>
        <v>0</v>
      </c>
      <c r="K139" s="14">
        <f t="shared" si="7"/>
        <v>0</v>
      </c>
      <c r="L139" s="15">
        <f t="shared" si="8"/>
        <v>0</v>
      </c>
    </row>
    <row r="140" spans="1:12" ht="26.4" x14ac:dyDescent="0.25">
      <c r="A140" s="43" t="s">
        <v>432</v>
      </c>
      <c r="B140" s="44" t="s">
        <v>127</v>
      </c>
      <c r="C140" s="43" t="s">
        <v>324</v>
      </c>
      <c r="D140" s="21" t="e">
        <f>#REF!</f>
        <v>#REF!</v>
      </c>
      <c r="E140" s="61">
        <v>45.067142857142862</v>
      </c>
      <c r="F140" s="45">
        <v>7</v>
      </c>
      <c r="G140" s="45"/>
      <c r="H140" s="13"/>
      <c r="I140" s="14">
        <f t="shared" si="5"/>
        <v>315.47000000000003</v>
      </c>
      <c r="J140" s="14">
        <f t="shared" si="6"/>
        <v>0</v>
      </c>
      <c r="K140" s="14">
        <f t="shared" si="7"/>
        <v>0</v>
      </c>
      <c r="L140" s="15">
        <f t="shared" si="8"/>
        <v>0</v>
      </c>
    </row>
    <row r="141" spans="1:12" ht="26.4" x14ac:dyDescent="0.25">
      <c r="A141" s="43" t="s">
        <v>433</v>
      </c>
      <c r="B141" s="44" t="s">
        <v>129</v>
      </c>
      <c r="C141" s="43" t="s">
        <v>324</v>
      </c>
      <c r="D141" s="21" t="e">
        <f>#REF!</f>
        <v>#REF!</v>
      </c>
      <c r="E141" s="61">
        <v>73.45</v>
      </c>
      <c r="F141" s="45">
        <v>4.3</v>
      </c>
      <c r="G141" s="45"/>
      <c r="H141" s="13"/>
      <c r="I141" s="14">
        <f t="shared" si="5"/>
        <v>315.83499999999998</v>
      </c>
      <c r="J141" s="14">
        <f t="shared" si="6"/>
        <v>0</v>
      </c>
      <c r="K141" s="14">
        <f t="shared" si="7"/>
        <v>0</v>
      </c>
      <c r="L141" s="15">
        <f t="shared" si="8"/>
        <v>0</v>
      </c>
    </row>
    <row r="142" spans="1:12" ht="26.4" x14ac:dyDescent="0.25">
      <c r="A142" s="43" t="s">
        <v>434</v>
      </c>
      <c r="B142" s="44" t="s">
        <v>118</v>
      </c>
      <c r="C142" s="43" t="s">
        <v>321</v>
      </c>
      <c r="D142" s="21" t="e">
        <f>#REF!</f>
        <v>#REF!</v>
      </c>
      <c r="E142" s="61">
        <v>153.46</v>
      </c>
      <c r="F142" s="45">
        <v>1</v>
      </c>
      <c r="G142" s="45"/>
      <c r="H142" s="13"/>
      <c r="I142" s="14">
        <f t="shared" si="5"/>
        <v>153.46</v>
      </c>
      <c r="J142" s="14">
        <f t="shared" si="6"/>
        <v>0</v>
      </c>
      <c r="K142" s="14">
        <f t="shared" si="7"/>
        <v>0</v>
      </c>
      <c r="L142" s="15">
        <f t="shared" si="8"/>
        <v>0</v>
      </c>
    </row>
    <row r="143" spans="1:12" ht="26.4" x14ac:dyDescent="0.25">
      <c r="A143" s="43" t="s">
        <v>435</v>
      </c>
      <c r="B143" s="44" t="s">
        <v>120</v>
      </c>
      <c r="C143" s="43" t="s">
        <v>321</v>
      </c>
      <c r="D143" s="21" t="e">
        <f>#REF!</f>
        <v>#REF!</v>
      </c>
      <c r="E143" s="61">
        <v>391.6</v>
      </c>
      <c r="F143" s="45">
        <v>1</v>
      </c>
      <c r="G143" s="45"/>
      <c r="H143" s="13"/>
      <c r="I143" s="14">
        <f t="shared" si="5"/>
        <v>391.6</v>
      </c>
      <c r="J143" s="14">
        <f t="shared" si="6"/>
        <v>0</v>
      </c>
      <c r="K143" s="14">
        <f t="shared" si="7"/>
        <v>0</v>
      </c>
      <c r="L143" s="15">
        <f t="shared" si="8"/>
        <v>0</v>
      </c>
    </row>
    <row r="144" spans="1:12" ht="26.4" x14ac:dyDescent="0.25">
      <c r="A144" s="43" t="s">
        <v>436</v>
      </c>
      <c r="B144" s="44" t="s">
        <v>140</v>
      </c>
      <c r="C144" s="43" t="s">
        <v>324</v>
      </c>
      <c r="D144" s="24"/>
      <c r="E144" s="61">
        <v>35.121111111111105</v>
      </c>
      <c r="F144" s="45">
        <v>9</v>
      </c>
      <c r="G144" s="45"/>
      <c r="H144" s="13"/>
      <c r="I144" s="14">
        <f t="shared" si="5"/>
        <v>316.08999999999992</v>
      </c>
      <c r="J144" s="14">
        <f t="shared" si="6"/>
        <v>0</v>
      </c>
      <c r="K144" s="14">
        <f t="shared" si="7"/>
        <v>0</v>
      </c>
      <c r="L144" s="15">
        <f t="shared" si="8"/>
        <v>0</v>
      </c>
    </row>
    <row r="145" spans="1:12" x14ac:dyDescent="0.25">
      <c r="A145" s="39">
        <v>11</v>
      </c>
      <c r="B145" s="40" t="s">
        <v>141</v>
      </c>
      <c r="C145" s="39"/>
      <c r="D145" s="21" t="e">
        <f>#REF!</f>
        <v>#REF!</v>
      </c>
      <c r="E145" s="62"/>
      <c r="F145" s="41"/>
      <c r="G145" s="42"/>
      <c r="H145" s="42"/>
      <c r="I145" s="42"/>
      <c r="J145" s="42"/>
      <c r="K145" s="42"/>
      <c r="L145" s="42"/>
    </row>
    <row r="146" spans="1:12" ht="26.4" x14ac:dyDescent="0.25">
      <c r="A146" s="43" t="s">
        <v>437</v>
      </c>
      <c r="B146" s="44" t="s">
        <v>142</v>
      </c>
      <c r="C146" s="43" t="s">
        <v>324</v>
      </c>
      <c r="D146" s="21" t="e">
        <f>#REF!</f>
        <v>#REF!</v>
      </c>
      <c r="E146" s="61">
        <v>35.048066666666664</v>
      </c>
      <c r="F146" s="45">
        <v>150</v>
      </c>
      <c r="G146" s="13">
        <v>70</v>
      </c>
      <c r="H146" s="13">
        <f t="shared" si="9"/>
        <v>70</v>
      </c>
      <c r="I146" s="14">
        <f t="shared" si="5"/>
        <v>5257.2099999999991</v>
      </c>
      <c r="J146" s="14">
        <f t="shared" si="6"/>
        <v>2453.36</v>
      </c>
      <c r="K146" s="14">
        <f t="shared" si="7"/>
        <v>2453.36</v>
      </c>
      <c r="L146" s="15">
        <f t="shared" si="8"/>
        <v>0.46666577899684442</v>
      </c>
    </row>
    <row r="147" spans="1:12" ht="26.4" x14ac:dyDescent="0.25">
      <c r="A147" s="43" t="s">
        <v>438</v>
      </c>
      <c r="B147" s="44" t="s">
        <v>143</v>
      </c>
      <c r="C147" s="43" t="s">
        <v>324</v>
      </c>
      <c r="D147" s="21" t="e">
        <f>#REF!</f>
        <v>#REF!</v>
      </c>
      <c r="E147" s="61">
        <v>78.007096774193542</v>
      </c>
      <c r="F147" s="45">
        <v>186</v>
      </c>
      <c r="G147" s="13"/>
      <c r="H147" s="13">
        <f t="shared" si="9"/>
        <v>0</v>
      </c>
      <c r="I147" s="14">
        <f t="shared" si="5"/>
        <v>14509.32</v>
      </c>
      <c r="J147" s="14">
        <f t="shared" si="6"/>
        <v>0</v>
      </c>
      <c r="K147" s="14">
        <f t="shared" si="7"/>
        <v>0</v>
      </c>
      <c r="L147" s="15">
        <f t="shared" si="8"/>
        <v>0</v>
      </c>
    </row>
    <row r="148" spans="1:12" ht="26.4" x14ac:dyDescent="0.25">
      <c r="A148" s="43" t="s">
        <v>439</v>
      </c>
      <c r="B148" s="44" t="s">
        <v>144</v>
      </c>
      <c r="C148" s="43" t="s">
        <v>324</v>
      </c>
      <c r="D148" s="21" t="e">
        <f>#REF!</f>
        <v>#REF!</v>
      </c>
      <c r="E148" s="61">
        <v>135.1405</v>
      </c>
      <c r="F148" s="45">
        <v>60</v>
      </c>
      <c r="G148" s="13"/>
      <c r="H148" s="13">
        <f t="shared" ref="H148:H211" si="10">G148</f>
        <v>0</v>
      </c>
      <c r="I148" s="14">
        <f t="shared" ref="I148:I211" si="11">E148*F148</f>
        <v>8108.43</v>
      </c>
      <c r="J148" s="14">
        <f t="shared" ref="J148:J211" si="12">ROUND(G148*E148,2)</f>
        <v>0</v>
      </c>
      <c r="K148" s="14">
        <f t="shared" ref="K148:K211" si="13">ROUND(H148*E148,2)</f>
        <v>0</v>
      </c>
      <c r="L148" s="15">
        <f t="shared" ref="L148:L211" si="14">K148/I148</f>
        <v>0</v>
      </c>
    </row>
    <row r="149" spans="1:12" x14ac:dyDescent="0.25">
      <c r="A149" s="43" t="s">
        <v>440</v>
      </c>
      <c r="B149" s="44" t="s">
        <v>145</v>
      </c>
      <c r="C149" s="43" t="s">
        <v>324</v>
      </c>
      <c r="D149" s="21" t="e">
        <f>#REF!</f>
        <v>#REF!</v>
      </c>
      <c r="E149" s="61">
        <v>81.859629629629637</v>
      </c>
      <c r="F149" s="45">
        <v>54</v>
      </c>
      <c r="G149" s="13"/>
      <c r="H149" s="13">
        <f t="shared" si="10"/>
        <v>0</v>
      </c>
      <c r="I149" s="14">
        <f t="shared" si="11"/>
        <v>4420.42</v>
      </c>
      <c r="J149" s="14">
        <f t="shared" si="12"/>
        <v>0</v>
      </c>
      <c r="K149" s="14">
        <f t="shared" si="13"/>
        <v>0</v>
      </c>
      <c r="L149" s="15">
        <f t="shared" si="14"/>
        <v>0</v>
      </c>
    </row>
    <row r="150" spans="1:12" ht="26.4" x14ac:dyDescent="0.25">
      <c r="A150" s="43" t="s">
        <v>441</v>
      </c>
      <c r="B150" s="44" t="s">
        <v>146</v>
      </c>
      <c r="C150" s="43" t="s">
        <v>321</v>
      </c>
      <c r="D150" s="21" t="e">
        <f>#REF!</f>
        <v>#REF!</v>
      </c>
      <c r="E150" s="61">
        <v>28.506428571428568</v>
      </c>
      <c r="F150" s="45">
        <v>14</v>
      </c>
      <c r="G150" s="13"/>
      <c r="H150" s="13">
        <f t="shared" si="10"/>
        <v>0</v>
      </c>
      <c r="I150" s="14">
        <f t="shared" si="11"/>
        <v>399.09</v>
      </c>
      <c r="J150" s="14">
        <f t="shared" si="12"/>
        <v>0</v>
      </c>
      <c r="K150" s="14">
        <f t="shared" si="13"/>
        <v>0</v>
      </c>
      <c r="L150" s="15">
        <f t="shared" si="14"/>
        <v>0</v>
      </c>
    </row>
    <row r="151" spans="1:12" ht="52.8" x14ac:dyDescent="0.25">
      <c r="A151" s="43" t="s">
        <v>442</v>
      </c>
      <c r="B151" s="44" t="s">
        <v>147</v>
      </c>
      <c r="C151" s="43" t="s">
        <v>321</v>
      </c>
      <c r="D151" s="21" t="e">
        <f>#REF!</f>
        <v>#REF!</v>
      </c>
      <c r="E151" s="61">
        <v>190.31</v>
      </c>
      <c r="F151" s="45">
        <v>4</v>
      </c>
      <c r="G151" s="13">
        <v>4</v>
      </c>
      <c r="H151" s="13">
        <f t="shared" si="10"/>
        <v>4</v>
      </c>
      <c r="I151" s="14">
        <f t="shared" si="11"/>
        <v>761.24</v>
      </c>
      <c r="J151" s="14">
        <f t="shared" si="12"/>
        <v>761.24</v>
      </c>
      <c r="K151" s="14">
        <f t="shared" si="13"/>
        <v>761.24</v>
      </c>
      <c r="L151" s="15">
        <f t="shared" si="14"/>
        <v>1</v>
      </c>
    </row>
    <row r="152" spans="1:12" x14ac:dyDescent="0.25">
      <c r="A152" s="43" t="s">
        <v>443</v>
      </c>
      <c r="B152" s="44" t="s">
        <v>148</v>
      </c>
      <c r="C152" s="43" t="s">
        <v>321</v>
      </c>
      <c r="D152" s="21" t="e">
        <f>#REF!</f>
        <v>#REF!</v>
      </c>
      <c r="E152" s="61">
        <v>31.412500000000001</v>
      </c>
      <c r="F152" s="45">
        <v>4</v>
      </c>
      <c r="G152" s="13">
        <v>4</v>
      </c>
      <c r="H152" s="13">
        <f t="shared" si="10"/>
        <v>4</v>
      </c>
      <c r="I152" s="14">
        <f t="shared" si="11"/>
        <v>125.65</v>
      </c>
      <c r="J152" s="14">
        <f t="shared" si="12"/>
        <v>125.65</v>
      </c>
      <c r="K152" s="14">
        <f t="shared" si="13"/>
        <v>125.65</v>
      </c>
      <c r="L152" s="15">
        <f t="shared" si="14"/>
        <v>1</v>
      </c>
    </row>
    <row r="153" spans="1:12" x14ac:dyDescent="0.25">
      <c r="A153" s="43" t="s">
        <v>444</v>
      </c>
      <c r="B153" s="44" t="s">
        <v>149</v>
      </c>
      <c r="C153" s="43" t="s">
        <v>321</v>
      </c>
      <c r="D153" s="21" t="e">
        <f>#REF!</f>
        <v>#REF!</v>
      </c>
      <c r="E153" s="61">
        <v>1893.49</v>
      </c>
      <c r="F153" s="45">
        <v>1</v>
      </c>
      <c r="G153" s="13"/>
      <c r="H153" s="13">
        <f t="shared" si="10"/>
        <v>0</v>
      </c>
      <c r="I153" s="14">
        <f t="shared" si="11"/>
        <v>1893.49</v>
      </c>
      <c r="J153" s="14">
        <f t="shared" si="12"/>
        <v>0</v>
      </c>
      <c r="K153" s="14">
        <f t="shared" si="13"/>
        <v>0</v>
      </c>
      <c r="L153" s="15">
        <f t="shared" si="14"/>
        <v>0</v>
      </c>
    </row>
    <row r="154" spans="1:12" ht="26.4" x14ac:dyDescent="0.25">
      <c r="A154" s="43" t="s">
        <v>445</v>
      </c>
      <c r="B154" s="44" t="s">
        <v>150</v>
      </c>
      <c r="C154" s="43" t="s">
        <v>324</v>
      </c>
      <c r="D154" s="21" t="e">
        <f>#REF!</f>
        <v>#REF!</v>
      </c>
      <c r="E154" s="61">
        <v>232.31</v>
      </c>
      <c r="F154" s="45">
        <v>1</v>
      </c>
      <c r="G154" s="13"/>
      <c r="H154" s="13">
        <f t="shared" si="10"/>
        <v>0</v>
      </c>
      <c r="I154" s="14">
        <f t="shared" si="11"/>
        <v>232.31</v>
      </c>
      <c r="J154" s="14">
        <f t="shared" si="12"/>
        <v>0</v>
      </c>
      <c r="K154" s="14">
        <f t="shared" si="13"/>
        <v>0</v>
      </c>
      <c r="L154" s="15">
        <f t="shared" si="14"/>
        <v>0</v>
      </c>
    </row>
    <row r="155" spans="1:12" ht="26.4" x14ac:dyDescent="0.25">
      <c r="A155" s="43" t="s">
        <v>446</v>
      </c>
      <c r="B155" s="44" t="s">
        <v>151</v>
      </c>
      <c r="C155" s="43" t="s">
        <v>324</v>
      </c>
      <c r="D155" s="21" t="e">
        <f>#REF!</f>
        <v>#REF!</v>
      </c>
      <c r="E155" s="61">
        <v>251.72200000000001</v>
      </c>
      <c r="F155" s="45">
        <v>5</v>
      </c>
      <c r="G155" s="13"/>
      <c r="H155" s="13">
        <f t="shared" si="10"/>
        <v>0</v>
      </c>
      <c r="I155" s="14">
        <f t="shared" si="11"/>
        <v>1258.6100000000001</v>
      </c>
      <c r="J155" s="14">
        <f t="shared" si="12"/>
        <v>0</v>
      </c>
      <c r="K155" s="14">
        <f t="shared" si="13"/>
        <v>0</v>
      </c>
      <c r="L155" s="15">
        <f t="shared" si="14"/>
        <v>0</v>
      </c>
    </row>
    <row r="156" spans="1:12" x14ac:dyDescent="0.25">
      <c r="A156" s="43" t="s">
        <v>447</v>
      </c>
      <c r="B156" s="44" t="s">
        <v>152</v>
      </c>
      <c r="C156" s="43" t="s">
        <v>321</v>
      </c>
      <c r="D156" s="21" t="e">
        <f>#REF!</f>
        <v>#REF!</v>
      </c>
      <c r="E156" s="61">
        <v>103.86</v>
      </c>
      <c r="F156" s="45">
        <v>1</v>
      </c>
      <c r="G156" s="13"/>
      <c r="H156" s="13">
        <f t="shared" si="10"/>
        <v>0</v>
      </c>
      <c r="I156" s="14">
        <f t="shared" si="11"/>
        <v>103.86</v>
      </c>
      <c r="J156" s="14">
        <f t="shared" si="12"/>
        <v>0</v>
      </c>
      <c r="K156" s="14">
        <f t="shared" si="13"/>
        <v>0</v>
      </c>
      <c r="L156" s="15">
        <f t="shared" si="14"/>
        <v>0</v>
      </c>
    </row>
    <row r="157" spans="1:12" ht="39.6" x14ac:dyDescent="0.25">
      <c r="A157" s="43" t="s">
        <v>448</v>
      </c>
      <c r="B157" s="44" t="s">
        <v>153</v>
      </c>
      <c r="C157" s="43" t="s">
        <v>321</v>
      </c>
      <c r="D157" s="21" t="e">
        <f>#REF!</f>
        <v>#REF!</v>
      </c>
      <c r="E157" s="61">
        <v>1601.0666666666666</v>
      </c>
      <c r="F157" s="45">
        <v>6</v>
      </c>
      <c r="G157" s="13"/>
      <c r="H157" s="13">
        <f t="shared" si="10"/>
        <v>0</v>
      </c>
      <c r="I157" s="14">
        <f t="shared" si="11"/>
        <v>9606.4</v>
      </c>
      <c r="J157" s="14">
        <f t="shared" si="12"/>
        <v>0</v>
      </c>
      <c r="K157" s="14">
        <f t="shared" si="13"/>
        <v>0</v>
      </c>
      <c r="L157" s="15">
        <f t="shared" si="14"/>
        <v>0</v>
      </c>
    </row>
    <row r="158" spans="1:12" x14ac:dyDescent="0.25">
      <c r="A158" s="43" t="s">
        <v>449</v>
      </c>
      <c r="B158" s="44" t="s">
        <v>148</v>
      </c>
      <c r="C158" s="43" t="s">
        <v>321</v>
      </c>
      <c r="D158" s="21" t="e">
        <f>#REF!</f>
        <v>#REF!</v>
      </c>
      <c r="E158" s="61">
        <v>31.41333333333333</v>
      </c>
      <c r="F158" s="45">
        <v>6</v>
      </c>
      <c r="G158" s="13"/>
      <c r="H158" s="13">
        <f t="shared" si="10"/>
        <v>0</v>
      </c>
      <c r="I158" s="14">
        <f t="shared" si="11"/>
        <v>188.48</v>
      </c>
      <c r="J158" s="14">
        <f t="shared" si="12"/>
        <v>0</v>
      </c>
      <c r="K158" s="14">
        <f t="shared" si="13"/>
        <v>0</v>
      </c>
      <c r="L158" s="15">
        <f t="shared" si="14"/>
        <v>0</v>
      </c>
    </row>
    <row r="159" spans="1:12" ht="52.8" x14ac:dyDescent="0.25">
      <c r="A159" s="43" t="s">
        <v>450</v>
      </c>
      <c r="B159" s="44" t="s">
        <v>154</v>
      </c>
      <c r="C159" s="43" t="s">
        <v>324</v>
      </c>
      <c r="D159" s="21" t="e">
        <f>#REF!</f>
        <v>#REF!</v>
      </c>
      <c r="E159" s="61">
        <v>188.20319634703196</v>
      </c>
      <c r="F159" s="45">
        <v>127.02</v>
      </c>
      <c r="G159" s="13"/>
      <c r="H159" s="13">
        <f t="shared" si="10"/>
        <v>0</v>
      </c>
      <c r="I159" s="14">
        <f t="shared" si="11"/>
        <v>23905.57</v>
      </c>
      <c r="J159" s="14">
        <f t="shared" si="12"/>
        <v>0</v>
      </c>
      <c r="K159" s="14">
        <f t="shared" si="13"/>
        <v>0</v>
      </c>
      <c r="L159" s="15">
        <f t="shared" si="14"/>
        <v>0</v>
      </c>
    </row>
    <row r="160" spans="1:12" x14ac:dyDescent="0.25">
      <c r="A160" s="39">
        <v>12</v>
      </c>
      <c r="B160" s="40" t="s">
        <v>155</v>
      </c>
      <c r="C160" s="39"/>
      <c r="D160" s="21" t="e">
        <f>#REF!</f>
        <v>#REF!</v>
      </c>
      <c r="E160" s="62"/>
      <c r="F160" s="41"/>
      <c r="G160" s="42"/>
      <c r="H160" s="42"/>
      <c r="I160" s="42"/>
      <c r="J160" s="42"/>
      <c r="K160" s="42"/>
      <c r="L160" s="42"/>
    </row>
    <row r="161" spans="1:12" ht="26.4" x14ac:dyDescent="0.25">
      <c r="A161" s="43" t="s">
        <v>451</v>
      </c>
      <c r="B161" s="44" t="s">
        <v>156</v>
      </c>
      <c r="C161" s="43" t="s">
        <v>321</v>
      </c>
      <c r="D161" s="21" t="e">
        <f>#REF!</f>
        <v>#REF!</v>
      </c>
      <c r="E161" s="61">
        <v>35.436666666666667</v>
      </c>
      <c r="F161" s="45">
        <v>3</v>
      </c>
      <c r="G161" s="13"/>
      <c r="H161" s="13">
        <f t="shared" si="10"/>
        <v>0</v>
      </c>
      <c r="I161" s="14">
        <f t="shared" si="11"/>
        <v>106.31</v>
      </c>
      <c r="J161" s="14">
        <f t="shared" si="12"/>
        <v>0</v>
      </c>
      <c r="K161" s="14">
        <f t="shared" si="13"/>
        <v>0</v>
      </c>
      <c r="L161" s="15">
        <f t="shared" si="14"/>
        <v>0</v>
      </c>
    </row>
    <row r="162" spans="1:12" ht="26.4" x14ac:dyDescent="0.25">
      <c r="A162" s="43" t="s">
        <v>452</v>
      </c>
      <c r="B162" s="44" t="s">
        <v>157</v>
      </c>
      <c r="C162" s="43" t="s">
        <v>321</v>
      </c>
      <c r="D162" s="21" t="e">
        <f>#REF!</f>
        <v>#REF!</v>
      </c>
      <c r="E162" s="61">
        <v>89.419444444444451</v>
      </c>
      <c r="F162" s="45">
        <v>18</v>
      </c>
      <c r="G162" s="13"/>
      <c r="H162" s="13">
        <f t="shared" si="10"/>
        <v>0</v>
      </c>
      <c r="I162" s="14">
        <f t="shared" si="11"/>
        <v>1609.5500000000002</v>
      </c>
      <c r="J162" s="14">
        <f t="shared" si="12"/>
        <v>0</v>
      </c>
      <c r="K162" s="14">
        <f t="shared" si="13"/>
        <v>0</v>
      </c>
      <c r="L162" s="15">
        <f t="shared" si="14"/>
        <v>0</v>
      </c>
    </row>
    <row r="163" spans="1:12" ht="26.4" x14ac:dyDescent="0.25">
      <c r="A163" s="43" t="s">
        <v>453</v>
      </c>
      <c r="B163" s="44" t="s">
        <v>158</v>
      </c>
      <c r="C163" s="43" t="s">
        <v>321</v>
      </c>
      <c r="D163" s="21" t="e">
        <f>#REF!</f>
        <v>#REF!</v>
      </c>
      <c r="E163" s="61">
        <v>28.821111111111112</v>
      </c>
      <c r="F163" s="45">
        <v>9</v>
      </c>
      <c r="G163" s="13"/>
      <c r="H163" s="13">
        <f t="shared" si="10"/>
        <v>0</v>
      </c>
      <c r="I163" s="14">
        <f t="shared" si="11"/>
        <v>259.39</v>
      </c>
      <c r="J163" s="14">
        <f t="shared" si="12"/>
        <v>0</v>
      </c>
      <c r="K163" s="14">
        <f t="shared" si="13"/>
        <v>0</v>
      </c>
      <c r="L163" s="15">
        <f t="shared" si="14"/>
        <v>0</v>
      </c>
    </row>
    <row r="164" spans="1:12" ht="26.4" x14ac:dyDescent="0.25">
      <c r="A164" s="43" t="s">
        <v>454</v>
      </c>
      <c r="B164" s="44" t="s">
        <v>159</v>
      </c>
      <c r="C164" s="43" t="s">
        <v>321</v>
      </c>
      <c r="D164" s="21" t="e">
        <f>#REF!</f>
        <v>#REF!</v>
      </c>
      <c r="E164" s="61">
        <v>47.355999999999995</v>
      </c>
      <c r="F164" s="45">
        <v>5</v>
      </c>
      <c r="G164" s="13"/>
      <c r="H164" s="13">
        <f t="shared" si="10"/>
        <v>0</v>
      </c>
      <c r="I164" s="14">
        <f t="shared" si="11"/>
        <v>236.77999999999997</v>
      </c>
      <c r="J164" s="14">
        <f t="shared" si="12"/>
        <v>0</v>
      </c>
      <c r="K164" s="14">
        <f t="shared" si="13"/>
        <v>0</v>
      </c>
      <c r="L164" s="15">
        <f t="shared" si="14"/>
        <v>0</v>
      </c>
    </row>
    <row r="165" spans="1:12" ht="26.4" x14ac:dyDescent="0.25">
      <c r="A165" s="43" t="s">
        <v>455</v>
      </c>
      <c r="B165" s="44" t="s">
        <v>159</v>
      </c>
      <c r="C165" s="43" t="s">
        <v>321</v>
      </c>
      <c r="D165" s="21" t="e">
        <f>#REF!</f>
        <v>#REF!</v>
      </c>
      <c r="E165" s="61">
        <v>47.357142857142861</v>
      </c>
      <c r="F165" s="45">
        <v>7</v>
      </c>
      <c r="G165" s="13"/>
      <c r="H165" s="13">
        <f t="shared" si="10"/>
        <v>0</v>
      </c>
      <c r="I165" s="14">
        <f t="shared" si="11"/>
        <v>331.5</v>
      </c>
      <c r="J165" s="14">
        <f t="shared" si="12"/>
        <v>0</v>
      </c>
      <c r="K165" s="14">
        <f t="shared" si="13"/>
        <v>0</v>
      </c>
      <c r="L165" s="15">
        <f t="shared" si="14"/>
        <v>0</v>
      </c>
    </row>
    <row r="166" spans="1:12" ht="26.4" x14ac:dyDescent="0.25">
      <c r="A166" s="43" t="s">
        <v>456</v>
      </c>
      <c r="B166" s="44" t="s">
        <v>160</v>
      </c>
      <c r="C166" s="43" t="s">
        <v>324</v>
      </c>
      <c r="D166" s="21" t="e">
        <f>#REF!</f>
        <v>#REF!</v>
      </c>
      <c r="E166" s="61">
        <v>73.585219298245619</v>
      </c>
      <c r="F166" s="45">
        <v>228</v>
      </c>
      <c r="G166" s="13">
        <v>142.9</v>
      </c>
      <c r="H166" s="13">
        <f t="shared" si="10"/>
        <v>142.9</v>
      </c>
      <c r="I166" s="14">
        <f t="shared" si="11"/>
        <v>16777.43</v>
      </c>
      <c r="J166" s="14">
        <f t="shared" si="12"/>
        <v>10515.33</v>
      </c>
      <c r="K166" s="14">
        <f t="shared" si="13"/>
        <v>10515.33</v>
      </c>
      <c r="L166" s="15">
        <f t="shared" si="14"/>
        <v>0.62675451484524147</v>
      </c>
    </row>
    <row r="167" spans="1:12" ht="26.4" x14ac:dyDescent="0.25">
      <c r="A167" s="43" t="s">
        <v>457</v>
      </c>
      <c r="B167" s="44" t="s">
        <v>161</v>
      </c>
      <c r="C167" s="43" t="s">
        <v>324</v>
      </c>
      <c r="D167" s="21" t="e">
        <f>#REF!</f>
        <v>#REF!</v>
      </c>
      <c r="E167" s="61">
        <v>37.034898989898991</v>
      </c>
      <c r="F167" s="45">
        <v>198</v>
      </c>
      <c r="G167" s="13"/>
      <c r="H167" s="13">
        <f t="shared" si="10"/>
        <v>0</v>
      </c>
      <c r="I167" s="14">
        <f t="shared" si="11"/>
        <v>7332.91</v>
      </c>
      <c r="J167" s="14">
        <f t="shared" si="12"/>
        <v>0</v>
      </c>
      <c r="K167" s="14">
        <f t="shared" si="13"/>
        <v>0</v>
      </c>
      <c r="L167" s="15">
        <f t="shared" si="14"/>
        <v>0</v>
      </c>
    </row>
    <row r="168" spans="1:12" ht="26.4" x14ac:dyDescent="0.25">
      <c r="A168" s="43" t="s">
        <v>458</v>
      </c>
      <c r="B168" s="44" t="s">
        <v>162</v>
      </c>
      <c r="C168" s="43" t="s">
        <v>324</v>
      </c>
      <c r="D168" s="21" t="e">
        <f>#REF!</f>
        <v>#REF!</v>
      </c>
      <c r="E168" s="61">
        <v>49.391999999999996</v>
      </c>
      <c r="F168" s="45">
        <v>120</v>
      </c>
      <c r="G168" s="13"/>
      <c r="H168" s="13">
        <f t="shared" si="10"/>
        <v>0</v>
      </c>
      <c r="I168" s="14">
        <f t="shared" si="11"/>
        <v>5927.0399999999991</v>
      </c>
      <c r="J168" s="14">
        <f t="shared" si="12"/>
        <v>0</v>
      </c>
      <c r="K168" s="14">
        <f t="shared" si="13"/>
        <v>0</v>
      </c>
      <c r="L168" s="15">
        <f t="shared" si="14"/>
        <v>0</v>
      </c>
    </row>
    <row r="169" spans="1:12" ht="26.4" x14ac:dyDescent="0.25">
      <c r="A169" s="43" t="s">
        <v>459</v>
      </c>
      <c r="B169" s="44" t="s">
        <v>163</v>
      </c>
      <c r="C169" s="43" t="s">
        <v>324</v>
      </c>
      <c r="D169" s="21" t="e">
        <f>#REF!</f>
        <v>#REF!</v>
      </c>
      <c r="E169" s="61">
        <v>70.277878787878791</v>
      </c>
      <c r="F169" s="45">
        <v>66</v>
      </c>
      <c r="G169" s="13"/>
      <c r="H169" s="13">
        <f t="shared" si="10"/>
        <v>0</v>
      </c>
      <c r="I169" s="14">
        <f t="shared" si="11"/>
        <v>4638.34</v>
      </c>
      <c r="J169" s="14">
        <f t="shared" si="12"/>
        <v>0</v>
      </c>
      <c r="K169" s="14">
        <f t="shared" si="13"/>
        <v>0</v>
      </c>
      <c r="L169" s="15">
        <f t="shared" si="14"/>
        <v>0</v>
      </c>
    </row>
    <row r="170" spans="1:12" ht="26.4" x14ac:dyDescent="0.25">
      <c r="A170" s="43" t="s">
        <v>460</v>
      </c>
      <c r="B170" s="44" t="s">
        <v>144</v>
      </c>
      <c r="C170" s="43" t="s">
        <v>324</v>
      </c>
      <c r="D170" s="21" t="e">
        <f>#REF!</f>
        <v>#REF!</v>
      </c>
      <c r="E170" s="61">
        <v>146.891875</v>
      </c>
      <c r="F170" s="45">
        <v>48</v>
      </c>
      <c r="G170" s="13"/>
      <c r="H170" s="13">
        <f t="shared" si="10"/>
        <v>0</v>
      </c>
      <c r="I170" s="14">
        <f t="shared" si="11"/>
        <v>7050.8099999999995</v>
      </c>
      <c r="J170" s="14">
        <f t="shared" si="12"/>
        <v>0</v>
      </c>
      <c r="K170" s="14">
        <f t="shared" si="13"/>
        <v>0</v>
      </c>
      <c r="L170" s="15">
        <f t="shared" si="14"/>
        <v>0</v>
      </c>
    </row>
    <row r="171" spans="1:12" ht="26.4" x14ac:dyDescent="0.25">
      <c r="A171" s="43" t="s">
        <v>461</v>
      </c>
      <c r="B171" s="44" t="s">
        <v>157</v>
      </c>
      <c r="C171" s="43" t="s">
        <v>321</v>
      </c>
      <c r="D171" s="21" t="e">
        <f>#REF!</f>
        <v>#REF!</v>
      </c>
      <c r="E171" s="61">
        <v>89.42</v>
      </c>
      <c r="F171" s="45">
        <v>2</v>
      </c>
      <c r="G171" s="13"/>
      <c r="H171" s="13">
        <f t="shared" si="10"/>
        <v>0</v>
      </c>
      <c r="I171" s="14">
        <f t="shared" si="11"/>
        <v>178.84</v>
      </c>
      <c r="J171" s="14">
        <f t="shared" si="12"/>
        <v>0</v>
      </c>
      <c r="K171" s="14">
        <f t="shared" si="13"/>
        <v>0</v>
      </c>
      <c r="L171" s="15">
        <f t="shared" si="14"/>
        <v>0</v>
      </c>
    </row>
    <row r="172" spans="1:12" x14ac:dyDescent="0.25">
      <c r="A172" s="43" t="s">
        <v>462</v>
      </c>
      <c r="B172" s="44" t="s">
        <v>164</v>
      </c>
      <c r="C172" s="43" t="s">
        <v>321</v>
      </c>
      <c r="D172" s="21" t="e">
        <f>#REF!</f>
        <v>#REF!</v>
      </c>
      <c r="E172" s="61">
        <v>525.86700000000008</v>
      </c>
      <c r="F172" s="45">
        <v>10</v>
      </c>
      <c r="G172" s="13"/>
      <c r="H172" s="13">
        <f t="shared" si="10"/>
        <v>0</v>
      </c>
      <c r="I172" s="14">
        <f t="shared" si="11"/>
        <v>5258.670000000001</v>
      </c>
      <c r="J172" s="14">
        <f t="shared" si="12"/>
        <v>0</v>
      </c>
      <c r="K172" s="14">
        <f t="shared" si="13"/>
        <v>0</v>
      </c>
      <c r="L172" s="15">
        <f t="shared" si="14"/>
        <v>0</v>
      </c>
    </row>
    <row r="173" spans="1:12" ht="26.4" x14ac:dyDescent="0.25">
      <c r="A173" s="43" t="s">
        <v>463</v>
      </c>
      <c r="B173" s="44" t="s">
        <v>165</v>
      </c>
      <c r="C173" s="43" t="s">
        <v>321</v>
      </c>
      <c r="D173" s="21" t="e">
        <f>#REF!</f>
        <v>#REF!</v>
      </c>
      <c r="E173" s="61">
        <v>246.72</v>
      </c>
      <c r="F173" s="45">
        <v>1</v>
      </c>
      <c r="G173" s="13"/>
      <c r="H173" s="13">
        <f t="shared" si="10"/>
        <v>0</v>
      </c>
      <c r="I173" s="14">
        <f t="shared" si="11"/>
        <v>246.72</v>
      </c>
      <c r="J173" s="14">
        <f t="shared" si="12"/>
        <v>0</v>
      </c>
      <c r="K173" s="14">
        <f t="shared" si="13"/>
        <v>0</v>
      </c>
      <c r="L173" s="15">
        <f t="shared" si="14"/>
        <v>0</v>
      </c>
    </row>
    <row r="174" spans="1:12" ht="39.6" x14ac:dyDescent="0.25">
      <c r="A174" s="43" t="s">
        <v>464</v>
      </c>
      <c r="B174" s="44" t="s">
        <v>153</v>
      </c>
      <c r="C174" s="43" t="s">
        <v>321</v>
      </c>
      <c r="D174" s="21" t="e">
        <f>#REF!</f>
        <v>#REF!</v>
      </c>
      <c r="E174" s="61">
        <v>1740.29</v>
      </c>
      <c r="F174" s="45">
        <v>4</v>
      </c>
      <c r="G174" s="13"/>
      <c r="H174" s="13">
        <f t="shared" si="10"/>
        <v>0</v>
      </c>
      <c r="I174" s="14">
        <f t="shared" si="11"/>
        <v>6961.16</v>
      </c>
      <c r="J174" s="14">
        <f t="shared" si="12"/>
        <v>0</v>
      </c>
      <c r="K174" s="14">
        <f t="shared" si="13"/>
        <v>0</v>
      </c>
      <c r="L174" s="15">
        <f t="shared" si="14"/>
        <v>0</v>
      </c>
    </row>
    <row r="175" spans="1:12" ht="39.6" x14ac:dyDescent="0.25">
      <c r="A175" s="43" t="s">
        <v>465</v>
      </c>
      <c r="B175" s="44" t="s">
        <v>166</v>
      </c>
      <c r="C175" s="43" t="s">
        <v>321</v>
      </c>
      <c r="D175" s="21" t="e">
        <f>#REF!</f>
        <v>#REF!</v>
      </c>
      <c r="E175" s="61">
        <v>2292.3000000000002</v>
      </c>
      <c r="F175" s="45">
        <v>1</v>
      </c>
      <c r="G175" s="13"/>
      <c r="H175" s="13">
        <f t="shared" si="10"/>
        <v>0</v>
      </c>
      <c r="I175" s="14">
        <f t="shared" si="11"/>
        <v>2292.3000000000002</v>
      </c>
      <c r="J175" s="14">
        <f t="shared" si="12"/>
        <v>0</v>
      </c>
      <c r="K175" s="14">
        <f t="shared" si="13"/>
        <v>0</v>
      </c>
      <c r="L175" s="15">
        <f t="shared" si="14"/>
        <v>0</v>
      </c>
    </row>
    <row r="176" spans="1:12" ht="52.8" x14ac:dyDescent="0.25">
      <c r="A176" s="43" t="s">
        <v>466</v>
      </c>
      <c r="B176" s="44" t="s">
        <v>167</v>
      </c>
      <c r="C176" s="43" t="s">
        <v>321</v>
      </c>
      <c r="D176" s="21" t="e">
        <f>#REF!</f>
        <v>#REF!</v>
      </c>
      <c r="E176" s="61">
        <v>2189.0100000000002</v>
      </c>
      <c r="F176" s="45">
        <v>1</v>
      </c>
      <c r="G176" s="13"/>
      <c r="H176" s="13">
        <f t="shared" si="10"/>
        <v>0</v>
      </c>
      <c r="I176" s="14">
        <f t="shared" si="11"/>
        <v>2189.0100000000002</v>
      </c>
      <c r="J176" s="14">
        <f t="shared" si="12"/>
        <v>0</v>
      </c>
      <c r="K176" s="14">
        <f t="shared" si="13"/>
        <v>0</v>
      </c>
      <c r="L176" s="15">
        <f t="shared" si="14"/>
        <v>0</v>
      </c>
    </row>
    <row r="177" spans="1:12" x14ac:dyDescent="0.25">
      <c r="A177" s="39">
        <v>13</v>
      </c>
      <c r="B177" s="40" t="s">
        <v>37</v>
      </c>
      <c r="C177" s="39"/>
      <c r="D177" s="21" t="e">
        <f>#REF!</f>
        <v>#REF!</v>
      </c>
      <c r="E177" s="62"/>
      <c r="F177" s="41"/>
      <c r="G177" s="42"/>
      <c r="H177" s="42"/>
      <c r="I177" s="42"/>
      <c r="J177" s="42"/>
      <c r="K177" s="42"/>
      <c r="L177" s="42"/>
    </row>
    <row r="178" spans="1:12" ht="26.4" x14ac:dyDescent="0.25">
      <c r="A178" s="43" t="s">
        <v>467</v>
      </c>
      <c r="B178" s="44" t="s">
        <v>168</v>
      </c>
      <c r="C178" s="43" t="s">
        <v>321</v>
      </c>
      <c r="D178" s="24"/>
      <c r="E178" s="61">
        <v>818.44</v>
      </c>
      <c r="F178" s="45">
        <v>2</v>
      </c>
      <c r="G178" s="24"/>
      <c r="H178" s="13">
        <f t="shared" si="10"/>
        <v>0</v>
      </c>
      <c r="I178" s="14">
        <f t="shared" si="11"/>
        <v>1636.88</v>
      </c>
      <c r="J178" s="14">
        <f t="shared" si="12"/>
        <v>0</v>
      </c>
      <c r="K178" s="14">
        <f t="shared" si="13"/>
        <v>0</v>
      </c>
      <c r="L178" s="15">
        <f t="shared" si="14"/>
        <v>0</v>
      </c>
    </row>
    <row r="179" spans="1:12" ht="26.4" x14ac:dyDescent="0.25">
      <c r="A179" s="43" t="s">
        <v>468</v>
      </c>
      <c r="B179" s="44" t="s">
        <v>169</v>
      </c>
      <c r="C179" s="43" t="s">
        <v>321</v>
      </c>
      <c r="D179" s="21" t="e">
        <f>#REF!</f>
        <v>#REF!</v>
      </c>
      <c r="E179" s="61">
        <v>468.82</v>
      </c>
      <c r="F179" s="45">
        <v>7</v>
      </c>
      <c r="G179" s="13"/>
      <c r="H179" s="13">
        <f t="shared" si="10"/>
        <v>0</v>
      </c>
      <c r="I179" s="14">
        <f t="shared" si="11"/>
        <v>3281.74</v>
      </c>
      <c r="J179" s="14">
        <f t="shared" si="12"/>
        <v>0</v>
      </c>
      <c r="K179" s="14">
        <f t="shared" si="13"/>
        <v>0</v>
      </c>
      <c r="L179" s="15">
        <f t="shared" si="14"/>
        <v>0</v>
      </c>
    </row>
    <row r="180" spans="1:12" ht="39.6" x14ac:dyDescent="0.25">
      <c r="A180" s="43" t="s">
        <v>469</v>
      </c>
      <c r="B180" s="44" t="s">
        <v>170</v>
      </c>
      <c r="C180" s="43" t="s">
        <v>323</v>
      </c>
      <c r="D180" s="21" t="e">
        <f>#REF!</f>
        <v>#REF!</v>
      </c>
      <c r="E180" s="61">
        <v>688.15583333333336</v>
      </c>
      <c r="F180" s="45">
        <v>12</v>
      </c>
      <c r="G180" s="13"/>
      <c r="H180" s="13">
        <f t="shared" si="10"/>
        <v>0</v>
      </c>
      <c r="I180" s="14">
        <f t="shared" si="11"/>
        <v>8257.8700000000008</v>
      </c>
      <c r="J180" s="14">
        <f t="shared" si="12"/>
        <v>0</v>
      </c>
      <c r="K180" s="14">
        <f t="shared" si="13"/>
        <v>0</v>
      </c>
      <c r="L180" s="15">
        <f t="shared" si="14"/>
        <v>0</v>
      </c>
    </row>
    <row r="181" spans="1:12" x14ac:dyDescent="0.25">
      <c r="A181" s="43" t="s">
        <v>470</v>
      </c>
      <c r="B181" s="44" t="s">
        <v>171</v>
      </c>
      <c r="C181" s="43" t="s">
        <v>321</v>
      </c>
      <c r="D181" s="21" t="e">
        <f>#REF!</f>
        <v>#REF!</v>
      </c>
      <c r="E181" s="61">
        <v>613.72500000000002</v>
      </c>
      <c r="F181" s="45">
        <v>2</v>
      </c>
      <c r="G181" s="13"/>
      <c r="H181" s="13">
        <f t="shared" si="10"/>
        <v>0</v>
      </c>
      <c r="I181" s="14">
        <f t="shared" si="11"/>
        <v>1227.45</v>
      </c>
      <c r="J181" s="14">
        <f t="shared" si="12"/>
        <v>0</v>
      </c>
      <c r="K181" s="14">
        <f t="shared" si="13"/>
        <v>0</v>
      </c>
      <c r="L181" s="15">
        <f t="shared" si="14"/>
        <v>0</v>
      </c>
    </row>
    <row r="182" spans="1:12" x14ac:dyDescent="0.25">
      <c r="A182" s="43" t="s">
        <v>471</v>
      </c>
      <c r="B182" s="44" t="s">
        <v>172</v>
      </c>
      <c r="C182" s="43" t="s">
        <v>321</v>
      </c>
      <c r="D182" s="21" t="e">
        <f>#REF!</f>
        <v>#REF!</v>
      </c>
      <c r="E182" s="61">
        <v>42.352857142857147</v>
      </c>
      <c r="F182" s="45">
        <v>7</v>
      </c>
      <c r="G182" s="13"/>
      <c r="H182" s="13">
        <f t="shared" si="10"/>
        <v>0</v>
      </c>
      <c r="I182" s="14">
        <f t="shared" si="11"/>
        <v>296.47000000000003</v>
      </c>
      <c r="J182" s="14">
        <f t="shared" si="12"/>
        <v>0</v>
      </c>
      <c r="K182" s="14">
        <f t="shared" si="13"/>
        <v>0</v>
      </c>
      <c r="L182" s="15">
        <f t="shared" si="14"/>
        <v>0</v>
      </c>
    </row>
    <row r="183" spans="1:12" x14ac:dyDescent="0.25">
      <c r="A183" s="43" t="s">
        <v>472</v>
      </c>
      <c r="B183" s="44" t="s">
        <v>173</v>
      </c>
      <c r="C183" s="43" t="s">
        <v>323</v>
      </c>
      <c r="D183" s="21" t="e">
        <f>#REF!</f>
        <v>#REF!</v>
      </c>
      <c r="E183" s="61">
        <v>169.94619047619048</v>
      </c>
      <c r="F183" s="45">
        <v>21</v>
      </c>
      <c r="G183" s="13"/>
      <c r="H183" s="13">
        <f t="shared" si="10"/>
        <v>0</v>
      </c>
      <c r="I183" s="14">
        <f t="shared" si="11"/>
        <v>3568.87</v>
      </c>
      <c r="J183" s="14">
        <f t="shared" si="12"/>
        <v>0</v>
      </c>
      <c r="K183" s="14">
        <f t="shared" si="13"/>
        <v>0</v>
      </c>
      <c r="L183" s="15">
        <f t="shared" si="14"/>
        <v>0</v>
      </c>
    </row>
    <row r="184" spans="1:12" ht="26.4" x14ac:dyDescent="0.25">
      <c r="A184" s="43" t="s">
        <v>473</v>
      </c>
      <c r="B184" s="44" t="s">
        <v>174</v>
      </c>
      <c r="C184" s="43" t="s">
        <v>321</v>
      </c>
      <c r="D184" s="21" t="e">
        <f>#REF!</f>
        <v>#REF!</v>
      </c>
      <c r="E184" s="61">
        <v>125.97</v>
      </c>
      <c r="F184" s="45">
        <v>4</v>
      </c>
      <c r="G184" s="13"/>
      <c r="H184" s="13">
        <f t="shared" si="10"/>
        <v>0</v>
      </c>
      <c r="I184" s="14">
        <f t="shared" si="11"/>
        <v>503.88</v>
      </c>
      <c r="J184" s="14">
        <f t="shared" si="12"/>
        <v>0</v>
      </c>
      <c r="K184" s="14">
        <f t="shared" si="13"/>
        <v>0</v>
      </c>
      <c r="L184" s="15">
        <f t="shared" si="14"/>
        <v>0</v>
      </c>
    </row>
    <row r="185" spans="1:12" ht="66" x14ac:dyDescent="0.25">
      <c r="A185" s="43" t="s">
        <v>474</v>
      </c>
      <c r="B185" s="44" t="s">
        <v>175</v>
      </c>
      <c r="C185" s="43" t="s">
        <v>321</v>
      </c>
      <c r="D185" s="21" t="e">
        <f>#REF!</f>
        <v>#REF!</v>
      </c>
      <c r="E185" s="61">
        <v>245.02125000000001</v>
      </c>
      <c r="F185" s="45">
        <v>8</v>
      </c>
      <c r="G185" s="13"/>
      <c r="H185" s="13">
        <f t="shared" si="10"/>
        <v>0</v>
      </c>
      <c r="I185" s="14">
        <f t="shared" si="11"/>
        <v>1960.17</v>
      </c>
      <c r="J185" s="14">
        <f t="shared" si="12"/>
        <v>0</v>
      </c>
      <c r="K185" s="14">
        <f t="shared" si="13"/>
        <v>0</v>
      </c>
      <c r="L185" s="15">
        <f t="shared" si="14"/>
        <v>0</v>
      </c>
    </row>
    <row r="186" spans="1:12" ht="26.4" x14ac:dyDescent="0.25">
      <c r="A186" s="43" t="s">
        <v>475</v>
      </c>
      <c r="B186" s="44" t="s">
        <v>176</v>
      </c>
      <c r="C186" s="43" t="s">
        <v>321</v>
      </c>
      <c r="D186" s="21" t="e">
        <f>#REF!</f>
        <v>#REF!</v>
      </c>
      <c r="E186" s="61">
        <v>139.21095238095236</v>
      </c>
      <c r="F186" s="45">
        <v>21</v>
      </c>
      <c r="G186" s="13"/>
      <c r="H186" s="13">
        <f t="shared" si="10"/>
        <v>0</v>
      </c>
      <c r="I186" s="14">
        <f t="shared" si="11"/>
        <v>2923.43</v>
      </c>
      <c r="J186" s="14">
        <f t="shared" si="12"/>
        <v>0</v>
      </c>
      <c r="K186" s="14">
        <f t="shared" si="13"/>
        <v>0</v>
      </c>
      <c r="L186" s="15">
        <f t="shared" si="14"/>
        <v>0</v>
      </c>
    </row>
    <row r="187" spans="1:12" ht="26.4" x14ac:dyDescent="0.25">
      <c r="A187" s="43" t="s">
        <v>476</v>
      </c>
      <c r="B187" s="44" t="s">
        <v>177</v>
      </c>
      <c r="C187" s="43" t="s">
        <v>321</v>
      </c>
      <c r="D187" s="21" t="e">
        <f>#REF!</f>
        <v>#REF!</v>
      </c>
      <c r="E187" s="61">
        <v>72.834137931034476</v>
      </c>
      <c r="F187" s="45">
        <v>29</v>
      </c>
      <c r="G187" s="13"/>
      <c r="H187" s="13">
        <f t="shared" si="10"/>
        <v>0</v>
      </c>
      <c r="I187" s="14">
        <f t="shared" si="11"/>
        <v>2112.1899999999996</v>
      </c>
      <c r="J187" s="14">
        <f t="shared" si="12"/>
        <v>0</v>
      </c>
      <c r="K187" s="14">
        <f t="shared" si="13"/>
        <v>0</v>
      </c>
      <c r="L187" s="15">
        <f t="shared" si="14"/>
        <v>0</v>
      </c>
    </row>
    <row r="188" spans="1:12" ht="26.4" x14ac:dyDescent="0.25">
      <c r="A188" s="43" t="s">
        <v>477</v>
      </c>
      <c r="B188" s="44" t="s">
        <v>178</v>
      </c>
      <c r="C188" s="43" t="s">
        <v>321</v>
      </c>
      <c r="D188" s="21" t="e">
        <f>#REF!</f>
        <v>#REF!</v>
      </c>
      <c r="E188" s="61">
        <v>29.063333333333333</v>
      </c>
      <c r="F188" s="45">
        <v>30</v>
      </c>
      <c r="G188" s="13"/>
      <c r="H188" s="13">
        <f t="shared" si="10"/>
        <v>0</v>
      </c>
      <c r="I188" s="14">
        <f t="shared" si="11"/>
        <v>871.9</v>
      </c>
      <c r="J188" s="14">
        <f t="shared" si="12"/>
        <v>0</v>
      </c>
      <c r="K188" s="14">
        <f t="shared" si="13"/>
        <v>0</v>
      </c>
      <c r="L188" s="15">
        <f t="shared" si="14"/>
        <v>0</v>
      </c>
    </row>
    <row r="189" spans="1:12" x14ac:dyDescent="0.25">
      <c r="A189" s="43" t="s">
        <v>478</v>
      </c>
      <c r="B189" s="44" t="s">
        <v>179</v>
      </c>
      <c r="C189" s="43" t="s">
        <v>323</v>
      </c>
      <c r="D189" s="21" t="e">
        <f>#REF!</f>
        <v>#REF!</v>
      </c>
      <c r="E189" s="61">
        <v>50.094814814814811</v>
      </c>
      <c r="F189" s="45">
        <v>27</v>
      </c>
      <c r="G189" s="13"/>
      <c r="H189" s="13">
        <f t="shared" si="10"/>
        <v>0</v>
      </c>
      <c r="I189" s="14">
        <f t="shared" si="11"/>
        <v>1352.56</v>
      </c>
      <c r="J189" s="14">
        <f t="shared" si="12"/>
        <v>0</v>
      </c>
      <c r="K189" s="14">
        <f t="shared" si="13"/>
        <v>0</v>
      </c>
      <c r="L189" s="15">
        <f t="shared" si="14"/>
        <v>0</v>
      </c>
    </row>
    <row r="190" spans="1:12" ht="26.4" x14ac:dyDescent="0.25">
      <c r="A190" s="43" t="s">
        <v>479</v>
      </c>
      <c r="B190" s="44" t="s">
        <v>180</v>
      </c>
      <c r="C190" s="43" t="s">
        <v>323</v>
      </c>
      <c r="D190" s="21" t="e">
        <f>#REF!</f>
        <v>#REF!</v>
      </c>
      <c r="E190" s="61">
        <v>534.96439999999996</v>
      </c>
      <c r="F190" s="45">
        <v>8</v>
      </c>
      <c r="G190" s="13"/>
      <c r="H190" s="13">
        <f t="shared" si="10"/>
        <v>0</v>
      </c>
      <c r="I190" s="14">
        <f t="shared" si="11"/>
        <v>4279.7151999999996</v>
      </c>
      <c r="J190" s="14">
        <f t="shared" si="12"/>
        <v>0</v>
      </c>
      <c r="K190" s="14">
        <f t="shared" si="13"/>
        <v>0</v>
      </c>
      <c r="L190" s="15">
        <f t="shared" si="14"/>
        <v>0</v>
      </c>
    </row>
    <row r="191" spans="1:12" ht="26.4" x14ac:dyDescent="0.25">
      <c r="A191" s="43" t="s">
        <v>480</v>
      </c>
      <c r="B191" s="44" t="s">
        <v>181</v>
      </c>
      <c r="C191" s="43" t="s">
        <v>326</v>
      </c>
      <c r="D191" s="21" t="e">
        <f>#REF!</f>
        <v>#REF!</v>
      </c>
      <c r="E191" s="61">
        <v>406.85</v>
      </c>
      <c r="F191" s="45">
        <v>2</v>
      </c>
      <c r="G191" s="13"/>
      <c r="H191" s="13">
        <f t="shared" si="10"/>
        <v>0</v>
      </c>
      <c r="I191" s="14">
        <f t="shared" si="11"/>
        <v>813.7</v>
      </c>
      <c r="J191" s="14">
        <f t="shared" si="12"/>
        <v>0</v>
      </c>
      <c r="K191" s="14">
        <f t="shared" si="13"/>
        <v>0</v>
      </c>
      <c r="L191" s="15">
        <f t="shared" si="14"/>
        <v>0</v>
      </c>
    </row>
    <row r="192" spans="1:12" x14ac:dyDescent="0.25">
      <c r="A192" s="43" t="s">
        <v>481</v>
      </c>
      <c r="B192" s="44" t="s">
        <v>182</v>
      </c>
      <c r="C192" s="43" t="s">
        <v>327</v>
      </c>
      <c r="D192" s="21" t="e">
        <f>#REF!</f>
        <v>#REF!</v>
      </c>
      <c r="E192" s="61">
        <v>3.8402277039848194</v>
      </c>
      <c r="F192" s="45">
        <v>26.35</v>
      </c>
      <c r="G192" s="13"/>
      <c r="H192" s="13">
        <f t="shared" si="10"/>
        <v>0</v>
      </c>
      <c r="I192" s="14">
        <f t="shared" si="11"/>
        <v>101.19</v>
      </c>
      <c r="J192" s="14">
        <f t="shared" si="12"/>
        <v>0</v>
      </c>
      <c r="K192" s="14">
        <f t="shared" si="13"/>
        <v>0</v>
      </c>
      <c r="L192" s="15">
        <f t="shared" si="14"/>
        <v>0</v>
      </c>
    </row>
    <row r="193" spans="1:12" x14ac:dyDescent="0.25">
      <c r="A193" s="43" t="s">
        <v>482</v>
      </c>
      <c r="B193" s="44" t="s">
        <v>183</v>
      </c>
      <c r="C193" s="43" t="s">
        <v>323</v>
      </c>
      <c r="D193" s="21" t="e">
        <f>#REF!</f>
        <v>#REF!</v>
      </c>
      <c r="E193" s="61">
        <v>222.91249999999999</v>
      </c>
      <c r="F193" s="45">
        <v>4</v>
      </c>
      <c r="G193" s="13"/>
      <c r="H193" s="13">
        <f t="shared" si="10"/>
        <v>0</v>
      </c>
      <c r="I193" s="14">
        <f t="shared" si="11"/>
        <v>891.65</v>
      </c>
      <c r="J193" s="14">
        <f t="shared" si="12"/>
        <v>0</v>
      </c>
      <c r="K193" s="14">
        <f t="shared" si="13"/>
        <v>0</v>
      </c>
      <c r="L193" s="15">
        <f t="shared" si="14"/>
        <v>0</v>
      </c>
    </row>
    <row r="194" spans="1:12" x14ac:dyDescent="0.25">
      <c r="A194" s="43" t="s">
        <v>483</v>
      </c>
      <c r="B194" s="44" t="s">
        <v>184</v>
      </c>
      <c r="C194" s="43" t="s">
        <v>321</v>
      </c>
      <c r="D194" s="21" t="e">
        <f>#REF!</f>
        <v>#REF!</v>
      </c>
      <c r="E194" s="61">
        <v>252.08439999999999</v>
      </c>
      <c r="F194" s="45">
        <v>4</v>
      </c>
      <c r="G194" s="13"/>
      <c r="H194" s="13">
        <f t="shared" si="10"/>
        <v>0</v>
      </c>
      <c r="I194" s="14">
        <f t="shared" si="11"/>
        <v>1008.3376</v>
      </c>
      <c r="J194" s="14">
        <f t="shared" si="12"/>
        <v>0</v>
      </c>
      <c r="K194" s="14">
        <f t="shared" si="13"/>
        <v>0</v>
      </c>
      <c r="L194" s="15">
        <f t="shared" si="14"/>
        <v>0</v>
      </c>
    </row>
    <row r="195" spans="1:12" ht="26.4" x14ac:dyDescent="0.25">
      <c r="A195" s="43" t="s">
        <v>484</v>
      </c>
      <c r="B195" s="44" t="s">
        <v>185</v>
      </c>
      <c r="C195" s="43" t="s">
        <v>321</v>
      </c>
      <c r="D195" s="21" t="e">
        <f>#REF!</f>
        <v>#REF!</v>
      </c>
      <c r="E195" s="61">
        <v>108.41499999999999</v>
      </c>
      <c r="F195" s="45">
        <v>14</v>
      </c>
      <c r="G195" s="13"/>
      <c r="H195" s="13">
        <f t="shared" si="10"/>
        <v>0</v>
      </c>
      <c r="I195" s="14">
        <f t="shared" si="11"/>
        <v>1517.81</v>
      </c>
      <c r="J195" s="14">
        <f t="shared" si="12"/>
        <v>0</v>
      </c>
      <c r="K195" s="14">
        <f t="shared" si="13"/>
        <v>0</v>
      </c>
      <c r="L195" s="15">
        <f t="shared" si="14"/>
        <v>0</v>
      </c>
    </row>
    <row r="196" spans="1:12" ht="26.4" x14ac:dyDescent="0.25">
      <c r="A196" s="43" t="s">
        <v>485</v>
      </c>
      <c r="B196" s="44" t="s">
        <v>121</v>
      </c>
      <c r="C196" s="43" t="s">
        <v>321</v>
      </c>
      <c r="D196" s="21" t="e">
        <f>#REF!</f>
        <v>#REF!</v>
      </c>
      <c r="E196" s="61">
        <v>131.61499999999998</v>
      </c>
      <c r="F196" s="45">
        <v>14</v>
      </c>
      <c r="G196" s="13"/>
      <c r="H196" s="13">
        <f t="shared" si="10"/>
        <v>0</v>
      </c>
      <c r="I196" s="14">
        <f t="shared" si="11"/>
        <v>1842.6099999999997</v>
      </c>
      <c r="J196" s="14">
        <f t="shared" si="12"/>
        <v>0</v>
      </c>
      <c r="K196" s="14">
        <f t="shared" si="13"/>
        <v>0</v>
      </c>
      <c r="L196" s="15">
        <f t="shared" si="14"/>
        <v>0</v>
      </c>
    </row>
    <row r="197" spans="1:12" ht="52.8" x14ac:dyDescent="0.25">
      <c r="A197" s="43" t="s">
        <v>486</v>
      </c>
      <c r="B197" s="44" t="s">
        <v>186</v>
      </c>
      <c r="C197" s="43" t="s">
        <v>321</v>
      </c>
      <c r="D197" s="21" t="e">
        <f>#REF!</f>
        <v>#REF!</v>
      </c>
      <c r="E197" s="61">
        <v>768.92499999999995</v>
      </c>
      <c r="F197" s="45">
        <v>2</v>
      </c>
      <c r="G197" s="13"/>
      <c r="H197" s="13">
        <f t="shared" si="10"/>
        <v>0</v>
      </c>
      <c r="I197" s="14">
        <f t="shared" si="11"/>
        <v>1537.85</v>
      </c>
      <c r="J197" s="14">
        <f t="shared" si="12"/>
        <v>0</v>
      </c>
      <c r="K197" s="14">
        <f t="shared" si="13"/>
        <v>0</v>
      </c>
      <c r="L197" s="15">
        <f t="shared" si="14"/>
        <v>0</v>
      </c>
    </row>
    <row r="198" spans="1:12" ht="26.4" x14ac:dyDescent="0.25">
      <c r="A198" s="43" t="s">
        <v>487</v>
      </c>
      <c r="B198" s="44" t="s">
        <v>187</v>
      </c>
      <c r="C198" s="43" t="s">
        <v>321</v>
      </c>
      <c r="D198" s="21" t="e">
        <f>#REF!</f>
        <v>#REF!</v>
      </c>
      <c r="E198" s="61">
        <v>95.61</v>
      </c>
      <c r="F198" s="45">
        <v>3</v>
      </c>
      <c r="G198" s="13"/>
      <c r="H198" s="13">
        <f t="shared" si="10"/>
        <v>0</v>
      </c>
      <c r="I198" s="14">
        <f t="shared" si="11"/>
        <v>286.83</v>
      </c>
      <c r="J198" s="14">
        <f t="shared" si="12"/>
        <v>0</v>
      </c>
      <c r="K198" s="14">
        <f t="shared" si="13"/>
        <v>0</v>
      </c>
      <c r="L198" s="15">
        <f t="shared" si="14"/>
        <v>0</v>
      </c>
    </row>
    <row r="199" spans="1:12" ht="26.4" x14ac:dyDescent="0.25">
      <c r="A199" s="43" t="s">
        <v>488</v>
      </c>
      <c r="B199" s="44" t="s">
        <v>187</v>
      </c>
      <c r="C199" s="43" t="s">
        <v>321</v>
      </c>
      <c r="D199" s="21" t="e">
        <f>#REF!</f>
        <v>#REF!</v>
      </c>
      <c r="E199" s="61">
        <v>95.61</v>
      </c>
      <c r="F199" s="45">
        <v>10</v>
      </c>
      <c r="G199" s="13"/>
      <c r="H199" s="13">
        <f t="shared" si="10"/>
        <v>0</v>
      </c>
      <c r="I199" s="14">
        <f t="shared" si="11"/>
        <v>956.1</v>
      </c>
      <c r="J199" s="14">
        <f t="shared" si="12"/>
        <v>0</v>
      </c>
      <c r="K199" s="14">
        <f t="shared" si="13"/>
        <v>0</v>
      </c>
      <c r="L199" s="15">
        <f t="shared" si="14"/>
        <v>0</v>
      </c>
    </row>
    <row r="200" spans="1:12" ht="39.6" x14ac:dyDescent="0.25">
      <c r="A200" s="43" t="s">
        <v>489</v>
      </c>
      <c r="B200" s="44" t="s">
        <v>188</v>
      </c>
      <c r="C200" s="43" t="s">
        <v>328</v>
      </c>
      <c r="D200" s="21" t="e">
        <f>#REF!</f>
        <v>#REF!</v>
      </c>
      <c r="E200" s="61">
        <v>1367.395</v>
      </c>
      <c r="F200" s="45">
        <v>2</v>
      </c>
      <c r="G200" s="13"/>
      <c r="H200" s="13">
        <f t="shared" si="10"/>
        <v>0</v>
      </c>
      <c r="I200" s="14">
        <f t="shared" si="11"/>
        <v>2734.79</v>
      </c>
      <c r="J200" s="14">
        <f t="shared" si="12"/>
        <v>0</v>
      </c>
      <c r="K200" s="14">
        <f t="shared" si="13"/>
        <v>0</v>
      </c>
      <c r="L200" s="15">
        <f t="shared" si="14"/>
        <v>0</v>
      </c>
    </row>
    <row r="201" spans="1:12" ht="39.6" x14ac:dyDescent="0.25">
      <c r="A201" s="43" t="s">
        <v>490</v>
      </c>
      <c r="B201" s="44" t="s">
        <v>189</v>
      </c>
      <c r="C201" s="43" t="s">
        <v>321</v>
      </c>
      <c r="D201" s="21" t="e">
        <f>#REF!</f>
        <v>#REF!</v>
      </c>
      <c r="E201" s="61">
        <v>449.48307692307696</v>
      </c>
      <c r="F201" s="45">
        <v>13</v>
      </c>
      <c r="G201" s="13"/>
      <c r="H201" s="13">
        <f t="shared" si="10"/>
        <v>0</v>
      </c>
      <c r="I201" s="14">
        <f t="shared" si="11"/>
        <v>5843.2800000000007</v>
      </c>
      <c r="J201" s="14">
        <f t="shared" si="12"/>
        <v>0</v>
      </c>
      <c r="K201" s="14">
        <f t="shared" si="13"/>
        <v>0</v>
      </c>
      <c r="L201" s="15">
        <f t="shared" si="14"/>
        <v>0</v>
      </c>
    </row>
    <row r="202" spans="1:12" ht="26.4" x14ac:dyDescent="0.25">
      <c r="A202" s="43" t="s">
        <v>491</v>
      </c>
      <c r="B202" s="44" t="s">
        <v>190</v>
      </c>
      <c r="C202" s="43" t="s">
        <v>321</v>
      </c>
      <c r="D202" s="21" t="e">
        <f>#REF!</f>
        <v>#REF!</v>
      </c>
      <c r="E202" s="61">
        <v>126.47846153846154</v>
      </c>
      <c r="F202" s="45">
        <v>13</v>
      </c>
      <c r="G202" s="13"/>
      <c r="H202" s="13">
        <f t="shared" si="10"/>
        <v>0</v>
      </c>
      <c r="I202" s="14">
        <f t="shared" si="11"/>
        <v>1644.22</v>
      </c>
      <c r="J202" s="14">
        <f t="shared" si="12"/>
        <v>0</v>
      </c>
      <c r="K202" s="14">
        <f t="shared" si="13"/>
        <v>0</v>
      </c>
      <c r="L202" s="15">
        <f t="shared" si="14"/>
        <v>0</v>
      </c>
    </row>
    <row r="203" spans="1:12" ht="39.6" x14ac:dyDescent="0.25">
      <c r="A203" s="43" t="s">
        <v>492</v>
      </c>
      <c r="B203" s="44" t="s">
        <v>188</v>
      </c>
      <c r="C203" s="43" t="s">
        <v>328</v>
      </c>
      <c r="D203" s="21" t="e">
        <f>#REF!</f>
        <v>#REF!</v>
      </c>
      <c r="E203" s="61">
        <v>1367.395</v>
      </c>
      <c r="F203" s="45">
        <v>2</v>
      </c>
      <c r="G203" s="13"/>
      <c r="H203" s="13">
        <f t="shared" si="10"/>
        <v>0</v>
      </c>
      <c r="I203" s="14">
        <f t="shared" si="11"/>
        <v>2734.79</v>
      </c>
      <c r="J203" s="14">
        <f t="shared" si="12"/>
        <v>0</v>
      </c>
      <c r="K203" s="14">
        <f t="shared" si="13"/>
        <v>0</v>
      </c>
      <c r="L203" s="15">
        <f t="shared" si="14"/>
        <v>0</v>
      </c>
    </row>
    <row r="204" spans="1:12" x14ac:dyDescent="0.25">
      <c r="A204" s="39">
        <v>14</v>
      </c>
      <c r="B204" s="40" t="s">
        <v>191</v>
      </c>
      <c r="C204" s="39"/>
      <c r="D204" s="21" t="e">
        <f>#REF!</f>
        <v>#REF!</v>
      </c>
      <c r="E204" s="62"/>
      <c r="F204" s="41"/>
      <c r="G204" s="42"/>
      <c r="H204" s="42"/>
      <c r="I204" s="42"/>
      <c r="J204" s="42"/>
      <c r="K204" s="42"/>
      <c r="L204" s="42"/>
    </row>
    <row r="205" spans="1:12" x14ac:dyDescent="0.25">
      <c r="A205" s="43" t="s">
        <v>493</v>
      </c>
      <c r="B205" s="44" t="s">
        <v>192</v>
      </c>
      <c r="C205" s="43" t="s">
        <v>328</v>
      </c>
      <c r="D205" s="21" t="e">
        <f>#REF!</f>
        <v>#REF!</v>
      </c>
      <c r="E205" s="61">
        <v>1931.885</v>
      </c>
      <c r="F205" s="45">
        <v>2</v>
      </c>
      <c r="G205" s="13"/>
      <c r="H205" s="13">
        <f t="shared" si="10"/>
        <v>0</v>
      </c>
      <c r="I205" s="14">
        <f t="shared" si="11"/>
        <v>3863.77</v>
      </c>
      <c r="J205" s="14">
        <f t="shared" si="12"/>
        <v>0</v>
      </c>
      <c r="K205" s="14">
        <f t="shared" si="13"/>
        <v>0</v>
      </c>
      <c r="L205" s="15">
        <f t="shared" si="14"/>
        <v>0</v>
      </c>
    </row>
    <row r="206" spans="1:12" ht="26.4" x14ac:dyDescent="0.25">
      <c r="A206" s="43" t="s">
        <v>494</v>
      </c>
      <c r="B206" s="44" t="s">
        <v>193</v>
      </c>
      <c r="C206" s="43" t="s">
        <v>324</v>
      </c>
      <c r="D206" s="21" t="e">
        <f>#REF!</f>
        <v>#REF!</v>
      </c>
      <c r="E206" s="61">
        <v>46.944899999999997</v>
      </c>
      <c r="F206" s="45">
        <v>18</v>
      </c>
      <c r="G206" s="13"/>
      <c r="H206" s="13">
        <f t="shared" si="10"/>
        <v>0</v>
      </c>
      <c r="I206" s="14">
        <f t="shared" si="11"/>
        <v>845.00819999999999</v>
      </c>
      <c r="J206" s="14">
        <f t="shared" si="12"/>
        <v>0</v>
      </c>
      <c r="K206" s="14">
        <f t="shared" si="13"/>
        <v>0</v>
      </c>
      <c r="L206" s="15">
        <f t="shared" si="14"/>
        <v>0</v>
      </c>
    </row>
    <row r="207" spans="1:12" ht="26.4" x14ac:dyDescent="0.25">
      <c r="A207" s="43" t="s">
        <v>495</v>
      </c>
      <c r="B207" s="44" t="s">
        <v>194</v>
      </c>
      <c r="C207" s="43" t="s">
        <v>324</v>
      </c>
      <c r="D207" s="21" t="e">
        <f>#REF!</f>
        <v>#REF!</v>
      </c>
      <c r="E207" s="61">
        <v>6.5055555555555555</v>
      </c>
      <c r="F207" s="45">
        <v>18</v>
      </c>
      <c r="G207" s="13"/>
      <c r="H207" s="13">
        <f t="shared" si="10"/>
        <v>0</v>
      </c>
      <c r="I207" s="14">
        <f t="shared" si="11"/>
        <v>117.1</v>
      </c>
      <c r="J207" s="14">
        <f t="shared" si="12"/>
        <v>0</v>
      </c>
      <c r="K207" s="14">
        <f t="shared" si="13"/>
        <v>0</v>
      </c>
      <c r="L207" s="15">
        <f t="shared" si="14"/>
        <v>0</v>
      </c>
    </row>
    <row r="208" spans="1:12" x14ac:dyDescent="0.25">
      <c r="A208" s="43" t="s">
        <v>496</v>
      </c>
      <c r="B208" s="44" t="s">
        <v>195</v>
      </c>
      <c r="C208" s="43" t="s">
        <v>323</v>
      </c>
      <c r="D208" s="21" t="e">
        <f>#REF!</f>
        <v>#REF!</v>
      </c>
      <c r="E208" s="61">
        <v>44.777500000000003</v>
      </c>
      <c r="F208" s="45">
        <v>4</v>
      </c>
      <c r="G208" s="13"/>
      <c r="H208" s="13">
        <f t="shared" si="10"/>
        <v>0</v>
      </c>
      <c r="I208" s="14">
        <f t="shared" si="11"/>
        <v>179.11</v>
      </c>
      <c r="J208" s="14">
        <f t="shared" si="12"/>
        <v>0</v>
      </c>
      <c r="K208" s="14">
        <f t="shared" si="13"/>
        <v>0</v>
      </c>
      <c r="L208" s="15">
        <f t="shared" si="14"/>
        <v>0</v>
      </c>
    </row>
    <row r="209" spans="1:12" ht="39.6" x14ac:dyDescent="0.25">
      <c r="A209" s="43" t="s">
        <v>497</v>
      </c>
      <c r="B209" s="44" t="s">
        <v>196</v>
      </c>
      <c r="C209" s="43" t="s">
        <v>325</v>
      </c>
      <c r="D209" s="24"/>
      <c r="E209" s="61">
        <v>409.06</v>
      </c>
      <c r="F209" s="45">
        <v>1</v>
      </c>
      <c r="G209" s="24"/>
      <c r="H209" s="13">
        <f t="shared" si="10"/>
        <v>0</v>
      </c>
      <c r="I209" s="14">
        <f t="shared" si="11"/>
        <v>409.06</v>
      </c>
      <c r="J209" s="14">
        <f t="shared" si="12"/>
        <v>0</v>
      </c>
      <c r="K209" s="14">
        <f t="shared" si="13"/>
        <v>0</v>
      </c>
      <c r="L209" s="15">
        <f t="shared" si="14"/>
        <v>0</v>
      </c>
    </row>
    <row r="210" spans="1:12" ht="39.6" x14ac:dyDescent="0.25">
      <c r="A210" s="43" t="s">
        <v>498</v>
      </c>
      <c r="B210" s="44" t="s">
        <v>197</v>
      </c>
      <c r="C210" s="43" t="s">
        <v>323</v>
      </c>
      <c r="D210" s="21" t="e">
        <f>#REF!</f>
        <v>#REF!</v>
      </c>
      <c r="E210" s="61">
        <v>350.64</v>
      </c>
      <c r="F210" s="45">
        <v>2</v>
      </c>
      <c r="G210" s="13"/>
      <c r="H210" s="13">
        <f t="shared" si="10"/>
        <v>0</v>
      </c>
      <c r="I210" s="14">
        <f t="shared" si="11"/>
        <v>701.28</v>
      </c>
      <c r="J210" s="14">
        <f t="shared" si="12"/>
        <v>0</v>
      </c>
      <c r="K210" s="14">
        <f t="shared" si="13"/>
        <v>0</v>
      </c>
      <c r="L210" s="15">
        <f t="shared" si="14"/>
        <v>0</v>
      </c>
    </row>
    <row r="211" spans="1:12" ht="26.4" x14ac:dyDescent="0.25">
      <c r="A211" s="43" t="s">
        <v>499</v>
      </c>
      <c r="B211" s="44" t="s">
        <v>198</v>
      </c>
      <c r="C211" s="43" t="s">
        <v>321</v>
      </c>
      <c r="D211" s="21" t="e">
        <f>#REF!</f>
        <v>#REF!</v>
      </c>
      <c r="E211" s="61">
        <v>64.78</v>
      </c>
      <c r="F211" s="45">
        <v>2</v>
      </c>
      <c r="G211" s="13"/>
      <c r="H211" s="13">
        <f t="shared" si="10"/>
        <v>0</v>
      </c>
      <c r="I211" s="14">
        <f t="shared" si="11"/>
        <v>129.56</v>
      </c>
      <c r="J211" s="14">
        <f t="shared" si="12"/>
        <v>0</v>
      </c>
      <c r="K211" s="14">
        <f t="shared" si="13"/>
        <v>0</v>
      </c>
      <c r="L211" s="15">
        <f t="shared" si="14"/>
        <v>0</v>
      </c>
    </row>
    <row r="212" spans="1:12" x14ac:dyDescent="0.25">
      <c r="A212" s="43" t="s">
        <v>500</v>
      </c>
      <c r="B212" s="44" t="s">
        <v>199</v>
      </c>
      <c r="C212" s="43" t="s">
        <v>321</v>
      </c>
      <c r="D212" s="21" t="e">
        <f>#REF!</f>
        <v>#REF!</v>
      </c>
      <c r="E212" s="61">
        <v>154.88999999999999</v>
      </c>
      <c r="F212" s="45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x14ac:dyDescent="0.25">
      <c r="A213" s="39">
        <v>15</v>
      </c>
      <c r="B213" s="40" t="s">
        <v>200</v>
      </c>
      <c r="C213" s="39"/>
      <c r="D213" s="21" t="e">
        <f>#REF!</f>
        <v>#REF!</v>
      </c>
      <c r="E213" s="62"/>
      <c r="F213" s="41"/>
      <c r="G213" s="42"/>
      <c r="H213" s="42"/>
      <c r="I213" s="42"/>
      <c r="J213" s="42"/>
      <c r="K213" s="14">
        <f t="shared" si="18"/>
        <v>0</v>
      </c>
      <c r="L213" s="15" t="e">
        <f t="shared" si="19"/>
        <v>#DIV/0!</v>
      </c>
    </row>
    <row r="214" spans="1:12" ht="26.4" x14ac:dyDescent="0.25">
      <c r="A214" s="43" t="s">
        <v>501</v>
      </c>
      <c r="B214" s="44" t="s">
        <v>201</v>
      </c>
      <c r="C214" s="43" t="s">
        <v>321</v>
      </c>
      <c r="D214" s="21" t="e">
        <f>#REF!</f>
        <v>#REF!</v>
      </c>
      <c r="E214" s="61">
        <v>999.17875000000004</v>
      </c>
      <c r="F214" s="45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x14ac:dyDescent="0.25">
      <c r="A215" s="43" t="s">
        <v>502</v>
      </c>
      <c r="B215" s="44" t="s">
        <v>202</v>
      </c>
      <c r="C215" s="43" t="s">
        <v>321</v>
      </c>
      <c r="D215" s="21" t="e">
        <f>#REF!</f>
        <v>#REF!</v>
      </c>
      <c r="E215" s="61">
        <v>26.737500000000001</v>
      </c>
      <c r="F215" s="45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ht="26.4" x14ac:dyDescent="0.25">
      <c r="A216" s="43" t="s">
        <v>503</v>
      </c>
      <c r="B216" s="44" t="s">
        <v>203</v>
      </c>
      <c r="C216" s="43" t="s">
        <v>321</v>
      </c>
      <c r="D216" s="21" t="e">
        <f>#REF!</f>
        <v>#REF!</v>
      </c>
      <c r="E216" s="61">
        <v>116.36499999999999</v>
      </c>
      <c r="F216" s="45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ht="26.4" x14ac:dyDescent="0.25">
      <c r="A217" s="43" t="s">
        <v>504</v>
      </c>
      <c r="B217" s="44" t="s">
        <v>204</v>
      </c>
      <c r="C217" s="43" t="s">
        <v>321</v>
      </c>
      <c r="D217" s="21" t="e">
        <f>#REF!</f>
        <v>#REF!</v>
      </c>
      <c r="E217" s="61">
        <v>167.208</v>
      </c>
      <c r="F217" s="45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ht="26.4" x14ac:dyDescent="0.25">
      <c r="A218" s="43" t="s">
        <v>505</v>
      </c>
      <c r="B218" s="44" t="s">
        <v>205</v>
      </c>
      <c r="C218" s="43" t="s">
        <v>321</v>
      </c>
      <c r="D218" s="21" t="e">
        <f>#REF!</f>
        <v>#REF!</v>
      </c>
      <c r="E218" s="61">
        <v>167.20815789473684</v>
      </c>
      <c r="F218" s="45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ht="26.4" x14ac:dyDescent="0.25">
      <c r="A219" s="43" t="s">
        <v>506</v>
      </c>
      <c r="B219" s="44" t="s">
        <v>206</v>
      </c>
      <c r="C219" s="43" t="s">
        <v>321</v>
      </c>
      <c r="D219" s="24"/>
      <c r="E219" s="61">
        <v>272.58499999999998</v>
      </c>
      <c r="F219" s="45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x14ac:dyDescent="0.25">
      <c r="A220" s="43" t="s">
        <v>507</v>
      </c>
      <c r="B220" s="44" t="s">
        <v>207</v>
      </c>
      <c r="C220" s="43" t="s">
        <v>321</v>
      </c>
      <c r="D220" s="21" t="e">
        <f>#REF!</f>
        <v>#REF!</v>
      </c>
      <c r="E220" s="61">
        <v>110.62</v>
      </c>
      <c r="F220" s="45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x14ac:dyDescent="0.25">
      <c r="A221" s="43" t="s">
        <v>508</v>
      </c>
      <c r="B221" s="44" t="s">
        <v>208</v>
      </c>
      <c r="C221" s="43" t="s">
        <v>321</v>
      </c>
      <c r="D221" s="24"/>
      <c r="E221" s="61">
        <v>110.62</v>
      </c>
      <c r="F221" s="45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x14ac:dyDescent="0.25">
      <c r="A222" s="43" t="s">
        <v>509</v>
      </c>
      <c r="B222" s="44" t="s">
        <v>209</v>
      </c>
      <c r="C222" s="43" t="s">
        <v>321</v>
      </c>
      <c r="D222" s="21" t="e">
        <f>#REF!</f>
        <v>#REF!</v>
      </c>
      <c r="E222" s="61">
        <v>110.62</v>
      </c>
      <c r="F222" s="45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x14ac:dyDescent="0.25">
      <c r="A223" s="43" t="s">
        <v>510</v>
      </c>
      <c r="B223" s="44" t="s">
        <v>210</v>
      </c>
      <c r="C223" s="43" t="s">
        <v>321</v>
      </c>
      <c r="D223" s="21" t="e">
        <f>#REF!</f>
        <v>#REF!</v>
      </c>
      <c r="E223" s="61">
        <v>110.62</v>
      </c>
      <c r="F223" s="45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x14ac:dyDescent="0.25">
      <c r="A224" s="43" t="s">
        <v>511</v>
      </c>
      <c r="B224" s="44" t="s">
        <v>211</v>
      </c>
      <c r="C224" s="43" t="s">
        <v>321</v>
      </c>
      <c r="D224" s="21" t="e">
        <f>#REF!</f>
        <v>#REF!</v>
      </c>
      <c r="E224" s="61">
        <v>110.62</v>
      </c>
      <c r="F224" s="45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x14ac:dyDescent="0.25">
      <c r="A225" s="43" t="s">
        <v>512</v>
      </c>
      <c r="B225" s="44" t="s">
        <v>212</v>
      </c>
      <c r="C225" s="43" t="s">
        <v>321</v>
      </c>
      <c r="D225" s="21" t="e">
        <f>#REF!</f>
        <v>#REF!</v>
      </c>
      <c r="E225" s="61">
        <v>110.62</v>
      </c>
      <c r="F225" s="45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ht="26.4" x14ac:dyDescent="0.25">
      <c r="A226" s="43" t="s">
        <v>513</v>
      </c>
      <c r="B226" s="44" t="s">
        <v>213</v>
      </c>
      <c r="C226" s="43" t="s">
        <v>321</v>
      </c>
      <c r="D226" s="21" t="e">
        <f>#REF!</f>
        <v>#REF!</v>
      </c>
      <c r="E226" s="61">
        <v>110.62</v>
      </c>
      <c r="F226" s="45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x14ac:dyDescent="0.25">
      <c r="A227" s="43" t="s">
        <v>514</v>
      </c>
      <c r="B227" s="44" t="s">
        <v>214</v>
      </c>
      <c r="C227" s="43" t="s">
        <v>321</v>
      </c>
      <c r="D227" s="21" t="e">
        <f>#REF!</f>
        <v>#REF!</v>
      </c>
      <c r="E227" s="61">
        <v>295.01916666666665</v>
      </c>
      <c r="F227" s="45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ht="26.4" x14ac:dyDescent="0.25">
      <c r="A228" s="43" t="s">
        <v>515</v>
      </c>
      <c r="B228" s="55" t="s">
        <v>215</v>
      </c>
      <c r="C228" s="43" t="s">
        <v>41</v>
      </c>
      <c r="D228" s="21" t="e">
        <f>#REF!</f>
        <v>#REF!</v>
      </c>
      <c r="E228" s="61">
        <v>20.728571428571428</v>
      </c>
      <c r="F228" s="45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x14ac:dyDescent="0.25">
      <c r="A229" s="39">
        <v>16</v>
      </c>
      <c r="B229" s="40" t="s">
        <v>216</v>
      </c>
      <c r="C229" s="39"/>
      <c r="D229" s="21"/>
      <c r="E229" s="62"/>
      <c r="F229" s="41"/>
      <c r="G229" s="42"/>
      <c r="H229" s="42"/>
      <c r="I229" s="42"/>
      <c r="J229" s="42"/>
      <c r="K229" s="42"/>
      <c r="L229" s="42"/>
    </row>
    <row r="230" spans="1:12" ht="26.4" x14ac:dyDescent="0.25">
      <c r="A230" s="43" t="s">
        <v>516</v>
      </c>
      <c r="B230" s="44" t="s">
        <v>217</v>
      </c>
      <c r="C230" s="43" t="s">
        <v>321</v>
      </c>
      <c r="D230" s="21"/>
      <c r="E230" s="61">
        <v>541.08000000000004</v>
      </c>
      <c r="F230" s="45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ht="52.8" x14ac:dyDescent="0.25">
      <c r="A231" s="43" t="s">
        <v>517</v>
      </c>
      <c r="B231" s="44" t="s">
        <v>218</v>
      </c>
      <c r="C231" s="43" t="s">
        <v>321</v>
      </c>
      <c r="D231" s="21"/>
      <c r="E231" s="61">
        <v>647.01</v>
      </c>
      <c r="F231" s="45">
        <v>1</v>
      </c>
      <c r="G231" s="45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ht="52.8" x14ac:dyDescent="0.25">
      <c r="A232" s="43" t="s">
        <v>518</v>
      </c>
      <c r="B232" s="44" t="s">
        <v>218</v>
      </c>
      <c r="C232" s="43" t="s">
        <v>321</v>
      </c>
      <c r="D232" s="21"/>
      <c r="E232" s="61">
        <v>647.01</v>
      </c>
      <c r="F232" s="45">
        <v>1</v>
      </c>
      <c r="G232" s="45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ht="52.8" x14ac:dyDescent="0.25">
      <c r="A233" s="43" t="s">
        <v>519</v>
      </c>
      <c r="B233" s="44" t="s">
        <v>218</v>
      </c>
      <c r="C233" s="43" t="s">
        <v>321</v>
      </c>
      <c r="D233" s="21"/>
      <c r="E233" s="61">
        <v>647.01</v>
      </c>
      <c r="F233" s="45">
        <v>1</v>
      </c>
      <c r="G233" s="45">
        <v>0</v>
      </c>
      <c r="H233" s="13">
        <v>1</v>
      </c>
      <c r="I233" s="14">
        <f t="shared" si="16"/>
        <v>647.01</v>
      </c>
      <c r="J233" s="14">
        <f t="shared" si="17"/>
        <v>0</v>
      </c>
      <c r="K233" s="14">
        <f t="shared" si="18"/>
        <v>647.01</v>
      </c>
      <c r="L233" s="15">
        <f t="shared" si="19"/>
        <v>1</v>
      </c>
    </row>
    <row r="234" spans="1:12" ht="52.8" x14ac:dyDescent="0.25">
      <c r="A234" s="43" t="s">
        <v>520</v>
      </c>
      <c r="B234" s="44" t="s">
        <v>218</v>
      </c>
      <c r="C234" s="43" t="s">
        <v>321</v>
      </c>
      <c r="D234" s="21"/>
      <c r="E234" s="61">
        <v>647.01</v>
      </c>
      <c r="F234" s="45">
        <v>1</v>
      </c>
      <c r="G234" s="45">
        <v>0</v>
      </c>
      <c r="H234" s="13">
        <v>1</v>
      </c>
      <c r="I234" s="14">
        <f t="shared" si="16"/>
        <v>647.01</v>
      </c>
      <c r="J234" s="14">
        <f t="shared" si="17"/>
        <v>0</v>
      </c>
      <c r="K234" s="14">
        <f t="shared" si="18"/>
        <v>647.01</v>
      </c>
      <c r="L234" s="15">
        <f t="shared" si="19"/>
        <v>1</v>
      </c>
    </row>
    <row r="235" spans="1:12" ht="52.8" x14ac:dyDescent="0.25">
      <c r="A235" s="43" t="s">
        <v>521</v>
      </c>
      <c r="B235" s="44" t="s">
        <v>218</v>
      </c>
      <c r="C235" s="43" t="s">
        <v>321</v>
      </c>
      <c r="D235" s="21"/>
      <c r="E235" s="61">
        <v>647.01</v>
      </c>
      <c r="F235" s="45">
        <v>1</v>
      </c>
      <c r="G235" s="45">
        <v>0</v>
      </c>
      <c r="H235" s="13">
        <v>1</v>
      </c>
      <c r="I235" s="14">
        <f t="shared" si="16"/>
        <v>647.01</v>
      </c>
      <c r="J235" s="14">
        <f t="shared" si="17"/>
        <v>0</v>
      </c>
      <c r="K235" s="14">
        <f t="shared" si="18"/>
        <v>647.01</v>
      </c>
      <c r="L235" s="15">
        <f t="shared" si="19"/>
        <v>1</v>
      </c>
    </row>
    <row r="236" spans="1:12" ht="52.8" x14ac:dyDescent="0.25">
      <c r="A236" s="43" t="s">
        <v>522</v>
      </c>
      <c r="B236" s="44" t="s">
        <v>218</v>
      </c>
      <c r="C236" s="43" t="s">
        <v>321</v>
      </c>
      <c r="D236" s="21"/>
      <c r="E236" s="61">
        <v>647.01</v>
      </c>
      <c r="F236" s="45">
        <v>1</v>
      </c>
      <c r="G236" s="45">
        <v>0</v>
      </c>
      <c r="H236" s="13">
        <v>1</v>
      </c>
      <c r="I236" s="14">
        <f t="shared" si="16"/>
        <v>647.01</v>
      </c>
      <c r="J236" s="14">
        <f t="shared" si="17"/>
        <v>0</v>
      </c>
      <c r="K236" s="14">
        <f t="shared" si="18"/>
        <v>647.01</v>
      </c>
      <c r="L236" s="15">
        <f t="shared" si="19"/>
        <v>1</v>
      </c>
    </row>
    <row r="237" spans="1:12" ht="52.8" x14ac:dyDescent="0.25">
      <c r="A237" s="43" t="s">
        <v>523</v>
      </c>
      <c r="B237" s="44" t="s">
        <v>219</v>
      </c>
      <c r="C237" s="43" t="s">
        <v>321</v>
      </c>
      <c r="D237" s="21"/>
      <c r="E237" s="61">
        <v>741.21</v>
      </c>
      <c r="F237" s="45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ht="52.8" x14ac:dyDescent="0.25">
      <c r="A238" s="43" t="s">
        <v>524</v>
      </c>
      <c r="B238" s="44" t="s">
        <v>220</v>
      </c>
      <c r="C238" s="43" t="s">
        <v>323</v>
      </c>
      <c r="D238" s="21"/>
      <c r="E238" s="61">
        <v>40400.089999999997</v>
      </c>
      <c r="F238" s="45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x14ac:dyDescent="0.25">
      <c r="A239" s="43" t="s">
        <v>525</v>
      </c>
      <c r="B239" s="44" t="s">
        <v>221</v>
      </c>
      <c r="C239" s="43" t="s">
        <v>321</v>
      </c>
      <c r="D239" s="21"/>
      <c r="E239" s="61">
        <v>523.84400000000005</v>
      </c>
      <c r="F239" s="45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ht="26.4" x14ac:dyDescent="0.25">
      <c r="A240" s="43" t="s">
        <v>526</v>
      </c>
      <c r="B240" s="44" t="s">
        <v>222</v>
      </c>
      <c r="C240" s="43" t="s">
        <v>321</v>
      </c>
      <c r="D240" s="21"/>
      <c r="E240" s="61">
        <v>14.004899999999999</v>
      </c>
      <c r="F240" s="45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ht="26.4" x14ac:dyDescent="0.25">
      <c r="A241" s="43" t="s">
        <v>527</v>
      </c>
      <c r="B241" s="44" t="s">
        <v>222</v>
      </c>
      <c r="C241" s="43" t="s">
        <v>321</v>
      </c>
      <c r="D241" s="21"/>
      <c r="E241" s="61">
        <v>14.004899999999999</v>
      </c>
      <c r="F241" s="45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ht="26.4" x14ac:dyDescent="0.25">
      <c r="A242" s="43" t="s">
        <v>528</v>
      </c>
      <c r="B242" s="44" t="s">
        <v>223</v>
      </c>
      <c r="C242" s="43" t="s">
        <v>321</v>
      </c>
      <c r="D242" s="21"/>
      <c r="E242" s="61">
        <v>63.432857142857138</v>
      </c>
      <c r="F242" s="45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ht="26.4" x14ac:dyDescent="0.25">
      <c r="A243" s="43" t="s">
        <v>529</v>
      </c>
      <c r="B243" s="44" t="s">
        <v>223</v>
      </c>
      <c r="C243" s="43" t="s">
        <v>321</v>
      </c>
      <c r="D243" s="21"/>
      <c r="E243" s="61">
        <v>63.432857142857138</v>
      </c>
      <c r="F243" s="45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ht="26.4" x14ac:dyDescent="0.25">
      <c r="A244" s="43" t="s">
        <v>530</v>
      </c>
      <c r="B244" s="44" t="s">
        <v>223</v>
      </c>
      <c r="C244" s="43" t="s">
        <v>321</v>
      </c>
      <c r="D244" s="21"/>
      <c r="E244" s="61">
        <v>63.43</v>
      </c>
      <c r="F244" s="45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ht="26.4" x14ac:dyDescent="0.25">
      <c r="A245" s="43" t="s">
        <v>531</v>
      </c>
      <c r="B245" s="44" t="s">
        <v>223</v>
      </c>
      <c r="C245" s="43" t="s">
        <v>321</v>
      </c>
      <c r="D245" s="21"/>
      <c r="E245" s="61">
        <v>63.432857142857138</v>
      </c>
      <c r="F245" s="45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ht="26.4" x14ac:dyDescent="0.25">
      <c r="A246" s="43" t="s">
        <v>532</v>
      </c>
      <c r="B246" s="44" t="s">
        <v>224</v>
      </c>
      <c r="C246" s="43" t="s">
        <v>321</v>
      </c>
      <c r="D246" s="21"/>
      <c r="E246" s="61">
        <v>91.043333333333337</v>
      </c>
      <c r="F246" s="45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ht="26.4" x14ac:dyDescent="0.25">
      <c r="A247" s="43" t="s">
        <v>533</v>
      </c>
      <c r="B247" s="44" t="s">
        <v>225</v>
      </c>
      <c r="C247" s="43" t="s">
        <v>321</v>
      </c>
      <c r="D247" s="21"/>
      <c r="E247" s="61">
        <v>121.64</v>
      </c>
      <c r="F247" s="45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ht="26.4" x14ac:dyDescent="0.25">
      <c r="A248" s="43" t="s">
        <v>534</v>
      </c>
      <c r="B248" s="44" t="s">
        <v>225</v>
      </c>
      <c r="C248" s="43" t="s">
        <v>321</v>
      </c>
      <c r="D248" s="21"/>
      <c r="E248" s="61">
        <v>121.64</v>
      </c>
      <c r="F248" s="45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ht="26.4" x14ac:dyDescent="0.25">
      <c r="A249" s="43" t="s">
        <v>535</v>
      </c>
      <c r="B249" s="44" t="s">
        <v>225</v>
      </c>
      <c r="C249" s="43" t="s">
        <v>321</v>
      </c>
      <c r="D249" s="21"/>
      <c r="E249" s="61">
        <v>121.64333333333333</v>
      </c>
      <c r="F249" s="45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ht="26.4" x14ac:dyDescent="0.25">
      <c r="A250" s="43" t="s">
        <v>536</v>
      </c>
      <c r="B250" s="44" t="s">
        <v>226</v>
      </c>
      <c r="C250" s="43" t="s">
        <v>321</v>
      </c>
      <c r="D250" s="21"/>
      <c r="E250" s="61">
        <v>345.88</v>
      </c>
      <c r="F250" s="45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ht="26.4" x14ac:dyDescent="0.25">
      <c r="A251" s="43" t="s">
        <v>537</v>
      </c>
      <c r="B251" s="44" t="s">
        <v>227</v>
      </c>
      <c r="C251" s="43" t="s">
        <v>323</v>
      </c>
      <c r="D251" s="21"/>
      <c r="E251" s="61">
        <v>85.772727272727266</v>
      </c>
      <c r="F251" s="45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x14ac:dyDescent="0.25">
      <c r="A252" s="43" t="s">
        <v>538</v>
      </c>
      <c r="B252" s="44" t="s">
        <v>228</v>
      </c>
      <c r="C252" s="43" t="s">
        <v>323</v>
      </c>
      <c r="D252" s="21"/>
      <c r="E252" s="61">
        <v>92.84</v>
      </c>
      <c r="F252" s="45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ht="26.4" x14ac:dyDescent="0.25">
      <c r="A253" s="43" t="s">
        <v>539</v>
      </c>
      <c r="B253" s="44" t="s">
        <v>229</v>
      </c>
      <c r="C253" s="43" t="s">
        <v>324</v>
      </c>
      <c r="D253" s="21"/>
      <c r="E253" s="61">
        <v>8.0563372093023258</v>
      </c>
      <c r="F253" s="45">
        <v>516</v>
      </c>
      <c r="G253" s="13">
        <v>159</v>
      </c>
      <c r="H253" s="13">
        <f t="shared" si="15"/>
        <v>159</v>
      </c>
      <c r="I253" s="14">
        <f t="shared" si="16"/>
        <v>4157.07</v>
      </c>
      <c r="J253" s="14">
        <f t="shared" si="17"/>
        <v>1280.96</v>
      </c>
      <c r="K253" s="14">
        <f t="shared" si="18"/>
        <v>1280.96</v>
      </c>
      <c r="L253" s="15">
        <f t="shared" si="19"/>
        <v>0.30814010829743066</v>
      </c>
    </row>
    <row r="254" spans="1:12" ht="26.4" x14ac:dyDescent="0.25">
      <c r="A254" s="43" t="s">
        <v>540</v>
      </c>
      <c r="B254" s="44" t="s">
        <v>230</v>
      </c>
      <c r="C254" s="43" t="s">
        <v>324</v>
      </c>
      <c r="D254" s="21"/>
      <c r="E254" s="61">
        <v>11.509043560606059</v>
      </c>
      <c r="F254" s="45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ht="26.4" x14ac:dyDescent="0.25">
      <c r="A255" s="43" t="s">
        <v>541</v>
      </c>
      <c r="B255" s="44" t="s">
        <v>230</v>
      </c>
      <c r="C255" s="43" t="s">
        <v>324</v>
      </c>
      <c r="D255" s="21"/>
      <c r="E255" s="61">
        <v>11.509043560606059</v>
      </c>
      <c r="F255" s="45">
        <v>84</v>
      </c>
      <c r="G255" s="13"/>
      <c r="H255" s="13">
        <f t="shared" si="15"/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ht="26.4" x14ac:dyDescent="0.25">
      <c r="A256" s="43" t="s">
        <v>542</v>
      </c>
      <c r="B256" s="44" t="s">
        <v>231</v>
      </c>
      <c r="C256" s="43" t="s">
        <v>324</v>
      </c>
      <c r="D256" s="21"/>
      <c r="E256" s="61">
        <v>27.779259259259256</v>
      </c>
      <c r="F256" s="45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ht="26.4" x14ac:dyDescent="0.25">
      <c r="A257" s="43" t="s">
        <v>543</v>
      </c>
      <c r="B257" s="44" t="s">
        <v>232</v>
      </c>
      <c r="C257" s="43" t="s">
        <v>324</v>
      </c>
      <c r="D257" s="21"/>
      <c r="E257" s="61">
        <v>33.824166666666663</v>
      </c>
      <c r="F257" s="45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ht="26.4" x14ac:dyDescent="0.25">
      <c r="A258" s="43" t="s">
        <v>544</v>
      </c>
      <c r="B258" s="44" t="s">
        <v>233</v>
      </c>
      <c r="C258" s="43" t="s">
        <v>324</v>
      </c>
      <c r="D258" s="21"/>
      <c r="E258" s="61">
        <v>52.82033333333333</v>
      </c>
      <c r="F258" s="45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ht="26.4" x14ac:dyDescent="0.25">
      <c r="A259" s="43" t="s">
        <v>545</v>
      </c>
      <c r="B259" s="44" t="s">
        <v>234</v>
      </c>
      <c r="C259" s="43" t="s">
        <v>324</v>
      </c>
      <c r="D259" s="21"/>
      <c r="E259" s="61">
        <v>47.32</v>
      </c>
      <c r="F259" s="45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x14ac:dyDescent="0.25">
      <c r="A260" s="43" t="s">
        <v>546</v>
      </c>
      <c r="B260" s="44" t="s">
        <v>235</v>
      </c>
      <c r="C260" s="43" t="s">
        <v>321</v>
      </c>
      <c r="D260" s="21"/>
      <c r="E260" s="61">
        <v>179.8</v>
      </c>
      <c r="F260" s="45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x14ac:dyDescent="0.25">
      <c r="A261" s="43" t="s">
        <v>547</v>
      </c>
      <c r="B261" s="44" t="s">
        <v>236</v>
      </c>
      <c r="C261" s="43" t="s">
        <v>321</v>
      </c>
      <c r="D261" s="21"/>
      <c r="E261" s="61">
        <v>146.61000000000001</v>
      </c>
      <c r="F261" s="45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x14ac:dyDescent="0.25">
      <c r="A262" s="43" t="s">
        <v>548</v>
      </c>
      <c r="B262" s="44" t="s">
        <v>237</v>
      </c>
      <c r="C262" s="43" t="s">
        <v>321</v>
      </c>
      <c r="D262" s="21"/>
      <c r="E262" s="61">
        <v>191.41400000000002</v>
      </c>
      <c r="F262" s="45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ht="26.4" x14ac:dyDescent="0.25">
      <c r="A263" s="43" t="s">
        <v>549</v>
      </c>
      <c r="B263" s="44" t="s">
        <v>238</v>
      </c>
      <c r="C263" s="43" t="s">
        <v>324</v>
      </c>
      <c r="D263" s="21"/>
      <c r="E263" s="61">
        <v>5.9847041666666669</v>
      </c>
      <c r="F263" s="45">
        <v>4800</v>
      </c>
      <c r="G263" s="13"/>
      <c r="H263" s="13">
        <f t="shared" si="15"/>
        <v>0</v>
      </c>
      <c r="I263" s="14">
        <f t="shared" si="16"/>
        <v>28726.58</v>
      </c>
      <c r="J263" s="14">
        <f t="shared" si="17"/>
        <v>0</v>
      </c>
      <c r="K263" s="14">
        <f t="shared" si="18"/>
        <v>0</v>
      </c>
      <c r="L263" s="15">
        <f t="shared" si="19"/>
        <v>0</v>
      </c>
    </row>
    <row r="264" spans="1:12" ht="26.4" x14ac:dyDescent="0.25">
      <c r="A264" s="43" t="s">
        <v>550</v>
      </c>
      <c r="B264" s="44" t="s">
        <v>239</v>
      </c>
      <c r="C264" s="43" t="s">
        <v>324</v>
      </c>
      <c r="D264" s="21"/>
      <c r="E264" s="61">
        <v>6.9902333333333342</v>
      </c>
      <c r="F264" s="45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ht="26.4" x14ac:dyDescent="0.25">
      <c r="A265" s="43" t="s">
        <v>551</v>
      </c>
      <c r="B265" s="44" t="s">
        <v>240</v>
      </c>
      <c r="C265" s="43" t="s">
        <v>324</v>
      </c>
      <c r="D265" s="21"/>
      <c r="E265" s="61">
        <v>9.1343750000000004</v>
      </c>
      <c r="F265" s="45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ht="26.4" x14ac:dyDescent="0.25">
      <c r="A266" s="43" t="s">
        <v>552</v>
      </c>
      <c r="B266" s="44" t="s">
        <v>241</v>
      </c>
      <c r="C266" s="43" t="s">
        <v>324</v>
      </c>
      <c r="D266" s="21"/>
      <c r="E266" s="61">
        <v>13.94412</v>
      </c>
      <c r="F266" s="45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ht="26.4" x14ac:dyDescent="0.25">
      <c r="A267" s="43" t="s">
        <v>553</v>
      </c>
      <c r="B267" s="44" t="s">
        <v>242</v>
      </c>
      <c r="C267" s="43" t="s">
        <v>324</v>
      </c>
      <c r="D267" s="21"/>
      <c r="E267" s="61">
        <v>31.135000000000002</v>
      </c>
      <c r="F267" s="45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ht="26.4" x14ac:dyDescent="0.25">
      <c r="A268" s="43" t="s">
        <v>554</v>
      </c>
      <c r="B268" s="44" t="s">
        <v>243</v>
      </c>
      <c r="C268" s="43" t="s">
        <v>324</v>
      </c>
      <c r="D268" s="21"/>
      <c r="E268" s="61">
        <v>42.886333333333333</v>
      </c>
      <c r="F268" s="45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x14ac:dyDescent="0.25">
      <c r="A269" s="43" t="s">
        <v>555</v>
      </c>
      <c r="B269" s="44" t="s">
        <v>244</v>
      </c>
      <c r="C269" s="43" t="s">
        <v>321</v>
      </c>
      <c r="D269" s="21"/>
      <c r="E269" s="61">
        <v>67.382427745664742</v>
      </c>
      <c r="F269" s="45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x14ac:dyDescent="0.25">
      <c r="A270" s="43" t="s">
        <v>556</v>
      </c>
      <c r="B270" s="44" t="s">
        <v>244</v>
      </c>
      <c r="C270" s="43" t="s">
        <v>321</v>
      </c>
      <c r="D270" s="21"/>
      <c r="E270" s="61">
        <v>67.382352941176464</v>
      </c>
      <c r="F270" s="45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ht="26.4" x14ac:dyDescent="0.25">
      <c r="A271" s="43" t="s">
        <v>557</v>
      </c>
      <c r="B271" s="44" t="s">
        <v>245</v>
      </c>
      <c r="C271" s="43" t="s">
        <v>321</v>
      </c>
      <c r="D271" s="21"/>
      <c r="E271" s="61">
        <v>12.575147058823529</v>
      </c>
      <c r="F271" s="45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ht="26.4" x14ac:dyDescent="0.25">
      <c r="A272" s="43" t="s">
        <v>558</v>
      </c>
      <c r="B272" s="44" t="s">
        <v>246</v>
      </c>
      <c r="C272" s="43" t="s">
        <v>321</v>
      </c>
      <c r="D272" s="21"/>
      <c r="E272" s="61">
        <v>22.993333333333332</v>
      </c>
      <c r="F272" s="45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ht="26.4" x14ac:dyDescent="0.25">
      <c r="A273" s="43" t="s">
        <v>559</v>
      </c>
      <c r="B273" s="44" t="s">
        <v>247</v>
      </c>
      <c r="C273" s="43" t="s">
        <v>321</v>
      </c>
      <c r="D273" s="21"/>
      <c r="E273" s="61">
        <v>35.884399999999999</v>
      </c>
      <c r="F273" s="45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ht="26.4" x14ac:dyDescent="0.25">
      <c r="A274" s="43" t="s">
        <v>560</v>
      </c>
      <c r="B274" s="44" t="s">
        <v>247</v>
      </c>
      <c r="C274" s="43" t="s">
        <v>321</v>
      </c>
      <c r="D274" s="21"/>
      <c r="E274" s="61">
        <v>35.880000000000003</v>
      </c>
      <c r="F274" s="45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ht="26.4" x14ac:dyDescent="0.25">
      <c r="A275" s="43" t="s">
        <v>561</v>
      </c>
      <c r="B275" s="44" t="s">
        <v>247</v>
      </c>
      <c r="C275" s="43" t="s">
        <v>321</v>
      </c>
      <c r="D275" s="21"/>
      <c r="E275" s="61">
        <v>35.880000000000003</v>
      </c>
      <c r="F275" s="45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ht="39.6" x14ac:dyDescent="0.25">
      <c r="A276" s="43" t="s">
        <v>562</v>
      </c>
      <c r="B276" s="44" t="s">
        <v>248</v>
      </c>
      <c r="C276" s="43" t="s">
        <v>321</v>
      </c>
      <c r="D276" s="21"/>
      <c r="E276" s="61">
        <v>250.15824074074075</v>
      </c>
      <c r="F276" s="45">
        <v>108</v>
      </c>
      <c r="G276" s="13"/>
      <c r="H276" s="13">
        <f t="shared" ref="H276:H338" si="20">G276</f>
        <v>0</v>
      </c>
      <c r="I276" s="14">
        <f t="shared" ref="I276:I338" si="21">E276*F276</f>
        <v>27017.09</v>
      </c>
      <c r="J276" s="14">
        <f t="shared" ref="J276:J338" si="22">ROUND(G276*E276,2)</f>
        <v>0</v>
      </c>
      <c r="K276" s="14">
        <f t="shared" ref="K276:K338" si="23">ROUND(H276*E276,2)</f>
        <v>0</v>
      </c>
      <c r="L276" s="15">
        <f t="shared" ref="L276:L338" si="24">K276/I276</f>
        <v>0</v>
      </c>
    </row>
    <row r="277" spans="1:12" ht="39.6" x14ac:dyDescent="0.25">
      <c r="A277" s="43" t="s">
        <v>563</v>
      </c>
      <c r="B277" s="44" t="s">
        <v>249</v>
      </c>
      <c r="C277" s="43" t="s">
        <v>321</v>
      </c>
      <c r="D277" s="21"/>
      <c r="E277" s="61">
        <v>182.75142857142859</v>
      </c>
      <c r="F277" s="45">
        <v>21</v>
      </c>
      <c r="G277" s="13"/>
      <c r="H277" s="13">
        <f t="shared" si="20"/>
        <v>0</v>
      </c>
      <c r="I277" s="14">
        <f t="shared" si="21"/>
        <v>3837.78</v>
      </c>
      <c r="J277" s="14">
        <f t="shared" si="22"/>
        <v>0</v>
      </c>
      <c r="K277" s="14">
        <f t="shared" si="23"/>
        <v>0</v>
      </c>
      <c r="L277" s="15">
        <f t="shared" si="24"/>
        <v>0</v>
      </c>
    </row>
    <row r="278" spans="1:12" x14ac:dyDescent="0.25">
      <c r="A278" s="43" t="s">
        <v>564</v>
      </c>
      <c r="B278" s="44" t="s">
        <v>250</v>
      </c>
      <c r="C278" s="43" t="s">
        <v>321</v>
      </c>
      <c r="D278" s="21"/>
      <c r="E278" s="61">
        <v>128.24666666666667</v>
      </c>
      <c r="F278" s="45">
        <v>6</v>
      </c>
      <c r="G278" s="13"/>
      <c r="H278" s="13">
        <f t="shared" si="20"/>
        <v>0</v>
      </c>
      <c r="I278" s="14">
        <f t="shared" si="21"/>
        <v>769.48</v>
      </c>
      <c r="J278" s="14">
        <f t="shared" si="22"/>
        <v>0</v>
      </c>
      <c r="K278" s="14">
        <f t="shared" si="23"/>
        <v>0</v>
      </c>
      <c r="L278" s="15">
        <f t="shared" si="24"/>
        <v>0</v>
      </c>
    </row>
    <row r="279" spans="1:12" x14ac:dyDescent="0.25">
      <c r="A279" s="43" t="s">
        <v>565</v>
      </c>
      <c r="B279" s="44" t="s">
        <v>251</v>
      </c>
      <c r="C279" s="43" t="s">
        <v>321</v>
      </c>
      <c r="D279" s="21"/>
      <c r="E279" s="61">
        <v>86.451999999999998</v>
      </c>
      <c r="F279" s="45">
        <v>5</v>
      </c>
      <c r="G279" s="13"/>
      <c r="H279" s="13">
        <f t="shared" si="20"/>
        <v>0</v>
      </c>
      <c r="I279" s="14">
        <f t="shared" si="21"/>
        <v>432.26</v>
      </c>
      <c r="J279" s="14">
        <f t="shared" si="22"/>
        <v>0</v>
      </c>
      <c r="K279" s="14">
        <f t="shared" si="23"/>
        <v>0</v>
      </c>
      <c r="L279" s="15">
        <f t="shared" si="24"/>
        <v>0</v>
      </c>
    </row>
    <row r="280" spans="1:12" ht="26.4" x14ac:dyDescent="0.25">
      <c r="A280" s="43" t="s">
        <v>566</v>
      </c>
      <c r="B280" s="44" t="s">
        <v>252</v>
      </c>
      <c r="C280" s="43" t="s">
        <v>321</v>
      </c>
      <c r="D280" s="21"/>
      <c r="E280" s="61">
        <v>515.96833333333336</v>
      </c>
      <c r="F280" s="45">
        <v>6</v>
      </c>
      <c r="G280" s="13"/>
      <c r="H280" s="13">
        <f t="shared" si="20"/>
        <v>0</v>
      </c>
      <c r="I280" s="14">
        <f t="shared" si="21"/>
        <v>3095.8100000000004</v>
      </c>
      <c r="J280" s="14">
        <f t="shared" si="22"/>
        <v>0</v>
      </c>
      <c r="K280" s="14">
        <f t="shared" si="23"/>
        <v>0</v>
      </c>
      <c r="L280" s="15">
        <f t="shared" si="24"/>
        <v>0</v>
      </c>
    </row>
    <row r="281" spans="1:12" ht="26.4" x14ac:dyDescent="0.25">
      <c r="A281" s="43" t="s">
        <v>567</v>
      </c>
      <c r="B281" s="44" t="s">
        <v>252</v>
      </c>
      <c r="C281" s="43" t="s">
        <v>321</v>
      </c>
      <c r="D281" s="21"/>
      <c r="E281" s="61">
        <v>515.97</v>
      </c>
      <c r="F281" s="45">
        <v>2</v>
      </c>
      <c r="G281" s="13"/>
      <c r="H281" s="13">
        <f t="shared" si="20"/>
        <v>0</v>
      </c>
      <c r="I281" s="14">
        <f t="shared" si="21"/>
        <v>1031.94</v>
      </c>
      <c r="J281" s="14">
        <f t="shared" si="22"/>
        <v>0</v>
      </c>
      <c r="K281" s="14">
        <f t="shared" si="23"/>
        <v>0</v>
      </c>
      <c r="L281" s="15">
        <f t="shared" si="24"/>
        <v>0</v>
      </c>
    </row>
    <row r="282" spans="1:12" x14ac:dyDescent="0.25">
      <c r="A282" s="43" t="s">
        <v>568</v>
      </c>
      <c r="B282" s="44" t="s">
        <v>253</v>
      </c>
      <c r="C282" s="43" t="s">
        <v>321</v>
      </c>
      <c r="D282" s="21"/>
      <c r="E282" s="61">
        <v>127.99269230769231</v>
      </c>
      <c r="F282" s="45">
        <v>26</v>
      </c>
      <c r="G282" s="13"/>
      <c r="H282" s="13">
        <f t="shared" si="20"/>
        <v>0</v>
      </c>
      <c r="I282" s="14">
        <f t="shared" si="21"/>
        <v>3327.81</v>
      </c>
      <c r="J282" s="14">
        <f t="shared" si="22"/>
        <v>0</v>
      </c>
      <c r="K282" s="14">
        <f t="shared" si="23"/>
        <v>0</v>
      </c>
      <c r="L282" s="15">
        <f t="shared" si="24"/>
        <v>0</v>
      </c>
    </row>
    <row r="283" spans="1:12" x14ac:dyDescent="0.25">
      <c r="A283" s="43" t="s">
        <v>569</v>
      </c>
      <c r="B283" s="44" t="s">
        <v>254</v>
      </c>
      <c r="C283" s="43" t="s">
        <v>321</v>
      </c>
      <c r="D283" s="21"/>
      <c r="E283" s="61">
        <v>7.9715410958904114</v>
      </c>
      <c r="F283" s="45">
        <v>292</v>
      </c>
      <c r="G283" s="13"/>
      <c r="H283" s="13">
        <f t="shared" si="20"/>
        <v>0</v>
      </c>
      <c r="I283" s="14">
        <f t="shared" si="21"/>
        <v>2327.69</v>
      </c>
      <c r="J283" s="14">
        <f t="shared" si="22"/>
        <v>0</v>
      </c>
      <c r="K283" s="14">
        <f t="shared" si="23"/>
        <v>0</v>
      </c>
      <c r="L283" s="15">
        <f t="shared" si="24"/>
        <v>0</v>
      </c>
    </row>
    <row r="284" spans="1:12" x14ac:dyDescent="0.25">
      <c r="A284" s="43" t="s">
        <v>570</v>
      </c>
      <c r="B284" s="44" t="s">
        <v>255</v>
      </c>
      <c r="C284" s="43" t="s">
        <v>321</v>
      </c>
      <c r="D284" s="21"/>
      <c r="E284" s="61">
        <v>9.9947272727272729</v>
      </c>
      <c r="F284" s="45">
        <v>165</v>
      </c>
      <c r="G284" s="13"/>
      <c r="H284" s="13">
        <f t="shared" si="20"/>
        <v>0</v>
      </c>
      <c r="I284" s="14">
        <f t="shared" si="21"/>
        <v>1649.13</v>
      </c>
      <c r="J284" s="14">
        <f t="shared" si="22"/>
        <v>0</v>
      </c>
      <c r="K284" s="14">
        <f t="shared" si="23"/>
        <v>0</v>
      </c>
      <c r="L284" s="15">
        <f t="shared" si="24"/>
        <v>0</v>
      </c>
    </row>
    <row r="285" spans="1:12" x14ac:dyDescent="0.25">
      <c r="A285" s="39">
        <v>17</v>
      </c>
      <c r="B285" s="40" t="s">
        <v>256</v>
      </c>
      <c r="C285" s="39"/>
      <c r="D285" s="21"/>
      <c r="E285" s="62"/>
      <c r="F285" s="41"/>
      <c r="G285" s="42"/>
      <c r="H285" s="42"/>
      <c r="I285" s="42"/>
      <c r="J285" s="42"/>
      <c r="K285" s="42"/>
      <c r="L285" s="42"/>
    </row>
    <row r="286" spans="1:12" ht="26.4" x14ac:dyDescent="0.25">
      <c r="A286" s="43" t="s">
        <v>571</v>
      </c>
      <c r="B286" s="44" t="s">
        <v>257</v>
      </c>
      <c r="C286" s="43" t="s">
        <v>324</v>
      </c>
      <c r="D286" s="21"/>
      <c r="E286" s="61">
        <v>12.97494736842105</v>
      </c>
      <c r="F286" s="45">
        <v>95</v>
      </c>
      <c r="G286" s="13"/>
      <c r="H286" s="13">
        <f t="shared" si="20"/>
        <v>0</v>
      </c>
      <c r="I286" s="14">
        <f t="shared" si="21"/>
        <v>1232.6199999999999</v>
      </c>
      <c r="J286" s="14">
        <f t="shared" si="22"/>
        <v>0</v>
      </c>
      <c r="K286" s="14">
        <f t="shared" si="23"/>
        <v>0</v>
      </c>
      <c r="L286" s="15">
        <f t="shared" si="24"/>
        <v>0</v>
      </c>
    </row>
    <row r="287" spans="1:12" x14ac:dyDescent="0.25">
      <c r="A287" s="39">
        <v>18</v>
      </c>
      <c r="B287" s="40" t="s">
        <v>258</v>
      </c>
      <c r="C287" s="39"/>
      <c r="D287" s="21"/>
      <c r="E287" s="62"/>
      <c r="F287" s="41"/>
      <c r="G287" s="42"/>
      <c r="H287" s="42"/>
      <c r="I287" s="42"/>
      <c r="J287" s="42"/>
      <c r="K287" s="42"/>
      <c r="L287" s="42"/>
    </row>
    <row r="288" spans="1:12" ht="26.4" x14ac:dyDescent="0.25">
      <c r="A288" s="43" t="s">
        <v>572</v>
      </c>
      <c r="B288" s="44" t="s">
        <v>259</v>
      </c>
      <c r="C288" s="43" t="s">
        <v>321</v>
      </c>
      <c r="D288" s="21"/>
      <c r="E288" s="61">
        <v>957.67</v>
      </c>
      <c r="F288" s="45">
        <v>1</v>
      </c>
      <c r="G288" s="13"/>
      <c r="H288" s="13">
        <f t="shared" si="20"/>
        <v>0</v>
      </c>
      <c r="I288" s="14">
        <f t="shared" si="21"/>
        <v>957.67</v>
      </c>
      <c r="J288" s="14">
        <f t="shared" si="22"/>
        <v>0</v>
      </c>
      <c r="K288" s="14">
        <f t="shared" si="23"/>
        <v>0</v>
      </c>
      <c r="L288" s="15">
        <f t="shared" si="24"/>
        <v>0</v>
      </c>
    </row>
    <row r="289" spans="1:12" x14ac:dyDescent="0.25">
      <c r="A289" s="43" t="s">
        <v>573</v>
      </c>
      <c r="B289" s="44" t="s">
        <v>260</v>
      </c>
      <c r="C289" s="43" t="s">
        <v>323</v>
      </c>
      <c r="D289" s="21"/>
      <c r="E289" s="61">
        <v>579.57000000000005</v>
      </c>
      <c r="F289" s="45">
        <v>2</v>
      </c>
      <c r="G289" s="13"/>
      <c r="H289" s="13">
        <f t="shared" si="20"/>
        <v>0</v>
      </c>
      <c r="I289" s="14">
        <f t="shared" si="21"/>
        <v>1159.1400000000001</v>
      </c>
      <c r="J289" s="14">
        <f t="shared" si="22"/>
        <v>0</v>
      </c>
      <c r="K289" s="14">
        <f t="shared" si="23"/>
        <v>0</v>
      </c>
      <c r="L289" s="15">
        <f t="shared" si="24"/>
        <v>0</v>
      </c>
    </row>
    <row r="290" spans="1:12" x14ac:dyDescent="0.25">
      <c r="A290" s="43" t="s">
        <v>574</v>
      </c>
      <c r="B290" s="44" t="s">
        <v>261</v>
      </c>
      <c r="C290" s="43" t="s">
        <v>323</v>
      </c>
      <c r="D290" s="21"/>
      <c r="E290" s="61">
        <v>117.86</v>
      </c>
      <c r="F290" s="45">
        <v>1</v>
      </c>
      <c r="G290" s="13"/>
      <c r="H290" s="13">
        <f t="shared" si="20"/>
        <v>0</v>
      </c>
      <c r="I290" s="14">
        <f t="shared" si="21"/>
        <v>117.86</v>
      </c>
      <c r="J290" s="14">
        <f t="shared" si="22"/>
        <v>0</v>
      </c>
      <c r="K290" s="14">
        <f t="shared" si="23"/>
        <v>0</v>
      </c>
      <c r="L290" s="15">
        <f t="shared" si="24"/>
        <v>0</v>
      </c>
    </row>
    <row r="291" spans="1:12" x14ac:dyDescent="0.25">
      <c r="A291" s="43" t="s">
        <v>575</v>
      </c>
      <c r="B291" s="44" t="s">
        <v>262</v>
      </c>
      <c r="C291" s="43" t="s">
        <v>323</v>
      </c>
      <c r="D291" s="21"/>
      <c r="E291" s="61">
        <v>20.727499999999999</v>
      </c>
      <c r="F291" s="45">
        <v>4</v>
      </c>
      <c r="G291" s="13"/>
      <c r="H291" s="13">
        <f t="shared" si="20"/>
        <v>0</v>
      </c>
      <c r="I291" s="14">
        <f t="shared" si="21"/>
        <v>82.91</v>
      </c>
      <c r="J291" s="14">
        <f t="shared" si="22"/>
        <v>0</v>
      </c>
      <c r="K291" s="14">
        <f t="shared" si="23"/>
        <v>0</v>
      </c>
      <c r="L291" s="15">
        <f t="shared" si="24"/>
        <v>0</v>
      </c>
    </row>
    <row r="292" spans="1:12" x14ac:dyDescent="0.25">
      <c r="A292" s="43" t="s">
        <v>576</v>
      </c>
      <c r="B292" s="44" t="s">
        <v>263</v>
      </c>
      <c r="C292" s="43" t="s">
        <v>321</v>
      </c>
      <c r="D292" s="21"/>
      <c r="E292" s="61">
        <v>30.637499999999999</v>
      </c>
      <c r="F292" s="45">
        <v>4</v>
      </c>
      <c r="G292" s="13"/>
      <c r="H292" s="13">
        <f t="shared" si="20"/>
        <v>0</v>
      </c>
      <c r="I292" s="14">
        <f t="shared" si="21"/>
        <v>122.55</v>
      </c>
      <c r="J292" s="14">
        <f t="shared" si="22"/>
        <v>0</v>
      </c>
      <c r="K292" s="14">
        <f t="shared" si="23"/>
        <v>0</v>
      </c>
      <c r="L292" s="15">
        <f t="shared" si="24"/>
        <v>0</v>
      </c>
    </row>
    <row r="293" spans="1:12" x14ac:dyDescent="0.25">
      <c r="A293" s="43" t="s">
        <v>577</v>
      </c>
      <c r="B293" s="44" t="s">
        <v>264</v>
      </c>
      <c r="C293" s="43" t="s">
        <v>328</v>
      </c>
      <c r="D293" s="21"/>
      <c r="E293" s="61">
        <v>140.69999999999999</v>
      </c>
      <c r="F293" s="45">
        <v>4</v>
      </c>
      <c r="G293" s="13"/>
      <c r="H293" s="13">
        <f t="shared" si="20"/>
        <v>0</v>
      </c>
      <c r="I293" s="14">
        <f t="shared" si="21"/>
        <v>562.79999999999995</v>
      </c>
      <c r="J293" s="14">
        <f t="shared" si="22"/>
        <v>0</v>
      </c>
      <c r="K293" s="14">
        <f t="shared" si="23"/>
        <v>0</v>
      </c>
      <c r="L293" s="15">
        <f t="shared" si="24"/>
        <v>0</v>
      </c>
    </row>
    <row r="294" spans="1:12" x14ac:dyDescent="0.25">
      <c r="A294" s="43" t="s">
        <v>578</v>
      </c>
      <c r="B294" s="44" t="s">
        <v>265</v>
      </c>
      <c r="C294" s="43" t="s">
        <v>321</v>
      </c>
      <c r="D294" s="21"/>
      <c r="E294" s="61">
        <v>34.26</v>
      </c>
      <c r="F294" s="45">
        <v>2</v>
      </c>
      <c r="G294" s="13"/>
      <c r="H294" s="13">
        <f t="shared" si="20"/>
        <v>0</v>
      </c>
      <c r="I294" s="14">
        <f t="shared" si="21"/>
        <v>68.52</v>
      </c>
      <c r="J294" s="14">
        <f t="shared" si="22"/>
        <v>0</v>
      </c>
      <c r="K294" s="14">
        <f t="shared" si="23"/>
        <v>0</v>
      </c>
      <c r="L294" s="15">
        <f t="shared" si="24"/>
        <v>0</v>
      </c>
    </row>
    <row r="295" spans="1:12" x14ac:dyDescent="0.25">
      <c r="A295" s="43" t="s">
        <v>579</v>
      </c>
      <c r="B295" s="44" t="s">
        <v>266</v>
      </c>
      <c r="C295" s="43" t="s">
        <v>321</v>
      </c>
      <c r="D295" s="21"/>
      <c r="E295" s="61">
        <v>48.19</v>
      </c>
      <c r="F295" s="45">
        <v>1</v>
      </c>
      <c r="G295" s="13"/>
      <c r="H295" s="13">
        <f t="shared" si="20"/>
        <v>0</v>
      </c>
      <c r="I295" s="14">
        <f t="shared" si="21"/>
        <v>48.19</v>
      </c>
      <c r="J295" s="14">
        <f t="shared" si="22"/>
        <v>0</v>
      </c>
      <c r="K295" s="14">
        <f t="shared" si="23"/>
        <v>0</v>
      </c>
      <c r="L295" s="15">
        <f t="shared" si="24"/>
        <v>0</v>
      </c>
    </row>
    <row r="296" spans="1:12" x14ac:dyDescent="0.25">
      <c r="A296" s="43" t="s">
        <v>580</v>
      </c>
      <c r="B296" s="44" t="s">
        <v>267</v>
      </c>
      <c r="C296" s="43" t="s">
        <v>324</v>
      </c>
      <c r="D296" s="21"/>
      <c r="E296" s="61">
        <v>14.07738</v>
      </c>
      <c r="F296" s="45">
        <v>1000</v>
      </c>
      <c r="G296" s="13"/>
      <c r="H296" s="13">
        <f t="shared" si="20"/>
        <v>0</v>
      </c>
      <c r="I296" s="14">
        <f t="shared" si="21"/>
        <v>14077.38</v>
      </c>
      <c r="J296" s="14">
        <f t="shared" si="22"/>
        <v>0</v>
      </c>
      <c r="K296" s="14">
        <f t="shared" si="23"/>
        <v>0</v>
      </c>
      <c r="L296" s="15">
        <f t="shared" si="24"/>
        <v>0</v>
      </c>
    </row>
    <row r="297" spans="1:12" ht="26.4" x14ac:dyDescent="0.25">
      <c r="A297" s="43" t="s">
        <v>581</v>
      </c>
      <c r="B297" s="44" t="s">
        <v>268</v>
      </c>
      <c r="C297" s="43" t="s">
        <v>324</v>
      </c>
      <c r="D297" s="21"/>
      <c r="E297" s="61">
        <v>4.9306666666666663</v>
      </c>
      <c r="F297" s="45">
        <v>30</v>
      </c>
      <c r="G297" s="13"/>
      <c r="H297" s="13">
        <f t="shared" si="20"/>
        <v>0</v>
      </c>
      <c r="I297" s="14">
        <f t="shared" si="21"/>
        <v>147.91999999999999</v>
      </c>
      <c r="J297" s="14">
        <f t="shared" si="22"/>
        <v>0</v>
      </c>
      <c r="K297" s="14">
        <f t="shared" si="23"/>
        <v>0</v>
      </c>
      <c r="L297" s="15">
        <f t="shared" si="24"/>
        <v>0</v>
      </c>
    </row>
    <row r="298" spans="1:12" x14ac:dyDescent="0.25">
      <c r="A298" s="43" t="s">
        <v>582</v>
      </c>
      <c r="B298" s="44" t="s">
        <v>269</v>
      </c>
      <c r="C298" s="43" t="s">
        <v>324</v>
      </c>
      <c r="D298" s="21"/>
      <c r="E298" s="61">
        <v>8.431909090909091</v>
      </c>
      <c r="F298" s="45">
        <v>110</v>
      </c>
      <c r="G298" s="13"/>
      <c r="H298" s="13">
        <f t="shared" si="20"/>
        <v>0</v>
      </c>
      <c r="I298" s="14">
        <f t="shared" si="21"/>
        <v>927.51</v>
      </c>
      <c r="J298" s="14">
        <f t="shared" si="22"/>
        <v>0</v>
      </c>
      <c r="K298" s="14">
        <f t="shared" si="23"/>
        <v>0</v>
      </c>
      <c r="L298" s="15">
        <f t="shared" si="24"/>
        <v>0</v>
      </c>
    </row>
    <row r="299" spans="1:12" x14ac:dyDescent="0.25">
      <c r="A299" s="43" t="s">
        <v>583</v>
      </c>
      <c r="B299" s="44" t="s">
        <v>270</v>
      </c>
      <c r="C299" s="43" t="s">
        <v>321</v>
      </c>
      <c r="D299" s="21"/>
      <c r="E299" s="61">
        <v>19.141249999999999</v>
      </c>
      <c r="F299" s="45">
        <v>24</v>
      </c>
      <c r="G299" s="13"/>
      <c r="H299" s="13">
        <f t="shared" si="20"/>
        <v>0</v>
      </c>
      <c r="I299" s="14">
        <f t="shared" si="21"/>
        <v>459.39</v>
      </c>
      <c r="J299" s="14">
        <f t="shared" si="22"/>
        <v>0</v>
      </c>
      <c r="K299" s="14">
        <f t="shared" si="23"/>
        <v>0</v>
      </c>
      <c r="L299" s="15">
        <f t="shared" si="24"/>
        <v>0</v>
      </c>
    </row>
    <row r="300" spans="1:12" x14ac:dyDescent="0.25">
      <c r="A300" s="43" t="s">
        <v>584</v>
      </c>
      <c r="B300" s="44" t="s">
        <v>270</v>
      </c>
      <c r="C300" s="43" t="s">
        <v>321</v>
      </c>
      <c r="D300" s="21"/>
      <c r="E300" s="61">
        <v>19.141249999999999</v>
      </c>
      <c r="F300" s="45">
        <v>15</v>
      </c>
      <c r="G300" s="13"/>
      <c r="H300" s="13">
        <f t="shared" si="20"/>
        <v>0</v>
      </c>
      <c r="I300" s="14">
        <f t="shared" si="21"/>
        <v>287.11874999999998</v>
      </c>
      <c r="J300" s="14">
        <f t="shared" si="22"/>
        <v>0</v>
      </c>
      <c r="K300" s="14">
        <f t="shared" si="23"/>
        <v>0</v>
      </c>
      <c r="L300" s="15">
        <f t="shared" si="24"/>
        <v>0</v>
      </c>
    </row>
    <row r="301" spans="1:12" x14ac:dyDescent="0.25">
      <c r="A301" s="43" t="s">
        <v>585</v>
      </c>
      <c r="B301" s="44" t="s">
        <v>270</v>
      </c>
      <c r="C301" s="43" t="s">
        <v>321</v>
      </c>
      <c r="D301" s="21"/>
      <c r="E301" s="61">
        <v>19.141249999999999</v>
      </c>
      <c r="F301" s="45">
        <v>24</v>
      </c>
      <c r="G301" s="13"/>
      <c r="H301" s="13">
        <f t="shared" si="20"/>
        <v>0</v>
      </c>
      <c r="I301" s="14">
        <f t="shared" si="21"/>
        <v>459.39</v>
      </c>
      <c r="J301" s="14">
        <f t="shared" si="22"/>
        <v>0</v>
      </c>
      <c r="K301" s="14">
        <f t="shared" si="23"/>
        <v>0</v>
      </c>
      <c r="L301" s="15">
        <f t="shared" si="24"/>
        <v>0</v>
      </c>
    </row>
    <row r="302" spans="1:12" x14ac:dyDescent="0.25">
      <c r="A302" s="43" t="s">
        <v>586</v>
      </c>
      <c r="B302" s="44" t="s">
        <v>270</v>
      </c>
      <c r="C302" s="43" t="s">
        <v>321</v>
      </c>
      <c r="D302" s="21"/>
      <c r="E302" s="61">
        <v>19.141249999999999</v>
      </c>
      <c r="F302" s="45">
        <v>24</v>
      </c>
      <c r="G302" s="13"/>
      <c r="H302" s="13">
        <f t="shared" si="20"/>
        <v>0</v>
      </c>
      <c r="I302" s="14">
        <f t="shared" si="21"/>
        <v>459.39</v>
      </c>
      <c r="J302" s="14">
        <f t="shared" si="22"/>
        <v>0</v>
      </c>
      <c r="K302" s="14">
        <f t="shared" si="23"/>
        <v>0</v>
      </c>
      <c r="L302" s="15">
        <f t="shared" si="24"/>
        <v>0</v>
      </c>
    </row>
    <row r="303" spans="1:12" ht="26.4" x14ac:dyDescent="0.25">
      <c r="A303" s="43" t="s">
        <v>587</v>
      </c>
      <c r="B303" s="44" t="s">
        <v>271</v>
      </c>
      <c r="C303" s="43" t="s">
        <v>321</v>
      </c>
      <c r="D303" s="21"/>
      <c r="E303" s="61">
        <v>4.4824999999999999</v>
      </c>
      <c r="F303" s="45">
        <v>4</v>
      </c>
      <c r="G303" s="13"/>
      <c r="H303" s="13">
        <f t="shared" si="20"/>
        <v>0</v>
      </c>
      <c r="I303" s="14">
        <f t="shared" si="21"/>
        <v>17.93</v>
      </c>
      <c r="J303" s="14">
        <f t="shared" si="22"/>
        <v>0</v>
      </c>
      <c r="K303" s="14">
        <f t="shared" si="23"/>
        <v>0</v>
      </c>
      <c r="L303" s="15">
        <f t="shared" si="24"/>
        <v>0</v>
      </c>
    </row>
    <row r="304" spans="1:12" x14ac:dyDescent="0.25">
      <c r="A304" s="43" t="s">
        <v>588</v>
      </c>
      <c r="B304" s="44" t="s">
        <v>272</v>
      </c>
      <c r="C304" s="43" t="s">
        <v>321</v>
      </c>
      <c r="D304" s="21"/>
      <c r="E304" s="61">
        <v>455.67250000000001</v>
      </c>
      <c r="F304" s="45">
        <v>4</v>
      </c>
      <c r="G304" s="13"/>
      <c r="H304" s="13">
        <f t="shared" si="20"/>
        <v>0</v>
      </c>
      <c r="I304" s="14">
        <f t="shared" si="21"/>
        <v>1822.69</v>
      </c>
      <c r="J304" s="14">
        <f t="shared" si="22"/>
        <v>0</v>
      </c>
      <c r="K304" s="14">
        <f t="shared" si="23"/>
        <v>0</v>
      </c>
      <c r="L304" s="15">
        <f t="shared" si="24"/>
        <v>0</v>
      </c>
    </row>
    <row r="305" spans="1:12" x14ac:dyDescent="0.25">
      <c r="A305" s="43" t="s">
        <v>589</v>
      </c>
      <c r="B305" s="44" t="s">
        <v>273</v>
      </c>
      <c r="C305" s="43" t="s">
        <v>321</v>
      </c>
      <c r="D305" s="21"/>
      <c r="E305" s="61">
        <v>61.18</v>
      </c>
      <c r="F305" s="45">
        <v>4</v>
      </c>
      <c r="G305" s="13"/>
      <c r="H305" s="13">
        <f t="shared" si="20"/>
        <v>0</v>
      </c>
      <c r="I305" s="14">
        <f t="shared" si="21"/>
        <v>244.72</v>
      </c>
      <c r="J305" s="14">
        <f t="shared" si="22"/>
        <v>0</v>
      </c>
      <c r="K305" s="14">
        <f t="shared" si="23"/>
        <v>0</v>
      </c>
      <c r="L305" s="15">
        <f t="shared" si="24"/>
        <v>0</v>
      </c>
    </row>
    <row r="306" spans="1:12" x14ac:dyDescent="0.25">
      <c r="A306" s="43" t="s">
        <v>590</v>
      </c>
      <c r="B306" s="44" t="s">
        <v>274</v>
      </c>
      <c r="C306" s="43" t="s">
        <v>321</v>
      </c>
      <c r="D306" s="21"/>
      <c r="E306" s="61">
        <v>32.116250000000001</v>
      </c>
      <c r="F306" s="45">
        <v>24</v>
      </c>
      <c r="G306" s="13"/>
      <c r="H306" s="13">
        <f t="shared" si="20"/>
        <v>0</v>
      </c>
      <c r="I306" s="14">
        <f t="shared" si="21"/>
        <v>770.79</v>
      </c>
      <c r="J306" s="14">
        <f t="shared" si="22"/>
        <v>0</v>
      </c>
      <c r="K306" s="14">
        <f t="shared" si="23"/>
        <v>0</v>
      </c>
      <c r="L306" s="15">
        <f t="shared" si="24"/>
        <v>0</v>
      </c>
    </row>
    <row r="307" spans="1:12" ht="39.6" x14ac:dyDescent="0.25">
      <c r="A307" s="43" t="s">
        <v>591</v>
      </c>
      <c r="B307" s="44" t="s">
        <v>275</v>
      </c>
      <c r="C307" s="43" t="s">
        <v>321</v>
      </c>
      <c r="D307" s="21"/>
      <c r="E307" s="61">
        <v>139.16</v>
      </c>
      <c r="F307" s="45">
        <v>1</v>
      </c>
      <c r="G307" s="13"/>
      <c r="H307" s="13">
        <f t="shared" si="20"/>
        <v>0</v>
      </c>
      <c r="I307" s="14">
        <f t="shared" si="21"/>
        <v>139.16</v>
      </c>
      <c r="J307" s="14">
        <f t="shared" si="22"/>
        <v>0</v>
      </c>
      <c r="K307" s="14">
        <f t="shared" si="23"/>
        <v>0</v>
      </c>
      <c r="L307" s="15">
        <f t="shared" si="24"/>
        <v>0</v>
      </c>
    </row>
    <row r="308" spans="1:12" x14ac:dyDescent="0.25">
      <c r="A308" s="43" t="s">
        <v>592</v>
      </c>
      <c r="B308" s="44" t="s">
        <v>237</v>
      </c>
      <c r="C308" s="43" t="s">
        <v>321</v>
      </c>
      <c r="D308" s="21"/>
      <c r="E308" s="61">
        <v>191.41</v>
      </c>
      <c r="F308" s="45">
        <v>1</v>
      </c>
      <c r="G308" s="13"/>
      <c r="H308" s="13">
        <f t="shared" si="20"/>
        <v>0</v>
      </c>
      <c r="I308" s="14">
        <f t="shared" si="21"/>
        <v>191.41</v>
      </c>
      <c r="J308" s="14">
        <f t="shared" si="22"/>
        <v>0</v>
      </c>
      <c r="K308" s="14">
        <f t="shared" si="23"/>
        <v>0</v>
      </c>
      <c r="L308" s="15">
        <f t="shared" si="24"/>
        <v>0</v>
      </c>
    </row>
    <row r="309" spans="1:12" ht="26.4" x14ac:dyDescent="0.25">
      <c r="A309" s="43" t="s">
        <v>593</v>
      </c>
      <c r="B309" s="44" t="s">
        <v>276</v>
      </c>
      <c r="C309" s="43" t="s">
        <v>324</v>
      </c>
      <c r="D309" s="21"/>
      <c r="E309" s="61">
        <v>37.374166666666667</v>
      </c>
      <c r="F309" s="45">
        <v>12</v>
      </c>
      <c r="G309" s="13"/>
      <c r="H309" s="13">
        <f t="shared" si="20"/>
        <v>0</v>
      </c>
      <c r="I309" s="14">
        <f t="shared" si="21"/>
        <v>448.49</v>
      </c>
      <c r="J309" s="14">
        <f t="shared" si="22"/>
        <v>0</v>
      </c>
      <c r="K309" s="14">
        <f t="shared" si="23"/>
        <v>0</v>
      </c>
      <c r="L309" s="15">
        <f t="shared" si="24"/>
        <v>0</v>
      </c>
    </row>
    <row r="310" spans="1:12" x14ac:dyDescent="0.25">
      <c r="A310" s="43" t="s">
        <v>594</v>
      </c>
      <c r="B310" s="44" t="s">
        <v>277</v>
      </c>
      <c r="C310" s="43" t="s">
        <v>324</v>
      </c>
      <c r="D310" s="21"/>
      <c r="E310" s="61">
        <v>72.458474576271186</v>
      </c>
      <c r="F310" s="45">
        <v>59</v>
      </c>
      <c r="G310" s="13"/>
      <c r="H310" s="13">
        <f t="shared" si="20"/>
        <v>0</v>
      </c>
      <c r="I310" s="14">
        <f t="shared" si="21"/>
        <v>4275.05</v>
      </c>
      <c r="J310" s="14">
        <f t="shared" si="22"/>
        <v>0</v>
      </c>
      <c r="K310" s="14">
        <f t="shared" si="23"/>
        <v>0</v>
      </c>
      <c r="L310" s="15">
        <f t="shared" si="24"/>
        <v>0</v>
      </c>
    </row>
    <row r="311" spans="1:12" ht="26.4" x14ac:dyDescent="0.25">
      <c r="A311" s="43" t="s">
        <v>595</v>
      </c>
      <c r="B311" s="44" t="s">
        <v>278</v>
      </c>
      <c r="C311" s="43" t="s">
        <v>323</v>
      </c>
      <c r="D311" s="21"/>
      <c r="E311" s="61">
        <v>29.95</v>
      </c>
      <c r="F311" s="45">
        <v>2</v>
      </c>
      <c r="G311" s="13"/>
      <c r="H311" s="13">
        <f t="shared" si="20"/>
        <v>0</v>
      </c>
      <c r="I311" s="14">
        <f t="shared" si="21"/>
        <v>59.9</v>
      </c>
      <c r="J311" s="14">
        <f t="shared" si="22"/>
        <v>0</v>
      </c>
      <c r="K311" s="14">
        <f t="shared" si="23"/>
        <v>0</v>
      </c>
      <c r="L311" s="15">
        <f t="shared" si="24"/>
        <v>0</v>
      </c>
    </row>
    <row r="312" spans="1:12" ht="26.4" x14ac:dyDescent="0.25">
      <c r="A312" s="43" t="s">
        <v>596</v>
      </c>
      <c r="B312" s="44" t="s">
        <v>279</v>
      </c>
      <c r="C312" s="43" t="s">
        <v>323</v>
      </c>
      <c r="D312" s="21"/>
      <c r="E312" s="61">
        <v>133.66</v>
      </c>
      <c r="F312" s="45">
        <v>1</v>
      </c>
      <c r="G312" s="13"/>
      <c r="H312" s="13">
        <f t="shared" si="20"/>
        <v>0</v>
      </c>
      <c r="I312" s="14">
        <f t="shared" si="21"/>
        <v>133.66</v>
      </c>
      <c r="J312" s="14">
        <f t="shared" si="22"/>
        <v>0</v>
      </c>
      <c r="K312" s="14">
        <f t="shared" si="23"/>
        <v>0</v>
      </c>
      <c r="L312" s="15">
        <f t="shared" si="24"/>
        <v>0</v>
      </c>
    </row>
    <row r="313" spans="1:12" ht="26.4" x14ac:dyDescent="0.25">
      <c r="A313" s="43" t="s">
        <v>597</v>
      </c>
      <c r="B313" s="44" t="s">
        <v>280</v>
      </c>
      <c r="C313" s="43" t="s">
        <v>323</v>
      </c>
      <c r="D313" s="21"/>
      <c r="E313" s="61">
        <v>56.64</v>
      </c>
      <c r="F313" s="45">
        <v>1</v>
      </c>
      <c r="G313" s="13"/>
      <c r="H313" s="13">
        <f t="shared" si="20"/>
        <v>0</v>
      </c>
      <c r="I313" s="14">
        <f t="shared" si="21"/>
        <v>56.64</v>
      </c>
      <c r="J313" s="14">
        <f t="shared" si="22"/>
        <v>0</v>
      </c>
      <c r="K313" s="14">
        <f t="shared" si="23"/>
        <v>0</v>
      </c>
      <c r="L313" s="15">
        <f t="shared" si="24"/>
        <v>0</v>
      </c>
    </row>
    <row r="314" spans="1:12" x14ac:dyDescent="0.25">
      <c r="A314" s="43" t="s">
        <v>598</v>
      </c>
      <c r="B314" s="44" t="s">
        <v>281</v>
      </c>
      <c r="C314" s="43" t="s">
        <v>321</v>
      </c>
      <c r="D314" s="21"/>
      <c r="E314" s="61">
        <v>22.41</v>
      </c>
      <c r="F314" s="45">
        <v>2</v>
      </c>
      <c r="G314" s="13"/>
      <c r="H314" s="13">
        <f t="shared" si="20"/>
        <v>0</v>
      </c>
      <c r="I314" s="14">
        <f t="shared" si="21"/>
        <v>44.82</v>
      </c>
      <c r="J314" s="14">
        <f t="shared" si="22"/>
        <v>0</v>
      </c>
      <c r="K314" s="14">
        <f t="shared" si="23"/>
        <v>0</v>
      </c>
      <c r="L314" s="15">
        <f t="shared" si="24"/>
        <v>0</v>
      </c>
    </row>
    <row r="315" spans="1:12" x14ac:dyDescent="0.25">
      <c r="A315" s="43" t="s">
        <v>599</v>
      </c>
      <c r="B315" s="44" t="s">
        <v>282</v>
      </c>
      <c r="C315" s="43" t="s">
        <v>323</v>
      </c>
      <c r="D315" s="21"/>
      <c r="E315" s="61">
        <v>16.510000000000002</v>
      </c>
      <c r="F315" s="45">
        <v>1</v>
      </c>
      <c r="G315" s="13"/>
      <c r="H315" s="13">
        <f t="shared" si="20"/>
        <v>0</v>
      </c>
      <c r="I315" s="14">
        <f t="shared" si="21"/>
        <v>16.510000000000002</v>
      </c>
      <c r="J315" s="14">
        <f t="shared" si="22"/>
        <v>0</v>
      </c>
      <c r="K315" s="14">
        <f t="shared" si="23"/>
        <v>0</v>
      </c>
      <c r="L315" s="15">
        <f t="shared" si="24"/>
        <v>0</v>
      </c>
    </row>
    <row r="316" spans="1:12" x14ac:dyDescent="0.25">
      <c r="A316" s="39">
        <v>19</v>
      </c>
      <c r="B316" s="40" t="s">
        <v>283</v>
      </c>
      <c r="C316" s="39"/>
      <c r="D316" s="21"/>
      <c r="E316" s="62"/>
      <c r="F316" s="41"/>
      <c r="G316" s="42"/>
      <c r="H316" s="42"/>
      <c r="I316" s="42"/>
      <c r="J316" s="42"/>
      <c r="K316" s="42"/>
      <c r="L316" s="42"/>
    </row>
    <row r="317" spans="1:12" x14ac:dyDescent="0.25">
      <c r="A317" s="43" t="s">
        <v>600</v>
      </c>
      <c r="B317" s="44" t="s">
        <v>284</v>
      </c>
      <c r="C317" s="43" t="s">
        <v>321</v>
      </c>
      <c r="D317" s="21"/>
      <c r="E317" s="61">
        <v>1162.8399999999999</v>
      </c>
      <c r="F317" s="45">
        <v>1</v>
      </c>
      <c r="G317" s="13"/>
      <c r="H317" s="13">
        <f t="shared" si="20"/>
        <v>0</v>
      </c>
      <c r="I317" s="14">
        <f t="shared" si="21"/>
        <v>1162.8399999999999</v>
      </c>
      <c r="J317" s="14">
        <f t="shared" si="22"/>
        <v>0</v>
      </c>
      <c r="K317" s="14">
        <f t="shared" si="23"/>
        <v>0</v>
      </c>
      <c r="L317" s="15">
        <f t="shared" si="24"/>
        <v>0</v>
      </c>
    </row>
    <row r="318" spans="1:12" ht="39.6" x14ac:dyDescent="0.25">
      <c r="A318" s="56" t="s">
        <v>601</v>
      </c>
      <c r="B318" s="55" t="s">
        <v>285</v>
      </c>
      <c r="C318" s="56" t="s">
        <v>323</v>
      </c>
      <c r="D318" s="21"/>
      <c r="E318" s="64">
        <v>4478.74</v>
      </c>
      <c r="F318" s="54">
        <v>1</v>
      </c>
      <c r="G318" s="13"/>
      <c r="H318" s="13">
        <f t="shared" si="20"/>
        <v>0</v>
      </c>
      <c r="I318" s="14">
        <f t="shared" si="21"/>
        <v>4478.74</v>
      </c>
      <c r="J318" s="14">
        <f t="shared" si="22"/>
        <v>0</v>
      </c>
      <c r="K318" s="14">
        <f t="shared" si="23"/>
        <v>0</v>
      </c>
      <c r="L318" s="15">
        <f t="shared" si="24"/>
        <v>0</v>
      </c>
    </row>
    <row r="319" spans="1:12" ht="39.6" x14ac:dyDescent="0.25">
      <c r="A319" s="43" t="s">
        <v>602</v>
      </c>
      <c r="B319" s="44" t="s">
        <v>286</v>
      </c>
      <c r="C319" s="43" t="s">
        <v>324</v>
      </c>
      <c r="D319" s="21"/>
      <c r="E319" s="61">
        <v>12.574999999999999</v>
      </c>
      <c r="F319" s="45">
        <v>6</v>
      </c>
      <c r="G319" s="13"/>
      <c r="H319" s="13">
        <f t="shared" si="20"/>
        <v>0</v>
      </c>
      <c r="I319" s="14">
        <f t="shared" si="21"/>
        <v>75.449999999999989</v>
      </c>
      <c r="J319" s="14">
        <f t="shared" si="22"/>
        <v>0</v>
      </c>
      <c r="K319" s="14">
        <f t="shared" si="23"/>
        <v>0</v>
      </c>
      <c r="L319" s="15">
        <f t="shared" si="24"/>
        <v>0</v>
      </c>
    </row>
    <row r="320" spans="1:12" x14ac:dyDescent="0.25">
      <c r="A320" s="43" t="s">
        <v>603</v>
      </c>
      <c r="B320" s="44" t="s">
        <v>287</v>
      </c>
      <c r="C320" s="43" t="s">
        <v>323</v>
      </c>
      <c r="D320" s="21"/>
      <c r="E320" s="61">
        <v>22</v>
      </c>
      <c r="F320" s="45">
        <v>2</v>
      </c>
      <c r="G320" s="13"/>
      <c r="H320" s="13">
        <f t="shared" si="20"/>
        <v>0</v>
      </c>
      <c r="I320" s="14">
        <f t="shared" si="21"/>
        <v>44</v>
      </c>
      <c r="J320" s="14">
        <f t="shared" si="22"/>
        <v>0</v>
      </c>
      <c r="K320" s="14">
        <f t="shared" si="23"/>
        <v>0</v>
      </c>
      <c r="L320" s="15">
        <f t="shared" si="24"/>
        <v>0</v>
      </c>
    </row>
    <row r="321" spans="1:12" x14ac:dyDescent="0.25">
      <c r="A321" s="43" t="s">
        <v>604</v>
      </c>
      <c r="B321" s="44" t="s">
        <v>288</v>
      </c>
      <c r="C321" s="43" t="s">
        <v>323</v>
      </c>
      <c r="D321" s="21"/>
      <c r="E321" s="61">
        <v>88.825000000000003</v>
      </c>
      <c r="F321" s="45">
        <v>2</v>
      </c>
      <c r="G321" s="13"/>
      <c r="H321" s="13">
        <f t="shared" si="20"/>
        <v>0</v>
      </c>
      <c r="I321" s="14">
        <f t="shared" si="21"/>
        <v>177.65</v>
      </c>
      <c r="J321" s="14">
        <f t="shared" si="22"/>
        <v>0</v>
      </c>
      <c r="K321" s="14">
        <f t="shared" si="23"/>
        <v>0</v>
      </c>
      <c r="L321" s="15">
        <f t="shared" si="24"/>
        <v>0</v>
      </c>
    </row>
    <row r="322" spans="1:12" x14ac:dyDescent="0.25">
      <c r="A322" s="43" t="s">
        <v>605</v>
      </c>
      <c r="B322" s="44" t="s">
        <v>289</v>
      </c>
      <c r="C322" s="43" t="s">
        <v>324</v>
      </c>
      <c r="D322" s="21"/>
      <c r="E322" s="61">
        <v>37.82</v>
      </c>
      <c r="F322" s="45">
        <v>2.75</v>
      </c>
      <c r="G322" s="13"/>
      <c r="H322" s="13">
        <f t="shared" si="20"/>
        <v>0</v>
      </c>
      <c r="I322" s="14">
        <f t="shared" si="21"/>
        <v>104.005</v>
      </c>
      <c r="J322" s="14">
        <f t="shared" si="22"/>
        <v>0</v>
      </c>
      <c r="K322" s="14">
        <f t="shared" si="23"/>
        <v>0</v>
      </c>
      <c r="L322" s="15">
        <f t="shared" si="24"/>
        <v>0</v>
      </c>
    </row>
    <row r="323" spans="1:12" x14ac:dyDescent="0.25">
      <c r="A323" s="43" t="s">
        <v>606</v>
      </c>
      <c r="B323" s="44" t="s">
        <v>290</v>
      </c>
      <c r="C323" s="43" t="s">
        <v>324</v>
      </c>
      <c r="D323" s="21"/>
      <c r="E323" s="61">
        <v>29.694400000000002</v>
      </c>
      <c r="F323" s="45">
        <v>2</v>
      </c>
      <c r="G323" s="13"/>
      <c r="H323" s="13">
        <f t="shared" si="20"/>
        <v>0</v>
      </c>
      <c r="I323" s="14">
        <f t="shared" si="21"/>
        <v>59.388800000000003</v>
      </c>
      <c r="J323" s="14">
        <f t="shared" si="22"/>
        <v>0</v>
      </c>
      <c r="K323" s="14">
        <f t="shared" si="23"/>
        <v>0</v>
      </c>
      <c r="L323" s="15">
        <f t="shared" si="24"/>
        <v>0</v>
      </c>
    </row>
    <row r="324" spans="1:12" ht="26.4" x14ac:dyDescent="0.25">
      <c r="A324" s="43" t="s">
        <v>607</v>
      </c>
      <c r="B324" s="44" t="s">
        <v>291</v>
      </c>
      <c r="C324" s="43" t="s">
        <v>321</v>
      </c>
      <c r="D324" s="21"/>
      <c r="E324" s="61">
        <v>1053.1300000000001</v>
      </c>
      <c r="F324" s="45">
        <v>1</v>
      </c>
      <c r="G324" s="13"/>
      <c r="H324" s="13">
        <f t="shared" si="20"/>
        <v>0</v>
      </c>
      <c r="I324" s="14">
        <f t="shared" si="21"/>
        <v>1053.1300000000001</v>
      </c>
      <c r="J324" s="14">
        <f t="shared" si="22"/>
        <v>0</v>
      </c>
      <c r="K324" s="14">
        <f t="shared" si="23"/>
        <v>0</v>
      </c>
      <c r="L324" s="15">
        <f t="shared" si="24"/>
        <v>0</v>
      </c>
    </row>
    <row r="325" spans="1:12" x14ac:dyDescent="0.25">
      <c r="A325" s="43" t="s">
        <v>608</v>
      </c>
      <c r="B325" s="44" t="s">
        <v>292</v>
      </c>
      <c r="C325" s="43" t="s">
        <v>323</v>
      </c>
      <c r="D325" s="21"/>
      <c r="E325" s="61">
        <v>120.7</v>
      </c>
      <c r="F325" s="45">
        <v>1</v>
      </c>
      <c r="G325" s="13"/>
      <c r="H325" s="13">
        <f t="shared" si="20"/>
        <v>0</v>
      </c>
      <c r="I325" s="14">
        <f t="shared" si="21"/>
        <v>120.7</v>
      </c>
      <c r="J325" s="14">
        <f t="shared" si="22"/>
        <v>0</v>
      </c>
      <c r="K325" s="14">
        <f t="shared" si="23"/>
        <v>0</v>
      </c>
      <c r="L325" s="15">
        <f t="shared" si="24"/>
        <v>0</v>
      </c>
    </row>
    <row r="326" spans="1:12" x14ac:dyDescent="0.25">
      <c r="A326" s="39">
        <v>20</v>
      </c>
      <c r="B326" s="40" t="s">
        <v>293</v>
      </c>
      <c r="C326" s="39"/>
      <c r="D326" s="21"/>
      <c r="E326" s="62"/>
      <c r="F326" s="41"/>
      <c r="G326" s="42"/>
      <c r="H326" s="42"/>
      <c r="I326" s="42"/>
      <c r="J326" s="42"/>
      <c r="K326" s="42"/>
      <c r="L326" s="42"/>
    </row>
    <row r="327" spans="1:12" x14ac:dyDescent="0.25">
      <c r="A327" s="43" t="s">
        <v>609</v>
      </c>
      <c r="B327" s="44" t="s">
        <v>294</v>
      </c>
      <c r="C327" s="43" t="s">
        <v>324</v>
      </c>
      <c r="D327" s="21"/>
      <c r="E327" s="61">
        <v>84.78</v>
      </c>
      <c r="F327" s="45">
        <v>3</v>
      </c>
      <c r="G327" s="13"/>
      <c r="H327" s="13">
        <f t="shared" si="20"/>
        <v>0</v>
      </c>
      <c r="I327" s="14">
        <f t="shared" si="21"/>
        <v>254.34</v>
      </c>
      <c r="J327" s="14">
        <f t="shared" si="22"/>
        <v>0</v>
      </c>
      <c r="K327" s="14">
        <f t="shared" si="23"/>
        <v>0</v>
      </c>
      <c r="L327" s="15">
        <f t="shared" si="24"/>
        <v>0</v>
      </c>
    </row>
    <row r="328" spans="1:12" x14ac:dyDescent="0.25">
      <c r="A328" s="43" t="s">
        <v>610</v>
      </c>
      <c r="B328" s="44" t="s">
        <v>295</v>
      </c>
      <c r="C328" s="43" t="s">
        <v>324</v>
      </c>
      <c r="D328" s="21"/>
      <c r="E328" s="61">
        <v>9.1951111111111103</v>
      </c>
      <c r="F328" s="45">
        <v>90</v>
      </c>
      <c r="G328" s="13"/>
      <c r="H328" s="13">
        <f t="shared" si="20"/>
        <v>0</v>
      </c>
      <c r="I328" s="14">
        <f t="shared" si="21"/>
        <v>827.56</v>
      </c>
      <c r="J328" s="14">
        <f t="shared" si="22"/>
        <v>0</v>
      </c>
      <c r="K328" s="14">
        <f t="shared" si="23"/>
        <v>0</v>
      </c>
      <c r="L328" s="15">
        <f t="shared" si="24"/>
        <v>0</v>
      </c>
    </row>
    <row r="329" spans="1:12" ht="39.6" x14ac:dyDescent="0.25">
      <c r="A329" s="43" t="s">
        <v>611</v>
      </c>
      <c r="B329" s="44" t="s">
        <v>296</v>
      </c>
      <c r="C329" s="43" t="s">
        <v>321</v>
      </c>
      <c r="D329" s="21"/>
      <c r="E329" s="61">
        <v>38.391923076923078</v>
      </c>
      <c r="F329" s="45">
        <v>26</v>
      </c>
      <c r="G329" s="13"/>
      <c r="H329" s="13">
        <f t="shared" si="20"/>
        <v>0</v>
      </c>
      <c r="I329" s="14">
        <f t="shared" si="21"/>
        <v>998.19</v>
      </c>
      <c r="J329" s="14">
        <f t="shared" si="22"/>
        <v>0</v>
      </c>
      <c r="K329" s="14">
        <f t="shared" si="23"/>
        <v>0</v>
      </c>
      <c r="L329" s="15">
        <f t="shared" si="24"/>
        <v>0</v>
      </c>
    </row>
    <row r="330" spans="1:12" x14ac:dyDescent="0.25">
      <c r="A330" s="43" t="s">
        <v>612</v>
      </c>
      <c r="B330" s="44" t="s">
        <v>297</v>
      </c>
      <c r="C330" s="43" t="s">
        <v>321</v>
      </c>
      <c r="D330" s="21"/>
      <c r="E330" s="61">
        <v>17.141999999999999</v>
      </c>
      <c r="F330" s="45">
        <v>5</v>
      </c>
      <c r="G330" s="13"/>
      <c r="H330" s="13">
        <f t="shared" si="20"/>
        <v>0</v>
      </c>
      <c r="I330" s="14">
        <f t="shared" si="21"/>
        <v>85.71</v>
      </c>
      <c r="J330" s="14">
        <f t="shared" si="22"/>
        <v>0</v>
      </c>
      <c r="K330" s="14">
        <f t="shared" si="23"/>
        <v>0</v>
      </c>
      <c r="L330" s="15">
        <f t="shared" si="24"/>
        <v>0</v>
      </c>
    </row>
    <row r="331" spans="1:12" x14ac:dyDescent="0.25">
      <c r="A331" s="43" t="s">
        <v>613</v>
      </c>
      <c r="B331" s="44" t="s">
        <v>298</v>
      </c>
      <c r="C331" s="43" t="s">
        <v>321</v>
      </c>
      <c r="D331" s="21"/>
      <c r="E331" s="61">
        <v>20.86</v>
      </c>
      <c r="F331" s="45">
        <v>1</v>
      </c>
      <c r="G331" s="13"/>
      <c r="H331" s="13">
        <f t="shared" si="20"/>
        <v>0</v>
      </c>
      <c r="I331" s="14">
        <f t="shared" si="21"/>
        <v>20.86</v>
      </c>
      <c r="J331" s="14">
        <f t="shared" si="22"/>
        <v>0</v>
      </c>
      <c r="K331" s="14">
        <f t="shared" si="23"/>
        <v>0</v>
      </c>
      <c r="L331" s="15">
        <f t="shared" si="24"/>
        <v>0</v>
      </c>
    </row>
    <row r="332" spans="1:12" ht="26.4" x14ac:dyDescent="0.25">
      <c r="A332" s="43" t="s">
        <v>614</v>
      </c>
      <c r="B332" s="44" t="s">
        <v>299</v>
      </c>
      <c r="C332" s="43" t="s">
        <v>321</v>
      </c>
      <c r="D332" s="21"/>
      <c r="E332" s="61">
        <v>469.23</v>
      </c>
      <c r="F332" s="45">
        <v>1</v>
      </c>
      <c r="G332" s="13"/>
      <c r="H332" s="13">
        <f t="shared" si="20"/>
        <v>0</v>
      </c>
      <c r="I332" s="14">
        <f t="shared" si="21"/>
        <v>469.23</v>
      </c>
      <c r="J332" s="14">
        <f t="shared" si="22"/>
        <v>0</v>
      </c>
      <c r="K332" s="14">
        <f t="shared" si="23"/>
        <v>0</v>
      </c>
      <c r="L332" s="15">
        <f t="shared" si="24"/>
        <v>0</v>
      </c>
    </row>
    <row r="333" spans="1:12" x14ac:dyDescent="0.25">
      <c r="A333" s="43" t="s">
        <v>615</v>
      </c>
      <c r="B333" s="44" t="s">
        <v>300</v>
      </c>
      <c r="C333" s="43" t="s">
        <v>321</v>
      </c>
      <c r="D333" s="21"/>
      <c r="E333" s="61">
        <v>82.453076923076921</v>
      </c>
      <c r="F333" s="45">
        <v>13</v>
      </c>
      <c r="G333" s="13"/>
      <c r="H333" s="13">
        <f t="shared" si="20"/>
        <v>0</v>
      </c>
      <c r="I333" s="14">
        <f t="shared" si="21"/>
        <v>1071.8899999999999</v>
      </c>
      <c r="J333" s="14">
        <f t="shared" si="22"/>
        <v>0</v>
      </c>
      <c r="K333" s="14">
        <f t="shared" si="23"/>
        <v>0</v>
      </c>
      <c r="L333" s="15">
        <f t="shared" si="24"/>
        <v>0</v>
      </c>
    </row>
    <row r="334" spans="1:12" ht="26.4" x14ac:dyDescent="0.25">
      <c r="A334" s="43" t="s">
        <v>616</v>
      </c>
      <c r="B334" s="44" t="s">
        <v>301</v>
      </c>
      <c r="C334" s="43" t="s">
        <v>324</v>
      </c>
      <c r="D334" s="21"/>
      <c r="E334" s="61">
        <v>49.985500000000002</v>
      </c>
      <c r="F334" s="45">
        <v>20</v>
      </c>
      <c r="G334" s="13"/>
      <c r="H334" s="13">
        <f t="shared" si="20"/>
        <v>0</v>
      </c>
      <c r="I334" s="14">
        <f t="shared" si="21"/>
        <v>999.71</v>
      </c>
      <c r="J334" s="14">
        <f t="shared" si="22"/>
        <v>0</v>
      </c>
      <c r="K334" s="14">
        <f t="shared" si="23"/>
        <v>0</v>
      </c>
      <c r="L334" s="15">
        <f t="shared" si="24"/>
        <v>0</v>
      </c>
    </row>
    <row r="335" spans="1:12" ht="26.4" x14ac:dyDescent="0.25">
      <c r="A335" s="43" t="s">
        <v>617</v>
      </c>
      <c r="B335" s="44" t="s">
        <v>302</v>
      </c>
      <c r="C335" s="43" t="s">
        <v>324</v>
      </c>
      <c r="D335" s="21"/>
      <c r="E335" s="61">
        <v>74.796700000000001</v>
      </c>
      <c r="F335" s="45">
        <v>500</v>
      </c>
      <c r="G335" s="13"/>
      <c r="H335" s="13">
        <f t="shared" si="20"/>
        <v>0</v>
      </c>
      <c r="I335" s="14">
        <f t="shared" si="21"/>
        <v>37398.35</v>
      </c>
      <c r="J335" s="14">
        <f t="shared" si="22"/>
        <v>0</v>
      </c>
      <c r="K335" s="14">
        <f t="shared" si="23"/>
        <v>0</v>
      </c>
      <c r="L335" s="15">
        <f t="shared" si="24"/>
        <v>0</v>
      </c>
    </row>
    <row r="336" spans="1:12" ht="26.4" x14ac:dyDescent="0.25">
      <c r="A336" s="43" t="s">
        <v>618</v>
      </c>
      <c r="B336" s="44" t="s">
        <v>303</v>
      </c>
      <c r="C336" s="43" t="s">
        <v>324</v>
      </c>
      <c r="D336" s="21"/>
      <c r="E336" s="61">
        <v>95.694710526315788</v>
      </c>
      <c r="F336" s="45">
        <v>380</v>
      </c>
      <c r="G336" s="13"/>
      <c r="H336" s="13">
        <f t="shared" si="20"/>
        <v>0</v>
      </c>
      <c r="I336" s="14">
        <f t="shared" si="21"/>
        <v>36363.99</v>
      </c>
      <c r="J336" s="14">
        <f t="shared" si="22"/>
        <v>0</v>
      </c>
      <c r="K336" s="14">
        <f t="shared" si="23"/>
        <v>0</v>
      </c>
      <c r="L336" s="15">
        <f t="shared" si="24"/>
        <v>0</v>
      </c>
    </row>
    <row r="337" spans="1:12" ht="39.6" x14ac:dyDescent="0.25">
      <c r="A337" s="43" t="s">
        <v>619</v>
      </c>
      <c r="B337" s="44" t="s">
        <v>304</v>
      </c>
      <c r="C337" s="43" t="s">
        <v>321</v>
      </c>
      <c r="D337" s="21"/>
      <c r="E337" s="61">
        <v>248.56</v>
      </c>
      <c r="F337" s="45">
        <v>4</v>
      </c>
      <c r="G337" s="13"/>
      <c r="H337" s="13">
        <f t="shared" si="20"/>
        <v>0</v>
      </c>
      <c r="I337" s="14">
        <f t="shared" si="21"/>
        <v>994.24</v>
      </c>
      <c r="J337" s="14">
        <f t="shared" si="22"/>
        <v>0</v>
      </c>
      <c r="K337" s="14">
        <f t="shared" si="23"/>
        <v>0</v>
      </c>
      <c r="L337" s="15">
        <f t="shared" si="24"/>
        <v>0</v>
      </c>
    </row>
    <row r="338" spans="1:12" ht="26.4" x14ac:dyDescent="0.25">
      <c r="A338" s="43" t="s">
        <v>620</v>
      </c>
      <c r="B338" s="44" t="s">
        <v>305</v>
      </c>
      <c r="C338" s="43" t="s">
        <v>321</v>
      </c>
      <c r="D338" s="21"/>
      <c r="E338" s="61">
        <v>20.994705882352942</v>
      </c>
      <c r="F338" s="45">
        <v>17</v>
      </c>
      <c r="G338" s="13"/>
      <c r="H338" s="13">
        <f t="shared" si="20"/>
        <v>0</v>
      </c>
      <c r="I338" s="14">
        <f t="shared" si="21"/>
        <v>356.91</v>
      </c>
      <c r="J338" s="14">
        <f t="shared" si="22"/>
        <v>0</v>
      </c>
      <c r="K338" s="14">
        <f t="shared" si="23"/>
        <v>0</v>
      </c>
      <c r="L338" s="15">
        <f t="shared" si="24"/>
        <v>0</v>
      </c>
    </row>
    <row r="339" spans="1:12" x14ac:dyDescent="0.25">
      <c r="A339" s="39">
        <v>21</v>
      </c>
      <c r="B339" s="40" t="s">
        <v>306</v>
      </c>
      <c r="C339" s="39"/>
      <c r="D339" s="21"/>
      <c r="E339" s="62"/>
      <c r="F339" s="41"/>
      <c r="G339" s="42"/>
      <c r="H339" s="42"/>
      <c r="I339" s="42"/>
      <c r="J339" s="42"/>
      <c r="K339" s="42"/>
      <c r="L339" s="42"/>
    </row>
    <row r="340" spans="1:12" x14ac:dyDescent="0.25">
      <c r="A340" s="43" t="s">
        <v>621</v>
      </c>
      <c r="B340" s="44" t="s">
        <v>307</v>
      </c>
      <c r="C340" s="43" t="s">
        <v>321</v>
      </c>
      <c r="D340" s="21"/>
      <c r="E340" s="61">
        <v>2583.37</v>
      </c>
      <c r="F340" s="45">
        <v>1</v>
      </c>
      <c r="G340" s="13"/>
      <c r="H340" s="13">
        <f t="shared" ref="H340:H356" si="25">G340</f>
        <v>0</v>
      </c>
      <c r="I340" s="14">
        <f t="shared" ref="I340:I356" si="26">E340*F340</f>
        <v>2583.37</v>
      </c>
      <c r="J340" s="14">
        <f t="shared" ref="J340:J356" si="27">ROUND(G340*E340,2)</f>
        <v>0</v>
      </c>
      <c r="K340" s="14">
        <f t="shared" ref="K340:K356" si="28">ROUND(H340*E340,2)</f>
        <v>0</v>
      </c>
      <c r="L340" s="15">
        <f t="shared" ref="L340:L356" si="29">K340/I340</f>
        <v>0</v>
      </c>
    </row>
    <row r="341" spans="1:12" ht="26.4" x14ac:dyDescent="0.25">
      <c r="A341" s="43" t="s">
        <v>622</v>
      </c>
      <c r="B341" s="44" t="s">
        <v>308</v>
      </c>
      <c r="C341" s="43" t="s">
        <v>0</v>
      </c>
      <c r="D341" s="21"/>
      <c r="E341" s="61">
        <v>191.68021734755484</v>
      </c>
      <c r="F341" s="45">
        <v>49.69</v>
      </c>
      <c r="G341" s="13"/>
      <c r="H341" s="13">
        <f t="shared" si="25"/>
        <v>0</v>
      </c>
      <c r="I341" s="14">
        <f t="shared" si="26"/>
        <v>9524.59</v>
      </c>
      <c r="J341" s="14">
        <f t="shared" si="27"/>
        <v>0</v>
      </c>
      <c r="K341" s="14">
        <f t="shared" si="28"/>
        <v>0</v>
      </c>
      <c r="L341" s="15">
        <f t="shared" si="29"/>
        <v>0</v>
      </c>
    </row>
    <row r="342" spans="1:12" ht="26.4" x14ac:dyDescent="0.25">
      <c r="A342" s="43" t="s">
        <v>623</v>
      </c>
      <c r="B342" s="44" t="s">
        <v>308</v>
      </c>
      <c r="C342" s="43" t="s">
        <v>0</v>
      </c>
      <c r="D342" s="21"/>
      <c r="E342" s="61">
        <v>191.68021734755484</v>
      </c>
      <c r="F342" s="45">
        <v>23.97</v>
      </c>
      <c r="G342" s="13"/>
      <c r="H342" s="13">
        <f t="shared" si="25"/>
        <v>0</v>
      </c>
      <c r="I342" s="14">
        <f t="shared" si="26"/>
        <v>4594.5748098208896</v>
      </c>
      <c r="J342" s="14">
        <f t="shared" si="27"/>
        <v>0</v>
      </c>
      <c r="K342" s="14">
        <f t="shared" si="28"/>
        <v>0</v>
      </c>
      <c r="L342" s="15">
        <f t="shared" si="29"/>
        <v>0</v>
      </c>
    </row>
    <row r="343" spans="1:12" x14ac:dyDescent="0.25">
      <c r="A343" s="43" t="s">
        <v>624</v>
      </c>
      <c r="B343" s="44" t="s">
        <v>309</v>
      </c>
      <c r="C343" s="43" t="s">
        <v>0</v>
      </c>
      <c r="D343" s="21"/>
      <c r="E343" s="61">
        <v>111.17740199846273</v>
      </c>
      <c r="F343" s="45">
        <v>65.05</v>
      </c>
      <c r="G343" s="13"/>
      <c r="H343" s="13">
        <f t="shared" si="25"/>
        <v>0</v>
      </c>
      <c r="I343" s="14">
        <f t="shared" si="26"/>
        <v>7232.09</v>
      </c>
      <c r="J343" s="14">
        <f t="shared" si="27"/>
        <v>0</v>
      </c>
      <c r="K343" s="14">
        <f t="shared" si="28"/>
        <v>0</v>
      </c>
      <c r="L343" s="15">
        <f t="shared" si="29"/>
        <v>0</v>
      </c>
    </row>
    <row r="344" spans="1:12" ht="26.4" x14ac:dyDescent="0.25">
      <c r="A344" s="43" t="s">
        <v>625</v>
      </c>
      <c r="B344" s="44" t="s">
        <v>310</v>
      </c>
      <c r="C344" s="43" t="s">
        <v>324</v>
      </c>
      <c r="D344" s="21"/>
      <c r="E344" s="61">
        <v>128.23500000000001</v>
      </c>
      <c r="F344" s="45">
        <v>4.3899999999999997</v>
      </c>
      <c r="G344" s="13"/>
      <c r="H344" s="13">
        <f t="shared" si="25"/>
        <v>0</v>
      </c>
      <c r="I344" s="14">
        <f t="shared" si="26"/>
        <v>562.95164999999997</v>
      </c>
      <c r="J344" s="14">
        <f t="shared" si="27"/>
        <v>0</v>
      </c>
      <c r="K344" s="14">
        <f t="shared" si="28"/>
        <v>0</v>
      </c>
      <c r="L344" s="15">
        <f t="shared" si="29"/>
        <v>0</v>
      </c>
    </row>
    <row r="345" spans="1:12" ht="26.4" x14ac:dyDescent="0.25">
      <c r="A345" s="43" t="s">
        <v>626</v>
      </c>
      <c r="B345" s="44" t="s">
        <v>310</v>
      </c>
      <c r="C345" s="43" t="s">
        <v>324</v>
      </c>
      <c r="D345" s="21"/>
      <c r="E345" s="61">
        <v>128.23500000000001</v>
      </c>
      <c r="F345" s="45">
        <v>4.5199999999999996</v>
      </c>
      <c r="G345" s="13"/>
      <c r="H345" s="13">
        <f t="shared" si="25"/>
        <v>0</v>
      </c>
      <c r="I345" s="14">
        <f t="shared" si="26"/>
        <v>579.62220000000002</v>
      </c>
      <c r="J345" s="14">
        <f t="shared" si="27"/>
        <v>0</v>
      </c>
      <c r="K345" s="14">
        <f t="shared" si="28"/>
        <v>0</v>
      </c>
      <c r="L345" s="15">
        <f t="shared" si="29"/>
        <v>0</v>
      </c>
    </row>
    <row r="346" spans="1:12" x14ac:dyDescent="0.25">
      <c r="A346" s="43" t="s">
        <v>627</v>
      </c>
      <c r="B346" s="44" t="s">
        <v>311</v>
      </c>
      <c r="C346" s="43" t="s">
        <v>321</v>
      </c>
      <c r="D346" s="21"/>
      <c r="E346" s="61">
        <v>11.315</v>
      </c>
      <c r="F346" s="45">
        <v>2</v>
      </c>
      <c r="G346" s="13"/>
      <c r="H346" s="13">
        <f t="shared" si="25"/>
        <v>0</v>
      </c>
      <c r="I346" s="14">
        <f t="shared" si="26"/>
        <v>22.63</v>
      </c>
      <c r="J346" s="14">
        <f t="shared" si="27"/>
        <v>0</v>
      </c>
      <c r="K346" s="14">
        <f t="shared" si="28"/>
        <v>0</v>
      </c>
      <c r="L346" s="15">
        <f t="shared" si="29"/>
        <v>0</v>
      </c>
    </row>
    <row r="347" spans="1:12" x14ac:dyDescent="0.25">
      <c r="A347" s="43" t="s">
        <v>628</v>
      </c>
      <c r="B347" s="44" t="s">
        <v>312</v>
      </c>
      <c r="C347" s="43" t="s">
        <v>321</v>
      </c>
      <c r="D347" s="21"/>
      <c r="E347" s="61">
        <v>35.67</v>
      </c>
      <c r="F347" s="45">
        <v>1</v>
      </c>
      <c r="G347" s="13"/>
      <c r="H347" s="13">
        <f t="shared" si="25"/>
        <v>0</v>
      </c>
      <c r="I347" s="14">
        <f t="shared" si="26"/>
        <v>35.67</v>
      </c>
      <c r="J347" s="14">
        <f t="shared" si="27"/>
        <v>0</v>
      </c>
      <c r="K347" s="14">
        <f t="shared" si="28"/>
        <v>0</v>
      </c>
      <c r="L347" s="15">
        <f t="shared" si="29"/>
        <v>0</v>
      </c>
    </row>
    <row r="348" spans="1:12" x14ac:dyDescent="0.25">
      <c r="A348" s="43" t="s">
        <v>629</v>
      </c>
      <c r="B348" s="44" t="s">
        <v>313</v>
      </c>
      <c r="C348" s="43" t="s">
        <v>323</v>
      </c>
      <c r="D348" s="21"/>
      <c r="E348" s="61">
        <v>94.42</v>
      </c>
      <c r="F348" s="45">
        <v>1</v>
      </c>
      <c r="G348" s="13"/>
      <c r="H348" s="13">
        <f t="shared" si="25"/>
        <v>0</v>
      </c>
      <c r="I348" s="14">
        <f t="shared" si="26"/>
        <v>94.42</v>
      </c>
      <c r="J348" s="14">
        <f t="shared" si="27"/>
        <v>0</v>
      </c>
      <c r="K348" s="14">
        <f t="shared" si="28"/>
        <v>0</v>
      </c>
      <c r="L348" s="15">
        <f t="shared" si="29"/>
        <v>0</v>
      </c>
    </row>
    <row r="349" spans="1:12" ht="26.4" x14ac:dyDescent="0.25">
      <c r="A349" s="43" t="s">
        <v>630</v>
      </c>
      <c r="B349" s="44" t="s">
        <v>314</v>
      </c>
      <c r="C349" s="43" t="s">
        <v>323</v>
      </c>
      <c r="D349" s="21"/>
      <c r="E349" s="61">
        <v>52.44</v>
      </c>
      <c r="F349" s="45">
        <v>1</v>
      </c>
      <c r="G349" s="13"/>
      <c r="H349" s="13">
        <f t="shared" si="25"/>
        <v>0</v>
      </c>
      <c r="I349" s="14">
        <f t="shared" si="26"/>
        <v>52.44</v>
      </c>
      <c r="J349" s="14">
        <f t="shared" si="27"/>
        <v>0</v>
      </c>
      <c r="K349" s="14">
        <f t="shared" si="28"/>
        <v>0</v>
      </c>
      <c r="L349" s="15">
        <f t="shared" si="29"/>
        <v>0</v>
      </c>
    </row>
    <row r="350" spans="1:12" x14ac:dyDescent="0.25">
      <c r="A350" s="43" t="s">
        <v>631</v>
      </c>
      <c r="B350" s="44" t="s">
        <v>315</v>
      </c>
      <c r="C350" s="43" t="s">
        <v>321</v>
      </c>
      <c r="D350" s="21"/>
      <c r="E350" s="61">
        <v>111.84399999999999</v>
      </c>
      <c r="F350" s="45">
        <v>2</v>
      </c>
      <c r="G350" s="13"/>
      <c r="H350" s="13">
        <f t="shared" si="25"/>
        <v>0</v>
      </c>
      <c r="I350" s="14">
        <f t="shared" si="26"/>
        <v>223.68799999999999</v>
      </c>
      <c r="J350" s="14">
        <f t="shared" si="27"/>
        <v>0</v>
      </c>
      <c r="K350" s="14">
        <f t="shared" si="28"/>
        <v>0</v>
      </c>
      <c r="L350" s="15">
        <f t="shared" si="29"/>
        <v>0</v>
      </c>
    </row>
    <row r="351" spans="1:12" ht="26.4" x14ac:dyDescent="0.25">
      <c r="A351" s="43" t="s">
        <v>632</v>
      </c>
      <c r="B351" s="44" t="s">
        <v>316</v>
      </c>
      <c r="C351" s="43" t="s">
        <v>324</v>
      </c>
      <c r="D351" s="21"/>
      <c r="E351" s="61">
        <v>87.892537313432825</v>
      </c>
      <c r="F351" s="45">
        <v>13.4</v>
      </c>
      <c r="G351" s="13"/>
      <c r="H351" s="13">
        <f t="shared" si="25"/>
        <v>0</v>
      </c>
      <c r="I351" s="14">
        <f t="shared" si="26"/>
        <v>1177.76</v>
      </c>
      <c r="J351" s="14">
        <f t="shared" si="27"/>
        <v>0</v>
      </c>
      <c r="K351" s="14">
        <f t="shared" si="28"/>
        <v>0</v>
      </c>
      <c r="L351" s="15">
        <f t="shared" si="29"/>
        <v>0</v>
      </c>
    </row>
    <row r="352" spans="1:12" ht="26.4" x14ac:dyDescent="0.25">
      <c r="A352" s="43" t="s">
        <v>633</v>
      </c>
      <c r="B352" s="44" t="s">
        <v>317</v>
      </c>
      <c r="C352" s="43" t="s">
        <v>324</v>
      </c>
      <c r="D352" s="21"/>
      <c r="E352" s="61">
        <v>526.57000000000005</v>
      </c>
      <c r="F352" s="45">
        <v>7.97</v>
      </c>
      <c r="G352" s="13"/>
      <c r="H352" s="13">
        <f t="shared" si="25"/>
        <v>0</v>
      </c>
      <c r="I352" s="14">
        <f t="shared" si="26"/>
        <v>4196.7629000000006</v>
      </c>
      <c r="J352" s="14">
        <f t="shared" si="27"/>
        <v>0</v>
      </c>
      <c r="K352" s="14">
        <f t="shared" si="28"/>
        <v>0</v>
      </c>
      <c r="L352" s="15">
        <f t="shared" si="29"/>
        <v>0</v>
      </c>
    </row>
    <row r="353" spans="1:17" x14ac:dyDescent="0.25">
      <c r="A353" s="43" t="s">
        <v>634</v>
      </c>
      <c r="B353" s="44" t="s">
        <v>318</v>
      </c>
      <c r="C353" s="43" t="s">
        <v>329</v>
      </c>
      <c r="D353" s="21"/>
      <c r="E353" s="61">
        <v>25.113953125000002</v>
      </c>
      <c r="F353" s="45">
        <v>2560</v>
      </c>
      <c r="G353" s="13"/>
      <c r="H353" s="13">
        <f t="shared" si="25"/>
        <v>0</v>
      </c>
      <c r="I353" s="14">
        <f t="shared" si="26"/>
        <v>64291.72</v>
      </c>
      <c r="J353" s="14">
        <f t="shared" si="27"/>
        <v>0</v>
      </c>
      <c r="K353" s="14">
        <f t="shared" si="28"/>
        <v>0</v>
      </c>
      <c r="L353" s="15">
        <f t="shared" si="29"/>
        <v>0</v>
      </c>
    </row>
    <row r="354" spans="1:17" ht="26.4" x14ac:dyDescent="0.25">
      <c r="A354" s="43" t="s">
        <v>635</v>
      </c>
      <c r="B354" s="44" t="s">
        <v>319</v>
      </c>
      <c r="C354" s="43" t="s">
        <v>321</v>
      </c>
      <c r="D354" s="21"/>
      <c r="E354" s="61">
        <v>45.624000000000002</v>
      </c>
      <c r="F354" s="45">
        <v>5</v>
      </c>
      <c r="G354" s="13"/>
      <c r="H354" s="13">
        <f t="shared" si="25"/>
        <v>0</v>
      </c>
      <c r="I354" s="14">
        <f t="shared" si="26"/>
        <v>228.12</v>
      </c>
      <c r="J354" s="14">
        <f t="shared" si="27"/>
        <v>0</v>
      </c>
      <c r="K354" s="14">
        <f t="shared" si="28"/>
        <v>0</v>
      </c>
      <c r="L354" s="15">
        <f t="shared" si="29"/>
        <v>0</v>
      </c>
    </row>
    <row r="355" spans="1:17" x14ac:dyDescent="0.25">
      <c r="A355" s="39">
        <v>22</v>
      </c>
      <c r="B355" s="40" t="s">
        <v>38</v>
      </c>
      <c r="C355" s="39"/>
      <c r="D355" s="21"/>
      <c r="E355" s="62"/>
      <c r="F355" s="41"/>
      <c r="G355" s="42"/>
      <c r="H355" s="42"/>
      <c r="I355" s="42"/>
      <c r="J355" s="42"/>
      <c r="K355" s="42"/>
      <c r="L355" s="42"/>
    </row>
    <row r="356" spans="1:17" x14ac:dyDescent="0.25">
      <c r="A356" s="43" t="s">
        <v>636</v>
      </c>
      <c r="B356" s="44" t="s">
        <v>320</v>
      </c>
      <c r="C356" s="43" t="s">
        <v>0</v>
      </c>
      <c r="D356" s="21"/>
      <c r="E356" s="61">
        <v>2.4108439500957157</v>
      </c>
      <c r="F356" s="45">
        <v>1211.92</v>
      </c>
      <c r="G356" s="45"/>
      <c r="H356" s="13">
        <f t="shared" si="25"/>
        <v>0</v>
      </c>
      <c r="I356" s="14">
        <f t="shared" si="26"/>
        <v>2921.75</v>
      </c>
      <c r="J356" s="14">
        <f t="shared" si="27"/>
        <v>0</v>
      </c>
      <c r="K356" s="14">
        <f t="shared" si="28"/>
        <v>0</v>
      </c>
      <c r="L356" s="15">
        <f t="shared" si="29"/>
        <v>0</v>
      </c>
    </row>
    <row r="357" spans="1:17" s="11" customFormat="1" x14ac:dyDescent="0.3">
      <c r="A357" s="169"/>
      <c r="B357" s="170"/>
      <c r="C357" s="170"/>
      <c r="D357" s="170"/>
      <c r="E357" s="170"/>
      <c r="F357" s="170"/>
      <c r="G357" s="170"/>
      <c r="H357" s="170"/>
      <c r="I357" s="170"/>
      <c r="J357" s="170"/>
      <c r="K357" s="170"/>
      <c r="L357" s="171"/>
      <c r="M357" s="10"/>
      <c r="N357" s="10"/>
      <c r="O357" s="10"/>
      <c r="P357" s="10"/>
      <c r="Q357" s="10"/>
    </row>
    <row r="358" spans="1:17" s="11" customFormat="1" ht="16.5" customHeight="1" x14ac:dyDescent="0.3">
      <c r="A358" s="172" t="s">
        <v>40</v>
      </c>
      <c r="B358" s="173"/>
      <c r="C358" s="173"/>
      <c r="D358" s="173"/>
      <c r="E358" s="173"/>
      <c r="F358" s="173"/>
      <c r="G358" s="173"/>
      <c r="H358" s="173"/>
      <c r="I358" s="174"/>
      <c r="J358" s="66">
        <f>SUM(J19:J356)</f>
        <v>95275.050000000032</v>
      </c>
      <c r="K358" s="32">
        <f>SUM(K19:K356)</f>
        <v>138652.28000000003</v>
      </c>
      <c r="L358" s="33">
        <f>K358/F13</f>
        <v>9.962592928931524E-2</v>
      </c>
      <c r="M358" s="10"/>
      <c r="N358" s="10"/>
      <c r="O358" s="10"/>
      <c r="P358" s="10"/>
      <c r="Q358" s="10"/>
    </row>
    <row r="359" spans="1:17" x14ac:dyDescent="0.25">
      <c r="A359" s="168"/>
      <c r="B359" s="168"/>
      <c r="C359" s="168"/>
      <c r="D359" s="168"/>
      <c r="E359" s="168"/>
      <c r="F359" s="168"/>
      <c r="G359" s="168"/>
      <c r="H359" s="168"/>
      <c r="I359" s="168"/>
      <c r="J359" s="168"/>
      <c r="K359" s="168"/>
      <c r="L359" s="168"/>
    </row>
    <row r="360" spans="1:17" x14ac:dyDescent="0.25">
      <c r="I360" s="36"/>
    </row>
    <row r="364" spans="1:17" x14ac:dyDescent="0.25">
      <c r="K364" s="36">
        <f>J358+'BM01'!K358</f>
        <v>138652.29000000004</v>
      </c>
    </row>
  </sheetData>
  <mergeCells count="35">
    <mergeCell ref="L10:L11"/>
    <mergeCell ref="C1:L5"/>
    <mergeCell ref="A6:E6"/>
    <mergeCell ref="F6:J6"/>
    <mergeCell ref="A7:E8"/>
    <mergeCell ref="F7:J8"/>
    <mergeCell ref="K7:K8"/>
    <mergeCell ref="L7:L8"/>
    <mergeCell ref="A9:E9"/>
    <mergeCell ref="F9:J9"/>
    <mergeCell ref="A10:E11"/>
    <mergeCell ref="F10:J11"/>
    <mergeCell ref="K10:K11"/>
    <mergeCell ref="A13:B14"/>
    <mergeCell ref="C13:E14"/>
    <mergeCell ref="F13:H14"/>
    <mergeCell ref="I13:J14"/>
    <mergeCell ref="K13:L14"/>
    <mergeCell ref="A12:B12"/>
    <mergeCell ref="C12:E12"/>
    <mergeCell ref="F12:H12"/>
    <mergeCell ref="I12:J12"/>
    <mergeCell ref="K12:L12"/>
    <mergeCell ref="A357:L357"/>
    <mergeCell ref="A358:I358"/>
    <mergeCell ref="A359:L359"/>
    <mergeCell ref="A15:L15"/>
    <mergeCell ref="A16:A17"/>
    <mergeCell ref="B16:B17"/>
    <mergeCell ref="C16:C17"/>
    <mergeCell ref="D16:D17"/>
    <mergeCell ref="E16:E17"/>
    <mergeCell ref="F16:H16"/>
    <mergeCell ref="I16:K16"/>
    <mergeCell ref="L16:L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BM01</vt:lpstr>
      <vt:lpstr>MEM_CAL BM01</vt:lpstr>
      <vt:lpstr>Plan1</vt:lpstr>
      <vt:lpstr>Plan2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Tiago</cp:lastModifiedBy>
  <cp:revision>0</cp:revision>
  <cp:lastPrinted>2022-09-28T13:52:07Z</cp:lastPrinted>
  <dcterms:created xsi:type="dcterms:W3CDTF">2020-06-12T15:56:45Z</dcterms:created>
  <dcterms:modified xsi:type="dcterms:W3CDTF">2025-02-20T11:31:32Z</dcterms:modified>
</cp:coreProperties>
</file>