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2D097628-FFCC-4B89-B716-817D4BC05B27}" xr6:coauthVersionLast="47" xr6:coauthVersionMax="47" xr10:uidLastSave="{00000000-0000-0000-0000-000000000000}"/>
  <bookViews>
    <workbookView xWindow="-120" yWindow="-120" windowWidth="20730" windowHeight="11160" firstSheet="1" activeTab="7" xr2:uid="{3636B57B-F471-491F-B90A-6D7FD0967AC8}"/>
  </bookViews>
  <sheets>
    <sheet name="BM 01" sheetId="2" r:id="rId1"/>
    <sheet name="Memória 01" sheetId="3" r:id="rId2"/>
    <sheet name="BM 02" sheetId="4" r:id="rId3"/>
    <sheet name="Memória 02" sheetId="5" r:id="rId4"/>
    <sheet name="BM 03" sheetId="6" r:id="rId5"/>
    <sheet name="Memória 03" sheetId="7" r:id="rId6"/>
    <sheet name="BM 04" sheetId="8" r:id="rId7"/>
    <sheet name="Memória 04" sheetId="9" r:id="rId8"/>
    <sheet name="Planilha1" sheetId="1" r:id="rId9"/>
  </sheets>
  <externalReferences>
    <externalReference r:id="rId10"/>
    <externalReference r:id="rId11"/>
  </externalReferences>
  <definedNames>
    <definedName name="ADITIVO">OFFSET([1]Lista!$E$2,0,0,COUNTA([1]Lista!$E$2:$E$101),1)</definedName>
    <definedName name="_xlnm.Print_Area" localSheetId="0">'BM 01'!$B$2:$K$229</definedName>
    <definedName name="_xlnm.Print_Area" localSheetId="2">'BM 02'!$B$2:$K$229</definedName>
    <definedName name="_xlnm.Print_Area" localSheetId="4">'BM 03'!$B$2:$K$229</definedName>
    <definedName name="_xlnm.Print_Area" localSheetId="6">'BM 04'!$B$2:$K$229</definedName>
    <definedName name="_xlnm.Print_Area" localSheetId="1">'Memória 01'!$A$1:$J$229</definedName>
    <definedName name="_xlnm.Print_Area" localSheetId="3">'Memória 02'!$A$1:$J$229</definedName>
    <definedName name="_xlnm.Print_Area" localSheetId="5">'Memória 03'!$A$1:$J$223</definedName>
    <definedName name="_xlnm.Print_Area" localSheetId="7">'Memória 04'!$A$1:$J$223</definedName>
    <definedName name="MODALIDADE">OFFSET([1]Lista!$D$2,0,0,COUNTA([1]Lista!$D$2:$D$101),1)</definedName>
    <definedName name="MUNICÍPIO">OFFSET([1]Lista!$A$2,0,0,COUNTA([1]Lista!$A$2:$A$1000),1)</definedName>
    <definedName name="PROGRAMA_BDMG">OFFSET([1]Lista!$B$2,0,0,COUNTA([1]Lista!$B$2:$B$101),1)</definedName>
    <definedName name="TIPO_DE_OBRA">OFFSET([1]Lista!$C$2,0,0,COUNTA([1]Lista!$C$2:$C$101),1)</definedName>
    <definedName name="_xlnm.Print_Titles" localSheetId="0">'BM 01'!$2:$10</definedName>
    <definedName name="_xlnm.Print_Titles" localSheetId="2">'BM 02'!$2:$10</definedName>
    <definedName name="_xlnm.Print_Titles" localSheetId="4">'BM 03'!$2:$10</definedName>
    <definedName name="_xlnm.Print_Titles" localSheetId="6">'BM 04'!$2:$10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3" i="9" l="1"/>
  <c r="K122" i="9"/>
  <c r="L108" i="9"/>
  <c r="L64" i="9"/>
  <c r="M51" i="9"/>
  <c r="L51" i="9"/>
  <c r="K51" i="9"/>
  <c r="N43" i="9"/>
  <c r="M43" i="9"/>
  <c r="L43" i="9"/>
  <c r="M42" i="9"/>
  <c r="L42" i="9"/>
  <c r="M40" i="9"/>
  <c r="L40" i="9"/>
  <c r="B18" i="9"/>
  <c r="B13" i="9"/>
  <c r="I228" i="8"/>
  <c r="H228" i="8"/>
  <c r="K228" i="8" s="1"/>
  <c r="G228" i="8"/>
  <c r="J228" i="8" s="1"/>
  <c r="J227" i="8"/>
  <c r="I227" i="8"/>
  <c r="H227" i="8"/>
  <c r="K227" i="8" s="1"/>
  <c r="G227" i="8"/>
  <c r="K226" i="8"/>
  <c r="J226" i="8"/>
  <c r="I226" i="8"/>
  <c r="G226" i="8"/>
  <c r="H226" i="8" s="1"/>
  <c r="I225" i="8"/>
  <c r="H225" i="8"/>
  <c r="K225" i="8" s="1"/>
  <c r="G225" i="8"/>
  <c r="J225" i="8" s="1"/>
  <c r="I224" i="8"/>
  <c r="H224" i="8"/>
  <c r="K224" i="8" s="1"/>
  <c r="G224" i="8"/>
  <c r="J224" i="8" s="1"/>
  <c r="J223" i="8" s="1"/>
  <c r="I223" i="8"/>
  <c r="J222" i="8"/>
  <c r="I222" i="8"/>
  <c r="H222" i="8"/>
  <c r="K222" i="8" s="1"/>
  <c r="G222" i="8"/>
  <c r="J221" i="8"/>
  <c r="I221" i="8"/>
  <c r="G221" i="8"/>
  <c r="H221" i="8" s="1"/>
  <c r="K221" i="8" s="1"/>
  <c r="I220" i="8"/>
  <c r="G220" i="8"/>
  <c r="H220" i="8" s="1"/>
  <c r="K220" i="8" s="1"/>
  <c r="I219" i="8"/>
  <c r="H219" i="8"/>
  <c r="K219" i="8" s="1"/>
  <c r="G219" i="8"/>
  <c r="J219" i="8" s="1"/>
  <c r="J218" i="8"/>
  <c r="I218" i="8"/>
  <c r="H218" i="8"/>
  <c r="K218" i="8" s="1"/>
  <c r="G218" i="8"/>
  <c r="J217" i="8"/>
  <c r="I217" i="8"/>
  <c r="G217" i="8"/>
  <c r="H217" i="8" s="1"/>
  <c r="K217" i="8" s="1"/>
  <c r="J215" i="8"/>
  <c r="I215" i="8"/>
  <c r="I212" i="8" s="1"/>
  <c r="G215" i="8"/>
  <c r="H215" i="8" s="1"/>
  <c r="K215" i="8" s="1"/>
  <c r="K214" i="8"/>
  <c r="I214" i="8"/>
  <c r="G214" i="8"/>
  <c r="H214" i="8" s="1"/>
  <c r="I213" i="8"/>
  <c r="H213" i="8"/>
  <c r="K213" i="8" s="1"/>
  <c r="K212" i="8" s="1"/>
  <c r="G213" i="8"/>
  <c r="J213" i="8" s="1"/>
  <c r="I211" i="8"/>
  <c r="G211" i="8"/>
  <c r="J211" i="8" s="1"/>
  <c r="J210" i="8"/>
  <c r="I210" i="8"/>
  <c r="H210" i="8"/>
  <c r="K210" i="8" s="1"/>
  <c r="G210" i="8"/>
  <c r="J209" i="8"/>
  <c r="I209" i="8"/>
  <c r="I206" i="8" s="1"/>
  <c r="G209" i="8"/>
  <c r="H209" i="8" s="1"/>
  <c r="K209" i="8" s="1"/>
  <c r="K208" i="8"/>
  <c r="I208" i="8"/>
  <c r="G208" i="8"/>
  <c r="H208" i="8" s="1"/>
  <c r="I207" i="8"/>
  <c r="H207" i="8"/>
  <c r="K207" i="8" s="1"/>
  <c r="G207" i="8"/>
  <c r="J207" i="8" s="1"/>
  <c r="I205" i="8"/>
  <c r="G205" i="8"/>
  <c r="J205" i="8" s="1"/>
  <c r="J204" i="8"/>
  <c r="I204" i="8"/>
  <c r="H204" i="8"/>
  <c r="K204" i="8" s="1"/>
  <c r="G204" i="8"/>
  <c r="J203" i="8"/>
  <c r="I203" i="8"/>
  <c r="I201" i="8" s="1"/>
  <c r="G203" i="8"/>
  <c r="H203" i="8" s="1"/>
  <c r="K203" i="8" s="1"/>
  <c r="K202" i="8"/>
  <c r="I202" i="8"/>
  <c r="G202" i="8"/>
  <c r="H202" i="8" s="1"/>
  <c r="J200" i="8"/>
  <c r="I200" i="8"/>
  <c r="G200" i="8"/>
  <c r="H200" i="8" s="1"/>
  <c r="K200" i="8" s="1"/>
  <c r="I199" i="8"/>
  <c r="G199" i="8"/>
  <c r="J199" i="8" s="1"/>
  <c r="J198" i="8"/>
  <c r="I198" i="8"/>
  <c r="H198" i="8"/>
  <c r="K198" i="8" s="1"/>
  <c r="G198" i="8"/>
  <c r="J197" i="8"/>
  <c r="I197" i="8"/>
  <c r="G197" i="8"/>
  <c r="H197" i="8" s="1"/>
  <c r="K197" i="8" s="1"/>
  <c r="K196" i="8"/>
  <c r="I196" i="8"/>
  <c r="G196" i="8"/>
  <c r="H196" i="8" s="1"/>
  <c r="I195" i="8"/>
  <c r="H195" i="8"/>
  <c r="K195" i="8" s="1"/>
  <c r="G195" i="8"/>
  <c r="J195" i="8" s="1"/>
  <c r="J194" i="8"/>
  <c r="I194" i="8"/>
  <c r="H194" i="8"/>
  <c r="K194" i="8" s="1"/>
  <c r="G194" i="8"/>
  <c r="J193" i="8"/>
  <c r="I193" i="8"/>
  <c r="G193" i="8"/>
  <c r="H193" i="8" s="1"/>
  <c r="K193" i="8" s="1"/>
  <c r="G192" i="8"/>
  <c r="H192" i="8" s="1"/>
  <c r="K191" i="8"/>
  <c r="I191" i="8"/>
  <c r="H191" i="8"/>
  <c r="G191" i="8"/>
  <c r="J191" i="8" s="1"/>
  <c r="J190" i="8"/>
  <c r="I190" i="8"/>
  <c r="H190" i="8"/>
  <c r="K190" i="8" s="1"/>
  <c r="G190" i="8"/>
  <c r="J189" i="8"/>
  <c r="I189" i="8"/>
  <c r="G189" i="8"/>
  <c r="H189" i="8" s="1"/>
  <c r="K189" i="8" s="1"/>
  <c r="J188" i="8"/>
  <c r="I188" i="8"/>
  <c r="G188" i="8"/>
  <c r="H188" i="8" s="1"/>
  <c r="K188" i="8" s="1"/>
  <c r="I187" i="8"/>
  <c r="G187" i="8"/>
  <c r="J187" i="8" s="1"/>
  <c r="J186" i="8"/>
  <c r="I186" i="8"/>
  <c r="H186" i="8"/>
  <c r="K186" i="8" s="1"/>
  <c r="G186" i="8"/>
  <c r="J185" i="8"/>
  <c r="I185" i="8"/>
  <c r="I177" i="8" s="1"/>
  <c r="G185" i="8"/>
  <c r="H185" i="8" s="1"/>
  <c r="K185" i="8" s="1"/>
  <c r="K184" i="8"/>
  <c r="I184" i="8"/>
  <c r="G184" i="8"/>
  <c r="H184" i="8" s="1"/>
  <c r="I183" i="8"/>
  <c r="H183" i="8"/>
  <c r="K183" i="8" s="1"/>
  <c r="G183" i="8"/>
  <c r="J183" i="8" s="1"/>
  <c r="J182" i="8"/>
  <c r="I182" i="8"/>
  <c r="H182" i="8"/>
  <c r="K182" i="8" s="1"/>
  <c r="G182" i="8"/>
  <c r="J181" i="8"/>
  <c r="I181" i="8"/>
  <c r="G181" i="8"/>
  <c r="H181" i="8" s="1"/>
  <c r="K181" i="8" s="1"/>
  <c r="I180" i="8"/>
  <c r="G180" i="8"/>
  <c r="I179" i="8"/>
  <c r="G179" i="8"/>
  <c r="J178" i="8"/>
  <c r="I178" i="8"/>
  <c r="H178" i="8"/>
  <c r="K178" i="8" s="1"/>
  <c r="G178" i="8"/>
  <c r="G177" i="8"/>
  <c r="H177" i="8" s="1"/>
  <c r="K176" i="8"/>
  <c r="J176" i="8"/>
  <c r="I176" i="8"/>
  <c r="G176" i="8"/>
  <c r="H176" i="8" s="1"/>
  <c r="K175" i="8"/>
  <c r="I175" i="8"/>
  <c r="H175" i="8"/>
  <c r="G175" i="8"/>
  <c r="J175" i="8" s="1"/>
  <c r="J174" i="8"/>
  <c r="I174" i="8"/>
  <c r="H174" i="8"/>
  <c r="K174" i="8" s="1"/>
  <c r="G174" i="8"/>
  <c r="J173" i="8"/>
  <c r="I173" i="8"/>
  <c r="G173" i="8"/>
  <c r="H173" i="8" s="1"/>
  <c r="K173" i="8" s="1"/>
  <c r="J172" i="8"/>
  <c r="I172" i="8"/>
  <c r="G172" i="8"/>
  <c r="H172" i="8" s="1"/>
  <c r="K172" i="8" s="1"/>
  <c r="I171" i="8"/>
  <c r="G171" i="8"/>
  <c r="J171" i="8" s="1"/>
  <c r="J170" i="8"/>
  <c r="I170" i="8"/>
  <c r="H170" i="8"/>
  <c r="K170" i="8" s="1"/>
  <c r="G170" i="8"/>
  <c r="J169" i="8"/>
  <c r="I169" i="8"/>
  <c r="G169" i="8"/>
  <c r="H169" i="8" s="1"/>
  <c r="K169" i="8" s="1"/>
  <c r="K168" i="8"/>
  <c r="I168" i="8"/>
  <c r="G168" i="8"/>
  <c r="H168" i="8" s="1"/>
  <c r="I167" i="8"/>
  <c r="H167" i="8"/>
  <c r="K167" i="8" s="1"/>
  <c r="G167" i="8"/>
  <c r="J167" i="8" s="1"/>
  <c r="J166" i="8"/>
  <c r="I166" i="8"/>
  <c r="H166" i="8"/>
  <c r="K166" i="8" s="1"/>
  <c r="G166" i="8"/>
  <c r="J165" i="8"/>
  <c r="I165" i="8"/>
  <c r="G165" i="8"/>
  <c r="H165" i="8" s="1"/>
  <c r="K165" i="8" s="1"/>
  <c r="I164" i="8"/>
  <c r="G164" i="8"/>
  <c r="I163" i="8"/>
  <c r="G163" i="8"/>
  <c r="J162" i="8"/>
  <c r="I162" i="8"/>
  <c r="H162" i="8"/>
  <c r="K162" i="8" s="1"/>
  <c r="G162" i="8"/>
  <c r="J161" i="8"/>
  <c r="I161" i="8"/>
  <c r="G161" i="8"/>
  <c r="H161" i="8" s="1"/>
  <c r="K161" i="8" s="1"/>
  <c r="K160" i="8"/>
  <c r="I160" i="8"/>
  <c r="G160" i="8"/>
  <c r="H160" i="8" s="1"/>
  <c r="K159" i="8"/>
  <c r="I159" i="8"/>
  <c r="H159" i="8"/>
  <c r="G159" i="8"/>
  <c r="J159" i="8" s="1"/>
  <c r="J158" i="8"/>
  <c r="I158" i="8"/>
  <c r="H158" i="8"/>
  <c r="K158" i="8" s="1"/>
  <c r="G158" i="8"/>
  <c r="J157" i="8"/>
  <c r="J155" i="8" s="1"/>
  <c r="I157" i="8"/>
  <c r="G157" i="8"/>
  <c r="H157" i="8" s="1"/>
  <c r="K157" i="8" s="1"/>
  <c r="K155" i="8" s="1"/>
  <c r="J154" i="8"/>
  <c r="I154" i="8"/>
  <c r="H154" i="8"/>
  <c r="K154" i="8" s="1"/>
  <c r="G154" i="8"/>
  <c r="J153" i="8"/>
  <c r="I153" i="8"/>
  <c r="G153" i="8"/>
  <c r="H153" i="8" s="1"/>
  <c r="K153" i="8" s="1"/>
  <c r="K152" i="8"/>
  <c r="I152" i="8"/>
  <c r="G152" i="8"/>
  <c r="H152" i="8" s="1"/>
  <c r="I151" i="8"/>
  <c r="H151" i="8"/>
  <c r="K151" i="8" s="1"/>
  <c r="G151" i="8"/>
  <c r="J151" i="8" s="1"/>
  <c r="J150" i="8"/>
  <c r="I150" i="8"/>
  <c r="H150" i="8"/>
  <c r="K150" i="8" s="1"/>
  <c r="G150" i="8"/>
  <c r="J149" i="8"/>
  <c r="I149" i="8"/>
  <c r="G149" i="8"/>
  <c r="H149" i="8" s="1"/>
  <c r="K149" i="8" s="1"/>
  <c r="I148" i="8"/>
  <c r="G148" i="8"/>
  <c r="I147" i="8"/>
  <c r="G147" i="8"/>
  <c r="J146" i="8"/>
  <c r="I146" i="8"/>
  <c r="H146" i="8"/>
  <c r="K146" i="8" s="1"/>
  <c r="G146" i="8"/>
  <c r="J145" i="8"/>
  <c r="I145" i="8"/>
  <c r="G145" i="8"/>
  <c r="H145" i="8" s="1"/>
  <c r="K145" i="8" s="1"/>
  <c r="K144" i="8"/>
  <c r="J144" i="8"/>
  <c r="J143" i="8" s="1"/>
  <c r="I144" i="8"/>
  <c r="G144" i="8"/>
  <c r="H144" i="8" s="1"/>
  <c r="K143" i="8"/>
  <c r="G143" i="8"/>
  <c r="H143" i="8" s="1"/>
  <c r="J142" i="8"/>
  <c r="I142" i="8"/>
  <c r="H142" i="8"/>
  <c r="K142" i="8" s="1"/>
  <c r="G142" i="8"/>
  <c r="J141" i="8"/>
  <c r="I141" i="8"/>
  <c r="G141" i="8"/>
  <c r="H141" i="8" s="1"/>
  <c r="K141" i="8" s="1"/>
  <c r="K140" i="8"/>
  <c r="I140" i="8"/>
  <c r="G140" i="8"/>
  <c r="H140" i="8" s="1"/>
  <c r="I139" i="8"/>
  <c r="H139" i="8"/>
  <c r="K139" i="8" s="1"/>
  <c r="G139" i="8"/>
  <c r="J139" i="8" s="1"/>
  <c r="J138" i="8"/>
  <c r="I138" i="8"/>
  <c r="H138" i="8"/>
  <c r="K138" i="8" s="1"/>
  <c r="G138" i="8"/>
  <c r="J137" i="8"/>
  <c r="I137" i="8"/>
  <c r="G137" i="8"/>
  <c r="H137" i="8" s="1"/>
  <c r="K137" i="8" s="1"/>
  <c r="I136" i="8"/>
  <c r="G136" i="8"/>
  <c r="H135" i="8"/>
  <c r="G135" i="8"/>
  <c r="J134" i="8"/>
  <c r="I134" i="8"/>
  <c r="H134" i="8"/>
  <c r="K134" i="8" s="1"/>
  <c r="G134" i="8"/>
  <c r="J133" i="8"/>
  <c r="I133" i="8"/>
  <c r="I130" i="8" s="1"/>
  <c r="G133" i="8"/>
  <c r="H133" i="8" s="1"/>
  <c r="K133" i="8" s="1"/>
  <c r="J132" i="8"/>
  <c r="I132" i="8"/>
  <c r="G132" i="8"/>
  <c r="H132" i="8" s="1"/>
  <c r="K132" i="8" s="1"/>
  <c r="I131" i="8"/>
  <c r="G131" i="8"/>
  <c r="J131" i="8" s="1"/>
  <c r="H130" i="8"/>
  <c r="G130" i="8"/>
  <c r="J129" i="8"/>
  <c r="I129" i="8"/>
  <c r="G129" i="8"/>
  <c r="H129" i="8" s="1"/>
  <c r="K129" i="8" s="1"/>
  <c r="I128" i="8"/>
  <c r="G128" i="8"/>
  <c r="I127" i="8"/>
  <c r="G127" i="8"/>
  <c r="J126" i="8"/>
  <c r="I126" i="8"/>
  <c r="H126" i="8"/>
  <c r="K126" i="8" s="1"/>
  <c r="G126" i="8"/>
  <c r="J125" i="8"/>
  <c r="I125" i="8"/>
  <c r="G125" i="8"/>
  <c r="H125" i="8" s="1"/>
  <c r="K125" i="8" s="1"/>
  <c r="I124" i="8"/>
  <c r="G124" i="8"/>
  <c r="I123" i="8"/>
  <c r="G123" i="8"/>
  <c r="J122" i="8"/>
  <c r="I122" i="8"/>
  <c r="H122" i="8"/>
  <c r="K122" i="8" s="1"/>
  <c r="G122" i="8"/>
  <c r="I121" i="8"/>
  <c r="G121" i="8"/>
  <c r="J120" i="8"/>
  <c r="I120" i="8"/>
  <c r="H120" i="8"/>
  <c r="K120" i="8" s="1"/>
  <c r="G120" i="8"/>
  <c r="I119" i="8"/>
  <c r="H119" i="8"/>
  <c r="K119" i="8" s="1"/>
  <c r="G119" i="8"/>
  <c r="J119" i="8" s="1"/>
  <c r="J118" i="8"/>
  <c r="I118" i="8"/>
  <c r="H118" i="8"/>
  <c r="K118" i="8" s="1"/>
  <c r="G118" i="8"/>
  <c r="I117" i="8"/>
  <c r="G117" i="8"/>
  <c r="H117" i="8" s="1"/>
  <c r="K117" i="8" s="1"/>
  <c r="J116" i="8"/>
  <c r="I116" i="8"/>
  <c r="H116" i="8"/>
  <c r="K116" i="8" s="1"/>
  <c r="G116" i="8"/>
  <c r="I115" i="8"/>
  <c r="G115" i="8"/>
  <c r="J114" i="8"/>
  <c r="I114" i="8"/>
  <c r="H114" i="8"/>
  <c r="K114" i="8" s="1"/>
  <c r="G114" i="8"/>
  <c r="I113" i="8"/>
  <c r="G113" i="8"/>
  <c r="H113" i="8" s="1"/>
  <c r="K113" i="8" s="1"/>
  <c r="J112" i="8"/>
  <c r="I112" i="8"/>
  <c r="H112" i="8"/>
  <c r="K112" i="8" s="1"/>
  <c r="G112" i="8"/>
  <c r="I111" i="8"/>
  <c r="G111" i="8"/>
  <c r="J110" i="8"/>
  <c r="I110" i="8"/>
  <c r="H110" i="8"/>
  <c r="K110" i="8" s="1"/>
  <c r="G110" i="8"/>
  <c r="I109" i="8"/>
  <c r="I108" i="8" s="1"/>
  <c r="G109" i="8"/>
  <c r="H109" i="8" s="1"/>
  <c r="K109" i="8" s="1"/>
  <c r="H108" i="8"/>
  <c r="G108" i="8"/>
  <c r="I107" i="8"/>
  <c r="I106" i="8" s="1"/>
  <c r="G107" i="8"/>
  <c r="H106" i="8"/>
  <c r="G106" i="8"/>
  <c r="J104" i="8"/>
  <c r="I104" i="8"/>
  <c r="H104" i="8"/>
  <c r="K104" i="8" s="1"/>
  <c r="G104" i="8"/>
  <c r="I103" i="8"/>
  <c r="I101" i="8" s="1"/>
  <c r="G103" i="8"/>
  <c r="H103" i="8" s="1"/>
  <c r="K103" i="8" s="1"/>
  <c r="J102" i="8"/>
  <c r="I102" i="8"/>
  <c r="H102" i="8"/>
  <c r="K102" i="8" s="1"/>
  <c r="K101" i="8" s="1"/>
  <c r="G102" i="8"/>
  <c r="G101" i="8"/>
  <c r="H101" i="8" s="1"/>
  <c r="J100" i="8"/>
  <c r="I100" i="8"/>
  <c r="H100" i="8"/>
  <c r="K100" i="8" s="1"/>
  <c r="G100" i="8"/>
  <c r="I99" i="8"/>
  <c r="G99" i="8"/>
  <c r="H99" i="8" s="1"/>
  <c r="K99" i="8" s="1"/>
  <c r="J98" i="8"/>
  <c r="I98" i="8"/>
  <c r="H98" i="8"/>
  <c r="K98" i="8" s="1"/>
  <c r="G98" i="8"/>
  <c r="I97" i="8"/>
  <c r="G97" i="8"/>
  <c r="H96" i="8"/>
  <c r="G96" i="8"/>
  <c r="I95" i="8"/>
  <c r="G95" i="8"/>
  <c r="J94" i="8"/>
  <c r="I94" i="8"/>
  <c r="H94" i="8"/>
  <c r="K94" i="8" s="1"/>
  <c r="G94" i="8"/>
  <c r="I93" i="8"/>
  <c r="G93" i="8"/>
  <c r="J92" i="8"/>
  <c r="I92" i="8"/>
  <c r="H92" i="8"/>
  <c r="K92" i="8" s="1"/>
  <c r="G92" i="8"/>
  <c r="I91" i="8"/>
  <c r="G91" i="8"/>
  <c r="J90" i="8"/>
  <c r="I90" i="8"/>
  <c r="H90" i="8"/>
  <c r="K90" i="8" s="1"/>
  <c r="G90" i="8"/>
  <c r="I89" i="8"/>
  <c r="I87" i="8" s="1"/>
  <c r="G89" i="8"/>
  <c r="J88" i="8"/>
  <c r="I88" i="8"/>
  <c r="H88" i="8"/>
  <c r="K88" i="8" s="1"/>
  <c r="G88" i="8"/>
  <c r="G87" i="8"/>
  <c r="H87" i="8" s="1"/>
  <c r="I85" i="8"/>
  <c r="I84" i="8" s="1"/>
  <c r="G85" i="8"/>
  <c r="H85" i="8" s="1"/>
  <c r="H84" i="8"/>
  <c r="G84" i="8"/>
  <c r="I83" i="8"/>
  <c r="G83" i="8"/>
  <c r="J82" i="8"/>
  <c r="I82" i="8"/>
  <c r="H82" i="8"/>
  <c r="K82" i="8" s="1"/>
  <c r="G82" i="8"/>
  <c r="I81" i="8"/>
  <c r="G81" i="8"/>
  <c r="J80" i="8"/>
  <c r="I80" i="8"/>
  <c r="H80" i="8"/>
  <c r="K80" i="8" s="1"/>
  <c r="G80" i="8"/>
  <c r="I79" i="8"/>
  <c r="G79" i="8"/>
  <c r="J78" i="8"/>
  <c r="I78" i="8"/>
  <c r="H78" i="8"/>
  <c r="K78" i="8" s="1"/>
  <c r="G78" i="8"/>
  <c r="I77" i="8"/>
  <c r="G77" i="8"/>
  <c r="H77" i="8" s="1"/>
  <c r="J76" i="8"/>
  <c r="I76" i="8"/>
  <c r="H76" i="8"/>
  <c r="K76" i="8" s="1"/>
  <c r="G76" i="8"/>
  <c r="I75" i="8"/>
  <c r="G75" i="8"/>
  <c r="J74" i="8"/>
  <c r="I74" i="8"/>
  <c r="H74" i="8"/>
  <c r="K74" i="8" s="1"/>
  <c r="G74" i="8"/>
  <c r="I73" i="8"/>
  <c r="G73" i="8"/>
  <c r="J72" i="8"/>
  <c r="I72" i="8"/>
  <c r="H72" i="8"/>
  <c r="K72" i="8" s="1"/>
  <c r="G72" i="8"/>
  <c r="I71" i="8"/>
  <c r="G71" i="8"/>
  <c r="J70" i="8"/>
  <c r="I70" i="8"/>
  <c r="H70" i="8"/>
  <c r="K70" i="8" s="1"/>
  <c r="G70" i="8"/>
  <c r="I69" i="8"/>
  <c r="I68" i="8" s="1"/>
  <c r="G69" i="8"/>
  <c r="H68" i="8"/>
  <c r="G68" i="8"/>
  <c r="I67" i="8"/>
  <c r="G67" i="8"/>
  <c r="J66" i="8"/>
  <c r="I66" i="8"/>
  <c r="H66" i="8"/>
  <c r="K66" i="8" s="1"/>
  <c r="G66" i="8"/>
  <c r="I65" i="8"/>
  <c r="G65" i="8"/>
  <c r="J64" i="8"/>
  <c r="I64" i="8"/>
  <c r="H64" i="8"/>
  <c r="K64" i="8" s="1"/>
  <c r="G64" i="8"/>
  <c r="I63" i="8"/>
  <c r="G63" i="8"/>
  <c r="J62" i="8"/>
  <c r="I62" i="8"/>
  <c r="H62" i="8"/>
  <c r="K62" i="8" s="1"/>
  <c r="G62" i="8"/>
  <c r="I61" i="8"/>
  <c r="I57" i="8" s="1"/>
  <c r="I56" i="8" s="1"/>
  <c r="G61" i="8"/>
  <c r="J60" i="8"/>
  <c r="I60" i="8"/>
  <c r="H60" i="8"/>
  <c r="K60" i="8" s="1"/>
  <c r="G60" i="8"/>
  <c r="I59" i="8"/>
  <c r="G59" i="8"/>
  <c r="J58" i="8"/>
  <c r="I58" i="8"/>
  <c r="H58" i="8"/>
  <c r="K58" i="8" s="1"/>
  <c r="G58" i="8"/>
  <c r="G57" i="8"/>
  <c r="H57" i="8" s="1"/>
  <c r="I55" i="8"/>
  <c r="G55" i="8"/>
  <c r="J54" i="8"/>
  <c r="I54" i="8"/>
  <c r="H54" i="8"/>
  <c r="K54" i="8" s="1"/>
  <c r="G54" i="8"/>
  <c r="I53" i="8"/>
  <c r="I52" i="8" s="1"/>
  <c r="G53" i="8"/>
  <c r="I51" i="8"/>
  <c r="G51" i="8"/>
  <c r="J51" i="8" s="1"/>
  <c r="J50" i="8" s="1"/>
  <c r="J48" i="8" s="1"/>
  <c r="I50" i="8"/>
  <c r="H50" i="8"/>
  <c r="G50" i="8"/>
  <c r="J49" i="8"/>
  <c r="I49" i="8"/>
  <c r="I48" i="8" s="1"/>
  <c r="G49" i="8"/>
  <c r="H49" i="8" s="1"/>
  <c r="K49" i="8" s="1"/>
  <c r="J47" i="8"/>
  <c r="I47" i="8"/>
  <c r="G47" i="8"/>
  <c r="H47" i="8" s="1"/>
  <c r="K47" i="8" s="1"/>
  <c r="J46" i="8"/>
  <c r="I46" i="8"/>
  <c r="G46" i="8"/>
  <c r="H46" i="8" s="1"/>
  <c r="K46" i="8" s="1"/>
  <c r="I45" i="8"/>
  <c r="G45" i="8"/>
  <c r="J45" i="8" s="1"/>
  <c r="I44" i="8"/>
  <c r="H44" i="8"/>
  <c r="K44" i="8" s="1"/>
  <c r="G44" i="8"/>
  <c r="J44" i="8" s="1"/>
  <c r="J43" i="8"/>
  <c r="I43" i="8"/>
  <c r="G43" i="8"/>
  <c r="H43" i="8" s="1"/>
  <c r="K43" i="8" s="1"/>
  <c r="J42" i="8"/>
  <c r="I42" i="8"/>
  <c r="G42" i="8"/>
  <c r="H42" i="8" s="1"/>
  <c r="K42" i="8" s="1"/>
  <c r="I41" i="8"/>
  <c r="G41" i="8"/>
  <c r="J41" i="8" s="1"/>
  <c r="I40" i="8"/>
  <c r="H40" i="8"/>
  <c r="K40" i="8" s="1"/>
  <c r="G40" i="8"/>
  <c r="J40" i="8" s="1"/>
  <c r="J39" i="8" s="1"/>
  <c r="I39" i="8"/>
  <c r="I38" i="8"/>
  <c r="H38" i="8"/>
  <c r="K38" i="8" s="1"/>
  <c r="G38" i="8"/>
  <c r="J38" i="8" s="1"/>
  <c r="J37" i="8"/>
  <c r="I37" i="8"/>
  <c r="H37" i="8"/>
  <c r="K37" i="8" s="1"/>
  <c r="G37" i="8"/>
  <c r="J36" i="8"/>
  <c r="I36" i="8"/>
  <c r="G36" i="8"/>
  <c r="H36" i="8" s="1"/>
  <c r="K36" i="8" s="1"/>
  <c r="I35" i="8"/>
  <c r="G35" i="8"/>
  <c r="J35" i="8" s="1"/>
  <c r="I34" i="8"/>
  <c r="H34" i="8"/>
  <c r="K34" i="8" s="1"/>
  <c r="G34" i="8"/>
  <c r="J34" i="8" s="1"/>
  <c r="J33" i="8" s="1"/>
  <c r="J32" i="8" s="1"/>
  <c r="I33" i="8"/>
  <c r="I32" i="8" s="1"/>
  <c r="H33" i="8"/>
  <c r="G33" i="8"/>
  <c r="C33" i="8"/>
  <c r="J31" i="8"/>
  <c r="I31" i="8"/>
  <c r="G31" i="8"/>
  <c r="H31" i="8" s="1"/>
  <c r="K31" i="8" s="1"/>
  <c r="I30" i="8"/>
  <c r="G30" i="8"/>
  <c r="J30" i="8" s="1"/>
  <c r="I29" i="8"/>
  <c r="H29" i="8"/>
  <c r="K29" i="8" s="1"/>
  <c r="G29" i="8"/>
  <c r="J29" i="8" s="1"/>
  <c r="J28" i="8"/>
  <c r="I28" i="8"/>
  <c r="I25" i="8" s="1"/>
  <c r="G28" i="8"/>
  <c r="H28" i="8" s="1"/>
  <c r="K28" i="8" s="1"/>
  <c r="J27" i="8"/>
  <c r="I27" i="8"/>
  <c r="G27" i="8"/>
  <c r="H27" i="8" s="1"/>
  <c r="K27" i="8" s="1"/>
  <c r="I26" i="8"/>
  <c r="G26" i="8"/>
  <c r="J26" i="8" s="1"/>
  <c r="J25" i="8" s="1"/>
  <c r="C25" i="8"/>
  <c r="I24" i="8"/>
  <c r="H24" i="8"/>
  <c r="K24" i="8" s="1"/>
  <c r="G24" i="8"/>
  <c r="J24" i="8" s="1"/>
  <c r="J23" i="8"/>
  <c r="I23" i="8"/>
  <c r="I20" i="8" s="1"/>
  <c r="G23" i="8"/>
  <c r="H23" i="8" s="1"/>
  <c r="K23" i="8" s="1"/>
  <c r="J22" i="8"/>
  <c r="I22" i="8"/>
  <c r="G22" i="8"/>
  <c r="H22" i="8" s="1"/>
  <c r="K22" i="8" s="1"/>
  <c r="I21" i="8"/>
  <c r="G21" i="8"/>
  <c r="J21" i="8" s="1"/>
  <c r="J20" i="8" s="1"/>
  <c r="C20" i="8"/>
  <c r="I19" i="8"/>
  <c r="H19" i="8"/>
  <c r="K19" i="8" s="1"/>
  <c r="G19" i="8"/>
  <c r="J19" i="8" s="1"/>
  <c r="J18" i="8"/>
  <c r="I18" i="8"/>
  <c r="G18" i="8"/>
  <c r="H18" i="8" s="1"/>
  <c r="K18" i="8" s="1"/>
  <c r="J17" i="8"/>
  <c r="I17" i="8"/>
  <c r="G17" i="8"/>
  <c r="H17" i="8" s="1"/>
  <c r="K17" i="8" s="1"/>
  <c r="I16" i="8"/>
  <c r="G16" i="8"/>
  <c r="J16" i="8" s="1"/>
  <c r="I15" i="8"/>
  <c r="H15" i="8"/>
  <c r="K15" i="8" s="1"/>
  <c r="G15" i="8"/>
  <c r="J15" i="8" s="1"/>
  <c r="J14" i="8"/>
  <c r="I14" i="8"/>
  <c r="I11" i="8" s="1"/>
  <c r="G14" i="8"/>
  <c r="H14" i="8" s="1"/>
  <c r="K14" i="8" s="1"/>
  <c r="J13" i="8"/>
  <c r="I13" i="8"/>
  <c r="G13" i="8"/>
  <c r="H13" i="8" s="1"/>
  <c r="K13" i="8" s="1"/>
  <c r="I12" i="8"/>
  <c r="G12" i="8"/>
  <c r="J12" i="8" s="1"/>
  <c r="C11" i="8"/>
  <c r="L64" i="7"/>
  <c r="K64" i="7"/>
  <c r="K63" i="7" s="1"/>
  <c r="K51" i="7"/>
  <c r="N43" i="7"/>
  <c r="M43" i="7"/>
  <c r="L43" i="7"/>
  <c r="M42" i="7"/>
  <c r="L42" i="7"/>
  <c r="K42" i="7"/>
  <c r="M40" i="7"/>
  <c r="L40" i="7"/>
  <c r="B18" i="7"/>
  <c r="B13" i="7"/>
  <c r="I228" i="6"/>
  <c r="G228" i="6"/>
  <c r="I227" i="6"/>
  <c r="G227" i="6"/>
  <c r="J227" i="6" s="1"/>
  <c r="J226" i="6"/>
  <c r="I226" i="6"/>
  <c r="G226" i="6"/>
  <c r="H226" i="6" s="1"/>
  <c r="K226" i="6" s="1"/>
  <c r="I225" i="6"/>
  <c r="G225" i="6"/>
  <c r="I224" i="6"/>
  <c r="G224" i="6"/>
  <c r="I223" i="6"/>
  <c r="I222" i="6"/>
  <c r="H222" i="6"/>
  <c r="K222" i="6" s="1"/>
  <c r="G222" i="6"/>
  <c r="J222" i="6" s="1"/>
  <c r="I221" i="6"/>
  <c r="G221" i="6"/>
  <c r="H221" i="6" s="1"/>
  <c r="K221" i="6" s="1"/>
  <c r="J220" i="6"/>
  <c r="I220" i="6"/>
  <c r="G220" i="6"/>
  <c r="H220" i="6" s="1"/>
  <c r="K220" i="6" s="1"/>
  <c r="I219" i="6"/>
  <c r="G219" i="6"/>
  <c r="I218" i="6"/>
  <c r="G218" i="6"/>
  <c r="I217" i="6"/>
  <c r="I216" i="6" s="1"/>
  <c r="G217" i="6"/>
  <c r="H217" i="6" s="1"/>
  <c r="K217" i="6" s="1"/>
  <c r="I215" i="6"/>
  <c r="G215" i="6"/>
  <c r="H215" i="6" s="1"/>
  <c r="K215" i="6" s="1"/>
  <c r="I214" i="6"/>
  <c r="G214" i="6"/>
  <c r="I213" i="6"/>
  <c r="G213" i="6"/>
  <c r="I211" i="6"/>
  <c r="G211" i="6"/>
  <c r="I210" i="6"/>
  <c r="G210" i="6"/>
  <c r="J210" i="6" s="1"/>
  <c r="I209" i="6"/>
  <c r="G209" i="6"/>
  <c r="H209" i="6" s="1"/>
  <c r="K209" i="6" s="1"/>
  <c r="J208" i="6"/>
  <c r="I208" i="6"/>
  <c r="H208" i="6"/>
  <c r="K208" i="6" s="1"/>
  <c r="G208" i="6"/>
  <c r="I207" i="6"/>
  <c r="I206" i="6" s="1"/>
  <c r="G207" i="6"/>
  <c r="H206" i="6"/>
  <c r="G206" i="6"/>
  <c r="I205" i="6"/>
  <c r="I201" i="6" s="1"/>
  <c r="G205" i="6"/>
  <c r="H205" i="6" s="1"/>
  <c r="K205" i="6" s="1"/>
  <c r="J204" i="6"/>
  <c r="I204" i="6"/>
  <c r="G204" i="6"/>
  <c r="H204" i="6" s="1"/>
  <c r="K204" i="6" s="1"/>
  <c r="I203" i="6"/>
  <c r="G203" i="6"/>
  <c r="I202" i="6"/>
  <c r="G202" i="6"/>
  <c r="G201" i="6"/>
  <c r="H201" i="6" s="1"/>
  <c r="I200" i="6"/>
  <c r="H200" i="6"/>
  <c r="K200" i="6" s="1"/>
  <c r="G200" i="6"/>
  <c r="J200" i="6" s="1"/>
  <c r="I199" i="6"/>
  <c r="G199" i="6"/>
  <c r="I198" i="6"/>
  <c r="H198" i="6"/>
  <c r="K198" i="6" s="1"/>
  <c r="G198" i="6"/>
  <c r="J198" i="6" s="1"/>
  <c r="I197" i="6"/>
  <c r="G197" i="6"/>
  <c r="H197" i="6" s="1"/>
  <c r="K197" i="6" s="1"/>
  <c r="I196" i="6"/>
  <c r="G196" i="6"/>
  <c r="I195" i="6"/>
  <c r="G195" i="6"/>
  <c r="J194" i="6"/>
  <c r="I194" i="6"/>
  <c r="H194" i="6"/>
  <c r="K194" i="6" s="1"/>
  <c r="G194" i="6"/>
  <c r="I193" i="6"/>
  <c r="G193" i="6"/>
  <c r="H193" i="6" s="1"/>
  <c r="K193" i="6" s="1"/>
  <c r="H192" i="6"/>
  <c r="G192" i="6"/>
  <c r="I191" i="6"/>
  <c r="G191" i="6"/>
  <c r="I190" i="6"/>
  <c r="G190" i="6"/>
  <c r="I189" i="6"/>
  <c r="G189" i="6"/>
  <c r="H189" i="6" s="1"/>
  <c r="K189" i="6" s="1"/>
  <c r="J188" i="6"/>
  <c r="I188" i="6"/>
  <c r="H188" i="6"/>
  <c r="K188" i="6" s="1"/>
  <c r="G188" i="6"/>
  <c r="I187" i="6"/>
  <c r="G187" i="6"/>
  <c r="I186" i="6"/>
  <c r="G186" i="6"/>
  <c r="I185" i="6"/>
  <c r="G185" i="6"/>
  <c r="H185" i="6" s="1"/>
  <c r="K185" i="6" s="1"/>
  <c r="J184" i="6"/>
  <c r="I184" i="6"/>
  <c r="H184" i="6"/>
  <c r="K184" i="6" s="1"/>
  <c r="G184" i="6"/>
  <c r="I183" i="6"/>
  <c r="G183" i="6"/>
  <c r="I182" i="6"/>
  <c r="G182" i="6"/>
  <c r="I181" i="6"/>
  <c r="G181" i="6"/>
  <c r="H181" i="6" s="1"/>
  <c r="K181" i="6" s="1"/>
  <c r="J180" i="6"/>
  <c r="I180" i="6"/>
  <c r="G180" i="6"/>
  <c r="H180" i="6" s="1"/>
  <c r="K180" i="6" s="1"/>
  <c r="I179" i="6"/>
  <c r="G179" i="6"/>
  <c r="I178" i="6"/>
  <c r="G178" i="6"/>
  <c r="I177" i="6"/>
  <c r="G177" i="6"/>
  <c r="H177" i="6" s="1"/>
  <c r="J176" i="6"/>
  <c r="I176" i="6"/>
  <c r="G176" i="6"/>
  <c r="H176" i="6" s="1"/>
  <c r="K176" i="6" s="1"/>
  <c r="I175" i="6"/>
  <c r="G175" i="6"/>
  <c r="I174" i="6"/>
  <c r="G174" i="6"/>
  <c r="I173" i="6"/>
  <c r="G173" i="6"/>
  <c r="H173" i="6" s="1"/>
  <c r="K173" i="6" s="1"/>
  <c r="J172" i="6"/>
  <c r="I172" i="6"/>
  <c r="G172" i="6"/>
  <c r="H172" i="6" s="1"/>
  <c r="K172" i="6" s="1"/>
  <c r="I171" i="6"/>
  <c r="G171" i="6"/>
  <c r="I170" i="6"/>
  <c r="G170" i="6"/>
  <c r="I169" i="6"/>
  <c r="G169" i="6"/>
  <c r="H169" i="6" s="1"/>
  <c r="K169" i="6" s="1"/>
  <c r="J168" i="6"/>
  <c r="I168" i="6"/>
  <c r="G168" i="6"/>
  <c r="H168" i="6" s="1"/>
  <c r="K168" i="6" s="1"/>
  <c r="I167" i="6"/>
  <c r="G167" i="6"/>
  <c r="I166" i="6"/>
  <c r="G166" i="6"/>
  <c r="I165" i="6"/>
  <c r="G165" i="6"/>
  <c r="H165" i="6" s="1"/>
  <c r="K165" i="6" s="1"/>
  <c r="J164" i="6"/>
  <c r="I164" i="6"/>
  <c r="G164" i="6"/>
  <c r="H164" i="6" s="1"/>
  <c r="K164" i="6" s="1"/>
  <c r="I163" i="6"/>
  <c r="G163" i="6"/>
  <c r="I162" i="6"/>
  <c r="H162" i="6"/>
  <c r="K162" i="6" s="1"/>
  <c r="G162" i="6"/>
  <c r="J162" i="6" s="1"/>
  <c r="I161" i="6"/>
  <c r="G161" i="6"/>
  <c r="H161" i="6" s="1"/>
  <c r="K161" i="6" s="1"/>
  <c r="J160" i="6"/>
  <c r="I160" i="6"/>
  <c r="G160" i="6"/>
  <c r="H160" i="6" s="1"/>
  <c r="K160" i="6" s="1"/>
  <c r="I159" i="6"/>
  <c r="G159" i="6"/>
  <c r="I158" i="6"/>
  <c r="G158" i="6"/>
  <c r="J158" i="6" s="1"/>
  <c r="I157" i="6"/>
  <c r="G157" i="6"/>
  <c r="H157" i="6" s="1"/>
  <c r="K157" i="6" s="1"/>
  <c r="J154" i="6"/>
  <c r="I154" i="6"/>
  <c r="G154" i="6"/>
  <c r="H154" i="6" s="1"/>
  <c r="K154" i="6" s="1"/>
  <c r="I153" i="6"/>
  <c r="G153" i="6"/>
  <c r="H153" i="6" s="1"/>
  <c r="K153" i="6" s="1"/>
  <c r="I152" i="6"/>
  <c r="H152" i="6"/>
  <c r="K152" i="6" s="1"/>
  <c r="G152" i="6"/>
  <c r="J152" i="6" s="1"/>
  <c r="I151" i="6"/>
  <c r="G151" i="6"/>
  <c r="J150" i="6"/>
  <c r="I150" i="6"/>
  <c r="G150" i="6"/>
  <c r="H150" i="6" s="1"/>
  <c r="K150" i="6" s="1"/>
  <c r="I149" i="6"/>
  <c r="G149" i="6"/>
  <c r="H149" i="6" s="1"/>
  <c r="K149" i="6" s="1"/>
  <c r="I148" i="6"/>
  <c r="G148" i="6"/>
  <c r="J148" i="6" s="1"/>
  <c r="I147" i="6"/>
  <c r="G147" i="6"/>
  <c r="J146" i="6"/>
  <c r="I146" i="6"/>
  <c r="G146" i="6"/>
  <c r="H146" i="6" s="1"/>
  <c r="K146" i="6" s="1"/>
  <c r="I145" i="6"/>
  <c r="I143" i="6" s="1"/>
  <c r="G145" i="6"/>
  <c r="H145" i="6" s="1"/>
  <c r="K145" i="6" s="1"/>
  <c r="I144" i="6"/>
  <c r="H144" i="6"/>
  <c r="K144" i="6" s="1"/>
  <c r="G144" i="6"/>
  <c r="J144" i="6" s="1"/>
  <c r="G143" i="6"/>
  <c r="H143" i="6" s="1"/>
  <c r="J142" i="6"/>
  <c r="I142" i="6"/>
  <c r="H142" i="6"/>
  <c r="K142" i="6" s="1"/>
  <c r="G142" i="6"/>
  <c r="I141" i="6"/>
  <c r="G141" i="6"/>
  <c r="H141" i="6" s="1"/>
  <c r="K141" i="6" s="1"/>
  <c r="I140" i="6"/>
  <c r="G140" i="6"/>
  <c r="H140" i="6" s="1"/>
  <c r="K140" i="6" s="1"/>
  <c r="I139" i="6"/>
  <c r="G139" i="6"/>
  <c r="J138" i="6"/>
  <c r="I138" i="6"/>
  <c r="H138" i="6"/>
  <c r="K138" i="6" s="1"/>
  <c r="G138" i="6"/>
  <c r="I137" i="6"/>
  <c r="I135" i="6" s="1"/>
  <c r="G137" i="6"/>
  <c r="H137" i="6" s="1"/>
  <c r="K137" i="6" s="1"/>
  <c r="J136" i="6"/>
  <c r="I136" i="6"/>
  <c r="G136" i="6"/>
  <c r="H136" i="6" s="1"/>
  <c r="K136" i="6" s="1"/>
  <c r="G135" i="6"/>
  <c r="H135" i="6" s="1"/>
  <c r="I134" i="6"/>
  <c r="G134" i="6"/>
  <c r="I133" i="6"/>
  <c r="G133" i="6"/>
  <c r="H133" i="6" s="1"/>
  <c r="K133" i="6" s="1"/>
  <c r="J132" i="6"/>
  <c r="I132" i="6"/>
  <c r="H132" i="6"/>
  <c r="K132" i="6" s="1"/>
  <c r="G132" i="6"/>
  <c r="I131" i="6"/>
  <c r="G131" i="6"/>
  <c r="H130" i="6"/>
  <c r="G130" i="6"/>
  <c r="I129" i="6"/>
  <c r="G129" i="6"/>
  <c r="H129" i="6" s="1"/>
  <c r="K129" i="6" s="1"/>
  <c r="I128" i="6"/>
  <c r="G128" i="6"/>
  <c r="H128" i="6" s="1"/>
  <c r="K128" i="6" s="1"/>
  <c r="I127" i="6"/>
  <c r="G127" i="6"/>
  <c r="J126" i="6"/>
  <c r="I126" i="6"/>
  <c r="H126" i="6"/>
  <c r="K126" i="6" s="1"/>
  <c r="G126" i="6"/>
  <c r="I125" i="6"/>
  <c r="G125" i="6"/>
  <c r="H125" i="6" s="1"/>
  <c r="K125" i="6" s="1"/>
  <c r="J124" i="6"/>
  <c r="I124" i="6"/>
  <c r="G124" i="6"/>
  <c r="H124" i="6" s="1"/>
  <c r="K124" i="6" s="1"/>
  <c r="I123" i="6"/>
  <c r="G123" i="6"/>
  <c r="J122" i="6"/>
  <c r="I122" i="6"/>
  <c r="H122" i="6"/>
  <c r="K122" i="6" s="1"/>
  <c r="G122" i="6"/>
  <c r="I121" i="6"/>
  <c r="G121" i="6"/>
  <c r="J120" i="6"/>
  <c r="I120" i="6"/>
  <c r="G120" i="6"/>
  <c r="H120" i="6" s="1"/>
  <c r="K120" i="6" s="1"/>
  <c r="I119" i="6"/>
  <c r="G119" i="6"/>
  <c r="J119" i="6" s="1"/>
  <c r="I118" i="6"/>
  <c r="H118" i="6"/>
  <c r="K118" i="6" s="1"/>
  <c r="G118" i="6"/>
  <c r="J118" i="6" s="1"/>
  <c r="I117" i="6"/>
  <c r="G117" i="6"/>
  <c r="I116" i="6"/>
  <c r="G116" i="6"/>
  <c r="I115" i="6"/>
  <c r="G115" i="6"/>
  <c r="J115" i="6" s="1"/>
  <c r="J114" i="6"/>
  <c r="I114" i="6"/>
  <c r="G114" i="6"/>
  <c r="H114" i="6" s="1"/>
  <c r="K114" i="6" s="1"/>
  <c r="J113" i="6"/>
  <c r="I113" i="6"/>
  <c r="G113" i="6"/>
  <c r="H113" i="6" s="1"/>
  <c r="K113" i="6" s="1"/>
  <c r="I112" i="6"/>
  <c r="G112" i="6"/>
  <c r="H112" i="6" s="1"/>
  <c r="K112" i="6" s="1"/>
  <c r="I111" i="6"/>
  <c r="G111" i="6"/>
  <c r="J111" i="6" s="1"/>
  <c r="I110" i="6"/>
  <c r="H110" i="6"/>
  <c r="K110" i="6" s="1"/>
  <c r="G110" i="6"/>
  <c r="J110" i="6" s="1"/>
  <c r="I109" i="6"/>
  <c r="G109" i="6"/>
  <c r="G108" i="6"/>
  <c r="H108" i="6" s="1"/>
  <c r="I107" i="6"/>
  <c r="G107" i="6"/>
  <c r="J107" i="6" s="1"/>
  <c r="J106" i="6" s="1"/>
  <c r="I106" i="6"/>
  <c r="H106" i="6"/>
  <c r="G106" i="6"/>
  <c r="J104" i="6"/>
  <c r="I104" i="6"/>
  <c r="G104" i="6"/>
  <c r="H104" i="6" s="1"/>
  <c r="K104" i="6" s="1"/>
  <c r="J103" i="6"/>
  <c r="I103" i="6"/>
  <c r="I101" i="6" s="1"/>
  <c r="G103" i="6"/>
  <c r="H103" i="6" s="1"/>
  <c r="K103" i="6" s="1"/>
  <c r="K102" i="6"/>
  <c r="J102" i="6"/>
  <c r="J101" i="6" s="1"/>
  <c r="I102" i="6"/>
  <c r="G102" i="6"/>
  <c r="H102" i="6" s="1"/>
  <c r="K101" i="6"/>
  <c r="H101" i="6"/>
  <c r="G101" i="6"/>
  <c r="I100" i="6"/>
  <c r="H100" i="6"/>
  <c r="K100" i="6" s="1"/>
  <c r="G100" i="6"/>
  <c r="J100" i="6" s="1"/>
  <c r="I99" i="6"/>
  <c r="I96" i="6" s="1"/>
  <c r="G99" i="6"/>
  <c r="I98" i="6"/>
  <c r="G98" i="6"/>
  <c r="H98" i="6" s="1"/>
  <c r="K98" i="6" s="1"/>
  <c r="I97" i="6"/>
  <c r="G97" i="6"/>
  <c r="J97" i="6" s="1"/>
  <c r="H96" i="6"/>
  <c r="G96" i="6"/>
  <c r="J95" i="6"/>
  <c r="I95" i="6"/>
  <c r="G95" i="6"/>
  <c r="H95" i="6" s="1"/>
  <c r="K95" i="6" s="1"/>
  <c r="J94" i="6"/>
  <c r="I94" i="6"/>
  <c r="G94" i="6"/>
  <c r="H94" i="6" s="1"/>
  <c r="K94" i="6" s="1"/>
  <c r="I93" i="6"/>
  <c r="G93" i="6"/>
  <c r="J93" i="6" s="1"/>
  <c r="I92" i="6"/>
  <c r="G92" i="6"/>
  <c r="H92" i="6" s="1"/>
  <c r="K92" i="6" s="1"/>
  <c r="J91" i="6"/>
  <c r="I91" i="6"/>
  <c r="I87" i="6" s="1"/>
  <c r="I86" i="6" s="1"/>
  <c r="G91" i="6"/>
  <c r="H91" i="6" s="1"/>
  <c r="K91" i="6" s="1"/>
  <c r="K90" i="6"/>
  <c r="J90" i="6"/>
  <c r="I90" i="6"/>
  <c r="G90" i="6"/>
  <c r="H90" i="6" s="1"/>
  <c r="I89" i="6"/>
  <c r="H89" i="6"/>
  <c r="K89" i="6" s="1"/>
  <c r="G89" i="6"/>
  <c r="J89" i="6" s="1"/>
  <c r="I88" i="6"/>
  <c r="H88" i="6"/>
  <c r="K88" i="6" s="1"/>
  <c r="G88" i="6"/>
  <c r="J88" i="6" s="1"/>
  <c r="G87" i="6"/>
  <c r="H87" i="6" s="1"/>
  <c r="I85" i="6"/>
  <c r="H85" i="6"/>
  <c r="G85" i="6"/>
  <c r="I84" i="6"/>
  <c r="G84" i="6"/>
  <c r="H84" i="6" s="1"/>
  <c r="I83" i="6"/>
  <c r="I77" i="6" s="1"/>
  <c r="G83" i="6"/>
  <c r="K82" i="6"/>
  <c r="I82" i="6"/>
  <c r="G82" i="6"/>
  <c r="H82" i="6" s="1"/>
  <c r="I81" i="6"/>
  <c r="G81" i="6"/>
  <c r="J81" i="6" s="1"/>
  <c r="I80" i="6"/>
  <c r="H80" i="6"/>
  <c r="K80" i="6" s="1"/>
  <c r="G80" i="6"/>
  <c r="J80" i="6" s="1"/>
  <c r="I79" i="6"/>
  <c r="G79" i="6"/>
  <c r="J78" i="6"/>
  <c r="I78" i="6"/>
  <c r="G78" i="6"/>
  <c r="H78" i="6" s="1"/>
  <c r="K78" i="6" s="1"/>
  <c r="G77" i="6"/>
  <c r="H77" i="6" s="1"/>
  <c r="J76" i="6"/>
  <c r="I76" i="6"/>
  <c r="G76" i="6"/>
  <c r="H76" i="6" s="1"/>
  <c r="K76" i="6" s="1"/>
  <c r="K75" i="6"/>
  <c r="I75" i="6"/>
  <c r="G75" i="6"/>
  <c r="H75" i="6" s="1"/>
  <c r="I74" i="6"/>
  <c r="G74" i="6"/>
  <c r="J74" i="6" s="1"/>
  <c r="I73" i="6"/>
  <c r="G73" i="6"/>
  <c r="J73" i="6" s="1"/>
  <c r="J72" i="6"/>
  <c r="I72" i="6"/>
  <c r="G72" i="6"/>
  <c r="H72" i="6" s="1"/>
  <c r="K72" i="6" s="1"/>
  <c r="I71" i="6"/>
  <c r="G71" i="6"/>
  <c r="H71" i="6" s="1"/>
  <c r="K71" i="6" s="1"/>
  <c r="I70" i="6"/>
  <c r="H70" i="6"/>
  <c r="K70" i="6" s="1"/>
  <c r="G70" i="6"/>
  <c r="J70" i="6" s="1"/>
  <c r="I69" i="6"/>
  <c r="G69" i="6"/>
  <c r="I68" i="6"/>
  <c r="G68" i="6"/>
  <c r="H68" i="6" s="1"/>
  <c r="K67" i="6"/>
  <c r="J67" i="6"/>
  <c r="I67" i="6"/>
  <c r="G67" i="6"/>
  <c r="H67" i="6" s="1"/>
  <c r="J66" i="6"/>
  <c r="I66" i="6"/>
  <c r="G66" i="6"/>
  <c r="H66" i="6" s="1"/>
  <c r="K66" i="6" s="1"/>
  <c r="I65" i="6"/>
  <c r="G65" i="6"/>
  <c r="J65" i="6" s="1"/>
  <c r="J64" i="6"/>
  <c r="I64" i="6"/>
  <c r="I57" i="6" s="1"/>
  <c r="I56" i="6" s="1"/>
  <c r="G64" i="6"/>
  <c r="H64" i="6" s="1"/>
  <c r="K64" i="6" s="1"/>
  <c r="I63" i="6"/>
  <c r="G63" i="6"/>
  <c r="J62" i="6"/>
  <c r="I62" i="6"/>
  <c r="G62" i="6"/>
  <c r="H62" i="6" s="1"/>
  <c r="K62" i="6" s="1"/>
  <c r="I61" i="6"/>
  <c r="G61" i="6"/>
  <c r="J61" i="6" s="1"/>
  <c r="I60" i="6"/>
  <c r="G60" i="6"/>
  <c r="J60" i="6" s="1"/>
  <c r="I59" i="6"/>
  <c r="G59" i="6"/>
  <c r="H59" i="6" s="1"/>
  <c r="K59" i="6" s="1"/>
  <c r="I58" i="6"/>
  <c r="G58" i="6"/>
  <c r="J58" i="6" s="1"/>
  <c r="G57" i="6"/>
  <c r="H57" i="6" s="1"/>
  <c r="I55" i="6"/>
  <c r="G55" i="6"/>
  <c r="J55" i="6" s="1"/>
  <c r="I54" i="6"/>
  <c r="G54" i="6"/>
  <c r="J54" i="6" s="1"/>
  <c r="I53" i="6"/>
  <c r="G53" i="6"/>
  <c r="I51" i="6"/>
  <c r="I50" i="6" s="1"/>
  <c r="G51" i="6"/>
  <c r="H51" i="6" s="1"/>
  <c r="K51" i="6" s="1"/>
  <c r="K50" i="6" s="1"/>
  <c r="G50" i="6"/>
  <c r="H50" i="6" s="1"/>
  <c r="I49" i="6"/>
  <c r="G49" i="6"/>
  <c r="J49" i="6" s="1"/>
  <c r="H48" i="6"/>
  <c r="G48" i="6"/>
  <c r="I47" i="6"/>
  <c r="G47" i="6"/>
  <c r="H47" i="6" s="1"/>
  <c r="K47" i="6" s="1"/>
  <c r="J46" i="6"/>
  <c r="I46" i="6"/>
  <c r="G46" i="6"/>
  <c r="H46" i="6" s="1"/>
  <c r="K46" i="6" s="1"/>
  <c r="I45" i="6"/>
  <c r="H45" i="6"/>
  <c r="K45" i="6" s="1"/>
  <c r="G45" i="6"/>
  <c r="J45" i="6" s="1"/>
  <c r="J44" i="6"/>
  <c r="I44" i="6"/>
  <c r="H44" i="6"/>
  <c r="K44" i="6" s="1"/>
  <c r="G44" i="6"/>
  <c r="K43" i="6"/>
  <c r="J43" i="6"/>
  <c r="I43" i="6"/>
  <c r="G43" i="6"/>
  <c r="H43" i="6" s="1"/>
  <c r="I42" i="6"/>
  <c r="G42" i="6"/>
  <c r="I41" i="6"/>
  <c r="G41" i="6"/>
  <c r="J41" i="6" s="1"/>
  <c r="J40" i="6"/>
  <c r="I40" i="6"/>
  <c r="I39" i="6" s="1"/>
  <c r="I32" i="6" s="1"/>
  <c r="G40" i="6"/>
  <c r="H40" i="6" s="1"/>
  <c r="K40" i="6" s="1"/>
  <c r="G39" i="6"/>
  <c r="H39" i="6" s="1"/>
  <c r="J38" i="6"/>
  <c r="I38" i="6"/>
  <c r="G38" i="6"/>
  <c r="H38" i="6" s="1"/>
  <c r="K38" i="6" s="1"/>
  <c r="I37" i="6"/>
  <c r="G37" i="6"/>
  <c r="J37" i="6" s="1"/>
  <c r="I36" i="6"/>
  <c r="H36" i="6"/>
  <c r="K36" i="6" s="1"/>
  <c r="G36" i="6"/>
  <c r="J36" i="6" s="1"/>
  <c r="I35" i="6"/>
  <c r="G35" i="6"/>
  <c r="H35" i="6" s="1"/>
  <c r="K35" i="6" s="1"/>
  <c r="I34" i="6"/>
  <c r="G34" i="6"/>
  <c r="J34" i="6" s="1"/>
  <c r="I33" i="6"/>
  <c r="G33" i="6"/>
  <c r="H33" i="6" s="1"/>
  <c r="C33" i="6"/>
  <c r="I31" i="6"/>
  <c r="H31" i="6"/>
  <c r="K31" i="6" s="1"/>
  <c r="G31" i="6"/>
  <c r="J31" i="6" s="1"/>
  <c r="I30" i="6"/>
  <c r="G30" i="6"/>
  <c r="H30" i="6" s="1"/>
  <c r="K30" i="6" s="1"/>
  <c r="J29" i="6"/>
  <c r="I29" i="6"/>
  <c r="G29" i="6"/>
  <c r="H29" i="6" s="1"/>
  <c r="K29" i="6" s="1"/>
  <c r="J28" i="6"/>
  <c r="I28" i="6"/>
  <c r="I25" i="6" s="1"/>
  <c r="G28" i="6"/>
  <c r="H28" i="6" s="1"/>
  <c r="K28" i="6" s="1"/>
  <c r="I27" i="6"/>
  <c r="G27" i="6"/>
  <c r="I26" i="6"/>
  <c r="G26" i="6"/>
  <c r="J26" i="6" s="1"/>
  <c r="C25" i="6"/>
  <c r="J24" i="6"/>
  <c r="I24" i="6"/>
  <c r="G24" i="6"/>
  <c r="H24" i="6" s="1"/>
  <c r="K24" i="6" s="1"/>
  <c r="J23" i="6"/>
  <c r="I23" i="6"/>
  <c r="I20" i="6" s="1"/>
  <c r="G23" i="6"/>
  <c r="H23" i="6" s="1"/>
  <c r="K23" i="6" s="1"/>
  <c r="J22" i="6"/>
  <c r="I22" i="6"/>
  <c r="G22" i="6"/>
  <c r="H22" i="6" s="1"/>
  <c r="K22" i="6" s="1"/>
  <c r="I21" i="6"/>
  <c r="G21" i="6"/>
  <c r="J21" i="6" s="1"/>
  <c r="J20" i="6" s="1"/>
  <c r="C20" i="6"/>
  <c r="I19" i="6"/>
  <c r="H19" i="6"/>
  <c r="K19" i="6" s="1"/>
  <c r="G19" i="6"/>
  <c r="J19" i="6" s="1"/>
  <c r="I18" i="6"/>
  <c r="G18" i="6"/>
  <c r="J17" i="6"/>
  <c r="I17" i="6"/>
  <c r="G17" i="6"/>
  <c r="H17" i="6" s="1"/>
  <c r="K17" i="6" s="1"/>
  <c r="I16" i="6"/>
  <c r="G16" i="6"/>
  <c r="J16" i="6" s="1"/>
  <c r="I15" i="6"/>
  <c r="H15" i="6"/>
  <c r="K15" i="6" s="1"/>
  <c r="G15" i="6"/>
  <c r="J15" i="6" s="1"/>
  <c r="I14" i="6"/>
  <c r="I11" i="6" s="1"/>
  <c r="G14" i="6"/>
  <c r="J13" i="6"/>
  <c r="I13" i="6"/>
  <c r="G13" i="6"/>
  <c r="H13" i="6" s="1"/>
  <c r="K13" i="6" s="1"/>
  <c r="I12" i="6"/>
  <c r="G12" i="6"/>
  <c r="J12" i="6" s="1"/>
  <c r="C11" i="6"/>
  <c r="M42" i="5"/>
  <c r="L42" i="5"/>
  <c r="K42" i="5" s="1"/>
  <c r="M40" i="5"/>
  <c r="K40" i="5" s="1"/>
  <c r="L40" i="5"/>
  <c r="K36" i="5"/>
  <c r="K37" i="5" s="1"/>
  <c r="K35" i="5"/>
  <c r="K34" i="5"/>
  <c r="B18" i="5"/>
  <c r="B13" i="5"/>
  <c r="I228" i="4"/>
  <c r="G228" i="4"/>
  <c r="J228" i="4" s="1"/>
  <c r="I227" i="4"/>
  <c r="G227" i="4"/>
  <c r="J227" i="4" s="1"/>
  <c r="J226" i="4"/>
  <c r="I226" i="4"/>
  <c r="G226" i="4"/>
  <c r="H226" i="4" s="1"/>
  <c r="K226" i="4" s="1"/>
  <c r="I225" i="4"/>
  <c r="G225" i="4"/>
  <c r="I224" i="4"/>
  <c r="G224" i="4"/>
  <c r="J224" i="4" s="1"/>
  <c r="I223" i="4"/>
  <c r="I222" i="4"/>
  <c r="G222" i="4"/>
  <c r="J222" i="4" s="1"/>
  <c r="I221" i="4"/>
  <c r="G221" i="4"/>
  <c r="H221" i="4" s="1"/>
  <c r="K221" i="4" s="1"/>
  <c r="J220" i="4"/>
  <c r="I220" i="4"/>
  <c r="G220" i="4"/>
  <c r="H220" i="4" s="1"/>
  <c r="K220" i="4" s="1"/>
  <c r="I219" i="4"/>
  <c r="G219" i="4"/>
  <c r="I218" i="4"/>
  <c r="G218" i="4"/>
  <c r="J218" i="4" s="1"/>
  <c r="I217" i="4"/>
  <c r="I216" i="4" s="1"/>
  <c r="G217" i="4"/>
  <c r="H217" i="4" s="1"/>
  <c r="K217" i="4" s="1"/>
  <c r="I215" i="4"/>
  <c r="I212" i="4" s="1"/>
  <c r="G215" i="4"/>
  <c r="H215" i="4" s="1"/>
  <c r="K215" i="4" s="1"/>
  <c r="I214" i="4"/>
  <c r="G214" i="4"/>
  <c r="H214" i="4" s="1"/>
  <c r="K214" i="4" s="1"/>
  <c r="I213" i="4"/>
  <c r="G213" i="4"/>
  <c r="I211" i="4"/>
  <c r="G211" i="4"/>
  <c r="J210" i="4"/>
  <c r="I210" i="4"/>
  <c r="G210" i="4"/>
  <c r="H210" i="4" s="1"/>
  <c r="K210" i="4" s="1"/>
  <c r="J209" i="4"/>
  <c r="I209" i="4"/>
  <c r="I206" i="4" s="1"/>
  <c r="G209" i="4"/>
  <c r="H209" i="4" s="1"/>
  <c r="K209" i="4" s="1"/>
  <c r="I208" i="4"/>
  <c r="G208" i="4"/>
  <c r="I207" i="4"/>
  <c r="G207" i="4"/>
  <c r="I205" i="4"/>
  <c r="G205" i="4"/>
  <c r="I204" i="4"/>
  <c r="H204" i="4"/>
  <c r="K204" i="4" s="1"/>
  <c r="G204" i="4"/>
  <c r="J204" i="4" s="1"/>
  <c r="I203" i="4"/>
  <c r="I201" i="4" s="1"/>
  <c r="G203" i="4"/>
  <c r="H203" i="4" s="1"/>
  <c r="K203" i="4" s="1"/>
  <c r="J202" i="4"/>
  <c r="I202" i="4"/>
  <c r="G202" i="4"/>
  <c r="H202" i="4" s="1"/>
  <c r="K202" i="4" s="1"/>
  <c r="I200" i="4"/>
  <c r="G200" i="4"/>
  <c r="I199" i="4"/>
  <c r="G199" i="4"/>
  <c r="I198" i="4"/>
  <c r="G198" i="4"/>
  <c r="J198" i="4" s="1"/>
  <c r="I197" i="4"/>
  <c r="G197" i="4"/>
  <c r="H197" i="4" s="1"/>
  <c r="K197" i="4" s="1"/>
  <c r="J196" i="4"/>
  <c r="I196" i="4"/>
  <c r="G196" i="4"/>
  <c r="H196" i="4" s="1"/>
  <c r="K196" i="4" s="1"/>
  <c r="I195" i="4"/>
  <c r="G195" i="4"/>
  <c r="I194" i="4"/>
  <c r="G194" i="4"/>
  <c r="J194" i="4" s="1"/>
  <c r="I193" i="4"/>
  <c r="I192" i="4" s="1"/>
  <c r="G193" i="4"/>
  <c r="H193" i="4" s="1"/>
  <c r="K193" i="4" s="1"/>
  <c r="J191" i="4"/>
  <c r="I191" i="4"/>
  <c r="G191" i="4"/>
  <c r="H191" i="4" s="1"/>
  <c r="K191" i="4" s="1"/>
  <c r="J190" i="4"/>
  <c r="I190" i="4"/>
  <c r="G190" i="4"/>
  <c r="H190" i="4" s="1"/>
  <c r="K190" i="4" s="1"/>
  <c r="I189" i="4"/>
  <c r="G189" i="4"/>
  <c r="J188" i="4"/>
  <c r="I188" i="4"/>
  <c r="G188" i="4"/>
  <c r="H188" i="4" s="1"/>
  <c r="K188" i="4" s="1"/>
  <c r="J187" i="4"/>
  <c r="I187" i="4"/>
  <c r="G187" i="4"/>
  <c r="H187" i="4" s="1"/>
  <c r="K187" i="4" s="1"/>
  <c r="J186" i="4"/>
  <c r="I186" i="4"/>
  <c r="G186" i="4"/>
  <c r="H186" i="4" s="1"/>
  <c r="K186" i="4" s="1"/>
  <c r="I185" i="4"/>
  <c r="G185" i="4"/>
  <c r="I184" i="4"/>
  <c r="G184" i="4"/>
  <c r="H184" i="4" s="1"/>
  <c r="K184" i="4" s="1"/>
  <c r="J183" i="4"/>
  <c r="I183" i="4"/>
  <c r="G183" i="4"/>
  <c r="H183" i="4" s="1"/>
  <c r="K183" i="4" s="1"/>
  <c r="J182" i="4"/>
  <c r="I182" i="4"/>
  <c r="G182" i="4"/>
  <c r="H182" i="4" s="1"/>
  <c r="K182" i="4" s="1"/>
  <c r="I181" i="4"/>
  <c r="G181" i="4"/>
  <c r="I180" i="4"/>
  <c r="G180" i="4"/>
  <c r="H180" i="4" s="1"/>
  <c r="K180" i="4" s="1"/>
  <c r="J179" i="4"/>
  <c r="I179" i="4"/>
  <c r="G179" i="4"/>
  <c r="H179" i="4" s="1"/>
  <c r="K179" i="4" s="1"/>
  <c r="J178" i="4"/>
  <c r="I178" i="4"/>
  <c r="G178" i="4"/>
  <c r="H178" i="4" s="1"/>
  <c r="K178" i="4" s="1"/>
  <c r="I176" i="4"/>
  <c r="G176" i="4"/>
  <c r="H176" i="4" s="1"/>
  <c r="K176" i="4" s="1"/>
  <c r="I175" i="4"/>
  <c r="G175" i="4"/>
  <c r="I174" i="4"/>
  <c r="H174" i="4"/>
  <c r="K174" i="4" s="1"/>
  <c r="G174" i="4"/>
  <c r="J174" i="4" s="1"/>
  <c r="I173" i="4"/>
  <c r="G173" i="4"/>
  <c r="H173" i="4" s="1"/>
  <c r="K173" i="4" s="1"/>
  <c r="J172" i="4"/>
  <c r="I172" i="4"/>
  <c r="G172" i="4"/>
  <c r="H172" i="4" s="1"/>
  <c r="K172" i="4" s="1"/>
  <c r="I171" i="4"/>
  <c r="G171" i="4"/>
  <c r="I170" i="4"/>
  <c r="G170" i="4"/>
  <c r="J170" i="4" s="1"/>
  <c r="I169" i="4"/>
  <c r="G169" i="4"/>
  <c r="H169" i="4" s="1"/>
  <c r="K169" i="4" s="1"/>
  <c r="J168" i="4"/>
  <c r="I168" i="4"/>
  <c r="G168" i="4"/>
  <c r="H168" i="4" s="1"/>
  <c r="K168" i="4" s="1"/>
  <c r="I167" i="4"/>
  <c r="G167" i="4"/>
  <c r="I166" i="4"/>
  <c r="G166" i="4"/>
  <c r="J165" i="4"/>
  <c r="I165" i="4"/>
  <c r="G165" i="4"/>
  <c r="H165" i="4" s="1"/>
  <c r="K165" i="4" s="1"/>
  <c r="J164" i="4"/>
  <c r="I164" i="4"/>
  <c r="G164" i="4"/>
  <c r="H164" i="4" s="1"/>
  <c r="K164" i="4" s="1"/>
  <c r="I163" i="4"/>
  <c r="G163" i="4"/>
  <c r="I162" i="4"/>
  <c r="G162" i="4"/>
  <c r="I161" i="4"/>
  <c r="G161" i="4"/>
  <c r="H161" i="4" s="1"/>
  <c r="K161" i="4" s="1"/>
  <c r="J160" i="4"/>
  <c r="I160" i="4"/>
  <c r="G160" i="4"/>
  <c r="H160" i="4" s="1"/>
  <c r="K160" i="4" s="1"/>
  <c r="I159" i="4"/>
  <c r="G159" i="4"/>
  <c r="I158" i="4"/>
  <c r="G158" i="4"/>
  <c r="J157" i="4"/>
  <c r="J155" i="4" s="1"/>
  <c r="I157" i="4"/>
  <c r="G157" i="4"/>
  <c r="H157" i="4" s="1"/>
  <c r="K157" i="4" s="1"/>
  <c r="I154" i="4"/>
  <c r="G154" i="4"/>
  <c r="J154" i="4" s="1"/>
  <c r="I153" i="4"/>
  <c r="G153" i="4"/>
  <c r="I152" i="4"/>
  <c r="G152" i="4"/>
  <c r="H152" i="4" s="1"/>
  <c r="K152" i="4" s="1"/>
  <c r="I151" i="4"/>
  <c r="G151" i="4"/>
  <c r="I150" i="4"/>
  <c r="G150" i="4"/>
  <c r="J150" i="4" s="1"/>
  <c r="J149" i="4"/>
  <c r="I149" i="4"/>
  <c r="G149" i="4"/>
  <c r="H149" i="4" s="1"/>
  <c r="K149" i="4" s="1"/>
  <c r="I148" i="4"/>
  <c r="G148" i="4"/>
  <c r="H148" i="4" s="1"/>
  <c r="K148" i="4" s="1"/>
  <c r="I147" i="4"/>
  <c r="G147" i="4"/>
  <c r="I146" i="4"/>
  <c r="H146" i="4"/>
  <c r="K146" i="4" s="1"/>
  <c r="G146" i="4"/>
  <c r="J146" i="4" s="1"/>
  <c r="J145" i="4"/>
  <c r="I145" i="4"/>
  <c r="H145" i="4"/>
  <c r="K145" i="4" s="1"/>
  <c r="G145" i="4"/>
  <c r="I144" i="4"/>
  <c r="I143" i="4" s="1"/>
  <c r="G144" i="4"/>
  <c r="H144" i="4" s="1"/>
  <c r="K144" i="4" s="1"/>
  <c r="I142" i="4"/>
  <c r="G142" i="4"/>
  <c r="H142" i="4" s="1"/>
  <c r="K142" i="4" s="1"/>
  <c r="I141" i="4"/>
  <c r="G141" i="4"/>
  <c r="I140" i="4"/>
  <c r="G140" i="4"/>
  <c r="J140" i="4" s="1"/>
  <c r="I139" i="4"/>
  <c r="I135" i="4" s="1"/>
  <c r="G139" i="4"/>
  <c r="H139" i="4" s="1"/>
  <c r="K139" i="4" s="1"/>
  <c r="J138" i="4"/>
  <c r="I138" i="4"/>
  <c r="G138" i="4"/>
  <c r="H138" i="4" s="1"/>
  <c r="K138" i="4" s="1"/>
  <c r="I137" i="4"/>
  <c r="G137" i="4"/>
  <c r="I136" i="4"/>
  <c r="G136" i="4"/>
  <c r="I134" i="4"/>
  <c r="G134" i="4"/>
  <c r="J134" i="4" s="1"/>
  <c r="I133" i="4"/>
  <c r="I130" i="4" s="1"/>
  <c r="G133" i="4"/>
  <c r="I132" i="4"/>
  <c r="G132" i="4"/>
  <c r="H132" i="4" s="1"/>
  <c r="K132" i="4" s="1"/>
  <c r="I131" i="4"/>
  <c r="G131" i="4"/>
  <c r="I129" i="4"/>
  <c r="G129" i="4"/>
  <c r="I128" i="4"/>
  <c r="H128" i="4"/>
  <c r="K128" i="4" s="1"/>
  <c r="G128" i="4"/>
  <c r="J128" i="4" s="1"/>
  <c r="I127" i="4"/>
  <c r="G127" i="4"/>
  <c r="I126" i="4"/>
  <c r="G126" i="4"/>
  <c r="H126" i="4" s="1"/>
  <c r="K126" i="4" s="1"/>
  <c r="I125" i="4"/>
  <c r="G125" i="4"/>
  <c r="J125" i="4" s="1"/>
  <c r="I124" i="4"/>
  <c r="G124" i="4"/>
  <c r="I123" i="4"/>
  <c r="G123" i="4"/>
  <c r="H123" i="4" s="1"/>
  <c r="K123" i="4" s="1"/>
  <c r="I122" i="4"/>
  <c r="G122" i="4"/>
  <c r="H122" i="4" s="1"/>
  <c r="K122" i="4" s="1"/>
  <c r="I121" i="4"/>
  <c r="G121" i="4"/>
  <c r="J121" i="4" s="1"/>
  <c r="I120" i="4"/>
  <c r="H120" i="4"/>
  <c r="K120" i="4" s="1"/>
  <c r="G120" i="4"/>
  <c r="J120" i="4" s="1"/>
  <c r="I119" i="4"/>
  <c r="G119" i="4"/>
  <c r="H119" i="4" s="1"/>
  <c r="K119" i="4" s="1"/>
  <c r="I118" i="4"/>
  <c r="G118" i="4"/>
  <c r="H118" i="4" s="1"/>
  <c r="K118" i="4" s="1"/>
  <c r="I117" i="4"/>
  <c r="G117" i="4"/>
  <c r="J117" i="4" s="1"/>
  <c r="I116" i="4"/>
  <c r="G116" i="4"/>
  <c r="J116" i="4" s="1"/>
  <c r="I115" i="4"/>
  <c r="I108" i="4" s="1"/>
  <c r="G115" i="4"/>
  <c r="H115" i="4" s="1"/>
  <c r="K115" i="4" s="1"/>
  <c r="J114" i="4"/>
  <c r="I114" i="4"/>
  <c r="G114" i="4"/>
  <c r="H114" i="4" s="1"/>
  <c r="K114" i="4" s="1"/>
  <c r="I113" i="4"/>
  <c r="H113" i="4"/>
  <c r="K113" i="4" s="1"/>
  <c r="G113" i="4"/>
  <c r="J113" i="4" s="1"/>
  <c r="I112" i="4"/>
  <c r="G112" i="4"/>
  <c r="J112" i="4" s="1"/>
  <c r="I111" i="4"/>
  <c r="G111" i="4"/>
  <c r="H111" i="4" s="1"/>
  <c r="K111" i="4" s="1"/>
  <c r="I110" i="4"/>
  <c r="G110" i="4"/>
  <c r="H110" i="4" s="1"/>
  <c r="K110" i="4" s="1"/>
  <c r="I109" i="4"/>
  <c r="G109" i="4"/>
  <c r="I107" i="4"/>
  <c r="G107" i="4"/>
  <c r="I106" i="4"/>
  <c r="I104" i="4"/>
  <c r="G104" i="4"/>
  <c r="I103" i="4"/>
  <c r="G103" i="4"/>
  <c r="I102" i="4"/>
  <c r="G102" i="4"/>
  <c r="J102" i="4" s="1"/>
  <c r="I101" i="4"/>
  <c r="I100" i="4"/>
  <c r="G100" i="4"/>
  <c r="J100" i="4" s="1"/>
  <c r="I99" i="4"/>
  <c r="I96" i="4" s="1"/>
  <c r="H99" i="4"/>
  <c r="K99" i="4" s="1"/>
  <c r="G99" i="4"/>
  <c r="J99" i="4" s="1"/>
  <c r="I98" i="4"/>
  <c r="G98" i="4"/>
  <c r="I97" i="4"/>
  <c r="G97" i="4"/>
  <c r="I95" i="4"/>
  <c r="G95" i="4"/>
  <c r="I94" i="4"/>
  <c r="G94" i="4"/>
  <c r="J94" i="4" s="1"/>
  <c r="J93" i="4"/>
  <c r="I93" i="4"/>
  <c r="G93" i="4"/>
  <c r="H93" i="4" s="1"/>
  <c r="K93" i="4" s="1"/>
  <c r="I92" i="4"/>
  <c r="G92" i="4"/>
  <c r="H92" i="4" s="1"/>
  <c r="K92" i="4" s="1"/>
  <c r="I91" i="4"/>
  <c r="G91" i="4"/>
  <c r="I90" i="4"/>
  <c r="H90" i="4"/>
  <c r="K90" i="4" s="1"/>
  <c r="G90" i="4"/>
  <c r="J90" i="4" s="1"/>
  <c r="J89" i="4"/>
  <c r="I89" i="4"/>
  <c r="H89" i="4"/>
  <c r="K89" i="4" s="1"/>
  <c r="G89" i="4"/>
  <c r="I88" i="4"/>
  <c r="I87" i="4" s="1"/>
  <c r="I86" i="4" s="1"/>
  <c r="G88" i="4"/>
  <c r="H88" i="4" s="1"/>
  <c r="K88" i="4" s="1"/>
  <c r="I85" i="4"/>
  <c r="G85" i="4"/>
  <c r="H85" i="4" s="1"/>
  <c r="I84" i="4"/>
  <c r="I83" i="4"/>
  <c r="G83" i="4"/>
  <c r="I82" i="4"/>
  <c r="G82" i="4"/>
  <c r="I81" i="4"/>
  <c r="G81" i="4"/>
  <c r="H81" i="4" s="1"/>
  <c r="K81" i="4" s="1"/>
  <c r="I80" i="4"/>
  <c r="G80" i="4"/>
  <c r="H80" i="4" s="1"/>
  <c r="K80" i="4" s="1"/>
  <c r="I79" i="4"/>
  <c r="G79" i="4"/>
  <c r="I78" i="4"/>
  <c r="G78" i="4"/>
  <c r="J78" i="4" s="1"/>
  <c r="I77" i="4"/>
  <c r="I76" i="4"/>
  <c r="G76" i="4"/>
  <c r="J76" i="4" s="1"/>
  <c r="J75" i="4"/>
  <c r="I75" i="4"/>
  <c r="G75" i="4"/>
  <c r="H75" i="4" s="1"/>
  <c r="K75" i="4" s="1"/>
  <c r="I74" i="4"/>
  <c r="G74" i="4"/>
  <c r="H74" i="4" s="1"/>
  <c r="K74" i="4" s="1"/>
  <c r="I73" i="4"/>
  <c r="G73" i="4"/>
  <c r="I72" i="4"/>
  <c r="H72" i="4"/>
  <c r="K72" i="4" s="1"/>
  <c r="G72" i="4"/>
  <c r="J72" i="4" s="1"/>
  <c r="J71" i="4"/>
  <c r="I71" i="4"/>
  <c r="I68" i="4" s="1"/>
  <c r="H71" i="4"/>
  <c r="K71" i="4" s="1"/>
  <c r="G71" i="4"/>
  <c r="I70" i="4"/>
  <c r="G70" i="4"/>
  <c r="H70" i="4" s="1"/>
  <c r="K70" i="4" s="1"/>
  <c r="I69" i="4"/>
  <c r="G69" i="4"/>
  <c r="I67" i="4"/>
  <c r="G67" i="4"/>
  <c r="I66" i="4"/>
  <c r="G66" i="4"/>
  <c r="J66" i="4" s="1"/>
  <c r="J65" i="4"/>
  <c r="I65" i="4"/>
  <c r="I57" i="4" s="1"/>
  <c r="I56" i="4" s="1"/>
  <c r="G65" i="4"/>
  <c r="H65" i="4" s="1"/>
  <c r="K65" i="4" s="1"/>
  <c r="J64" i="4"/>
  <c r="I64" i="4"/>
  <c r="G64" i="4"/>
  <c r="H64" i="4" s="1"/>
  <c r="K64" i="4" s="1"/>
  <c r="I63" i="4"/>
  <c r="G63" i="4"/>
  <c r="I62" i="4"/>
  <c r="G62" i="4"/>
  <c r="J62" i="4" s="1"/>
  <c r="J61" i="4"/>
  <c r="I61" i="4"/>
  <c r="G61" i="4"/>
  <c r="H61" i="4" s="1"/>
  <c r="K61" i="4" s="1"/>
  <c r="J60" i="4"/>
  <c r="I60" i="4"/>
  <c r="G60" i="4"/>
  <c r="H60" i="4" s="1"/>
  <c r="K60" i="4" s="1"/>
  <c r="I59" i="4"/>
  <c r="G59" i="4"/>
  <c r="I58" i="4"/>
  <c r="G58" i="4"/>
  <c r="J58" i="4" s="1"/>
  <c r="I55" i="4"/>
  <c r="G55" i="4"/>
  <c r="I54" i="4"/>
  <c r="G54" i="4"/>
  <c r="J54" i="4" s="1"/>
  <c r="I53" i="4"/>
  <c r="I52" i="4" s="1"/>
  <c r="G53" i="4"/>
  <c r="J53" i="4" s="1"/>
  <c r="I51" i="4"/>
  <c r="I50" i="4" s="1"/>
  <c r="G51" i="4"/>
  <c r="J51" i="4" s="1"/>
  <c r="J50" i="4" s="1"/>
  <c r="J49" i="4"/>
  <c r="I49" i="4"/>
  <c r="G49" i="4"/>
  <c r="H49" i="4" s="1"/>
  <c r="K49" i="4" s="1"/>
  <c r="I47" i="4"/>
  <c r="I39" i="4" s="1"/>
  <c r="I32" i="4" s="1"/>
  <c r="G47" i="4"/>
  <c r="H47" i="4" s="1"/>
  <c r="K47" i="4" s="1"/>
  <c r="I46" i="4"/>
  <c r="G46" i="4"/>
  <c r="H46" i="4" s="1"/>
  <c r="K46" i="4" s="1"/>
  <c r="I45" i="4"/>
  <c r="G45" i="4"/>
  <c r="I44" i="4"/>
  <c r="G44" i="4"/>
  <c r="J44" i="4" s="1"/>
  <c r="I43" i="4"/>
  <c r="G43" i="4"/>
  <c r="H43" i="4" s="1"/>
  <c r="K43" i="4" s="1"/>
  <c r="I42" i="4"/>
  <c r="G42" i="4"/>
  <c r="H42" i="4" s="1"/>
  <c r="K42" i="4" s="1"/>
  <c r="I41" i="4"/>
  <c r="G41" i="4"/>
  <c r="I40" i="4"/>
  <c r="G40" i="4"/>
  <c r="J40" i="4" s="1"/>
  <c r="I38" i="4"/>
  <c r="H38" i="4"/>
  <c r="K38" i="4" s="1"/>
  <c r="G38" i="4"/>
  <c r="J38" i="4" s="1"/>
  <c r="J37" i="4"/>
  <c r="I37" i="4"/>
  <c r="H37" i="4"/>
  <c r="K37" i="4" s="1"/>
  <c r="G37" i="4"/>
  <c r="I36" i="4"/>
  <c r="G36" i="4"/>
  <c r="H36" i="4" s="1"/>
  <c r="K36" i="4" s="1"/>
  <c r="I35" i="4"/>
  <c r="G35" i="4"/>
  <c r="I34" i="4"/>
  <c r="G34" i="4"/>
  <c r="J34" i="4" s="1"/>
  <c r="I33" i="4"/>
  <c r="C33" i="4"/>
  <c r="I31" i="4"/>
  <c r="G31" i="4"/>
  <c r="J31" i="4" s="1"/>
  <c r="I30" i="4"/>
  <c r="G30" i="4"/>
  <c r="H30" i="4" s="1"/>
  <c r="K30" i="4" s="1"/>
  <c r="I29" i="4"/>
  <c r="G29" i="4"/>
  <c r="H29" i="4" s="1"/>
  <c r="K29" i="4" s="1"/>
  <c r="I28" i="4"/>
  <c r="G28" i="4"/>
  <c r="I27" i="4"/>
  <c r="G27" i="4"/>
  <c r="J27" i="4" s="1"/>
  <c r="I26" i="4"/>
  <c r="I25" i="4" s="1"/>
  <c r="G26" i="4"/>
  <c r="H26" i="4" s="1"/>
  <c r="K26" i="4" s="1"/>
  <c r="C25" i="4"/>
  <c r="J24" i="4"/>
  <c r="I24" i="4"/>
  <c r="G24" i="4"/>
  <c r="H24" i="4" s="1"/>
  <c r="K24" i="4" s="1"/>
  <c r="I23" i="4"/>
  <c r="G23" i="4"/>
  <c r="I22" i="4"/>
  <c r="G22" i="4"/>
  <c r="I21" i="4"/>
  <c r="I20" i="4" s="1"/>
  <c r="G21" i="4"/>
  <c r="H21" i="4" s="1"/>
  <c r="K21" i="4" s="1"/>
  <c r="C20" i="4"/>
  <c r="I19" i="4"/>
  <c r="G19" i="4"/>
  <c r="I18" i="4"/>
  <c r="G18" i="4"/>
  <c r="I17" i="4"/>
  <c r="G17" i="4"/>
  <c r="J17" i="4" s="1"/>
  <c r="I16" i="4"/>
  <c r="G16" i="4"/>
  <c r="J16" i="4" s="1"/>
  <c r="I15" i="4"/>
  <c r="G15" i="4"/>
  <c r="I14" i="4"/>
  <c r="G14" i="4"/>
  <c r="I13" i="4"/>
  <c r="G13" i="4"/>
  <c r="J13" i="4" s="1"/>
  <c r="I12" i="4"/>
  <c r="G12" i="4"/>
  <c r="J12" i="4" s="1"/>
  <c r="C11" i="4"/>
  <c r="K46" i="3"/>
  <c r="K29" i="3"/>
  <c r="B18" i="3"/>
  <c r="L16" i="3"/>
  <c r="L15" i="3"/>
  <c r="B13" i="3"/>
  <c r="I228" i="2"/>
  <c r="G228" i="2"/>
  <c r="I227" i="2"/>
  <c r="G227" i="2"/>
  <c r="J227" i="2" s="1"/>
  <c r="I226" i="2"/>
  <c r="G226" i="2"/>
  <c r="J226" i="2" s="1"/>
  <c r="I225" i="2"/>
  <c r="G225" i="2"/>
  <c r="H225" i="2" s="1"/>
  <c r="K225" i="2" s="1"/>
  <c r="I224" i="2"/>
  <c r="I223" i="2" s="1"/>
  <c r="G224" i="2"/>
  <c r="I222" i="2"/>
  <c r="G222" i="2"/>
  <c r="I221" i="2"/>
  <c r="G221" i="2"/>
  <c r="J221" i="2" s="1"/>
  <c r="I220" i="2"/>
  <c r="G220" i="2"/>
  <c r="I219" i="2"/>
  <c r="G219" i="2"/>
  <c r="I218" i="2"/>
  <c r="G218" i="2"/>
  <c r="I217" i="2"/>
  <c r="G217" i="2"/>
  <c r="J217" i="2" s="1"/>
  <c r="I216" i="2"/>
  <c r="I215" i="2"/>
  <c r="G215" i="2"/>
  <c r="J215" i="2" s="1"/>
  <c r="I214" i="2"/>
  <c r="G214" i="2"/>
  <c r="I213" i="2"/>
  <c r="I212" i="2" s="1"/>
  <c r="G213" i="2"/>
  <c r="I211" i="2"/>
  <c r="G211" i="2"/>
  <c r="J211" i="2" s="1"/>
  <c r="I210" i="2"/>
  <c r="G210" i="2"/>
  <c r="I209" i="2"/>
  <c r="G209" i="2"/>
  <c r="J209" i="2" s="1"/>
  <c r="I208" i="2"/>
  <c r="G208" i="2"/>
  <c r="J208" i="2" s="1"/>
  <c r="I207" i="2"/>
  <c r="I206" i="2" s="1"/>
  <c r="G207" i="2"/>
  <c r="J207" i="2" s="1"/>
  <c r="I205" i="2"/>
  <c r="H205" i="2"/>
  <c r="K205" i="2" s="1"/>
  <c r="G205" i="2"/>
  <c r="J205" i="2" s="1"/>
  <c r="I204" i="2"/>
  <c r="G204" i="2"/>
  <c r="I203" i="2"/>
  <c r="G203" i="2"/>
  <c r="J203" i="2" s="1"/>
  <c r="I202" i="2"/>
  <c r="I201" i="2" s="1"/>
  <c r="G202" i="2"/>
  <c r="J202" i="2" s="1"/>
  <c r="I200" i="2"/>
  <c r="I192" i="2" s="1"/>
  <c r="G200" i="2"/>
  <c r="I199" i="2"/>
  <c r="G199" i="2"/>
  <c r="I198" i="2"/>
  <c r="G198" i="2"/>
  <c r="I197" i="2"/>
  <c r="G197" i="2"/>
  <c r="I196" i="2"/>
  <c r="G196" i="2"/>
  <c r="I195" i="2"/>
  <c r="G195" i="2"/>
  <c r="H195" i="2" s="1"/>
  <c r="K195" i="2" s="1"/>
  <c r="I194" i="2"/>
  <c r="G194" i="2"/>
  <c r="I193" i="2"/>
  <c r="G193" i="2"/>
  <c r="I191" i="2"/>
  <c r="G191" i="2"/>
  <c r="J191" i="2" s="1"/>
  <c r="I190" i="2"/>
  <c r="G190" i="2"/>
  <c r="J190" i="2" s="1"/>
  <c r="J189" i="2"/>
  <c r="I189" i="2"/>
  <c r="G189" i="2"/>
  <c r="H189" i="2" s="1"/>
  <c r="K189" i="2" s="1"/>
  <c r="I188" i="2"/>
  <c r="G188" i="2"/>
  <c r="I187" i="2"/>
  <c r="G187" i="2"/>
  <c r="J187" i="2" s="1"/>
  <c r="I186" i="2"/>
  <c r="H186" i="2"/>
  <c r="K186" i="2" s="1"/>
  <c r="G186" i="2"/>
  <c r="J186" i="2" s="1"/>
  <c r="I185" i="2"/>
  <c r="G185" i="2"/>
  <c r="I184" i="2"/>
  <c r="G184" i="2"/>
  <c r="I183" i="2"/>
  <c r="G183" i="2"/>
  <c r="J183" i="2" s="1"/>
  <c r="I182" i="2"/>
  <c r="G182" i="2"/>
  <c r="I181" i="2"/>
  <c r="G181" i="2"/>
  <c r="I180" i="2"/>
  <c r="G180" i="2"/>
  <c r="I179" i="2"/>
  <c r="H179" i="2"/>
  <c r="K179" i="2" s="1"/>
  <c r="G179" i="2"/>
  <c r="J179" i="2" s="1"/>
  <c r="I178" i="2"/>
  <c r="I177" i="2" s="1"/>
  <c r="G178" i="2"/>
  <c r="I176" i="2"/>
  <c r="G176" i="2"/>
  <c r="J176" i="2" s="1"/>
  <c r="I175" i="2"/>
  <c r="G175" i="2"/>
  <c r="H175" i="2" s="1"/>
  <c r="K175" i="2" s="1"/>
  <c r="I174" i="2"/>
  <c r="G174" i="2"/>
  <c r="I173" i="2"/>
  <c r="G173" i="2"/>
  <c r="J173" i="2" s="1"/>
  <c r="I172" i="2"/>
  <c r="G172" i="2"/>
  <c r="J172" i="2" s="1"/>
  <c r="I171" i="2"/>
  <c r="G171" i="2"/>
  <c r="I170" i="2"/>
  <c r="G170" i="2"/>
  <c r="I169" i="2"/>
  <c r="G169" i="2"/>
  <c r="J169" i="2" s="1"/>
  <c r="I168" i="2"/>
  <c r="G168" i="2"/>
  <c r="J168" i="2" s="1"/>
  <c r="I167" i="2"/>
  <c r="G167" i="2"/>
  <c r="I166" i="2"/>
  <c r="G166" i="2"/>
  <c r="I165" i="2"/>
  <c r="G165" i="2"/>
  <c r="J165" i="2" s="1"/>
  <c r="I164" i="2"/>
  <c r="G164" i="2"/>
  <c r="I163" i="2"/>
  <c r="G163" i="2"/>
  <c r="H163" i="2" s="1"/>
  <c r="K163" i="2" s="1"/>
  <c r="I162" i="2"/>
  <c r="G162" i="2"/>
  <c r="I161" i="2"/>
  <c r="G161" i="2"/>
  <c r="I160" i="2"/>
  <c r="G160" i="2"/>
  <c r="J160" i="2" s="1"/>
  <c r="I159" i="2"/>
  <c r="G159" i="2"/>
  <c r="H159" i="2" s="1"/>
  <c r="K159" i="2" s="1"/>
  <c r="I158" i="2"/>
  <c r="G158" i="2"/>
  <c r="I157" i="2"/>
  <c r="G157" i="2"/>
  <c r="J157" i="2" s="1"/>
  <c r="I156" i="2"/>
  <c r="I154" i="2"/>
  <c r="G154" i="2"/>
  <c r="I153" i="2"/>
  <c r="G153" i="2"/>
  <c r="J153" i="2" s="1"/>
  <c r="I152" i="2"/>
  <c r="G152" i="2"/>
  <c r="I151" i="2"/>
  <c r="G151" i="2"/>
  <c r="H151" i="2" s="1"/>
  <c r="K151" i="2" s="1"/>
  <c r="I150" i="2"/>
  <c r="G150" i="2"/>
  <c r="I149" i="2"/>
  <c r="G149" i="2"/>
  <c r="I148" i="2"/>
  <c r="G148" i="2"/>
  <c r="I147" i="2"/>
  <c r="G147" i="2"/>
  <c r="H147" i="2" s="1"/>
  <c r="K147" i="2" s="1"/>
  <c r="I146" i="2"/>
  <c r="G146" i="2"/>
  <c r="I145" i="2"/>
  <c r="G145" i="2"/>
  <c r="I144" i="2"/>
  <c r="I143" i="2" s="1"/>
  <c r="G144" i="2"/>
  <c r="J144" i="2" s="1"/>
  <c r="I142" i="2"/>
  <c r="G142" i="2"/>
  <c r="J142" i="2" s="1"/>
  <c r="I141" i="2"/>
  <c r="G141" i="2"/>
  <c r="I140" i="2"/>
  <c r="G140" i="2"/>
  <c r="I139" i="2"/>
  <c r="G139" i="2"/>
  <c r="J139" i="2" s="1"/>
  <c r="I138" i="2"/>
  <c r="G138" i="2"/>
  <c r="J138" i="2" s="1"/>
  <c r="I137" i="2"/>
  <c r="I135" i="2" s="1"/>
  <c r="G137" i="2"/>
  <c r="I136" i="2"/>
  <c r="G136" i="2"/>
  <c r="I134" i="2"/>
  <c r="G134" i="2"/>
  <c r="I133" i="2"/>
  <c r="G133" i="2"/>
  <c r="J133" i="2" s="1"/>
  <c r="I132" i="2"/>
  <c r="H132" i="2"/>
  <c r="K132" i="2" s="1"/>
  <c r="G132" i="2"/>
  <c r="J132" i="2" s="1"/>
  <c r="I131" i="2"/>
  <c r="I130" i="2" s="1"/>
  <c r="H131" i="2"/>
  <c r="K131" i="2" s="1"/>
  <c r="G131" i="2"/>
  <c r="J131" i="2" s="1"/>
  <c r="I129" i="2"/>
  <c r="H129" i="2"/>
  <c r="K129" i="2" s="1"/>
  <c r="G129" i="2"/>
  <c r="J129" i="2" s="1"/>
  <c r="I128" i="2"/>
  <c r="G128" i="2"/>
  <c r="I127" i="2"/>
  <c r="G127" i="2"/>
  <c r="J127" i="2" s="1"/>
  <c r="I126" i="2"/>
  <c r="G126" i="2"/>
  <c r="J126" i="2" s="1"/>
  <c r="I125" i="2"/>
  <c r="G125" i="2"/>
  <c r="I124" i="2"/>
  <c r="G124" i="2"/>
  <c r="H124" i="2" s="1"/>
  <c r="K124" i="2" s="1"/>
  <c r="I123" i="2"/>
  <c r="G123" i="2"/>
  <c r="J123" i="2" s="1"/>
  <c r="I122" i="2"/>
  <c r="G122" i="2"/>
  <c r="J122" i="2" s="1"/>
  <c r="I121" i="2"/>
  <c r="G121" i="2"/>
  <c r="I120" i="2"/>
  <c r="G120" i="2"/>
  <c r="I119" i="2"/>
  <c r="G119" i="2"/>
  <c r="J119" i="2" s="1"/>
  <c r="I118" i="2"/>
  <c r="H118" i="2"/>
  <c r="K118" i="2" s="1"/>
  <c r="G118" i="2"/>
  <c r="J118" i="2" s="1"/>
  <c r="I117" i="2"/>
  <c r="G117" i="2"/>
  <c r="I116" i="2"/>
  <c r="G116" i="2"/>
  <c r="H116" i="2" s="1"/>
  <c r="K116" i="2" s="1"/>
  <c r="I115" i="2"/>
  <c r="G115" i="2"/>
  <c r="H115" i="2" s="1"/>
  <c r="K115" i="2" s="1"/>
  <c r="J114" i="2"/>
  <c r="I114" i="2"/>
  <c r="H114" i="2"/>
  <c r="K114" i="2" s="1"/>
  <c r="G114" i="2"/>
  <c r="I113" i="2"/>
  <c r="G113" i="2"/>
  <c r="I112" i="2"/>
  <c r="G112" i="2"/>
  <c r="H112" i="2" s="1"/>
  <c r="K112" i="2" s="1"/>
  <c r="I111" i="2"/>
  <c r="G111" i="2"/>
  <c r="H111" i="2" s="1"/>
  <c r="K111" i="2" s="1"/>
  <c r="I110" i="2"/>
  <c r="G110" i="2"/>
  <c r="H110" i="2" s="1"/>
  <c r="K110" i="2" s="1"/>
  <c r="I109" i="2"/>
  <c r="G109" i="2"/>
  <c r="I107" i="2"/>
  <c r="I106" i="2" s="1"/>
  <c r="G107" i="2"/>
  <c r="G106" i="2"/>
  <c r="H106" i="2" s="1"/>
  <c r="I104" i="2"/>
  <c r="G104" i="2"/>
  <c r="H104" i="2" s="1"/>
  <c r="K104" i="2" s="1"/>
  <c r="I103" i="2"/>
  <c r="I101" i="2" s="1"/>
  <c r="G103" i="2"/>
  <c r="H103" i="2" s="1"/>
  <c r="K103" i="2" s="1"/>
  <c r="I102" i="2"/>
  <c r="G102" i="2"/>
  <c r="H102" i="2" s="1"/>
  <c r="K102" i="2" s="1"/>
  <c r="J100" i="2"/>
  <c r="I100" i="2"/>
  <c r="G100" i="2"/>
  <c r="H100" i="2" s="1"/>
  <c r="K100" i="2" s="1"/>
  <c r="I99" i="2"/>
  <c r="G99" i="2"/>
  <c r="I98" i="2"/>
  <c r="G98" i="2"/>
  <c r="H98" i="2" s="1"/>
  <c r="K98" i="2" s="1"/>
  <c r="I97" i="2"/>
  <c r="I96" i="2" s="1"/>
  <c r="G97" i="2"/>
  <c r="H97" i="2" s="1"/>
  <c r="K97" i="2" s="1"/>
  <c r="I95" i="2"/>
  <c r="G95" i="2"/>
  <c r="H95" i="2" s="1"/>
  <c r="K95" i="2" s="1"/>
  <c r="J94" i="2"/>
  <c r="I94" i="2"/>
  <c r="G94" i="2"/>
  <c r="H94" i="2" s="1"/>
  <c r="K94" i="2" s="1"/>
  <c r="I93" i="2"/>
  <c r="G93" i="2"/>
  <c r="I92" i="2"/>
  <c r="G92" i="2"/>
  <c r="J92" i="2" s="1"/>
  <c r="I91" i="2"/>
  <c r="G91" i="2"/>
  <c r="H91" i="2" s="1"/>
  <c r="K91" i="2" s="1"/>
  <c r="I90" i="2"/>
  <c r="G90" i="2"/>
  <c r="H90" i="2" s="1"/>
  <c r="K90" i="2" s="1"/>
  <c r="I89" i="2"/>
  <c r="G89" i="2"/>
  <c r="I88" i="2"/>
  <c r="G88" i="2"/>
  <c r="H88" i="2" s="1"/>
  <c r="K88" i="2" s="1"/>
  <c r="I87" i="2"/>
  <c r="I85" i="2"/>
  <c r="I84" i="2" s="1"/>
  <c r="G85" i="2"/>
  <c r="H85" i="2" s="1"/>
  <c r="I83" i="2"/>
  <c r="G83" i="2"/>
  <c r="I82" i="2"/>
  <c r="G82" i="2"/>
  <c r="I81" i="2"/>
  <c r="G81" i="2"/>
  <c r="I80" i="2"/>
  <c r="G80" i="2"/>
  <c r="I79" i="2"/>
  <c r="I77" i="2" s="1"/>
  <c r="G79" i="2"/>
  <c r="H79" i="2" s="1"/>
  <c r="K79" i="2" s="1"/>
  <c r="I78" i="2"/>
  <c r="G78" i="2"/>
  <c r="I76" i="2"/>
  <c r="G76" i="2"/>
  <c r="I75" i="2"/>
  <c r="G75" i="2"/>
  <c r="J74" i="2"/>
  <c r="I74" i="2"/>
  <c r="G74" i="2"/>
  <c r="H74" i="2" s="1"/>
  <c r="K74" i="2" s="1"/>
  <c r="I73" i="2"/>
  <c r="G73" i="2"/>
  <c r="H73" i="2" s="1"/>
  <c r="K73" i="2" s="1"/>
  <c r="I72" i="2"/>
  <c r="G72" i="2"/>
  <c r="I71" i="2"/>
  <c r="G71" i="2"/>
  <c r="I70" i="2"/>
  <c r="G70" i="2"/>
  <c r="H70" i="2" s="1"/>
  <c r="K70" i="2" s="1"/>
  <c r="J69" i="2"/>
  <c r="I69" i="2"/>
  <c r="G69" i="2"/>
  <c r="H69" i="2" s="1"/>
  <c r="K69" i="2" s="1"/>
  <c r="I67" i="2"/>
  <c r="G67" i="2"/>
  <c r="I66" i="2"/>
  <c r="G66" i="2"/>
  <c r="I65" i="2"/>
  <c r="G65" i="2"/>
  <c r="I64" i="2"/>
  <c r="G64" i="2"/>
  <c r="J64" i="2" s="1"/>
  <c r="I63" i="2"/>
  <c r="G63" i="2"/>
  <c r="I62" i="2"/>
  <c r="G62" i="2"/>
  <c r="I61" i="2"/>
  <c r="G61" i="2"/>
  <c r="I60" i="2"/>
  <c r="G60" i="2"/>
  <c r="H60" i="2" s="1"/>
  <c r="K60" i="2" s="1"/>
  <c r="I59" i="2"/>
  <c r="I57" i="2" s="1"/>
  <c r="G59" i="2"/>
  <c r="I58" i="2"/>
  <c r="G58" i="2"/>
  <c r="I55" i="2"/>
  <c r="I52" i="2" s="1"/>
  <c r="G55" i="2"/>
  <c r="I54" i="2"/>
  <c r="G54" i="2"/>
  <c r="H54" i="2" s="1"/>
  <c r="K54" i="2" s="1"/>
  <c r="I53" i="2"/>
  <c r="G53" i="2"/>
  <c r="I51" i="2"/>
  <c r="G51" i="2"/>
  <c r="I50" i="2"/>
  <c r="I49" i="2"/>
  <c r="G49" i="2"/>
  <c r="I48" i="2"/>
  <c r="I47" i="2"/>
  <c r="G47" i="2"/>
  <c r="I46" i="2"/>
  <c r="G46" i="2"/>
  <c r="I45" i="2"/>
  <c r="G45" i="2"/>
  <c r="I44" i="2"/>
  <c r="G44" i="2"/>
  <c r="I43" i="2"/>
  <c r="G43" i="2"/>
  <c r="I42" i="2"/>
  <c r="G42" i="2"/>
  <c r="J42" i="2" s="1"/>
  <c r="I41" i="2"/>
  <c r="I39" i="2" s="1"/>
  <c r="G41" i="2"/>
  <c r="H41" i="2" s="1"/>
  <c r="K41" i="2" s="1"/>
  <c r="I40" i="2"/>
  <c r="G40" i="2"/>
  <c r="I38" i="2"/>
  <c r="G38" i="2"/>
  <c r="I37" i="2"/>
  <c r="G37" i="2"/>
  <c r="I36" i="2"/>
  <c r="G36" i="2"/>
  <c r="J36" i="2" s="1"/>
  <c r="I35" i="2"/>
  <c r="I33" i="2" s="1"/>
  <c r="I32" i="2" s="1"/>
  <c r="G35" i="2"/>
  <c r="I34" i="2"/>
  <c r="G34" i="2"/>
  <c r="H34" i="2" s="1"/>
  <c r="K34" i="2" s="1"/>
  <c r="C33" i="2"/>
  <c r="I31" i="2"/>
  <c r="G31" i="2"/>
  <c r="H31" i="2" s="1"/>
  <c r="K31" i="2" s="1"/>
  <c r="I30" i="2"/>
  <c r="G30" i="2"/>
  <c r="J30" i="2" s="1"/>
  <c r="I29" i="2"/>
  <c r="G29" i="2"/>
  <c r="J29" i="2" s="1"/>
  <c r="I28" i="2"/>
  <c r="G28" i="2"/>
  <c r="I27" i="2"/>
  <c r="G27" i="2"/>
  <c r="H27" i="2" s="1"/>
  <c r="K27" i="2" s="1"/>
  <c r="I26" i="2"/>
  <c r="G26" i="2"/>
  <c r="J26" i="2" s="1"/>
  <c r="I25" i="2"/>
  <c r="C25" i="2"/>
  <c r="I24" i="2"/>
  <c r="G24" i="2"/>
  <c r="J24" i="2" s="1"/>
  <c r="I23" i="2"/>
  <c r="G23" i="2"/>
  <c r="I22" i="2"/>
  <c r="G22" i="2"/>
  <c r="H22" i="2" s="1"/>
  <c r="K22" i="2" s="1"/>
  <c r="I21" i="2"/>
  <c r="G21" i="2"/>
  <c r="J21" i="2" s="1"/>
  <c r="I20" i="2"/>
  <c r="C20" i="2"/>
  <c r="I19" i="2"/>
  <c r="G19" i="2"/>
  <c r="J19" i="2" s="1"/>
  <c r="I18" i="2"/>
  <c r="G18" i="2"/>
  <c r="J18" i="2" s="1"/>
  <c r="I17" i="2"/>
  <c r="G17" i="2"/>
  <c r="J17" i="2" s="1"/>
  <c r="I16" i="2"/>
  <c r="G16" i="2"/>
  <c r="I15" i="2"/>
  <c r="G15" i="2"/>
  <c r="J15" i="2" s="1"/>
  <c r="I14" i="2"/>
  <c r="G14" i="2"/>
  <c r="I13" i="2"/>
  <c r="G13" i="2"/>
  <c r="J13" i="2" s="1"/>
  <c r="I12" i="2"/>
  <c r="I11" i="2" s="1"/>
  <c r="G12" i="2"/>
  <c r="C11" i="2"/>
  <c r="J11" i="8" l="1"/>
  <c r="I86" i="8"/>
  <c r="J57" i="8"/>
  <c r="H12" i="8"/>
  <c r="K12" i="8" s="1"/>
  <c r="K11" i="8" s="1"/>
  <c r="H16" i="8"/>
  <c r="K16" i="8" s="1"/>
  <c r="H21" i="8"/>
  <c r="K21" i="8" s="1"/>
  <c r="K20" i="8" s="1"/>
  <c r="H26" i="8"/>
  <c r="K26" i="8" s="1"/>
  <c r="H30" i="8"/>
  <c r="K30" i="8" s="1"/>
  <c r="H35" i="8"/>
  <c r="K35" i="8" s="1"/>
  <c r="K33" i="8" s="1"/>
  <c r="K32" i="8" s="1"/>
  <c r="H41" i="8"/>
  <c r="K41" i="8" s="1"/>
  <c r="H45" i="8"/>
  <c r="K45" i="8" s="1"/>
  <c r="K39" i="8" s="1"/>
  <c r="H51" i="8"/>
  <c r="K51" i="8" s="1"/>
  <c r="K50" i="8" s="1"/>
  <c r="K48" i="8" s="1"/>
  <c r="H59" i="8"/>
  <c r="K59" i="8" s="1"/>
  <c r="K57" i="8" s="1"/>
  <c r="J59" i="8"/>
  <c r="H67" i="8"/>
  <c r="K67" i="8" s="1"/>
  <c r="J67" i="8"/>
  <c r="J73" i="8"/>
  <c r="H73" i="8"/>
  <c r="K73" i="8" s="1"/>
  <c r="J81" i="8"/>
  <c r="H81" i="8"/>
  <c r="K81" i="8" s="1"/>
  <c r="H95" i="8"/>
  <c r="K95" i="8" s="1"/>
  <c r="J95" i="8"/>
  <c r="J97" i="8"/>
  <c r="H97" i="8"/>
  <c r="K97" i="8" s="1"/>
  <c r="K96" i="8" s="1"/>
  <c r="J107" i="8"/>
  <c r="H107" i="8"/>
  <c r="K107" i="8" s="1"/>
  <c r="J111" i="8"/>
  <c r="H111" i="8"/>
  <c r="K111" i="8" s="1"/>
  <c r="J179" i="8"/>
  <c r="H179" i="8"/>
  <c r="K179" i="8" s="1"/>
  <c r="J61" i="8"/>
  <c r="H61" i="8"/>
  <c r="K61" i="8" s="1"/>
  <c r="H75" i="8"/>
  <c r="K75" i="8" s="1"/>
  <c r="J75" i="8"/>
  <c r="J127" i="8"/>
  <c r="H127" i="8"/>
  <c r="K127" i="8" s="1"/>
  <c r="H148" i="8"/>
  <c r="K148" i="8" s="1"/>
  <c r="J148" i="8"/>
  <c r="J55" i="8"/>
  <c r="H55" i="8"/>
  <c r="K55" i="8" s="1"/>
  <c r="J65" i="8"/>
  <c r="H65" i="8"/>
  <c r="K65" i="8" s="1"/>
  <c r="H71" i="8"/>
  <c r="K71" i="8" s="1"/>
  <c r="J71" i="8"/>
  <c r="H79" i="8"/>
  <c r="K79" i="8" s="1"/>
  <c r="K77" i="8" s="1"/>
  <c r="J79" i="8"/>
  <c r="J77" i="8" s="1"/>
  <c r="J93" i="8"/>
  <c r="H93" i="8"/>
  <c r="K93" i="8" s="1"/>
  <c r="I96" i="8"/>
  <c r="J115" i="8"/>
  <c r="H115" i="8"/>
  <c r="K115" i="8" s="1"/>
  <c r="H121" i="8"/>
  <c r="K121" i="8" s="1"/>
  <c r="J121" i="8"/>
  <c r="J124" i="8"/>
  <c r="H124" i="8"/>
  <c r="K124" i="8" s="1"/>
  <c r="H128" i="8"/>
  <c r="K128" i="8" s="1"/>
  <c r="J128" i="8"/>
  <c r="J147" i="8"/>
  <c r="H147" i="8"/>
  <c r="K147" i="8" s="1"/>
  <c r="H164" i="8"/>
  <c r="K164" i="8" s="1"/>
  <c r="J164" i="8"/>
  <c r="H83" i="8"/>
  <c r="K83" i="8" s="1"/>
  <c r="J83" i="8"/>
  <c r="J89" i="8"/>
  <c r="H89" i="8"/>
  <c r="K89" i="8" s="1"/>
  <c r="K86" i="8" s="1"/>
  <c r="K84" i="8" s="1"/>
  <c r="J123" i="8"/>
  <c r="H123" i="8"/>
  <c r="K123" i="8" s="1"/>
  <c r="J163" i="8"/>
  <c r="H163" i="8"/>
  <c r="K163" i="8" s="1"/>
  <c r="H53" i="8"/>
  <c r="K53" i="8" s="1"/>
  <c r="K52" i="8" s="1"/>
  <c r="J53" i="8"/>
  <c r="J52" i="8" s="1"/>
  <c r="H63" i="8"/>
  <c r="K63" i="8" s="1"/>
  <c r="J63" i="8"/>
  <c r="J69" i="8"/>
  <c r="J68" i="8" s="1"/>
  <c r="H69" i="8"/>
  <c r="K69" i="8" s="1"/>
  <c r="K68" i="8" s="1"/>
  <c r="K87" i="8"/>
  <c r="J87" i="8"/>
  <c r="H91" i="8"/>
  <c r="K91" i="8" s="1"/>
  <c r="J91" i="8"/>
  <c r="K108" i="8"/>
  <c r="H136" i="8"/>
  <c r="K136" i="8" s="1"/>
  <c r="K135" i="8" s="1"/>
  <c r="J136" i="8"/>
  <c r="J135" i="8" s="1"/>
  <c r="H180" i="8"/>
  <c r="K180" i="8" s="1"/>
  <c r="J180" i="8"/>
  <c r="K216" i="8"/>
  <c r="J99" i="8"/>
  <c r="J103" i="8"/>
  <c r="J101" i="8" s="1"/>
  <c r="J109" i="8"/>
  <c r="J108" i="8" s="1"/>
  <c r="J113" i="8"/>
  <c r="J117" i="8"/>
  <c r="I135" i="8"/>
  <c r="I105" i="8" s="1"/>
  <c r="J140" i="8"/>
  <c r="J152" i="8"/>
  <c r="J168" i="8"/>
  <c r="J184" i="8"/>
  <c r="I192" i="8"/>
  <c r="J196" i="8"/>
  <c r="J192" i="8" s="1"/>
  <c r="J202" i="8"/>
  <c r="J201" i="8" s="1"/>
  <c r="J208" i="8"/>
  <c r="J214" i="8"/>
  <c r="I216" i="8"/>
  <c r="I229" i="8" s="1"/>
  <c r="J220" i="8"/>
  <c r="J216" i="8" s="1"/>
  <c r="K223" i="8"/>
  <c r="J130" i="8"/>
  <c r="I143" i="8"/>
  <c r="H131" i="8"/>
  <c r="K131" i="8" s="1"/>
  <c r="K130" i="8" s="1"/>
  <c r="I156" i="8"/>
  <c r="I155" i="8" s="1"/>
  <c r="J160" i="8"/>
  <c r="J156" i="8" s="1"/>
  <c r="H171" i="8"/>
  <c r="K171" i="8" s="1"/>
  <c r="K156" i="8" s="1"/>
  <c r="H187" i="8"/>
  <c r="K187" i="8" s="1"/>
  <c r="K177" i="8" s="1"/>
  <c r="H199" i="8"/>
  <c r="K199" i="8" s="1"/>
  <c r="K192" i="8" s="1"/>
  <c r="H205" i="8"/>
  <c r="K205" i="8" s="1"/>
  <c r="K201" i="8" s="1"/>
  <c r="J206" i="8"/>
  <c r="H211" i="8"/>
  <c r="K211" i="8" s="1"/>
  <c r="K206" i="8" s="1"/>
  <c r="J212" i="8"/>
  <c r="H19" i="4"/>
  <c r="K19" i="4" s="1"/>
  <c r="J19" i="4"/>
  <c r="H53" i="6"/>
  <c r="K53" i="6" s="1"/>
  <c r="J53" i="6"/>
  <c r="J52" i="6" s="1"/>
  <c r="H63" i="6"/>
  <c r="K63" i="6" s="1"/>
  <c r="J63" i="6"/>
  <c r="H116" i="6"/>
  <c r="K116" i="6" s="1"/>
  <c r="J116" i="6"/>
  <c r="J178" i="6"/>
  <c r="H178" i="6"/>
  <c r="K178" i="6" s="1"/>
  <c r="J202" i="6"/>
  <c r="H202" i="6"/>
  <c r="K202" i="6" s="1"/>
  <c r="K201" i="6" s="1"/>
  <c r="H44" i="2"/>
  <c r="K44" i="2" s="1"/>
  <c r="J44" i="2"/>
  <c r="H83" i="2"/>
  <c r="K83" i="2" s="1"/>
  <c r="J83" i="2"/>
  <c r="H139" i="2"/>
  <c r="K139" i="2" s="1"/>
  <c r="H165" i="2"/>
  <c r="K165" i="2" s="1"/>
  <c r="H171" i="2"/>
  <c r="K171" i="2" s="1"/>
  <c r="J171" i="2"/>
  <c r="H208" i="2"/>
  <c r="K208" i="2" s="1"/>
  <c r="H221" i="2"/>
  <c r="K221" i="2" s="1"/>
  <c r="J21" i="4"/>
  <c r="H34" i="4"/>
  <c r="K34" i="4" s="1"/>
  <c r="H133" i="4"/>
  <c r="K133" i="4" s="1"/>
  <c r="J133" i="4"/>
  <c r="J136" i="4"/>
  <c r="H136" i="4"/>
  <c r="K136" i="4" s="1"/>
  <c r="K135" i="4" s="1"/>
  <c r="J158" i="4"/>
  <c r="H158" i="4"/>
  <c r="K158" i="4" s="1"/>
  <c r="J166" i="4"/>
  <c r="H166" i="4"/>
  <c r="K166" i="4" s="1"/>
  <c r="J184" i="4"/>
  <c r="H218" i="4"/>
  <c r="K218" i="4" s="1"/>
  <c r="H18" i="6"/>
  <c r="K18" i="6" s="1"/>
  <c r="J18" i="6"/>
  <c r="H27" i="6"/>
  <c r="K27" i="6" s="1"/>
  <c r="J27" i="6"/>
  <c r="H60" i="6"/>
  <c r="K60" i="6" s="1"/>
  <c r="J69" i="6"/>
  <c r="H69" i="6"/>
  <c r="K69" i="6" s="1"/>
  <c r="K68" i="6" s="1"/>
  <c r="H79" i="6"/>
  <c r="K79" i="6" s="1"/>
  <c r="J79" i="6"/>
  <c r="J166" i="6"/>
  <c r="H166" i="6"/>
  <c r="K166" i="6" s="1"/>
  <c r="J182" i="6"/>
  <c r="H182" i="6"/>
  <c r="K182" i="6" s="1"/>
  <c r="J190" i="6"/>
  <c r="H190" i="6"/>
  <c r="K190" i="6" s="1"/>
  <c r="J214" i="6"/>
  <c r="H214" i="6"/>
  <c r="K214" i="6" s="1"/>
  <c r="J228" i="6"/>
  <c r="H228" i="6"/>
  <c r="K228" i="6" s="1"/>
  <c r="J197" i="2"/>
  <c r="H197" i="2"/>
  <c r="K197" i="2" s="1"/>
  <c r="H15" i="4"/>
  <c r="K15" i="4" s="1"/>
  <c r="J15" i="4"/>
  <c r="J124" i="4"/>
  <c r="H124" i="4"/>
  <c r="K124" i="4" s="1"/>
  <c r="H200" i="4"/>
  <c r="K200" i="4" s="1"/>
  <c r="J200" i="4"/>
  <c r="J77" i="6"/>
  <c r="J87" i="6"/>
  <c r="J105" i="6"/>
  <c r="J224" i="6"/>
  <c r="H224" i="6"/>
  <c r="K224" i="6" s="1"/>
  <c r="J14" i="2"/>
  <c r="H14" i="2"/>
  <c r="K14" i="2" s="1"/>
  <c r="J102" i="2"/>
  <c r="H207" i="2"/>
  <c r="K207" i="2" s="1"/>
  <c r="J22" i="4"/>
  <c r="H22" i="4"/>
  <c r="K22" i="4" s="1"/>
  <c r="J81" i="4"/>
  <c r="K87" i="4"/>
  <c r="H100" i="4"/>
  <c r="K100" i="4" s="1"/>
  <c r="H102" i="4"/>
  <c r="K102" i="4" s="1"/>
  <c r="K101" i="4" s="1"/>
  <c r="H104" i="4"/>
  <c r="K104" i="4" s="1"/>
  <c r="J104" i="4"/>
  <c r="H127" i="4"/>
  <c r="K127" i="4" s="1"/>
  <c r="J127" i="4"/>
  <c r="H153" i="4"/>
  <c r="K153" i="4" s="1"/>
  <c r="J153" i="4"/>
  <c r="J161" i="4"/>
  <c r="J180" i="4"/>
  <c r="J177" i="4" s="1"/>
  <c r="H208" i="4"/>
  <c r="K208" i="4" s="1"/>
  <c r="J208" i="4"/>
  <c r="H99" i="6"/>
  <c r="K99" i="6" s="1"/>
  <c r="J99" i="6"/>
  <c r="J128" i="6"/>
  <c r="K135" i="6"/>
  <c r="H148" i="6"/>
  <c r="K148" i="6" s="1"/>
  <c r="H158" i="6"/>
  <c r="K158" i="6" s="1"/>
  <c r="J170" i="6"/>
  <c r="H170" i="6"/>
  <c r="K170" i="6" s="1"/>
  <c r="H98" i="4"/>
  <c r="K98" i="4" s="1"/>
  <c r="J98" i="4"/>
  <c r="H45" i="2"/>
  <c r="K45" i="2" s="1"/>
  <c r="J45" i="2"/>
  <c r="H80" i="2"/>
  <c r="K80" i="2" s="1"/>
  <c r="J80" i="2"/>
  <c r="J82" i="4"/>
  <c r="H82" i="4"/>
  <c r="K82" i="4" s="1"/>
  <c r="J162" i="4"/>
  <c r="H162" i="4"/>
  <c r="K162" i="4" s="1"/>
  <c r="H14" i="6"/>
  <c r="K14" i="6" s="1"/>
  <c r="J14" i="6"/>
  <c r="J11" i="6" s="1"/>
  <c r="H42" i="6"/>
  <c r="K42" i="6" s="1"/>
  <c r="J42" i="6"/>
  <c r="H54" i="6"/>
  <c r="K54" i="6" s="1"/>
  <c r="H83" i="6"/>
  <c r="K83" i="6" s="1"/>
  <c r="J83" i="6"/>
  <c r="J92" i="6"/>
  <c r="H109" i="6"/>
  <c r="K109" i="6" s="1"/>
  <c r="J109" i="6"/>
  <c r="H117" i="6"/>
  <c r="K117" i="6" s="1"/>
  <c r="J117" i="6"/>
  <c r="J134" i="6"/>
  <c r="H134" i="6"/>
  <c r="K134" i="6" s="1"/>
  <c r="J140" i="6"/>
  <c r="J174" i="6"/>
  <c r="H174" i="6"/>
  <c r="K174" i="6" s="1"/>
  <c r="J186" i="6"/>
  <c r="H186" i="6"/>
  <c r="K186" i="6" s="1"/>
  <c r="J196" i="6"/>
  <c r="H196" i="6"/>
  <c r="K196" i="6" s="1"/>
  <c r="J218" i="6"/>
  <c r="H218" i="6"/>
  <c r="K218" i="6" s="1"/>
  <c r="K216" i="6" s="1"/>
  <c r="J48" i="4"/>
  <c r="K77" i="6"/>
  <c r="H210" i="6"/>
  <c r="K210" i="6" s="1"/>
  <c r="H227" i="6"/>
  <c r="K227" i="6" s="1"/>
  <c r="H58" i="4"/>
  <c r="K58" i="4" s="1"/>
  <c r="H62" i="4"/>
  <c r="K62" i="4" s="1"/>
  <c r="H66" i="4"/>
  <c r="K66" i="4" s="1"/>
  <c r="H76" i="4"/>
  <c r="K76" i="4" s="1"/>
  <c r="H78" i="4"/>
  <c r="K78" i="4" s="1"/>
  <c r="H94" i="4"/>
  <c r="K94" i="4" s="1"/>
  <c r="H150" i="4"/>
  <c r="K150" i="4" s="1"/>
  <c r="H224" i="4"/>
  <c r="K224" i="4" s="1"/>
  <c r="J108" i="6"/>
  <c r="H115" i="6"/>
  <c r="K115" i="6" s="1"/>
  <c r="K87" i="6"/>
  <c r="J123" i="6"/>
  <c r="H123" i="6"/>
  <c r="K123" i="6" s="1"/>
  <c r="J175" i="6"/>
  <c r="H175" i="6"/>
  <c r="K175" i="6" s="1"/>
  <c r="H12" i="6"/>
  <c r="K12" i="6" s="1"/>
  <c r="K11" i="6" s="1"/>
  <c r="H26" i="6"/>
  <c r="K26" i="6" s="1"/>
  <c r="K25" i="6" s="1"/>
  <c r="H34" i="6"/>
  <c r="K34" i="6" s="1"/>
  <c r="H58" i="6"/>
  <c r="K58" i="6" s="1"/>
  <c r="K57" i="6" s="1"/>
  <c r="H73" i="6"/>
  <c r="K73" i="6" s="1"/>
  <c r="H74" i="6"/>
  <c r="K74" i="6" s="1"/>
  <c r="H97" i="6"/>
  <c r="K97" i="6" s="1"/>
  <c r="J121" i="6"/>
  <c r="H121" i="6"/>
  <c r="K121" i="6" s="1"/>
  <c r="J139" i="6"/>
  <c r="H139" i="6"/>
  <c r="K139" i="6" s="1"/>
  <c r="J30" i="6"/>
  <c r="J25" i="6" s="1"/>
  <c r="H37" i="6"/>
  <c r="K37" i="6" s="1"/>
  <c r="J47" i="6"/>
  <c r="J39" i="6" s="1"/>
  <c r="I48" i="6"/>
  <c r="J51" i="6"/>
  <c r="J50" i="6" s="1"/>
  <c r="J48" i="6" s="1"/>
  <c r="H61" i="6"/>
  <c r="K61" i="6" s="1"/>
  <c r="J71" i="6"/>
  <c r="H81" i="6"/>
  <c r="K81" i="6" s="1"/>
  <c r="J86" i="6"/>
  <c r="J84" i="6" s="1"/>
  <c r="J98" i="6"/>
  <c r="J96" i="6" s="1"/>
  <c r="I108" i="6"/>
  <c r="J112" i="6"/>
  <c r="J159" i="6"/>
  <c r="H159" i="6"/>
  <c r="K159" i="6" s="1"/>
  <c r="J163" i="6"/>
  <c r="H163" i="6"/>
  <c r="K163" i="6" s="1"/>
  <c r="J191" i="6"/>
  <c r="H191" i="6"/>
  <c r="K191" i="6" s="1"/>
  <c r="J179" i="6"/>
  <c r="J177" i="6" s="1"/>
  <c r="H179" i="6"/>
  <c r="K179" i="6" s="1"/>
  <c r="J199" i="6"/>
  <c r="H199" i="6"/>
  <c r="K199" i="6" s="1"/>
  <c r="H16" i="6"/>
  <c r="K16" i="6" s="1"/>
  <c r="H21" i="6"/>
  <c r="K21" i="6" s="1"/>
  <c r="K20" i="6" s="1"/>
  <c r="H49" i="6"/>
  <c r="K49" i="6" s="1"/>
  <c r="K48" i="6" s="1"/>
  <c r="H111" i="6"/>
  <c r="K111" i="6" s="1"/>
  <c r="K108" i="6" s="1"/>
  <c r="J195" i="6"/>
  <c r="H195" i="6"/>
  <c r="K195" i="6" s="1"/>
  <c r="K192" i="6" s="1"/>
  <c r="J35" i="6"/>
  <c r="J33" i="6" s="1"/>
  <c r="J32" i="6" s="1"/>
  <c r="H41" i="6"/>
  <c r="K41" i="6" s="1"/>
  <c r="I52" i="6"/>
  <c r="H55" i="6"/>
  <c r="K55" i="6" s="1"/>
  <c r="K52" i="6" s="1"/>
  <c r="J59" i="6"/>
  <c r="J57" i="6" s="1"/>
  <c r="H65" i="6"/>
  <c r="K65" i="6" s="1"/>
  <c r="J75" i="6"/>
  <c r="J82" i="6"/>
  <c r="K86" i="6"/>
  <c r="K84" i="6" s="1"/>
  <c r="H93" i="6"/>
  <c r="K93" i="6" s="1"/>
  <c r="H107" i="6"/>
  <c r="K107" i="6" s="1"/>
  <c r="H119" i="6"/>
  <c r="K119" i="6" s="1"/>
  <c r="J131" i="6"/>
  <c r="H131" i="6"/>
  <c r="K131" i="6" s="1"/>
  <c r="K130" i="6" s="1"/>
  <c r="K143" i="6"/>
  <c r="J203" i="6"/>
  <c r="H203" i="6"/>
  <c r="K203" i="6" s="1"/>
  <c r="J127" i="6"/>
  <c r="H127" i="6"/>
  <c r="K127" i="6" s="1"/>
  <c r="I130" i="6"/>
  <c r="J147" i="6"/>
  <c r="H147" i="6"/>
  <c r="K147" i="6" s="1"/>
  <c r="K155" i="6"/>
  <c r="J167" i="6"/>
  <c r="H167" i="6"/>
  <c r="K167" i="6" s="1"/>
  <c r="J183" i="6"/>
  <c r="H183" i="6"/>
  <c r="K183" i="6" s="1"/>
  <c r="J213" i="6"/>
  <c r="H213" i="6"/>
  <c r="K213" i="6" s="1"/>
  <c r="K212" i="6" s="1"/>
  <c r="J219" i="6"/>
  <c r="H219" i="6"/>
  <c r="K219" i="6" s="1"/>
  <c r="J225" i="6"/>
  <c r="J223" i="6" s="1"/>
  <c r="H225" i="6"/>
  <c r="K225" i="6" s="1"/>
  <c r="J151" i="6"/>
  <c r="H151" i="6"/>
  <c r="K151" i="6" s="1"/>
  <c r="I156" i="6"/>
  <c r="I155" i="6" s="1"/>
  <c r="J171" i="6"/>
  <c r="H171" i="6"/>
  <c r="K171" i="6" s="1"/>
  <c r="K156" i="6" s="1"/>
  <c r="J187" i="6"/>
  <c r="H187" i="6"/>
  <c r="K187" i="6" s="1"/>
  <c r="I192" i="6"/>
  <c r="J207" i="6"/>
  <c r="H207" i="6"/>
  <c r="K207" i="6" s="1"/>
  <c r="J211" i="6"/>
  <c r="H211" i="6"/>
  <c r="K211" i="6" s="1"/>
  <c r="I212" i="6"/>
  <c r="J125" i="6"/>
  <c r="J129" i="6"/>
  <c r="J133" i="6"/>
  <c r="J137" i="6"/>
  <c r="J135" i="6" s="1"/>
  <c r="J141" i="6"/>
  <c r="J145" i="6"/>
  <c r="J143" i="6" s="1"/>
  <c r="J149" i="6"/>
  <c r="J153" i="6"/>
  <c r="J157" i="6"/>
  <c r="J161" i="6"/>
  <c r="J165" i="6"/>
  <c r="J169" i="6"/>
  <c r="J173" i="6"/>
  <c r="J181" i="6"/>
  <c r="J185" i="6"/>
  <c r="J189" i="6"/>
  <c r="J193" i="6"/>
  <c r="J197" i="6"/>
  <c r="J205" i="6"/>
  <c r="J209" i="6"/>
  <c r="J215" i="6"/>
  <c r="J217" i="6"/>
  <c r="J221" i="6"/>
  <c r="K143" i="4"/>
  <c r="H30" i="2"/>
  <c r="K30" i="2" s="1"/>
  <c r="J31" i="2"/>
  <c r="J34" i="2"/>
  <c r="J60" i="2"/>
  <c r="H64" i="2"/>
  <c r="K64" i="2" s="1"/>
  <c r="J110" i="2"/>
  <c r="H126" i="2"/>
  <c r="K126" i="2" s="1"/>
  <c r="H142" i="2"/>
  <c r="K142" i="2" s="1"/>
  <c r="H168" i="2"/>
  <c r="K168" i="2" s="1"/>
  <c r="H183" i="2"/>
  <c r="K183" i="2" s="1"/>
  <c r="H211" i="2"/>
  <c r="K211" i="2" s="1"/>
  <c r="H215" i="2"/>
  <c r="K215" i="2" s="1"/>
  <c r="H217" i="2"/>
  <c r="K217" i="2" s="1"/>
  <c r="H12" i="4"/>
  <c r="K12" i="4" s="1"/>
  <c r="H13" i="4"/>
  <c r="K13" i="4" s="1"/>
  <c r="H16" i="4"/>
  <c r="K16" i="4" s="1"/>
  <c r="H17" i="4"/>
  <c r="K17" i="4" s="1"/>
  <c r="J26" i="4"/>
  <c r="J29" i="4"/>
  <c r="J30" i="4"/>
  <c r="J42" i="4"/>
  <c r="J43" i="4"/>
  <c r="J46" i="4"/>
  <c r="J47" i="4"/>
  <c r="H51" i="4"/>
  <c r="K51" i="4" s="1"/>
  <c r="K50" i="4" s="1"/>
  <c r="K48" i="4" s="1"/>
  <c r="H53" i="4"/>
  <c r="K53" i="4" s="1"/>
  <c r="H54" i="4"/>
  <c r="K54" i="4" s="1"/>
  <c r="H112" i="4"/>
  <c r="K112" i="4" s="1"/>
  <c r="H116" i="4"/>
  <c r="K116" i="4" s="1"/>
  <c r="H140" i="4"/>
  <c r="K140" i="4" s="1"/>
  <c r="H170" i="4"/>
  <c r="K170" i="4" s="1"/>
  <c r="H194" i="4"/>
  <c r="K194" i="4" s="1"/>
  <c r="H198" i="4"/>
  <c r="K198" i="4" s="1"/>
  <c r="H222" i="4"/>
  <c r="K222" i="4" s="1"/>
  <c r="H228" i="4"/>
  <c r="K228" i="4" s="1"/>
  <c r="J41" i="2"/>
  <c r="J79" i="2"/>
  <c r="J159" i="2"/>
  <c r="J225" i="2"/>
  <c r="J36" i="4"/>
  <c r="J70" i="4"/>
  <c r="J74" i="4"/>
  <c r="J80" i="4"/>
  <c r="J88" i="4"/>
  <c r="J92" i="4"/>
  <c r="J119" i="4"/>
  <c r="J123" i="4"/>
  <c r="J132" i="4"/>
  <c r="J144" i="4"/>
  <c r="J143" i="4" s="1"/>
  <c r="J148" i="4"/>
  <c r="J152" i="4"/>
  <c r="J173" i="4"/>
  <c r="J176" i="4"/>
  <c r="J203" i="4"/>
  <c r="J215" i="4"/>
  <c r="H227" i="4"/>
  <c r="K227" i="4" s="1"/>
  <c r="J73" i="2"/>
  <c r="J88" i="2"/>
  <c r="J112" i="2"/>
  <c r="J175" i="2"/>
  <c r="H24" i="2"/>
  <c r="K24" i="2" s="1"/>
  <c r="J54" i="2"/>
  <c r="J70" i="2"/>
  <c r="J90" i="2"/>
  <c r="H138" i="2"/>
  <c r="K138" i="2" s="1"/>
  <c r="J147" i="2"/>
  <c r="H153" i="2"/>
  <c r="K153" i="2" s="1"/>
  <c r="H202" i="2"/>
  <c r="K202" i="2" s="1"/>
  <c r="H27" i="4"/>
  <c r="K27" i="4" s="1"/>
  <c r="H31" i="4"/>
  <c r="K31" i="4" s="1"/>
  <c r="H40" i="4"/>
  <c r="K40" i="4" s="1"/>
  <c r="H44" i="4"/>
  <c r="K44" i="4" s="1"/>
  <c r="J111" i="4"/>
  <c r="J115" i="4"/>
  <c r="H121" i="4"/>
  <c r="K121" i="4" s="1"/>
  <c r="J122" i="4"/>
  <c r="H134" i="4"/>
  <c r="K134" i="4" s="1"/>
  <c r="J139" i="4"/>
  <c r="J142" i="4"/>
  <c r="H154" i="4"/>
  <c r="K154" i="4" s="1"/>
  <c r="J169" i="4"/>
  <c r="J193" i="4"/>
  <c r="J197" i="4"/>
  <c r="J214" i="4"/>
  <c r="J35" i="4"/>
  <c r="H35" i="4"/>
  <c r="K35" i="4" s="1"/>
  <c r="J79" i="4"/>
  <c r="H79" i="4"/>
  <c r="K79" i="4" s="1"/>
  <c r="J95" i="4"/>
  <c r="H95" i="4"/>
  <c r="K95" i="4" s="1"/>
  <c r="J103" i="4"/>
  <c r="H103" i="4"/>
  <c r="K103" i="4" s="1"/>
  <c r="J107" i="4"/>
  <c r="H107" i="4"/>
  <c r="K107" i="4" s="1"/>
  <c r="J159" i="4"/>
  <c r="H159" i="4"/>
  <c r="K159" i="4" s="1"/>
  <c r="I11" i="4"/>
  <c r="J28" i="4"/>
  <c r="J25" i="4" s="1"/>
  <c r="H28" i="4"/>
  <c r="K28" i="4" s="1"/>
  <c r="J33" i="4"/>
  <c r="J41" i="4"/>
  <c r="H41" i="4"/>
  <c r="K41" i="4" s="1"/>
  <c r="J59" i="4"/>
  <c r="H59" i="4"/>
  <c r="K59" i="4" s="1"/>
  <c r="J77" i="4"/>
  <c r="J83" i="4"/>
  <c r="H83" i="4"/>
  <c r="K83" i="4" s="1"/>
  <c r="J101" i="4"/>
  <c r="J185" i="4"/>
  <c r="H185" i="4"/>
  <c r="K185" i="4" s="1"/>
  <c r="J45" i="4"/>
  <c r="H45" i="4"/>
  <c r="K45" i="4" s="1"/>
  <c r="J55" i="4"/>
  <c r="J52" i="4" s="1"/>
  <c r="H55" i="4"/>
  <c r="K55" i="4" s="1"/>
  <c r="K52" i="4" s="1"/>
  <c r="J57" i="4"/>
  <c r="J63" i="4"/>
  <c r="H63" i="4"/>
  <c r="K63" i="4" s="1"/>
  <c r="J69" i="4"/>
  <c r="J68" i="4" s="1"/>
  <c r="H69" i="4"/>
  <c r="K69" i="4" s="1"/>
  <c r="K68" i="4" s="1"/>
  <c r="K77" i="4"/>
  <c r="J14" i="4"/>
  <c r="H14" i="4"/>
  <c r="K14" i="4" s="1"/>
  <c r="J23" i="4"/>
  <c r="J20" i="4" s="1"/>
  <c r="H23" i="4"/>
  <c r="K23" i="4" s="1"/>
  <c r="K33" i="4"/>
  <c r="J18" i="4"/>
  <c r="H18" i="4"/>
  <c r="K18" i="4" s="1"/>
  <c r="K25" i="4"/>
  <c r="K39" i="4"/>
  <c r="I48" i="4"/>
  <c r="K57" i="4"/>
  <c r="J67" i="4"/>
  <c r="H67" i="4"/>
  <c r="K67" i="4" s="1"/>
  <c r="J73" i="4"/>
  <c r="H73" i="4"/>
  <c r="K73" i="4" s="1"/>
  <c r="J87" i="4"/>
  <c r="J91" i="4"/>
  <c r="J86" i="4" s="1"/>
  <c r="J84" i="4" s="1"/>
  <c r="H91" i="4"/>
  <c r="K91" i="4" s="1"/>
  <c r="K86" i="4" s="1"/>
  <c r="K84" i="4" s="1"/>
  <c r="J97" i="4"/>
  <c r="J96" i="4" s="1"/>
  <c r="H97" i="4"/>
  <c r="K97" i="4" s="1"/>
  <c r="I105" i="4"/>
  <c r="J109" i="4"/>
  <c r="H109" i="4"/>
  <c r="K109" i="4" s="1"/>
  <c r="K108" i="4" s="1"/>
  <c r="J131" i="4"/>
  <c r="J130" i="4" s="1"/>
  <c r="H131" i="4"/>
  <c r="K131" i="4" s="1"/>
  <c r="K130" i="4" s="1"/>
  <c r="J137" i="4"/>
  <c r="H137" i="4"/>
  <c r="K137" i="4" s="1"/>
  <c r="J141" i="4"/>
  <c r="H141" i="4"/>
  <c r="K141" i="4" s="1"/>
  <c r="J163" i="4"/>
  <c r="H163" i="4"/>
  <c r="K163" i="4" s="1"/>
  <c r="I177" i="4"/>
  <c r="J189" i="4"/>
  <c r="H189" i="4"/>
  <c r="K189" i="4" s="1"/>
  <c r="J211" i="4"/>
  <c r="H211" i="4"/>
  <c r="K211" i="4" s="1"/>
  <c r="H117" i="4"/>
  <c r="K117" i="4" s="1"/>
  <c r="H125" i="4"/>
  <c r="K125" i="4" s="1"/>
  <c r="J129" i="4"/>
  <c r="H129" i="4"/>
  <c r="K129" i="4" s="1"/>
  <c r="J135" i="4"/>
  <c r="J147" i="4"/>
  <c r="H147" i="4"/>
  <c r="K147" i="4" s="1"/>
  <c r="K155" i="4"/>
  <c r="J167" i="4"/>
  <c r="H167" i="4"/>
  <c r="K167" i="4" s="1"/>
  <c r="J171" i="4"/>
  <c r="H171" i="4"/>
  <c r="K171" i="4" s="1"/>
  <c r="J175" i="4"/>
  <c r="H175" i="4"/>
  <c r="K175" i="4" s="1"/>
  <c r="J195" i="4"/>
  <c r="H195" i="4"/>
  <c r="K195" i="4" s="1"/>
  <c r="J205" i="4"/>
  <c r="J201" i="4" s="1"/>
  <c r="H205" i="4"/>
  <c r="K205" i="4" s="1"/>
  <c r="K201" i="4" s="1"/>
  <c r="J110" i="4"/>
  <c r="J118" i="4"/>
  <c r="J126" i="4"/>
  <c r="J151" i="4"/>
  <c r="H151" i="4"/>
  <c r="K151" i="4" s="1"/>
  <c r="I156" i="4"/>
  <c r="I155" i="4" s="1"/>
  <c r="I229" i="4" s="1"/>
  <c r="J181" i="4"/>
  <c r="H181" i="4"/>
  <c r="K181" i="4" s="1"/>
  <c r="J199" i="4"/>
  <c r="H199" i="4"/>
  <c r="K199" i="4" s="1"/>
  <c r="J207" i="4"/>
  <c r="J206" i="4" s="1"/>
  <c r="H207" i="4"/>
  <c r="K207" i="4" s="1"/>
  <c r="K206" i="4" s="1"/>
  <c r="J213" i="4"/>
  <c r="J212" i="4" s="1"/>
  <c r="H213" i="4"/>
  <c r="K213" i="4" s="1"/>
  <c r="K212" i="4" s="1"/>
  <c r="J219" i="4"/>
  <c r="H219" i="4"/>
  <c r="K219" i="4" s="1"/>
  <c r="K216" i="4" s="1"/>
  <c r="J225" i="4"/>
  <c r="J223" i="4" s="1"/>
  <c r="H225" i="4"/>
  <c r="K225" i="4" s="1"/>
  <c r="J217" i="4"/>
  <c r="J221" i="4"/>
  <c r="H16" i="2"/>
  <c r="K16" i="2" s="1"/>
  <c r="J16" i="2"/>
  <c r="H23" i="2"/>
  <c r="K23" i="2" s="1"/>
  <c r="J23" i="2"/>
  <c r="H28" i="2"/>
  <c r="K28" i="2" s="1"/>
  <c r="J28" i="2"/>
  <c r="H40" i="2"/>
  <c r="K40" i="2" s="1"/>
  <c r="J40" i="2"/>
  <c r="J164" i="2"/>
  <c r="H164" i="2"/>
  <c r="K164" i="2" s="1"/>
  <c r="J196" i="2"/>
  <c r="H196" i="2"/>
  <c r="K196" i="2" s="1"/>
  <c r="J220" i="2"/>
  <c r="H220" i="2"/>
  <c r="K220" i="2" s="1"/>
  <c r="H13" i="2"/>
  <c r="K13" i="2" s="1"/>
  <c r="H58" i="2"/>
  <c r="K58" i="2" s="1"/>
  <c r="J58" i="2"/>
  <c r="H63" i="2"/>
  <c r="K63" i="2" s="1"/>
  <c r="J63" i="2"/>
  <c r="H66" i="2"/>
  <c r="K66" i="2" s="1"/>
  <c r="J66" i="2"/>
  <c r="H72" i="2"/>
  <c r="K72" i="2" s="1"/>
  <c r="J72" i="2"/>
  <c r="H78" i="2"/>
  <c r="K78" i="2" s="1"/>
  <c r="J78" i="2"/>
  <c r="J77" i="2" s="1"/>
  <c r="H122" i="2"/>
  <c r="K122" i="2" s="1"/>
  <c r="H137" i="2"/>
  <c r="K137" i="2" s="1"/>
  <c r="J137" i="2"/>
  <c r="J148" i="2"/>
  <c r="H148" i="2"/>
  <c r="K148" i="2" s="1"/>
  <c r="J152" i="2"/>
  <c r="H152" i="2"/>
  <c r="K152" i="2" s="1"/>
  <c r="J181" i="2"/>
  <c r="H181" i="2"/>
  <c r="K181" i="2" s="1"/>
  <c r="J200" i="2"/>
  <c r="H200" i="2"/>
  <c r="K200" i="2" s="1"/>
  <c r="J213" i="2"/>
  <c r="H213" i="2"/>
  <c r="K213" i="2" s="1"/>
  <c r="H12" i="2"/>
  <c r="K12" i="2" s="1"/>
  <c r="J12" i="2"/>
  <c r="J11" i="2" s="1"/>
  <c r="H18" i="2"/>
  <c r="K18" i="2" s="1"/>
  <c r="H36" i="2"/>
  <c r="K36" i="2" s="1"/>
  <c r="H38" i="2"/>
  <c r="K38" i="2" s="1"/>
  <c r="J38" i="2"/>
  <c r="H55" i="2"/>
  <c r="K55" i="2" s="1"/>
  <c r="J55" i="2"/>
  <c r="H92" i="2"/>
  <c r="K92" i="2" s="1"/>
  <c r="J104" i="2"/>
  <c r="H121" i="2"/>
  <c r="K121" i="2" s="1"/>
  <c r="J121" i="2"/>
  <c r="J145" i="2"/>
  <c r="H145" i="2"/>
  <c r="K145" i="2" s="1"/>
  <c r="J161" i="2"/>
  <c r="H161" i="2"/>
  <c r="K161" i="2" s="1"/>
  <c r="J178" i="2"/>
  <c r="H178" i="2"/>
  <c r="K178" i="2" s="1"/>
  <c r="H185" i="2"/>
  <c r="K185" i="2" s="1"/>
  <c r="J185" i="2"/>
  <c r="J193" i="2"/>
  <c r="H193" i="2"/>
  <c r="K193" i="2" s="1"/>
  <c r="J219" i="2"/>
  <c r="H219" i="2"/>
  <c r="K219" i="2" s="1"/>
  <c r="H17" i="2"/>
  <c r="K17" i="2" s="1"/>
  <c r="H29" i="2"/>
  <c r="K29" i="2" s="1"/>
  <c r="H35" i="2"/>
  <c r="K35" i="2" s="1"/>
  <c r="J35" i="2"/>
  <c r="J46" i="2"/>
  <c r="H46" i="2"/>
  <c r="K46" i="2" s="1"/>
  <c r="H59" i="2"/>
  <c r="K59" i="2" s="1"/>
  <c r="J59" i="2"/>
  <c r="H62" i="2"/>
  <c r="K62" i="2" s="1"/>
  <c r="J62" i="2"/>
  <c r="H67" i="2"/>
  <c r="K67" i="2" s="1"/>
  <c r="J67" i="2"/>
  <c r="H76" i="2"/>
  <c r="K76" i="2" s="1"/>
  <c r="J76" i="2"/>
  <c r="H82" i="2"/>
  <c r="K82" i="2" s="1"/>
  <c r="J82" i="2"/>
  <c r="J98" i="2"/>
  <c r="K101" i="2"/>
  <c r="J116" i="2"/>
  <c r="H120" i="2"/>
  <c r="K120" i="2" s="1"/>
  <c r="J120" i="2"/>
  <c r="H125" i="2"/>
  <c r="K125" i="2" s="1"/>
  <c r="J125" i="2"/>
  <c r="H141" i="2"/>
  <c r="K141" i="2" s="1"/>
  <c r="J141" i="2"/>
  <c r="J149" i="2"/>
  <c r="H149" i="2"/>
  <c r="K149" i="2" s="1"/>
  <c r="H167" i="2"/>
  <c r="K167" i="2" s="1"/>
  <c r="J167" i="2"/>
  <c r="J182" i="2"/>
  <c r="H182" i="2"/>
  <c r="K182" i="2" s="1"/>
  <c r="J199" i="2"/>
  <c r="H199" i="2"/>
  <c r="K199" i="2" s="1"/>
  <c r="J214" i="2"/>
  <c r="H214" i="2"/>
  <c r="K214" i="2" s="1"/>
  <c r="H157" i="2"/>
  <c r="K157" i="2" s="1"/>
  <c r="K155" i="2" s="1"/>
  <c r="H160" i="2"/>
  <c r="K160" i="2" s="1"/>
  <c r="H173" i="2"/>
  <c r="K173" i="2" s="1"/>
  <c r="H176" i="2"/>
  <c r="K176" i="2" s="1"/>
  <c r="H191" i="2"/>
  <c r="K191" i="2" s="1"/>
  <c r="H227" i="2"/>
  <c r="K227" i="2" s="1"/>
  <c r="H42" i="2"/>
  <c r="K42" i="2" s="1"/>
  <c r="H119" i="2"/>
  <c r="K119" i="2" s="1"/>
  <c r="H127" i="2"/>
  <c r="K127" i="2" s="1"/>
  <c r="H133" i="2"/>
  <c r="K133" i="2" s="1"/>
  <c r="K130" i="2" s="1"/>
  <c r="H144" i="2"/>
  <c r="K144" i="2" s="1"/>
  <c r="J151" i="2"/>
  <c r="J163" i="2"/>
  <c r="H169" i="2"/>
  <c r="K169" i="2" s="1"/>
  <c r="H172" i="2"/>
  <c r="K172" i="2" s="1"/>
  <c r="H187" i="2"/>
  <c r="K187" i="2" s="1"/>
  <c r="H190" i="2"/>
  <c r="K190" i="2" s="1"/>
  <c r="J195" i="2"/>
  <c r="H203" i="2"/>
  <c r="K203" i="2" s="1"/>
  <c r="H209" i="2"/>
  <c r="K209" i="2" s="1"/>
  <c r="H226" i="2"/>
  <c r="K226" i="2" s="1"/>
  <c r="J93" i="2"/>
  <c r="H93" i="2"/>
  <c r="K93" i="2" s="1"/>
  <c r="J113" i="2"/>
  <c r="H113" i="2"/>
  <c r="K113" i="2" s="1"/>
  <c r="J218" i="2"/>
  <c r="H218" i="2"/>
  <c r="K218" i="2" s="1"/>
  <c r="I56" i="2"/>
  <c r="J71" i="2"/>
  <c r="J68" i="2" s="1"/>
  <c r="H71" i="2"/>
  <c r="K71" i="2" s="1"/>
  <c r="K68" i="2" s="1"/>
  <c r="J117" i="2"/>
  <c r="H117" i="2"/>
  <c r="K117" i="2" s="1"/>
  <c r="J89" i="2"/>
  <c r="H89" i="2"/>
  <c r="K89" i="2" s="1"/>
  <c r="J107" i="2"/>
  <c r="H107" i="2"/>
  <c r="K107" i="2" s="1"/>
  <c r="H21" i="2"/>
  <c r="K21" i="2" s="1"/>
  <c r="H26" i="2"/>
  <c r="K26" i="2" s="1"/>
  <c r="J53" i="2"/>
  <c r="H53" i="2"/>
  <c r="K53" i="2" s="1"/>
  <c r="K52" i="2" s="1"/>
  <c r="J75" i="2"/>
  <c r="H75" i="2"/>
  <c r="K75" i="2" s="1"/>
  <c r="J204" i="2"/>
  <c r="J201" i="2" s="1"/>
  <c r="H204" i="2"/>
  <c r="K204" i="2" s="1"/>
  <c r="J224" i="2"/>
  <c r="H224" i="2"/>
  <c r="K224" i="2" s="1"/>
  <c r="J65" i="2"/>
  <c r="H65" i="2"/>
  <c r="K65" i="2" s="1"/>
  <c r="H15" i="2"/>
  <c r="K15" i="2" s="1"/>
  <c r="H19" i="2"/>
  <c r="K19" i="2" s="1"/>
  <c r="J22" i="2"/>
  <c r="J27" i="2"/>
  <c r="J25" i="2" s="1"/>
  <c r="J37" i="2"/>
  <c r="H37" i="2"/>
  <c r="K37" i="2" s="1"/>
  <c r="J43" i="2"/>
  <c r="H43" i="2"/>
  <c r="K43" i="2" s="1"/>
  <c r="J47" i="2"/>
  <c r="H47" i="2"/>
  <c r="K47" i="2" s="1"/>
  <c r="J49" i="2"/>
  <c r="H49" i="2"/>
  <c r="K49" i="2" s="1"/>
  <c r="J51" i="2"/>
  <c r="J50" i="2" s="1"/>
  <c r="H51" i="2"/>
  <c r="K51" i="2" s="1"/>
  <c r="K50" i="2" s="1"/>
  <c r="J61" i="2"/>
  <c r="H61" i="2"/>
  <c r="K61" i="2" s="1"/>
  <c r="I68" i="2"/>
  <c r="J81" i="2"/>
  <c r="H81" i="2"/>
  <c r="K81" i="2" s="1"/>
  <c r="I86" i="2"/>
  <c r="J99" i="2"/>
  <c r="H99" i="2"/>
  <c r="K99" i="2" s="1"/>
  <c r="K96" i="2" s="1"/>
  <c r="J109" i="2"/>
  <c r="H109" i="2"/>
  <c r="K109" i="2" s="1"/>
  <c r="K108" i="2" s="1"/>
  <c r="I108" i="2"/>
  <c r="I105" i="2" s="1"/>
  <c r="J134" i="2"/>
  <c r="H134" i="2"/>
  <c r="K134" i="2" s="1"/>
  <c r="J91" i="2"/>
  <c r="J95" i="2"/>
  <c r="J97" i="2"/>
  <c r="J103" i="2"/>
  <c r="J101" i="2" s="1"/>
  <c r="J111" i="2"/>
  <c r="J115" i="2"/>
  <c r="J130" i="2"/>
  <c r="J222" i="2"/>
  <c r="H222" i="2"/>
  <c r="K222" i="2" s="1"/>
  <c r="K216" i="2" s="1"/>
  <c r="I229" i="2"/>
  <c r="J228" i="2"/>
  <c r="H228" i="2"/>
  <c r="K228" i="2" s="1"/>
  <c r="H123" i="2"/>
  <c r="K123" i="2" s="1"/>
  <c r="J128" i="2"/>
  <c r="H128" i="2"/>
  <c r="K128" i="2" s="1"/>
  <c r="I155" i="2"/>
  <c r="J158" i="2"/>
  <c r="H158" i="2"/>
  <c r="K158" i="2" s="1"/>
  <c r="J162" i="2"/>
  <c r="H162" i="2"/>
  <c r="K162" i="2" s="1"/>
  <c r="J166" i="2"/>
  <c r="H166" i="2"/>
  <c r="K166" i="2" s="1"/>
  <c r="J170" i="2"/>
  <c r="H170" i="2"/>
  <c r="K170" i="2" s="1"/>
  <c r="J174" i="2"/>
  <c r="H174" i="2"/>
  <c r="K174" i="2" s="1"/>
  <c r="J180" i="2"/>
  <c r="H180" i="2"/>
  <c r="K180" i="2" s="1"/>
  <c r="J210" i="2"/>
  <c r="J206" i="2" s="1"/>
  <c r="H210" i="2"/>
  <c r="K210" i="2" s="1"/>
  <c r="J124" i="2"/>
  <c r="J136" i="2"/>
  <c r="J135" i="2" s="1"/>
  <c r="H136" i="2"/>
  <c r="K136" i="2" s="1"/>
  <c r="J140" i="2"/>
  <c r="H140" i="2"/>
  <c r="K140" i="2" s="1"/>
  <c r="J146" i="2"/>
  <c r="J143" i="2" s="1"/>
  <c r="H146" i="2"/>
  <c r="K146" i="2" s="1"/>
  <c r="J150" i="2"/>
  <c r="H150" i="2"/>
  <c r="K150" i="2" s="1"/>
  <c r="J154" i="2"/>
  <c r="H154" i="2"/>
  <c r="K154" i="2" s="1"/>
  <c r="J155" i="2"/>
  <c r="J184" i="2"/>
  <c r="H184" i="2"/>
  <c r="K184" i="2" s="1"/>
  <c r="J188" i="2"/>
  <c r="H188" i="2"/>
  <c r="K188" i="2" s="1"/>
  <c r="J194" i="2"/>
  <c r="H194" i="2"/>
  <c r="K194" i="2" s="1"/>
  <c r="J198" i="2"/>
  <c r="H198" i="2"/>
  <c r="K198" i="2" s="1"/>
  <c r="K106" i="8" l="1"/>
  <c r="K105" i="8"/>
  <c r="J177" i="8"/>
  <c r="J106" i="8"/>
  <c r="J105" i="8"/>
  <c r="J229" i="8" s="1"/>
  <c r="J7" i="8" s="1"/>
  <c r="K25" i="8"/>
  <c r="J56" i="8"/>
  <c r="J86" i="8"/>
  <c r="J84" i="8" s="1"/>
  <c r="J96" i="8"/>
  <c r="K56" i="8"/>
  <c r="K229" i="8" s="1"/>
  <c r="K233" i="8" s="1"/>
  <c r="J96" i="2"/>
  <c r="K33" i="2"/>
  <c r="K223" i="2"/>
  <c r="J52" i="2"/>
  <c r="K77" i="2"/>
  <c r="K177" i="4"/>
  <c r="K156" i="4"/>
  <c r="K96" i="4"/>
  <c r="K20" i="4"/>
  <c r="J216" i="6"/>
  <c r="K223" i="6"/>
  <c r="K177" i="6"/>
  <c r="J201" i="6"/>
  <c r="J192" i="6"/>
  <c r="J68" i="6"/>
  <c r="K96" i="6"/>
  <c r="K206" i="2"/>
  <c r="J216" i="2"/>
  <c r="K223" i="4"/>
  <c r="K11" i="4"/>
  <c r="J39" i="4"/>
  <c r="K206" i="6"/>
  <c r="K39" i="6"/>
  <c r="K56" i="6"/>
  <c r="K229" i="6" s="1"/>
  <c r="J155" i="6"/>
  <c r="J156" i="6"/>
  <c r="K106" i="6"/>
  <c r="K105" i="6"/>
  <c r="J206" i="6"/>
  <c r="I105" i="6"/>
  <c r="I229" i="6" s="1"/>
  <c r="K33" i="6"/>
  <c r="K32" i="6" s="1"/>
  <c r="J212" i="6"/>
  <c r="J130" i="6"/>
  <c r="K201" i="2"/>
  <c r="K192" i="2"/>
  <c r="K57" i="2"/>
  <c r="K192" i="4"/>
  <c r="J216" i="4"/>
  <c r="J192" i="2"/>
  <c r="K212" i="2"/>
  <c r="J11" i="4"/>
  <c r="J108" i="4"/>
  <c r="J105" i="4"/>
  <c r="J56" i="4" s="1"/>
  <c r="J106" i="4"/>
  <c r="K32" i="4"/>
  <c r="J32" i="4"/>
  <c r="J156" i="4"/>
  <c r="J192" i="4"/>
  <c r="K106" i="4"/>
  <c r="K105" i="4"/>
  <c r="J156" i="2"/>
  <c r="K177" i="2"/>
  <c r="J33" i="2"/>
  <c r="K11" i="2"/>
  <c r="J177" i="2"/>
  <c r="K48" i="2"/>
  <c r="K39" i="2"/>
  <c r="K25" i="2"/>
  <c r="K86" i="2"/>
  <c r="K143" i="2"/>
  <c r="K135" i="2"/>
  <c r="K156" i="2"/>
  <c r="J39" i="2"/>
  <c r="J32" i="2" s="1"/>
  <c r="J20" i="2"/>
  <c r="K20" i="2"/>
  <c r="K87" i="2"/>
  <c r="J212" i="2"/>
  <c r="J57" i="2"/>
  <c r="K106" i="2"/>
  <c r="K105" i="2"/>
  <c r="J108" i="2"/>
  <c r="J48" i="2"/>
  <c r="J223" i="2"/>
  <c r="J106" i="2"/>
  <c r="J105" i="2"/>
  <c r="K32" i="2"/>
  <c r="J86" i="2"/>
  <c r="J87" i="2"/>
  <c r="J84" i="2" l="1"/>
  <c r="J56" i="2" s="1"/>
  <c r="J229" i="2" s="1"/>
  <c r="J7" i="2" s="1"/>
  <c r="J56" i="6"/>
  <c r="J229" i="6" s="1"/>
  <c r="J7" i="6" s="1"/>
  <c r="K233" i="6"/>
  <c r="J229" i="4"/>
  <c r="J7" i="4" s="1"/>
  <c r="K56" i="4"/>
  <c r="K229" i="4" s="1"/>
  <c r="K233" i="4" s="1"/>
  <c r="K84" i="2"/>
  <c r="K56" i="2" s="1"/>
  <c r="K229" i="2" s="1"/>
</calcChain>
</file>

<file path=xl/sharedStrings.xml><?xml version="1.0" encoding="utf-8"?>
<sst xmlns="http://schemas.openxmlformats.org/spreadsheetml/2006/main" count="5013" uniqueCount="525">
  <si>
    <t>PLANILHA DE MEDIÇÃO - UBS RAQUEL GADELHA</t>
  </si>
  <si>
    <t>INFORMAÇÕES GERAIS</t>
  </si>
  <si>
    <r>
      <t xml:space="preserve">Município: </t>
    </r>
    <r>
      <rPr>
        <sz val="11"/>
        <rFont val="Arial"/>
        <family val="2"/>
      </rPr>
      <t>Prefeitura Municipal de Sousa - Bairro Raquel Gadelha</t>
    </r>
  </si>
  <si>
    <r>
      <t>Empresa Executora:</t>
    </r>
    <r>
      <rPr>
        <sz val="11"/>
        <rFont val="Arial"/>
        <family val="2"/>
      </rPr>
      <t xml:space="preserve"> Elizabete Gomes Costrução e Incorporação Eireli ME</t>
    </r>
  </si>
  <si>
    <r>
      <t>Medição Nº :</t>
    </r>
    <r>
      <rPr>
        <sz val="11"/>
        <rFont val="Arial"/>
        <family val="2"/>
      </rPr>
      <t xml:space="preserve"> 01</t>
    </r>
  </si>
  <si>
    <r>
      <t>Obra:</t>
    </r>
    <r>
      <rPr>
        <sz val="11"/>
        <rFont val="Arial"/>
        <family val="2"/>
      </rPr>
      <t xml:space="preserve"> Construção de uma Unidade Básica de Saúde (Ministério da Saúde)</t>
    </r>
  </si>
  <si>
    <r>
      <t>Nº do Contrato Licitado: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565/2021</t>
    </r>
  </si>
  <si>
    <r>
      <t>Período:</t>
    </r>
    <r>
      <rPr>
        <sz val="11"/>
        <rFont val="Arial"/>
        <family val="2"/>
      </rPr>
      <t xml:space="preserve"> 18/08/2021 à 09/11/2021</t>
    </r>
  </si>
  <si>
    <r>
      <t>Responsável Técnico Fiscal:</t>
    </r>
    <r>
      <rPr>
        <sz val="11"/>
        <rFont val="Arial"/>
        <family val="2"/>
      </rPr>
      <t xml:space="preserve"> </t>
    </r>
  </si>
  <si>
    <r>
      <t>Responsável Técnico Executor:</t>
    </r>
    <r>
      <rPr>
        <sz val="11"/>
        <rFont val="Arial"/>
        <family val="2"/>
      </rPr>
      <t xml:space="preserve"> Yuri Estrela Batista</t>
    </r>
  </si>
  <si>
    <r>
      <t>Data:</t>
    </r>
    <r>
      <rPr>
        <sz val="11"/>
        <rFont val="Arial"/>
        <family val="2"/>
      </rPr>
      <t xml:space="preserve"> 02/05/2022</t>
    </r>
  </si>
  <si>
    <t>Nº CREA/CAU:</t>
  </si>
  <si>
    <r>
      <t>Nº CREA/CAU:</t>
    </r>
    <r>
      <rPr>
        <sz val="11"/>
        <rFont val="Arial"/>
        <family val="2"/>
      </rPr>
      <t xml:space="preserve"> 1616061260</t>
    </r>
  </si>
  <si>
    <t>Valor do BM:</t>
  </si>
  <si>
    <t>PLANILHA DE MEDIÇÃO</t>
  </si>
  <si>
    <t>ITEM</t>
  </si>
  <si>
    <r>
      <t xml:space="preserve">Discriminação
</t>
    </r>
    <r>
      <rPr>
        <i/>
        <sz val="11"/>
        <rFont val="Arial"/>
        <family val="2"/>
      </rPr>
      <t>Conforme Planilha Orçamentária Licitada e suas alterações</t>
    </r>
  </si>
  <si>
    <t>Unid.</t>
  </si>
  <si>
    <t>Preço
Unitário
A</t>
  </si>
  <si>
    <t>Quantidade
Prevista
Total
B</t>
  </si>
  <si>
    <t>Quantidade
Executada
Nesta Medição
C</t>
  </si>
  <si>
    <t>Quantidade
Executada
Acumulada
D</t>
  </si>
  <si>
    <t>Valor (R$)
Previsto
Total
AxB</t>
  </si>
  <si>
    <t>Valor (R$)
Executado
Nesta Medição
AxC</t>
  </si>
  <si>
    <t>Valor (R$)
Executado
Acumulado
AxD</t>
  </si>
  <si>
    <t>1.1</t>
  </si>
  <si>
    <t>PLACA DE OBRA EM CHAPA DE ACO GALVANIZADO</t>
  </si>
  <si>
    <t>m²</t>
  </si>
  <si>
    <t>1.2</t>
  </si>
  <si>
    <t>LOCACAO CONVENCIONAL DE OBRA, ATRAVÉS DE GABARITO DE TABUAS CORRIDAS PONTALETADAS A CADA 1,50M, SEM REAPROVEITAMENTO</t>
  </si>
  <si>
    <t>1.3</t>
  </si>
  <si>
    <t>TAPUME DE CHAPA DE MADEIRA COMPENSADA, E= 6MM, COM PINTURA A
CAL E REAPROVEITAMENTO DE 2X</t>
  </si>
  <si>
    <t>1.4</t>
  </si>
  <si>
    <t>DESMATAMENTO E LIMPEZA MECANIZADA DE TERRENO COM ARVORES
ATE Ø 15CM, UTILIZANDO TRATOR DE ESTEIRAS</t>
  </si>
  <si>
    <t>1.5</t>
  </si>
  <si>
    <t>INSTAL/LIGACAO PROVISORIA ELETRICA BAIXA TENSAO P/CANT OBRA OBRA,M3-CHAVE 100A CARGA 3KWH,20CV EXCL FORN MEDIDOR</t>
  </si>
  <si>
    <t>un</t>
  </si>
  <si>
    <t>1.6</t>
  </si>
  <si>
    <t>LIGAÇÃO PROVISÓRIA DE ÁGUA E SANITÁRIO</t>
  </si>
  <si>
    <t>1.7</t>
  </si>
  <si>
    <t>GALPAO ABERTO PARA OFICINA E DEPOSITO DE CANTEIRO DE OBRAS, EM MADEIRA DE LEI</t>
  </si>
  <si>
    <t>1.8</t>
  </si>
  <si>
    <t>BARRACAO DE OBRA EM CHAPA DE MADEIRA COMPENSADA COM
BANHEIRO, COBERTURA EM FIBROCIMENTO 4 MM, INCLUSO INSTALACOES HIDROSANITARIAS E ELETRICAS</t>
  </si>
  <si>
    <t>2.1</t>
  </si>
  <si>
    <t>ESCAVACAO MANUAL DE VALA EM  MATERIAL DE 1A CATEGORIA ATE 1,5M
EXCLUINDO ESGOTAMENTO / ESCORAMENTO</t>
  </si>
  <si>
    <t>m³</t>
  </si>
  <si>
    <t>2.2</t>
  </si>
  <si>
    <t>REATERRO DE VALA COM MATERIAL GRANULAR REAPROVEITADO ADENSADO E VIBRADO</t>
  </si>
  <si>
    <t>2.3</t>
  </si>
  <si>
    <t>CARGA E DESCARGA MECANIZADAS DE ENTULHO EM CAMINHAO BASCULANTE 6 M3</t>
  </si>
  <si>
    <t>2.4</t>
  </si>
  <si>
    <t>TRANSPORTE DE ENTULHO COM CAMINHAO BASCULANTE 6 M3, RODOVIA
PAVIMENTADA, DMT 0,5 A 1,0 KM</t>
  </si>
  <si>
    <t>3.1</t>
  </si>
  <si>
    <t>ESTRUTURA EM MADEIRA APARELHADA, PARA TELHA CERAMICA, APOIADA EM PAREDE</t>
  </si>
  <si>
    <t>3.2</t>
  </si>
  <si>
    <t>COBERTURA EM TELHA CERAMICA TIPO FRANCESA OU MARSELHA, EXCLUINDO MADEIRAMENTO</t>
  </si>
  <si>
    <t>3.3</t>
  </si>
  <si>
    <t>COBERTURA EM POLICARBONATO, INCL. ESTRUTURA METÁLICA</t>
  </si>
  <si>
    <t>3.4</t>
  </si>
  <si>
    <t>CUMEEIRA COM TELHA CERAMICA EMBOCADA COM ARGAMASSA TRACO
1:2:8 (CIMENTO, CAL E AREIA)</t>
  </si>
  <si>
    <t>m</t>
  </si>
  <si>
    <t>3.5</t>
  </si>
  <si>
    <t>CALHA EM CHAPA DE ACO GALVANIZADO NUMERO 24, DESENVOLVIMENTO DE 50CM</t>
  </si>
  <si>
    <t>3.6</t>
  </si>
  <si>
    <t>RUFO EM CHAPA DE ACO GALVANIZADO NUMERO 24, DESENVOLVIMENTO DE 25CM</t>
  </si>
  <si>
    <t>FUNDAÇÃO E ESTRUTURA</t>
  </si>
  <si>
    <t>4.1</t>
  </si>
  <si>
    <t>4.1.1</t>
  </si>
  <si>
    <t>LASTRO DE BRITA</t>
  </si>
  <si>
    <t>4.1.2</t>
  </si>
  <si>
    <t>FORMA TABUA P/ CONCRETO EM FUNDACAO C/ REAPROVEITAMENTO 10 X.</t>
  </si>
  <si>
    <t>4.1.3</t>
  </si>
  <si>
    <t>ARMACAO ACO CA-50, DIAM. 6,3 (1/4) À 12,5MM(1/2) -FORNECIMENTO/ CORTE(PERDA DE 10%) / DOBRA / COLOCAÇÃO.</t>
  </si>
  <si>
    <t>kg</t>
  </si>
  <si>
    <t>4.1.4</t>
  </si>
  <si>
    <t>ARMACAO DE ACO CA-60 DIAM. 3,4 A 6,0MM.- FORNECIMENTO / CORTE
(C/PERDA DE 10%) / DOBRA / COLOCAÇÃO.</t>
  </si>
  <si>
    <t>4.1.5</t>
  </si>
  <si>
    <t>CONCRETAGEM DE SAPATAS, FCK 30 MPA, COM USO DE JERICA – LANÇAMENTO, ADENSAMENTO E ACABAMENTO. AF_06/2017</t>
  </si>
  <si>
    <t>4.2</t>
  </si>
  <si>
    <t>4.2.1</t>
  </si>
  <si>
    <t>FORMA PARA ESTRUTURAS DE CONCRETO (PILAR, VIGA E LAJE) EM CHAPA DE MADEIRA COMPENSADA RESINADA, DE 1,10 X 2,20, ESPESSURA = 12 MM, 05 UTILIZACOES. (FABRICACAO, MONTAGEM E DESMONTAGEM)</t>
  </si>
  <si>
    <t>4.2.2</t>
  </si>
  <si>
    <t>4.2.3</t>
  </si>
  <si>
    <t>4.2.4</t>
  </si>
  <si>
    <t>CONCRETO FCK = 30MPA, TRAÇO 1:2,1:2,5 (CIMENTO/ AREIA MÉDIA/ BRITA 1)  - PREPARO MECÂNICO COM BETONEIRA 600 L. AF_07/2016</t>
  </si>
  <si>
    <t>4.2.5</t>
  </si>
  <si>
    <t>LANÇAMENTO COM USO DE BALDES, ADENSAMENTO E ACABAMENTO DE
CONCRETO EM ESTRUTURAS. AF_12/2015</t>
  </si>
  <si>
    <t>4.2.6</t>
  </si>
  <si>
    <t>LAJE PRE-MOLD BETA 12 P/3,5KN/M2 VAO 4,1M INCL VIGOTAS TIJOLOS ARMADU-RA NEGATIVA CAPEAMENTO 3CM CONCRETO 15MPA ESCORAMENTO MATERIAIS E MAO DE OBRA.</t>
  </si>
  <si>
    <t>4.2.7</t>
  </si>
  <si>
    <t>LAJE PRE-MOLD BETA 16 P/3,5KN/M2 VAO 5,2M INCL VIGOTAS TIJOLOS ARMADU-RA NEGATIVA CAPEAMENTO 3CM CONCRETO 15MPA ESCORAMENTO MATERIAL E MAO  DE OBRA.</t>
  </si>
  <si>
    <t>4.2.8</t>
  </si>
  <si>
    <t>VERGA 10X10CM EM CONCRETO PRÉ-MOLDADO FCK=20MPA (PREPARO COM BETONEIRA) AÇO CA60, BITOLA FINA, INCLUSIVE FORMAS TABUA 3A.</t>
  </si>
  <si>
    <t>ALVENARIA - VEDAÇÃO</t>
  </si>
  <si>
    <t>5.1</t>
  </si>
  <si>
    <t>(COMPOSIÇÃO REPRESENTATIVA) DO SERVIÇO DE ALVENARIA DE VEDAÇÃO DE BLOCOS VAZADOS DE CERÂMICA DE 9X19X19CM (ESPESSURA 9CM), PARA EDIFICAÇÃO HABITACIONAL UNIFAMILIAR (CASA) E EDIFICAÇÃO PÚBLICA PADRÃO. AF_11/2014</t>
  </si>
  <si>
    <t>5.2</t>
  </si>
  <si>
    <t>MURO</t>
  </si>
  <si>
    <t>5.2.1</t>
  </si>
  <si>
    <t>COBOGO DE CONCRETO (ELEMENTO VAZADO), 7X50X50CM, ASSENTADO COM ARGAMASSA TRACO 1:3 (CIMENTO E AREIA)</t>
  </si>
  <si>
    <t>IMPERMEABILIZAÇÃO</t>
  </si>
  <si>
    <t>6.1</t>
  </si>
  <si>
    <t>IMPERMEABILIZACAO DE ESTRUTURAS ENTERRADAS, COM TINTA ASFALTICA, DUAS DEMAOS.</t>
  </si>
  <si>
    <t>6.2</t>
  </si>
  <si>
    <t>IMPERMEABILIZACAO DE SUPERFICIE COM MANTA ASFALTICA (COM POLIMEROS TIPO APP), E=3 MM</t>
  </si>
  <si>
    <t>6.3</t>
  </si>
  <si>
    <t>PROTECAO MECANICA DE SUPERFICIE COM ARGAMASSA DE CIMENTO E AREIA, TRACO 1:3, E=2 CM</t>
  </si>
  <si>
    <t>REVESTIMENTOS - PISOS, PAREDES E TETOS</t>
  </si>
  <si>
    <t>7.1</t>
  </si>
  <si>
    <t>PISO</t>
  </si>
  <si>
    <t>7.1.1</t>
  </si>
  <si>
    <t>CONTRAPISO EM ARGAMASSA TRACO 1:4 (CIMENTO E AREIA), ESPESSURA
7CM, PREPARO MANUAL</t>
  </si>
  <si>
    <t>7.1.2</t>
  </si>
  <si>
    <t>REGULARIZAÇÃO DE BASE PARA REVEST. DE PISOS COM ARG. TRAÇO T4, ESP. MÉDIA = 2,5CM</t>
  </si>
  <si>
    <t>7.1.3</t>
  </si>
  <si>
    <t>EXECUÇÃO DE PASSEIO (CALÇADA) EM CONCRETO (CIMENTO/AREIA/SEIXO ROLADO), PREPARO MECÂNICO, ESPESSURA 7CM, COM JUNTA DE DILATAÇÃO EM MADEIRA, INCLUSO LANÇAMENTO E ADENSAMENTO</t>
  </si>
  <si>
    <t>7.1.4</t>
  </si>
  <si>
    <t>EXECUÇÃO DE PÁTIO/ESTACIONAMENTO EM PISO INTERTRAVADO, COM BLOCO RETANGULAR DE 20 X 10 CM, ESPESSURA 10 CM. AF_12/2015</t>
  </si>
  <si>
    <t>7.1.5</t>
  </si>
  <si>
    <t>MEIO-FIO (GUIA) DE CONCRETO PRE-MOLDADO, DIMENSÕES 12X15X30X100CM (FACE SUPERIORXFACE INFERIORXALTURAXCOMPRIMENTO),REJUNTADO C/ARGAMASSA 1:4 CIMENTO:AREIA, INCLUINDO ESCAVAÇÃO E REATERRO.</t>
  </si>
  <si>
    <t>7.1.6</t>
  </si>
  <si>
    <t>PLANTIO DE GRAMA EM PLACAS. AF_05/2018</t>
  </si>
  <si>
    <t>7.1.7</t>
  </si>
  <si>
    <t>SARJETA EM CONCRETO, PREPARO MANUAL, COM SEIXO ROLADO,
ESPESSURA = 8CM, LARGURA  = 40CM.</t>
  </si>
  <si>
    <t>7.1.8</t>
  </si>
  <si>
    <t>REVESTIMENTO CERÂMICO PARA PISO OU PAREDE, 40 X 40 CM, C/ PISO SOLID GREY, INCEPA OU SIMILAR, PEI 5, APLICADO COM ARGAMASSA INDUSTRIALIZADA AC-III, REJUNTE EPOXI, EXCLUSIVE REGULARIZAÇÃO DE BASE OU EMBOÇO</t>
  </si>
  <si>
    <t>7.1.9</t>
  </si>
  <si>
    <t>RODAPÉ DE CERAMICA ESMALTADA,  H=10CM, ASSENTADO  COM ARGAMASSA  COLANTE E REJUNTAMENTO EM EPOXI [ADAPTADO DE CAERN 1100087]</t>
  </si>
  <si>
    <t>7.1.10</t>
  </si>
  <si>
    <t>SOLEIRA EM GRANITO, LARGURA 15 CM, ESPESSURA 2,0 CM. AF_06/2018</t>
  </si>
  <si>
    <t>7.2</t>
  </si>
  <si>
    <t>PAREDE</t>
  </si>
  <si>
    <t>7.2.1</t>
  </si>
  <si>
    <t>CHAPISCO EM PAREDE COM ARGAMASSA TRAÇO T1 - 1:3 (CIMENTO / AREIA) - REVISADO 08/2015</t>
  </si>
  <si>
    <t>7.2.2</t>
  </si>
  <si>
    <t>CHAPISCO APLICADO EM ALVENARIAS E ESTRUTURAS DE CONCRETO
INTERNAS, COM COLHER DE PEDREIRO.  ARGAMASSA TRAÇO 1:3 COM PREPARO MANUAL. AF_06/2014</t>
  </si>
  <si>
    <t>7.2.3</t>
  </si>
  <si>
    <t>REBOCO OU EMBOÇO EXTERNO, DE PAREDE, COM ARGAMASSA TRAÇO T5 - 1:2:8 (CIMENTO / CAL / AREIA), ESPESSURA 2,0 CM</t>
  </si>
  <si>
    <t>7.2.4</t>
  </si>
  <si>
    <t>REVESTIMENTO CERÂMICO PARA PAREDES INTERNAS COM PLACAS TIPO ESMALTADA PADRÃO POPULAR DE DIMENSÕES 20X20 CM, ARGAMASSA TIPO AC I, REJUNTE EPOXI, APLICADAS EM AMBIENTES DE ÁREA MAIOR QUE 5 M2 NA ALTURA INTEIRA DAS PAREDES. AF_06/2014</t>
  </si>
  <si>
    <t>7.2.5</t>
  </si>
  <si>
    <t>APLICAÇÃO MANUAL DE MASSA ACRÍLICA EM PAREDES EXTERNAS DE CASAS, DUAS DEMÃOS. AF_05/2017</t>
  </si>
  <si>
    <t>7.2.6</t>
  </si>
  <si>
    <t>APLICAÇÃO MANUAL DE PINTURA COM TINTA LÁTEX ACRÍLICA EM PAREDES, DUAS DEMÃOS. AF_06/2014</t>
  </si>
  <si>
    <t>7.2.7</t>
  </si>
  <si>
    <t>PEITORIL GRANITO CINZA POLIDO, C/ LARGURA = 17 CM, ESP = 2 CM</t>
  </si>
  <si>
    <t>7.2.8</t>
  </si>
  <si>
    <t>APLICAÇÃO MANUAL DE PINTURA COM TINTA TEXTURIZADA ACRÍLICA EM PAREDES EXTERNAS DE CASAS, UMA COR. AF_06/2014</t>
  </si>
  <si>
    <t>7.3</t>
  </si>
  <si>
    <t>TETO</t>
  </si>
  <si>
    <t>7.3.1</t>
  </si>
  <si>
    <t>CHAPISCO EM TETO, E=5MM, COM ARGAMASSA TRAÇO T1 - 1:3 (CIMENTO / AREIA) -
REVISASA 08/2015</t>
  </si>
  <si>
    <t>7.3.2</t>
  </si>
  <si>
    <t>REBOCO OU EMBOÇO INTERNO, DE TETO, COM ARGAMASSA TRAÇO T6 - 1:2:10 (CIMENTO / CAL / AREIA), ESPESSURA 1,5 CM</t>
  </si>
  <si>
    <t>7.3.3</t>
  </si>
  <si>
    <t>EMASSAMENTO DE SUPERFCIE, COM APLICAO DE 02 DEMOS DE MASSA ACRLICA, LIXAMENTO E RETOQUES - REV 01</t>
  </si>
  <si>
    <t>7.3.4</t>
  </si>
  <si>
    <t>7.3.5</t>
  </si>
  <si>
    <t>7.3.6</t>
  </si>
  <si>
    <t>FORRO EM PLACAS PRE-MOLDADAS DE GESSO LISO, BISOTADO, 60X60CM COM ESPESSURA CENTRAL 1,2CM E NAS BORDAS 3,0CM, INCLUSO FIXACAO COM ARAME E ESTRUTURA DE MADEIRA</t>
  </si>
  <si>
    <t>7.4</t>
  </si>
  <si>
    <t>MURO DE FECHAMENTO DO RESERV. REAPROVEITAMENTO DE ÁGUA    </t>
  </si>
  <si>
    <t>7.4.1</t>
  </si>
  <si>
    <t>ESQUADRIAS</t>
  </si>
  <si>
    <t>8.1</t>
  </si>
  <si>
    <t>MADEIRA</t>
  </si>
  <si>
    <t>8.1.1</t>
  </si>
  <si>
    <t>PORTA EM MADEIRA COMPENSADA (CANELA), LISA, SEMI-ÔCA, 0.80 X 2.10 M, INCLUSIVE BATENTE E FERRAGENS</t>
  </si>
  <si>
    <t>8.1.2</t>
  </si>
  <si>
    <t>PORTA EM MADEIRA COMPENSADA (CANELA), LISA, SEMI-ÔCA, 0.90 X 2.10 M, INCLUSIVE BATENTES E FERRAGENS</t>
  </si>
  <si>
    <t>8.1.3</t>
  </si>
  <si>
    <t>PORTA EM MADEIRA COMPENSADA (CANELA), LISA, SEMI-ÔCA, 1.00 X 2.10 M, INCLUSIVE BATENTES E FERRAGENS</t>
  </si>
  <si>
    <t>8.1.4</t>
  </si>
  <si>
    <t>FECHADURA DE EMBUTIR COMPLETA, PARA PORTAS INTERNAS, PADRAO DE</t>
  </si>
  <si>
    <t>8.1.5</t>
  </si>
  <si>
    <t>PORTA DE MADEIRA COMPENSADA LISA PARA PINTURA, 0,80X2,10M, CORRER, INCLUSO ADUELA 1A, ALIZAR 1A, TRILHO E FECHADURA - COMPLETA</t>
  </si>
  <si>
    <t>8.1.6</t>
  </si>
  <si>
    <t>PORTA DE MADEIRA COMPENSADA LISA PARA PINTURA, 0,90X2,10M, CORRER, INCLUSO ADUELA 1A, ALIZAR 1A, TRILHO E FECHADURA - COMPLETA</t>
  </si>
  <si>
    <t>8.1.7</t>
  </si>
  <si>
    <t>PORTA DE MADEIRA COMPENSADA LISA PARA PINTURA, 1,20X2,10M, CORRER, INCLUSO ADUELA 1A, ALIZAR 1A, TRILHO E FECHADURA - COMPLETA</t>
  </si>
  <si>
    <t>8.1.8</t>
  </si>
  <si>
    <t>PINTURA ESMALTE ACETINADO PARA MADEIRA, DUAS DEMAOS, SOBRE
FUNDO NIVELADOR BRANCO</t>
  </si>
  <si>
    <t>8.2</t>
  </si>
  <si>
    <t>ALUMINIO</t>
  </si>
  <si>
    <t>8.2.1</t>
  </si>
  <si>
    <t>JANELA DE ALUMINIO TIPO MAXIM AR, INCLUSO GUARNICOES E VIDRO FANTASIA</t>
  </si>
  <si>
    <t>8.2.2</t>
  </si>
  <si>
    <t>JANELA EM ALUMÍNIO, COR N/P/B, TIPO VENEZIANA, DE CORRER, 1F+1M</t>
  </si>
  <si>
    <t>8.2.3</t>
  </si>
  <si>
    <t>PORTA DE ABRIR, EM ALUMINIO, CHAPA CORRUGADA COM GUARNICAO</t>
  </si>
  <si>
    <t>8.2.4</t>
  </si>
  <si>
    <t>BICICLETÁRIO EM TUBO DE AÇO GALVANIZADO DIAM=50MM, EXCETO PINTURA DE
ACABAMENTO</t>
  </si>
  <si>
    <t>8.3</t>
  </si>
  <si>
    <t>VIDRO</t>
  </si>
  <si>
    <t>8.3.1</t>
  </si>
  <si>
    <t>VIDRO TEMPERADO 10MM, LISO, TRANSPARENTE, COM FERRAGENS</t>
  </si>
  <si>
    <t>8.3.2</t>
  </si>
  <si>
    <t>VIDRO LISO COMUM TRANSPARENTE, ESPESSURA 3MM</t>
  </si>
  <si>
    <t>8.3.3</t>
  </si>
  <si>
    <t>ESPELHO CRISTAL, ESPESSURA 4MM, COM PARAFUSOS DE FIXACAO, SEM
MOLDURA</t>
  </si>
  <si>
    <t>INSTALAÇÕES ELETRICAS</t>
  </si>
  <si>
    <t>9.1</t>
  </si>
  <si>
    <t>PADRÃO DE ENTRADA TRIFÁSICO 125A AÉREO</t>
  </si>
  <si>
    <t>9.1.2</t>
  </si>
  <si>
    <t>PADRÃO DE ENTRADA TRIFÁSICO 125A AÉREO - COMPLETO CFE PROJETO</t>
  </si>
  <si>
    <t>9.2</t>
  </si>
  <si>
    <t>ALUMINIUPONTOS ELÉTRICOS</t>
  </si>
  <si>
    <t>9.2.1</t>
  </si>
  <si>
    <t>LUMINARIA TIPO CALHA, DE SOBREPOR, COM REATOR DE PARTIDA RAPIDA
E LAMPADA FLUORESCENTE 2X40W, COMPLETA, FORNECIMENTO E INSTALACAO</t>
  </si>
  <si>
    <t>9.2.2</t>
  </si>
  <si>
    <t>LUMINARIA TIPO SPOT PARA 1 LAMPADA INCANDESCENTE/FLUORESCENTE
COMPACTA</t>
  </si>
  <si>
    <t>9.2.3</t>
  </si>
  <si>
    <t>LUMINÁRIA ARANDELA TIPO TARTARUGA, COM GRADE, PARA 1 LÂMPADA DE 15 W - FORNECIMENTO E INSTALAÇÃO. AF_11/2017</t>
  </si>
  <si>
    <t>9.2.4</t>
  </si>
  <si>
    <t>BLOCO AUTÔNOMO DE ILUMINAÇÃO DE EMERGÊNCIA COM AUTONOMIA MÍNIMA DE 1 HORA, EQUIPADO COM 2 LÂMPADAS DE 11 W</t>
  </si>
  <si>
    <t>9.2.5</t>
  </si>
  <si>
    <t>PROJETOR P/ FACHADA A PROVA DE TEMPO P/ LAMPADA INCANDESCENTE OU VAPOR MERCURIO - FORNECIMENTO E INSTALACAO</t>
  </si>
  <si>
    <t>9.2.6</t>
  </si>
  <si>
    <t>RELE FOTOELETRICO P/ COMANDO DE ILUMINACAO EXTERNA 220V/1000W -
FORNECIMENTO E INSTALACAO</t>
  </si>
  <si>
    <t>9.2.7</t>
  </si>
  <si>
    <t>PONTO DE LUZ EM TETO OU PAREDE, COM ELETRODUTO DE PVC FLEXIVEL SANFONADO EMBUTIDO Ø 3/4"</t>
  </si>
  <si>
    <t>9.2.8</t>
  </si>
  <si>
    <t>PLACA PARA CAIXA 2" X 4", COM FURO CENTRAL</t>
  </si>
  <si>
    <t>9.2.9</t>
  </si>
  <si>
    <t>TOMADA 2P + T, ABNT, DE EMBUTIR, 20 A, COM PLACA EM PVC</t>
  </si>
  <si>
    <t>9.2.10</t>
  </si>
  <si>
    <t>CAIXA DE PASSAGEM, EM PVC, DE 4" X 2", PARA ELETRODUTO FLEXIVEL CORRUGADO</t>
  </si>
  <si>
    <t>9.2.11</t>
  </si>
  <si>
    <t>9.2.12</t>
  </si>
  <si>
    <t>CAIXA 100X100X80MM</t>
  </si>
  <si>
    <t>9.2.13</t>
  </si>
  <si>
    <t>9.2.14</t>
  </si>
  <si>
    <t>INTERRUPTOR SIMPLES DE EMBUTIR 10A/250V 1 TECLA, SEM PLACA - FORNECIMENTO E INSTALACAO</t>
  </si>
  <si>
    <t>9.2.15</t>
  </si>
  <si>
    <t>INTERRUPTOR SIMPLES DE EMBUTIR 10A/250V 2 TECLAS, COM PLACA - FORNECIMENTO E INSTALACAO</t>
  </si>
  <si>
    <t>9.2.16</t>
  </si>
  <si>
    <t>INTERRUPTOR SIMPLES DE EMBUTIR 10A/250V 3 TECLAS, COM PLACA - FORNECIMENTO E INSTALACAO</t>
  </si>
  <si>
    <t>9.2.17</t>
  </si>
  <si>
    <t>INTERRUPTOR INTERMEDIARIO (FOUR-WAY) - FORNECIMENTO E INSTALACAO</t>
  </si>
  <si>
    <t>9.2.18</t>
  </si>
  <si>
    <t>INTERRUPTOR PARALELO DE EMBUTIR 10A/250V 1 TECLA, SEM PLACA - FORNECIMENTO E INSTALACAO</t>
  </si>
  <si>
    <t>9.2.19</t>
  </si>
  <si>
    <t>ESPELHO PLASTICO 4X2" - FORNECIMENTO E INSTALACAO</t>
  </si>
  <si>
    <t>9.2.20</t>
  </si>
  <si>
    <t>TOMADA DUPLA, 2P + T, ABNT, DE EMBUTIR, 20 A, COM PLACA EM PVC</t>
  </si>
  <si>
    <t>9.2.21</t>
  </si>
  <si>
    <t>9.3</t>
  </si>
  <si>
    <t>QPDG</t>
  </si>
  <si>
    <t>9.3.1</t>
  </si>
  <si>
    <t>QUADRO DE DISTRIBUICAO DE ENERGIA DE EMBUTIR, EM CHAPA METALICA, PARA 18 DISJUNTORES TERMOMAGNETICOS MONOPOLARES, COM BARRAMENTO TRIFASICO E NEUTRO, FORNECIMENTO E INSTALACAO</t>
  </si>
  <si>
    <t>9.3.2</t>
  </si>
  <si>
    <t>DISJUNTOR TERMOMAGNETICO TRIPOLAR PADRAO NEMA (AMERICANO) 125 A 150A 240V, FORNECIMENTO E INSTALACAO</t>
  </si>
  <si>
    <t>9.3.3</t>
  </si>
  <si>
    <t>DISJUNTOR TERMOMAGNETICO TRIPOLAR PADRAO NEMA (AMERICANO) 60 A 100A 240V, FORNECIMENTO E INSTALACAO</t>
  </si>
  <si>
    <t>9.3.4</t>
  </si>
  <si>
    <t>PÁRA-RAIO DE LINHA PEV M-175-13 DA VOLTTS OU SIMILAR</t>
  </si>
  <si>
    <t>9.4</t>
  </si>
  <si>
    <t>QUADROS</t>
  </si>
  <si>
    <t>9.4.1</t>
  </si>
  <si>
    <t>9.4.2</t>
  </si>
  <si>
    <t>INTERRUPTOR DIFERENCIAL RESIDUAL (D.R.) TETRAPOLAR DE 63A-30MA</t>
  </si>
  <si>
    <t>9.4.3</t>
  </si>
  <si>
    <t>9.4.4</t>
  </si>
  <si>
    <t>9.4.5</t>
  </si>
  <si>
    <t>DISJUNTOR TERMOMAGNETICO MONOPOLAR PADRAO NEMA (AMERICANO) 10 A 30A 240V, FORNECIMENTO E INSTALACAO</t>
  </si>
  <si>
    <t>9.4.6</t>
  </si>
  <si>
    <t>DISJUNTOR TERMOMAGNETICO MONOPOLAR PADRAO NEMA (AMERICANO) 35 A 50A 240V, FORNECIMENTO E INSTALACAO</t>
  </si>
  <si>
    <t>9.4.7</t>
  </si>
  <si>
    <t>DISJUNTOR TERMOMAGNETICO BIPOLAR PADRAO NEMA (AMERICANO) 10 A 50A 240V, FORNECIMENTO E INSTALACAO</t>
  </si>
  <si>
    <t>9.5</t>
  </si>
  <si>
    <t>EQUIPAMENTOS LÓGICA E TELEFONIA</t>
  </si>
  <si>
    <t>9.5.1</t>
  </si>
  <si>
    <t>TOMADA DUPLA PARA LÓGICA RJ45, 4"X4", EMBUTIR, COMPLETA</t>
  </si>
  <si>
    <t>9.5.2</t>
  </si>
  <si>
    <t>PONTO SECO DE TOMADA P/ LÓGICA, COM ELETRODUTO PVC RÍGIDO EMBUTIDO, Ø 3/4"</t>
  </si>
  <si>
    <t>9.5.3</t>
  </si>
  <si>
    <t>CERTIFICAÇÃO DE GARANTIA DE TRANSMISSÃO DE CABOS LÓGICOS - CATEGORIA 6E</t>
  </si>
  <si>
    <t>9.5.4</t>
  </si>
  <si>
    <t>PONTO DE TELEFONE, INCLUINDO ELETRODUTO DE PVC RÍGIDO E CAIXA COM ESPELHO</t>
  </si>
  <si>
    <t>pt</t>
  </si>
  <si>
    <t>9.5.5</t>
  </si>
  <si>
    <t>RACK FECHADO PADRÃO METÁLICO, 19 X 12 US X 470 MM</t>
  </si>
  <si>
    <t>9.5.6</t>
  </si>
  <si>
    <t>SWITCH 24 PORTAS 10/100 MBPS - FORNECIMENTO</t>
  </si>
  <si>
    <t>9.5.7</t>
  </si>
  <si>
    <t>FORNECIMENTO E INSTALAÇÃO DE VOICE PANEL 24 PORTAS CAT 6</t>
  </si>
  <si>
    <t>9.5.8</t>
  </si>
  <si>
    <t>PLACA PARA CAIXA 4" X 4", 2 POSTOS REDONDOS</t>
  </si>
  <si>
    <t>9.5.9</t>
  </si>
  <si>
    <t>PONTO SECO PARA INSTALAÇÃO DE SOM, TV, ALARME E LÓGICA, INCLUINDO ELETRODUTO DE PVC RÍGIDO E CAIXA COM ESPELHO</t>
  </si>
  <si>
    <t>9.5.10</t>
  </si>
  <si>
    <t>QUADRO DE DISTRIBUICAO PARA TELEFONE N.3, 40X40X12CM EM CHAPA METALICA, DE EMBUTIR, SEM ACESSORIOS, PADRAO TELEBRAS, FORNECIMENTO E INSTALACAO</t>
  </si>
  <si>
    <t>9.5.11</t>
  </si>
  <si>
    <t>CAIXA ENTERRADA PARA INSTALACOES TELEFONICAS TIPO R1 0,60X0,35X0,50M EM BLOCOS DE CONCRETO ESTRUTURAL</t>
  </si>
  <si>
    <t>INSTALAÇÕES HIDRÁULICAS</t>
  </si>
  <si>
    <t>10.1</t>
  </si>
  <si>
    <t>LOUÇAS E APARELHOS SANITÁRIOS </t>
  </si>
  <si>
    <t>10.1.1</t>
  </si>
  <si>
    <t>VASO SANITÁRIO SIFONADO COM CAIXA ACOPLADA LOUÇA BRANCA - FORNECIMENTO E INSTALAÇÃO. AF_12/2013</t>
  </si>
  <si>
    <t>10.1.2</t>
  </si>
  <si>
    <t>ASSENTO PLÁSTICO, UNIVERSAL, BRANCO, PARA VASO SANITÁRIO, PADRÃO POPULAR</t>
  </si>
  <si>
    <t>10.1.3</t>
  </si>
  <si>
    <t>VASO SANITÁRIO CONVENCIONAL, ADAPTADO P/ DEFICIENTE FÍSICO, LINHA POPULAR, ELIZABETH OU SIMILAR, C/CAIXA DE DESCARGA DE SOBREPOR AKROS OU SIMILAR, ASSENTO PLASTICO UNIVERSAL BRANCO, CONJUNTO DE FIXAÇÃO, TUBO DE LIGAÇÃO E ENGATE PLÁSTICO</t>
  </si>
  <si>
    <t>10.1.4</t>
  </si>
  <si>
    <t>PORTA-PAPEL HIGIÊNICO, LINHA DOMUS, REF. 102 C40, DA MEBER OU SIMILAR</t>
  </si>
  <si>
    <t>10.1.5</t>
  </si>
  <si>
    <t>LAVATÓRIO LOUÇA BRANCA SUSPENSO 29,5 X 39,0 CM, PADRÃO POPULAR, COM SIFÃO PLÁSTICO TIPO COPO 1", VÁLVULA EM PLÁSTICO BRANCO 1" E CONJUNTO PARA FIXAÇÃO</t>
  </si>
  <si>
    <t>10.1.6</t>
  </si>
  <si>
    <t>LAVATORIO EM INOX PARA ESCOVAÇÃO, INCL VALVULAS E SIFÕES</t>
  </si>
  <si>
    <t>10.1.7</t>
  </si>
  <si>
    <t>DISPENSER PARA SABONETE LÍQUIDO</t>
  </si>
  <si>
    <t>10.1.8</t>
  </si>
  <si>
    <t>DISPENSER PARA TOALHA INTERFOLHADA</t>
  </si>
  <si>
    <t>10.1.9</t>
  </si>
  <si>
    <t>TANQUE DE LOUÇA (DECA REFTQ 03) COM COLUNA (DECA REFCT 25), COM TORNEIRA METÁLICA 1158 (DOCOL 20040506), C/ VÁLVULA DE PLÁSTICO E CONJUNTO DE FIXAÇÃO OU SIMILARES</t>
  </si>
  <si>
    <t>10.1.10</t>
  </si>
  <si>
    <t>BEBEDOURO ELÉTRICO DE PRESSÃO 40 LITROS INOX 110V, MASTERFRIO OU SIMILAR</t>
  </si>
  <si>
    <t>10.1.11</t>
  </si>
  <si>
    <t>BANCADA EM INOX COM 1 CUBA (C/VÁLVULA E SIFÃO EM METAL CROMADOS), COMPLETA</t>
  </si>
  <si>
    <t>10.1.12</t>
  </si>
  <si>
    <t>BANCADA EM INOX</t>
  </si>
  <si>
    <t>10.1.13</t>
  </si>
  <si>
    <t>BARRA APOIO PARA DEFICIENTE EM AÇO INOX</t>
  </si>
  <si>
    <t>10.1.14</t>
  </si>
  <si>
    <t>CUBA DE AÇO INOX 304 OU FUNIL EXPURGO HOSPITALAR 285X410MM SEM MESA PARA EMBUTIR - HIDRONOX OU SIMILAR</t>
  </si>
  <si>
    <t>10.1.15</t>
  </si>
  <si>
    <t>TORNEIRA AUTOMÁTICA CROMADA 1/2" OU 3/4" PARA LAVATÓRIO, COM
ENGATE FLEXIVEL METÁLICO 1/2"X30CM</t>
  </si>
  <si>
    <t>10.1.16</t>
  </si>
  <si>
    <t>ENGATE / RABICHO FLEXIVEL INOX 1/2 " X 30 CM</t>
  </si>
  <si>
    <t>10.1.17</t>
  </si>
  <si>
    <t>FORNECIMENTO E INSTALAÇÃO DE TORNEIRA DE LIMPEZA C/ CHAVE DE ACIONAMENTO Ø = 1/2"</t>
  </si>
  <si>
    <t>10.1.18</t>
  </si>
  <si>
    <t>TORNEIRA DE MESA BICA LONGA, BRANCA/CROMADA, FECHAMENTO AUTOMÁTICO, REF. 0101379, DA AZZO OU SIMILAR</t>
  </si>
  <si>
    <t>10.1.19</t>
  </si>
  <si>
    <t>CHUVEIRO ELETRICO COMUM CORPO PLASTICO TIPO DUCHA, FORNECIMENTO E INSTALACAO</t>
  </si>
  <si>
    <t>10.1.20</t>
  </si>
  <si>
    <t>BANCO ARTICULADO PARA BANHO COM PÉS DE APOIO 700X450MM (P/DEFICIENTES) - EM PLACA SÓLIDA DE FÓRMICA, SISTEMA DE TRAVAMENTO NA VERTICAL E FERRAGENS EM LATÃO</t>
  </si>
  <si>
    <t>10.2</t>
  </si>
  <si>
    <t>REAPROVEITAMENTO DE ÁGUA PLUVIAIS</t>
  </si>
  <si>
    <t>10.2.1</t>
  </si>
  <si>
    <t>CAIXA D´ÁGUA EM FIBRA DE VIDRO  - INSTALADA, SEM ESTRUTURA DE SUPORTE CAP. 3.000 LITROS</t>
  </si>
  <si>
    <t>10.2.2</t>
  </si>
  <si>
    <t>VÁLVULA DE RETENÇÃO VERTICAL Ø 32MM (1.1/4") - FORNECIMENTO E INSTALAÇÃO</t>
  </si>
  <si>
    <t>10.2.3</t>
  </si>
  <si>
    <t>TORNEIRA DE BOIA VAZAO TOTAL 3/4”COM BALAO PLASTICO - FORNECIMENTO E INSTALACAO</t>
  </si>
  <si>
    <t>10.2.4</t>
  </si>
  <si>
    <t>LUVA DE ACO GALVANIZADO 3/4" - FORNECIMENTO E INSTALACAO</t>
  </si>
  <si>
    <t>10.2.5</t>
  </si>
  <si>
    <t>FILTRO VOLUMETRICO MODELO VF1</t>
  </si>
  <si>
    <t>10.2.6</t>
  </si>
  <si>
    <t>FREIO D'ÁGUA Ø100</t>
  </si>
  <si>
    <t>und</t>
  </si>
  <si>
    <t>10.2.7</t>
  </si>
  <si>
    <t>SIFÃO LADRÃO EM POLIETILENO PARA EXTRAVASÃO, DIÂMETRO DE 100MM</t>
  </si>
  <si>
    <t>10.2.8</t>
  </si>
  <si>
    <t>SISTEMA AUTOMÁTICO DE REALIMENTAÇÃO 3/4" CONTENDO BÓIA
AUTOMÁTICA DE NÍVEL E VÁLVULA SOLENÓIDE</t>
  </si>
  <si>
    <t>10.2.9</t>
  </si>
  <si>
    <t>CONJUNTO FLUTUANTE DE SUCÇÃO Ø 1"</t>
  </si>
  <si>
    <t>10.2.10</t>
  </si>
  <si>
    <t>CHAVE DE BOIA AUTOMÁTICA SUPERIOR 10A/250V - FORNECIMENTO E
INSTALACAO</t>
  </si>
  <si>
    <t>10.2.11</t>
  </si>
  <si>
    <t>PRESSURIZADOR (SILENCIOSO) AUTOMÁTICO COM PRESSOSTATO,
POTENCIA 0,5HP - 19MCA 2.000 L/H</t>
  </si>
  <si>
    <t>10.2.12</t>
  </si>
  <si>
    <t>REGISTRO GAVETA 1.1/4" BRUTO LATAO - FORNECIMENTO E INSTALACAO</t>
  </si>
  <si>
    <t>10.2.13</t>
  </si>
  <si>
    <t>REGISTRO GAVETA 3/4" BRUTO LATAO - FORNECIMENTO E INSTALACAO</t>
  </si>
  <si>
    <t>10.2.14</t>
  </si>
  <si>
    <t>REGISTRO GAVETA 1" BRUTO LATAO - FORNECIMENTO E INSTALACAO</t>
  </si>
  <si>
    <t>10.3</t>
  </si>
  <si>
    <t>METAIS, ACESSÓRIOS E EQUIPAMENTOS</t>
  </si>
  <si>
    <t>10.3.1</t>
  </si>
  <si>
    <t>REGISTRO DE PRESSÃO BRUTO, LATÃO, ROSCÁVEL, 3/4", COM
ACABAMENTO E CANOPLA CROMADOS. FORNECIDO E INSTALADO EM RAMAL DE ÁGUA. AF_12/2014</t>
  </si>
  <si>
    <t>10.3.2</t>
  </si>
  <si>
    <t>VALVULA DESCARGA 1.1/2" COM REGISTRO, ACABAMENTO EM METAL
CROMADO - FORNECIMENTO E INSTALACAO</t>
  </si>
  <si>
    <t>10.3.3</t>
  </si>
  <si>
    <t>REGISTRO GAVETA 3/4" COM CANOPLA ACABAMENTO CROMADO SIMPLES -
FORNECIMENTO E INSTALACAO</t>
  </si>
  <si>
    <t>10.3.4</t>
  </si>
  <si>
    <t>RESERVATORIO EM FIBRA DE VIDRO 5.000 L</t>
  </si>
  <si>
    <t>10.3.5</t>
  </si>
  <si>
    <t>TORNEIRA DE BOIA VAZAO TOTAL 3/4”COM BALAO PLASTICO -
FORNECIMENTO E INSTALACAO</t>
  </si>
  <si>
    <t>10.3.6</t>
  </si>
  <si>
    <t>10.3.7</t>
  </si>
  <si>
    <t>10.3.8</t>
  </si>
  <si>
    <t>CAIXA SIFONADA PVC 150X150X50MM COM GRELHA REDONDA BRANCA -
FORNECIMENTO E INSTALACAO</t>
  </si>
  <si>
    <t>10.4</t>
  </si>
  <si>
    <t>PONTOS DE HIRAULICA </t>
  </si>
  <si>
    <t>10.4.1</t>
  </si>
  <si>
    <t>PONTO DE ÁGUA FRIA EMBUTIDO, C/MATERIAL PVC RÍGIDO ROSCÁVEL Ø 3/4"</t>
  </si>
  <si>
    <t>10.4.2</t>
  </si>
  <si>
    <t>PONTO DE ÁGUA FRIA EMBUTIDO, C/MATERIAL PVC RÍGIDO SOLDÁVEL Ø 40MM</t>
  </si>
  <si>
    <t>10.4.3</t>
  </si>
  <si>
    <t>PONTO DE ESGOTO COM TUBO DE PVC RÍGIDO SOLDÁVEL DE  Ø 50 MM (PIAS DE COZINHA, MÁQUINAS DE LAVAR, ETC...)</t>
  </si>
  <si>
    <t>10.4.4</t>
  </si>
  <si>
    <t>PONTO DE ESGOTO COM TUBO DE PVC RÍGIDO SOLDÁVEL DE Ø 100 MM (VASO SANITÁRIO)</t>
  </si>
  <si>
    <t>10.5</t>
  </si>
  <si>
    <t>REDE EXTERNAS</t>
  </si>
  <si>
    <t>10.5.1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</si>
  <si>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</si>
  <si>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10.5.2</t>
  </si>
  <si>
    <t>TUBO PVC ESGOTO PREDIAL DN 75MM, INCLUSIVE CONEXOES - FORNECIMENTO</t>
  </si>
  <si>
    <t>10.5.3</t>
  </si>
  <si>
    <t>TUBO PVC  SERIE NORMAL, DN 100 MM, PARA ESGOTO  PREDIAL (NBR
5688)</t>
  </si>
  <si>
    <t>10.5.4</t>
  </si>
  <si>
    <t>TANQUE SÉPTICO RETANGULAR, EM ALVENARIA COM TIJOLOS CERÂMICOS MACIÇOS, DIMENSÕES INTERNAS: 1,4 X 3,2 X 1,8 M, VOLUME ÚTIL: 6272 L (PARA 32 CONTRIBUINTES). AF_05/2018</t>
  </si>
  <si>
    <t>10.5.5</t>
  </si>
  <si>
    <t>SUMIDOURO RETANGULAR, EM ALVENARIA COM TIJOLOS CERÂMICOS MACIÇOS, DIMENSÕES INTERNAS: 1,0 X 3,0 X 3,0 M, ÁREA DE INFILTRAÇÃO: 25 M² (PARA 10 CONTRIBUINTES). AF_05/2018</t>
  </si>
  <si>
    <t>REDE AR COMPRIMIDO</t>
  </si>
  <si>
    <t>11.1</t>
  </si>
  <si>
    <t>TUBO DE COBRE RÍGIDO CLASSE A, D= 15MM</t>
  </si>
  <si>
    <t>11.2</t>
  </si>
  <si>
    <t>VÁLVULA DE ESFERA EM BRONZE Ø 1/2" - FORNECIMENTO E INSTALAÇÃO</t>
  </si>
  <si>
    <t>11.3</t>
  </si>
  <si>
    <t>TOMADA POSTO PAREDE - INTERNA AR COMPRIMIDO</t>
  </si>
  <si>
    <t>COMUNICAÇÃO VISUAL</t>
  </si>
  <si>
    <t>12.1</t>
  </si>
  <si>
    <t>PLACAS DE IDENTIFICAÇÃO "1" EM CHAPA AÇO GALVANIZADO Nº 26 COM PINTURA AUTOMITIVA PU, COM 2 POSTES RETO EM AÇO COR NATURAL ENGASTADO NO SOLO. APLICAÇÃO DE ADESIVO VINIL MONOMÉRICO. DIMENSÃO 150X77CM</t>
  </si>
  <si>
    <t>12.2</t>
  </si>
  <si>
    <t>PLACA DE SINALIZAÇÃO "2" EM PVC ADESIVADO COM ADESIVO POLIMÉRICO RECORTADO ELETRONICAMENTE E FIXADO À PAREDE COM FITA DUPLA FACE. DIM 80X41CM</t>
  </si>
  <si>
    <t>12.3</t>
  </si>
  <si>
    <t>PLACA DE SINALIZAÇÃO "3" EM PVC ADESIVADO COM ADESIVO POLIMÉRICO RECORTADO ELETRONICAMENTE E FIXADO AO TETO POR CABO DE AÇO 2MM. DIM 40X50CM</t>
  </si>
  <si>
    <t>12.4</t>
  </si>
  <si>
    <t>PLACA DE SINALIZAÇÃO "5 - FACHADA" EM CHAPA DE AÇO GALVANIZADO Nº 26 COM PINTURA AUTOMOTIVA PU, FIXADO À PAREDE COM PARAFUSOS. APLICAÇÃO DE ADESIVO VINIL MONOMÉRICO. DIM 150X60CM</t>
  </si>
  <si>
    <t>12.5</t>
  </si>
  <si>
    <t>PLACA DE IDENTIFICAÇÃO "6" EM PVC ADESIVADO COM ADESIVO POLIMÉRICO RECORTADO ELETRONICAMENTE E FIXADO À PAREDE COM
FITA DUPLA FACE. DIM 20X10CM</t>
  </si>
  <si>
    <t>12.6</t>
  </si>
  <si>
    <t>PLACA DE INDICAÇÃO "7" EM PVC ADESIVADO COM ADESIVO POLIMÉRICO RECORTADO ELETRONICAMENTE E FIXADO À PAREDE COM FITA DUPLA FACE. DIM 20X5CM - COMPRESSOR E RESIDUOS</t>
  </si>
  <si>
    <t>DIVERSOS E LIMPEZA DA OBRA</t>
  </si>
  <si>
    <t>13.1</t>
  </si>
  <si>
    <t>BANCO EM CONCRETO CURVO</t>
  </si>
  <si>
    <t>13.2</t>
  </si>
  <si>
    <t>BANCO DE CONCRETO C/ ENCOSTO DE 1,50 X 0,40M</t>
  </si>
  <si>
    <t>13.3</t>
  </si>
  <si>
    <t>LIMPEZA FINAL DA OBRA</t>
  </si>
  <si>
    <t>13.4</t>
  </si>
  <si>
    <t>CARGA MECANIZADA E REMOCAO E ENTULHO COM TRANSPORTE ATE 1KM</t>
  </si>
  <si>
    <t>m3</t>
  </si>
  <si>
    <t>13.5</t>
  </si>
  <si>
    <t>TRANSPORTE LOCAL COM CAMINHAO BASCULANTE 6 M3, RODOVIA PAVIMENTADA ( PARA DISTANCIAS SUPERIORES A 4 KM )</t>
  </si>
  <si>
    <t>m3xkm</t>
  </si>
  <si>
    <t>TOTAL</t>
  </si>
  <si>
    <t>MEMÓRIA DE CÁLCULO BM 01</t>
  </si>
  <si>
    <t>Discriminação</t>
  </si>
  <si>
    <t>QUANTIDADE</t>
  </si>
  <si>
    <t>MOBILIZAÇÃO - CANTEIRO DE OBRAS - DEMOLIÇÕES</t>
  </si>
  <si>
    <t>2,00*3,00 = 6,00 m²</t>
  </si>
  <si>
    <t>Pelo projeto arquitetônico - área construída = 267,25 m²</t>
  </si>
  <si>
    <t>TAPUME DE CHAPA DE MADEIRA COMPENSADA, E= 6MM, COM PINTURA A CAL E REAPROVEITAMENTO DE 2X</t>
  </si>
  <si>
    <t>DESMATAMENTO E LIMPEZA MECANIZADA DE TERRENO COM ARVORES ATE Ø 15CM, UTILIZANDO TRATOR DE ESTEIRAS</t>
  </si>
  <si>
    <t>Pelo projeto = 829,73 m²</t>
  </si>
  <si>
    <t>1 und</t>
  </si>
  <si>
    <t>3,10 x 6,00 = 18,60 m²</t>
  </si>
  <si>
    <t>BARRACAO DE OBRA EM CHAPA DE MADEIRA COMPENSADA COM BANHEIRO, COBERTURA EM FIBROCIMENTO 4 MM, INCLUSO INSTALACOES HIDROSANITARIAS E ELETRICAS</t>
  </si>
  <si>
    <t>10,00 x 2,30 = 23,00 m²</t>
  </si>
  <si>
    <t>Dimensões médias das valas: 1,20*1,20 * 0,90 m de altura * 45 valas = 58,32 m²</t>
  </si>
  <si>
    <t>Volume total escavado menos volume de lastro mesmo volume de concreto para sapatas e arranques = 58,32-3,24 - 20,00 = 35,08 m³</t>
  </si>
  <si>
    <t>Bota fora igual ao volume escavado - volume usado para reaterro =  58,32-35,08 = 23,24 m³</t>
  </si>
  <si>
    <t>TRANSPORTE DE ENTULHO COM CAMINHAO BASCULANTE 6 M3, RODOVIA PAVIMENTADA, DMT 0,5 A 1,0 KM</t>
  </si>
  <si>
    <t>Volume da carga e descarga x 1,0 km de transporte = 23,24 m³</t>
  </si>
  <si>
    <t>CUMEEIRA COM TELHA CERAMICA EMBOCADA COM ARGAMASSA TRACO 1:2:8 (CIMENTO, CAL E AREIA)</t>
  </si>
  <si>
    <t>FUNDAÇÃO</t>
  </si>
  <si>
    <t>Dimensão média das valas = 1,2*1,2* 0,05 m de altura * 45 valas = 3,24 m³</t>
  </si>
  <si>
    <t>Executado de acordo com o projeto estrutural e pelo projeto estrutural tem-se o valor de forma de: 212,53 m² (área de fôrma para sapatas, baldrames e arranques)</t>
  </si>
  <si>
    <t>Executado de acordo com o projeto estrutural e pelo projeto estrutural tem-se os valores de: 6.3 mm = 124,9 kg; 8.0mm = 501,10 kg; 10.0mm = 227,00 kg; 12.5mm = 159,3 kg; 16.0mm = 102,00 kg; totalizando: 1.114,3 kg (para sapatas, arranques e baldrames)</t>
  </si>
  <si>
    <t>Executado de acordo com o projeto estrutural e pelo projeto estrutural tem-se o valor de: 5.0mm = 225,7 kg (para sapatas, arranques e baldrames)</t>
  </si>
  <si>
    <t>Executado de acordo com o projeto estrutural e pelo projeto estrutural tem-se o valor de 20,00 m³</t>
  </si>
  <si>
    <t>ARMACAO DE ACO CA-60 DIAM. 3,4 A 6,0MM.- FORNECIMENTO / CORTE (C/PERDA DE 10%) / DOBRA / COLOCAÇÃO.</t>
  </si>
  <si>
    <t>LANÇAMENTO COM USO DE BALDES, ADENSAMENTO E ACABAMENTO DE CONCRETO EM ESTRUTURAS. AF_12/2015</t>
  </si>
  <si>
    <t>Comprimento total de vigas baldrames = 196,75 m x (0,25+0,15+0,25)= 127,89 m²</t>
  </si>
  <si>
    <t>CONTRAPISO EM ARGAMASSA TRACO 1:4 (CIMENTO E AREIA), ESPESSURA 7CM, PREPARO MANUAL</t>
  </si>
  <si>
    <t>SARJETA EM CONCRETO, PREPARO MANUAL, COM SEIXO ROLADO, ESPESSURA = 8CM, LARGURA  = 40CM.</t>
  </si>
  <si>
    <t>CHAPISCO APLICADO EM ALVENARIAS E ESTRUTURAS DE CONCRETO INTERNAS, COM COLHER DE PEDREIRO.  ARGAMASSA TRAÇO 1:3 COM PREPARO MANUAL. AF_06/2014</t>
  </si>
  <si>
    <t>CHAPISCO EM TETO, E=5MM, COM ARGAMASSA TRAÇO T1 - 1:3 (CIMENTO / AREIA) - REVISASA 08/2015</t>
  </si>
  <si>
    <t>PINTURA ESMALTE ACETINADO PARA MADEIRA, DUAS DEMAOS, SOBRE FUNDO NIVELADOR BRANCO</t>
  </si>
  <si>
    <t>BICICLETÁRIO EM TUBO DE AÇO GALVANIZADO DIAM=50MM, EXCETO PINTURA DE ACABAMENTO</t>
  </si>
  <si>
    <t>ESPELHO CRISTAL, ESPESSURA 4MM, COM PARAFUSOS DE FIXACAO, SEM MOLDURA</t>
  </si>
  <si>
    <t>LUMINARIA TIPO CALHA, DE SOBREPOR, COM REATOR DE PARTIDA RAPIDA E LAMPADA FLUORESCENTE 2X40W, COMPLETA, FORNECIMENTO E INSTALACAO</t>
  </si>
  <si>
    <t>LUMINARIA TIPO SPOT PARA 1 LAMPADA INCANDESCENTE/FLUORESCENTE COMPACTA</t>
  </si>
  <si>
    <t>RELE FOTOELETRICO P/ COMANDO DE ILUMINACAO EXTERNA 220V/1000W - FORNECIMENTO E INSTALACAO</t>
  </si>
  <si>
    <t>TORNEIRA AUTOMÁTICA CROMADA 1/2" OU 3/4" PARA LAVATÓRIO, COM ENGATE FLEXIVEL METÁLICO 1/2"X30CM</t>
  </si>
  <si>
    <t>SISTEMA AUTOMÁTICO DE REALIMENTAÇÃO 3/4" CONTENDO BÓIA AUTOMÁTICA DE NÍVEL E VÁLVULA SOLENÓIDE</t>
  </si>
  <si>
    <t>CHAVE DE BOIA AUTOMÁTICA SUPERIOR 10A/250V - FORNECIMENTO E INSTALACAO</t>
  </si>
  <si>
    <t>PRESSURIZADOR (SILENCIOSO) AUTOMÁTICO COM PRESSOSTATO, POTENCIA 0,5HP - 19MCA 2.000 L/H</t>
  </si>
  <si>
    <t>REGISTRO DE PRESSÃO BRUTO, LATÃO, ROSCÁVEL, 3/4", COM ACABAMENTO E CANOPLA CROMADOS. FORNECIDO E INSTALADO EM RAMAL DE ÁGUA. AF_12/2014</t>
  </si>
  <si>
    <t>VALVULA DESCARGA 1.1/2" COM REGISTRO, ACABAMENTO EM METAL CROMADO - FORNECIMENTO E INSTALACAO</t>
  </si>
  <si>
    <t>REGISTRO GAVETA 3/4" COM CANOPLA ACABAMENTO CROMADO SIMPLES - FORNECIMENTO E INSTALACAO</t>
  </si>
  <si>
    <t>CAIXA SIFONADA PVC 150X150X50MM COM GRELHA REDONDA BRANCA - FORNECIMENTO E INSTALACAO</t>
  </si>
  <si>
    <t>TUBO PVC  SERIE NORMAL, DN 100 MM, PARA ESGOTO  PREDIAL (NBR 5688)</t>
  </si>
  <si>
    <t>PLACA DE IDENTIFICAÇÃO "6" EM PVC ADESIVADO COM ADESIVO POLIMÉRICO RECORTADO ELETRONICAMENTE E FIXADO À PAREDE COM FITA DUPLA FACE. DIM 20X10CM</t>
  </si>
  <si>
    <r>
      <t>Medição Nº :</t>
    </r>
    <r>
      <rPr>
        <sz val="11"/>
        <rFont val="Arial"/>
        <family val="2"/>
      </rPr>
      <t xml:space="preserve"> 02</t>
    </r>
  </si>
  <si>
    <r>
      <t>Período:</t>
    </r>
    <r>
      <rPr>
        <sz val="11"/>
        <rFont val="Arial"/>
        <family val="2"/>
      </rPr>
      <t xml:space="preserve"> 10/11/2021 à 21/06/2022</t>
    </r>
  </si>
  <si>
    <r>
      <t>Data:</t>
    </r>
    <r>
      <rPr>
        <sz val="11"/>
        <rFont val="Arial"/>
        <family val="2"/>
      </rPr>
      <t xml:space="preserve"> 21/06/2022</t>
    </r>
  </si>
  <si>
    <t>MEMÓRIA DE CÁLCULO BM 02</t>
  </si>
  <si>
    <t>Formas das vigas e dos pilares = 142,90 + 181,36 = 324,26</t>
  </si>
  <si>
    <t xml:space="preserve">Pelo projeto estrutural: Pilares 826.7 kg CA 50 + Vigas 743.1 kg CA 50 = </t>
  </si>
  <si>
    <t xml:space="preserve">Pelo projeto estrutural: Pilares 170.9 kg CA 60 + Vigas 208.6 kg CA 60 = </t>
  </si>
  <si>
    <t>Vol. de concreto total (C-30) = 10.85 m³ (vigas) - Vol. de concreto total (C-30) = 7.34 m³ (pilares)</t>
  </si>
  <si>
    <t>mesmo volume de concreto</t>
  </si>
  <si>
    <t>Laje de toda edificação, com exceção da caixa d'água</t>
  </si>
  <si>
    <t>Vergas: 3,28+1,28+1,40+1,34+1,45+1,48+1,58+1,51+3,34+1,37+2,15+1,46+ 2,90+1,34+2,69+1,79+1,36; Contra vergas: 1,60+1,46 + 2,35+2,66+2,50+1,60+1,50+2,53+2,45+1,11+1,86+2,67+2,82+2,91+ 1,60+1,46+2,46+1,98+1,82+1,39+1,46+1,49+1,32+1,29 = 46,29 m; totalizando: 78,01 m</t>
  </si>
  <si>
    <t>Comprimento de= (3,40+1,75+3,60+2,85+2,90+3,50+7,50+3,50+ 3,40+1,50+3,80+5,90+1,35+3,65+3,95+3,95+1,45+3,15+3,15+1,45+ 4,40+2,60+2,90+1,50+3,50+2,45+3,40+5,30+2,55+3,45+ 4,40+1,60+ 3,70+4,60+3,45+3,50+2,70+3,60+5,60+4,00+3,50+1,00+1,60+0,50 +1,60+1,50+1,60+1,50+7,30+3,50+2,60+3,70+1,90+3,30+5,80+3,50+2,90) x 2,65 pé direito = 482,83 m² - descontos (1,00*0,80+1*2,10+2*0,80+1,60*2,10+1,00*2,10+1*0,80+,6*,9+3*1*2,1+1,2*2,1+1*,8+1*1+1*0,8+,8*2,1+,8*2,1+2*,8+1*1,5+2*,8+2*,9*2,1+2*,8+2*1*2,1+,9*2,1+,9*2,1+2*,8+1*1+2*,8+,9*2,1*2+2*,8+1*,8+3*,9*2,1+1*,8*2+2*,8*2) = 64,99 m²; totalizando = 417,84 m²</t>
  </si>
  <si>
    <r>
      <t>Medição Nº :</t>
    </r>
    <r>
      <rPr>
        <sz val="11"/>
        <rFont val="Arial"/>
        <family val="2"/>
      </rPr>
      <t xml:space="preserve"> 03</t>
    </r>
  </si>
  <si>
    <r>
      <t>Período:</t>
    </r>
    <r>
      <rPr>
        <sz val="11"/>
        <rFont val="Arial"/>
        <family val="2"/>
      </rPr>
      <t xml:space="preserve"> 22/06/2022 à 09/08/2022</t>
    </r>
  </si>
  <si>
    <r>
      <t>Data:</t>
    </r>
    <r>
      <rPr>
        <sz val="11"/>
        <rFont val="Arial"/>
        <family val="2"/>
      </rPr>
      <t xml:space="preserve"> 09/08/2022</t>
    </r>
  </si>
  <si>
    <t>MEMÓRIA DE CÁLCULO BM 03</t>
  </si>
  <si>
    <t>3,7*1,75*2 + 3,90*1,75-1,1*1,75 + platibanda = (5,90+5,20+10,00+ 5,00+6,20+4,40+1,8+2,2+1,8+4,5+5,35+9,00+4,45+3,2+3,2+2,25+ 4,45)*1,50 + (10,00+10,00+6,20+5,90+3,8+2,8+16,4+3,8+2,8)*0,20 + 2,15*(2,00+1,60+2,00+1,60)+3,70*(5,7+4,70+5,70+4,70); totalizando = 240,98 m²; alvenaria da calçada = 2,68+2,84+0,36+1,71+3,42+ 9,98+ 3,15+3,28+2,03+2,55+7,42+4,55 = 43,97 m²</t>
  </si>
  <si>
    <t xml:space="preserve">Estimativa de 50% do quantitativo projetado - </t>
  </si>
  <si>
    <t xml:space="preserve">área total de reboco = </t>
  </si>
  <si>
    <t xml:space="preserve">área total de alvenaria de vedação (com exceção da calçada) * 2 lados = 658,82 x 2 lados = </t>
  </si>
  <si>
    <t>2 und</t>
  </si>
  <si>
    <t>16 und</t>
  </si>
  <si>
    <t>40 und</t>
  </si>
  <si>
    <t>38 und</t>
  </si>
  <si>
    <t>5 und</t>
  </si>
  <si>
    <r>
      <t>Medição Nº :</t>
    </r>
    <r>
      <rPr>
        <sz val="11"/>
        <rFont val="Arial"/>
        <family val="2"/>
      </rPr>
      <t xml:space="preserve"> 04</t>
    </r>
  </si>
  <si>
    <r>
      <t>Período:</t>
    </r>
    <r>
      <rPr>
        <sz val="11"/>
        <rFont val="Arial"/>
        <family val="2"/>
      </rPr>
      <t xml:space="preserve"> 10/08/2022 à 02/09/2022</t>
    </r>
  </si>
  <si>
    <r>
      <t>Data:</t>
    </r>
    <r>
      <rPr>
        <sz val="11"/>
        <rFont val="Arial"/>
        <family val="2"/>
      </rPr>
      <t xml:space="preserve"> 02/09/2022</t>
    </r>
  </si>
  <si>
    <t>MEMÓRIA DE CÁLCULO BM 04</t>
  </si>
  <si>
    <t>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 + piso do reservatório - 3,60*3,65; totalizando 258,81 m² - 117,00 m² que haviam sido pagos no BM 03 = 141,81 m²</t>
  </si>
  <si>
    <t>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 + piso do reservatório - 3,60*3,65; totalizando 258,81 m²</t>
  </si>
  <si>
    <t>34,80 m</t>
  </si>
  <si>
    <t>2+5+9+3+4+1+2+2+3+4+9+6+4+1+9+8+8+3+18+3+7+6+7+16 = 140 pontos totais</t>
  </si>
  <si>
    <t>1 und 50 a</t>
  </si>
  <si>
    <t>11 disjuntores de 16a, 7 disjuntores de 20a, 3 disjuntores de 10a e 3 disjuntores de 25a = 24 disjuntores</t>
  </si>
  <si>
    <t>17 unidades</t>
  </si>
  <si>
    <t xml:space="preserve">pelo projeto hidrossanitário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</si>
</sst>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_-;[Red]\-* #,##0.00_-;_-* &quot;-&quot;??_-;_-@_-"/>
    <numFmt numFmtId="165" formatCode="_(* #,##0.00_);_(* \(#,##0.00\);_(* &quot;-&quot;??_);_(@_)"/>
  </numFmts>
  <fonts count="16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sz val="10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i/>
      <sz val="11"/>
      <name val="Arial"/>
      <family val="2"/>
    </font>
    <font>
      <sz val="9"/>
      <name val="Aral"/>
    </font>
    <font>
      <sz val="9"/>
      <name val="Arial"/>
      <family val="2"/>
    </font>
    <font>
      <sz val="9"/>
      <color rgb="FF000000"/>
      <name val="Aral"/>
    </font>
    <font>
      <b/>
      <sz val="10"/>
      <name val="Arial"/>
      <family val="2"/>
    </font>
    <font>
      <b/>
      <sz val="11"/>
      <color theme="0"/>
      <name val="Arial"/>
      <family val="2"/>
    </font>
    <font>
      <sz val="11"/>
      <name val="Aral"/>
    </font>
    <font>
      <sz val="11"/>
      <color rgb="FF000000"/>
      <name val="Ara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double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/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164" fontId="6" fillId="2" borderId="0" xfId="1" applyNumberFormat="1" applyFont="1" applyFill="1" applyAlignment="1">
      <alignment horizontal="left" vertical="center"/>
    </xf>
    <xf numFmtId="0" fontId="6" fillId="4" borderId="11" xfId="1" applyFont="1" applyFill="1" applyBorder="1" applyAlignment="1">
      <alignment horizontal="center" vertical="center"/>
    </xf>
    <xf numFmtId="0" fontId="6" fillId="4" borderId="11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3" fillId="5" borderId="16" xfId="1" applyFont="1" applyFill="1" applyBorder="1" applyAlignment="1">
      <alignment horizontal="center" vertical="center"/>
    </xf>
    <xf numFmtId="164" fontId="3" fillId="5" borderId="10" xfId="1" applyNumberFormat="1" applyFont="1" applyFill="1" applyBorder="1" applyAlignment="1">
      <alignment horizontal="left" vertical="center" wrapText="1"/>
    </xf>
    <xf numFmtId="0" fontId="3" fillId="5" borderId="10" xfId="1" applyFont="1" applyFill="1" applyBorder="1" applyAlignment="1">
      <alignment horizontal="center" vertical="center" wrapText="1"/>
    </xf>
    <xf numFmtId="164" fontId="3" fillId="5" borderId="10" xfId="2" applyNumberFormat="1" applyFont="1" applyFill="1" applyBorder="1" applyAlignment="1">
      <alignment horizontal="right" vertical="center"/>
    </xf>
    <xf numFmtId="164" fontId="3" fillId="5" borderId="17" xfId="2" applyNumberFormat="1" applyFont="1" applyFill="1" applyBorder="1" applyAlignment="1">
      <alignment horizontal="right" vertical="center"/>
    </xf>
    <xf numFmtId="164" fontId="3" fillId="5" borderId="18" xfId="2" applyNumberFormat="1" applyFont="1" applyFill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9" fillId="0" borderId="19" xfId="1" applyFont="1" applyBorder="1" applyAlignment="1">
      <alignment horizontal="justify" vertical="top" wrapText="1"/>
    </xf>
    <xf numFmtId="0" fontId="9" fillId="0" borderId="19" xfId="1" applyFont="1" applyBorder="1" applyAlignment="1">
      <alignment horizontal="center" vertical="top" wrapText="1"/>
    </xf>
    <xf numFmtId="164" fontId="10" fillId="2" borderId="2" xfId="2" applyNumberFormat="1" applyFont="1" applyFill="1" applyBorder="1" applyAlignment="1">
      <alignment horizontal="right" vertical="center"/>
    </xf>
    <xf numFmtId="164" fontId="3" fillId="4" borderId="20" xfId="2" applyNumberFormat="1" applyFont="1" applyFill="1" applyBorder="1" applyAlignment="1">
      <alignment horizontal="right" vertical="center"/>
    </xf>
    <xf numFmtId="164" fontId="3" fillId="4" borderId="1" xfId="2" applyNumberFormat="1" applyFont="1" applyFill="1" applyBorder="1" applyAlignment="1">
      <alignment horizontal="right" vertical="center"/>
    </xf>
    <xf numFmtId="164" fontId="3" fillId="4" borderId="21" xfId="2" applyNumberFormat="1" applyFont="1" applyFill="1" applyBorder="1" applyAlignment="1">
      <alignment horizontal="right" vertical="center"/>
    </xf>
    <xf numFmtId="164" fontId="3" fillId="2" borderId="4" xfId="2" applyNumberFormat="1" applyFont="1" applyFill="1" applyBorder="1" applyAlignment="1">
      <alignment horizontal="right" vertical="center"/>
    </xf>
    <xf numFmtId="0" fontId="11" fillId="0" borderId="19" xfId="1" applyFont="1" applyBorder="1" applyAlignment="1">
      <alignment horizontal="justify" vertical="top" wrapText="1"/>
    </xf>
    <xf numFmtId="0" fontId="3" fillId="5" borderId="1" xfId="1" applyFont="1" applyFill="1" applyBorder="1" applyAlignment="1">
      <alignment horizontal="center" vertical="center"/>
    </xf>
    <xf numFmtId="164" fontId="3" fillId="5" borderId="3" xfId="1" applyNumberFormat="1" applyFont="1" applyFill="1" applyBorder="1" applyAlignment="1">
      <alignment horizontal="left" vertical="center" wrapText="1"/>
    </xf>
    <xf numFmtId="0" fontId="3" fillId="5" borderId="3" xfId="1" applyFont="1" applyFill="1" applyBorder="1" applyAlignment="1">
      <alignment horizontal="center" vertical="center" wrapText="1"/>
    </xf>
    <xf numFmtId="164" fontId="3" fillId="5" borderId="3" xfId="2" applyNumberFormat="1" applyFont="1" applyFill="1" applyBorder="1" applyAlignment="1">
      <alignment horizontal="right" vertical="center"/>
    </xf>
    <xf numFmtId="164" fontId="3" fillId="5" borderId="4" xfId="2" applyNumberFormat="1" applyFont="1" applyFill="1" applyBorder="1" applyAlignment="1">
      <alignment horizontal="right" vertical="center"/>
    </xf>
    <xf numFmtId="165" fontId="11" fillId="0" borderId="19" xfId="2" applyFont="1" applyFill="1" applyBorder="1" applyAlignment="1">
      <alignment horizontal="right" vertical="top" shrinkToFit="1"/>
    </xf>
    <xf numFmtId="0" fontId="6" fillId="4" borderId="1" xfId="1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164" fontId="6" fillId="4" borderId="2" xfId="2" applyNumberFormat="1" applyFont="1" applyFill="1" applyBorder="1" applyAlignment="1">
      <alignment horizontal="right" vertical="center"/>
    </xf>
    <xf numFmtId="164" fontId="6" fillId="4" borderId="20" xfId="2" applyNumberFormat="1" applyFont="1" applyFill="1" applyBorder="1" applyAlignment="1">
      <alignment horizontal="right" vertical="center"/>
    </xf>
    <xf numFmtId="164" fontId="6" fillId="4" borderId="4" xfId="2" applyNumberFormat="1" applyFont="1" applyFill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2" fillId="0" borderId="0" xfId="1" applyFont="1"/>
    <xf numFmtId="164" fontId="6" fillId="4" borderId="3" xfId="1" applyNumberFormat="1" applyFont="1" applyFill="1" applyBorder="1" applyAlignment="1">
      <alignment horizontal="left" vertical="center" wrapText="1"/>
    </xf>
    <xf numFmtId="0" fontId="6" fillId="4" borderId="3" xfId="1" applyFont="1" applyFill="1" applyBorder="1" applyAlignment="1">
      <alignment horizontal="center" vertical="center" wrapText="1"/>
    </xf>
    <xf numFmtId="164" fontId="6" fillId="4" borderId="3" xfId="2" applyNumberFormat="1" applyFont="1" applyFill="1" applyBorder="1" applyAlignment="1">
      <alignment horizontal="right" vertical="center"/>
    </xf>
    <xf numFmtId="0" fontId="9" fillId="0" borderId="19" xfId="1" applyFont="1" applyBorder="1" applyAlignment="1">
      <alignment horizontal="left" vertical="top" wrapText="1"/>
    </xf>
    <xf numFmtId="0" fontId="11" fillId="0" borderId="19" xfId="1" applyFont="1" applyBorder="1" applyAlignment="1">
      <alignment horizontal="left" vertical="top" wrapText="1"/>
    </xf>
    <xf numFmtId="164" fontId="6" fillId="5" borderId="3" xfId="1" applyNumberFormat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9" fillId="0" borderId="19" xfId="1" applyFont="1" applyBorder="1" applyAlignment="1">
      <alignment horizontal="right" vertical="top" wrapText="1" indent="1"/>
    </xf>
    <xf numFmtId="164" fontId="3" fillId="4" borderId="22" xfId="2" applyNumberFormat="1" applyFont="1" applyFill="1" applyBorder="1" applyAlignment="1">
      <alignment horizontal="right" vertical="center"/>
    </xf>
    <xf numFmtId="0" fontId="3" fillId="2" borderId="23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justify" vertical="top" wrapText="1"/>
    </xf>
    <xf numFmtId="0" fontId="9" fillId="2" borderId="19" xfId="1" applyFont="1" applyFill="1" applyBorder="1" applyAlignment="1">
      <alignment horizontal="center" vertical="top" wrapText="1"/>
    </xf>
    <xf numFmtId="165" fontId="11" fillId="2" borderId="19" xfId="2" applyFont="1" applyFill="1" applyBorder="1" applyAlignment="1">
      <alignment horizontal="right" vertical="top" shrinkToFit="1"/>
    </xf>
    <xf numFmtId="164" fontId="3" fillId="2" borderId="7" xfId="2" applyNumberFormat="1" applyFont="1" applyFill="1" applyBorder="1" applyAlignment="1">
      <alignment horizontal="right" vertical="center"/>
    </xf>
    <xf numFmtId="164" fontId="3" fillId="4" borderId="3" xfId="1" applyNumberFormat="1" applyFont="1" applyFill="1" applyBorder="1" applyAlignment="1">
      <alignment horizontal="left" vertical="center" wrapText="1"/>
    </xf>
    <xf numFmtId="0" fontId="6" fillId="6" borderId="1" xfId="1" applyFont="1" applyFill="1" applyBorder="1" applyAlignment="1">
      <alignment horizontal="center" vertical="center"/>
    </xf>
    <xf numFmtId="164" fontId="6" fillId="6" borderId="3" xfId="1" applyNumberFormat="1" applyFont="1" applyFill="1" applyBorder="1" applyAlignment="1">
      <alignment horizontal="left" vertical="center" wrapText="1"/>
    </xf>
    <xf numFmtId="0" fontId="6" fillId="6" borderId="3" xfId="1" applyFont="1" applyFill="1" applyBorder="1" applyAlignment="1">
      <alignment horizontal="center" vertical="center" wrapText="1"/>
    </xf>
    <xf numFmtId="164" fontId="6" fillId="6" borderId="3" xfId="2" applyNumberFormat="1" applyFont="1" applyFill="1" applyBorder="1" applyAlignment="1">
      <alignment horizontal="right" vertical="center"/>
    </xf>
    <xf numFmtId="164" fontId="6" fillId="6" borderId="4" xfId="2" applyNumberFormat="1" applyFont="1" applyFill="1" applyBorder="1" applyAlignment="1">
      <alignment horizontal="right" vertical="center"/>
    </xf>
    <xf numFmtId="0" fontId="9" fillId="0" borderId="24" xfId="1" applyFont="1" applyBorder="1" applyAlignment="1">
      <alignment horizontal="left" vertical="top" wrapText="1"/>
    </xf>
    <xf numFmtId="0" fontId="9" fillId="0" borderId="24" xfId="1" applyFont="1" applyBorder="1" applyAlignment="1">
      <alignment horizontal="center" vertical="top" wrapText="1"/>
    </xf>
    <xf numFmtId="164" fontId="6" fillId="0" borderId="28" xfId="2" applyNumberFormat="1" applyFont="1" applyFill="1" applyBorder="1" applyAlignment="1">
      <alignment horizontal="right" vertical="center"/>
    </xf>
    <xf numFmtId="0" fontId="1" fillId="2" borderId="0" xfId="1" applyFill="1" applyAlignment="1">
      <alignment wrapText="1"/>
    </xf>
    <xf numFmtId="0" fontId="1" fillId="2" borderId="0" xfId="1" applyFill="1" applyAlignment="1">
      <alignment vertical="center"/>
    </xf>
    <xf numFmtId="0" fontId="1" fillId="2" borderId="0" xfId="1" applyFill="1" applyAlignment="1">
      <alignment horizontal="center" vertical="center"/>
    </xf>
    <xf numFmtId="43" fontId="1" fillId="2" borderId="0" xfId="1" applyNumberFormat="1" applyFill="1" applyAlignment="1">
      <alignment vertical="center"/>
    </xf>
    <xf numFmtId="0" fontId="1" fillId="2" borderId="0" xfId="1" applyFill="1"/>
    <xf numFmtId="0" fontId="6" fillId="4" borderId="31" xfId="1" applyFont="1" applyFill="1" applyBorder="1" applyAlignment="1">
      <alignment horizontal="center" vertical="center"/>
    </xf>
    <xf numFmtId="0" fontId="6" fillId="4" borderId="31" xfId="1" applyFont="1" applyFill="1" applyBorder="1" applyAlignment="1">
      <alignment horizontal="center" vertical="center" wrapText="1"/>
    </xf>
    <xf numFmtId="0" fontId="3" fillId="5" borderId="31" xfId="1" applyFont="1" applyFill="1" applyBorder="1" applyAlignment="1">
      <alignment horizontal="center" vertical="center"/>
    </xf>
    <xf numFmtId="164" fontId="3" fillId="5" borderId="31" xfId="1" applyNumberFormat="1" applyFont="1" applyFill="1" applyBorder="1" applyAlignment="1">
      <alignment horizontal="left" vertical="center" wrapText="1"/>
    </xf>
    <xf numFmtId="0" fontId="3" fillId="5" borderId="31" xfId="1" applyFont="1" applyFill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/>
    </xf>
    <xf numFmtId="0" fontId="14" fillId="0" borderId="31" xfId="1" applyFont="1" applyBorder="1" applyAlignment="1">
      <alignment horizontal="justify" vertical="top" wrapText="1"/>
    </xf>
    <xf numFmtId="0" fontId="14" fillId="0" borderId="31" xfId="1" applyFont="1" applyBorder="1" applyAlignment="1">
      <alignment horizontal="center" vertical="top" wrapText="1"/>
    </xf>
    <xf numFmtId="0" fontId="15" fillId="0" borderId="31" xfId="1" applyFont="1" applyBorder="1" applyAlignment="1">
      <alignment horizontal="justify" vertical="top" wrapText="1"/>
    </xf>
    <xf numFmtId="164" fontId="6" fillId="4" borderId="31" xfId="1" applyNumberFormat="1" applyFont="1" applyFill="1" applyBorder="1" applyAlignment="1">
      <alignment horizontal="left" vertical="center" wrapText="1"/>
    </xf>
    <xf numFmtId="0" fontId="14" fillId="0" borderId="31" xfId="1" applyFont="1" applyBorder="1" applyAlignment="1">
      <alignment horizontal="left" vertical="top" wrapText="1"/>
    </xf>
    <xf numFmtId="0" fontId="15" fillId="0" borderId="31" xfId="1" applyFont="1" applyBorder="1" applyAlignment="1">
      <alignment horizontal="left" vertical="top" wrapText="1"/>
    </xf>
    <xf numFmtId="164" fontId="6" fillId="5" borderId="31" xfId="1" applyNumberFormat="1" applyFont="1" applyFill="1" applyBorder="1" applyAlignment="1">
      <alignment horizontal="left" vertical="center" wrapText="1"/>
    </xf>
    <xf numFmtId="0" fontId="3" fillId="2" borderId="31" xfId="1" applyFont="1" applyFill="1" applyBorder="1" applyAlignment="1">
      <alignment horizontal="center" vertical="center"/>
    </xf>
    <xf numFmtId="0" fontId="14" fillId="0" borderId="31" xfId="1" applyFont="1" applyBorder="1" applyAlignment="1">
      <alignment horizontal="right" vertical="top" wrapText="1" indent="1"/>
    </xf>
    <xf numFmtId="0" fontId="14" fillId="2" borderId="31" xfId="1" applyFont="1" applyFill="1" applyBorder="1" applyAlignment="1">
      <alignment horizontal="justify" vertical="top" wrapText="1"/>
    </xf>
    <xf numFmtId="0" fontId="14" fillId="2" borderId="31" xfId="1" applyFont="1" applyFill="1" applyBorder="1" applyAlignment="1">
      <alignment horizontal="center" vertical="top" wrapText="1"/>
    </xf>
    <xf numFmtId="164" fontId="3" fillId="4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/>
    </xf>
    <xf numFmtId="164" fontId="6" fillId="6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0" borderId="0" xfId="1" applyFont="1" applyAlignment="1">
      <alignment horizontal="left"/>
    </xf>
    <xf numFmtId="0" fontId="3" fillId="2" borderId="0" xfId="1" applyFont="1" applyFill="1" applyAlignment="1">
      <alignment horizontal="center" vertical="center"/>
    </xf>
    <xf numFmtId="10" fontId="1" fillId="2" borderId="0" xfId="3" applyNumberFormat="1" applyFont="1" applyFill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164" fontId="6" fillId="4" borderId="3" xfId="1" applyNumberFormat="1" applyFont="1" applyFill="1" applyBorder="1" applyAlignment="1">
      <alignment horizontal="left" vertical="center" wrapText="1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2" borderId="8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0" xfId="1" applyFont="1" applyFill="1" applyAlignment="1">
      <alignment vertical="center"/>
    </xf>
    <xf numFmtId="0" fontId="6" fillId="2" borderId="9" xfId="1" applyFont="1" applyFill="1" applyBorder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3" fillId="0" borderId="31" xfId="1" applyFont="1" applyBorder="1" applyAlignment="1">
      <alignment horizontal="left"/>
    </xf>
    <xf numFmtId="164" fontId="6" fillId="4" borderId="31" xfId="1" applyNumberFormat="1" applyFont="1" applyFill="1" applyBorder="1" applyAlignment="1">
      <alignment horizontal="left" vertical="center" wrapText="1"/>
    </xf>
    <xf numFmtId="0" fontId="3" fillId="0" borderId="31" xfId="1" applyFont="1" applyBorder="1" applyAlignment="1">
      <alignment horizontal="left" wrapText="1"/>
    </xf>
    <xf numFmtId="0" fontId="13" fillId="3" borderId="29" xfId="1" applyFont="1" applyFill="1" applyBorder="1" applyAlignment="1">
      <alignment horizontal="center" vertical="center"/>
    </xf>
    <xf numFmtId="0" fontId="13" fillId="3" borderId="30" xfId="1" applyFont="1" applyFill="1" applyBorder="1" applyAlignment="1">
      <alignment horizontal="center" vertical="center"/>
    </xf>
    <xf numFmtId="0" fontId="3" fillId="0" borderId="31" xfId="1" applyFont="1" applyBorder="1" applyAlignment="1">
      <alignment horizontal="center"/>
    </xf>
  </cellXfs>
  <cellStyles count="4">
    <cellStyle name="Normal" xfId="0" builtinId="0"/>
    <cellStyle name="Normal 2" xfId="1" xr:uid="{E6E2783C-5C99-410E-87B8-9977F49BF7AC}"/>
    <cellStyle name="Porcentagem 2" xfId="3" xr:uid="{66D3A12D-2433-4C1F-8F68-4845F7513EEA}"/>
    <cellStyle name="Vírgula 2" xfId="2" xr:uid="{4877A58F-F59B-4596-8727-22E33A551F76}"/>
  </cellStyles>
  <dxfs count="16"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Raquel%20Gadelha\BM%20-%20UBS%20Raquel%20Gadelha%20Correto.xlsx" TargetMode="External"/><Relationship Id="rId1" Type="http://schemas.openxmlformats.org/officeDocument/2006/relationships/externalLinkPath" Target="/Documents/Prefeitura/UBS/UBS%20-%20Raquel%20Gadelha/BM%20-%20UBS%20Raquel%20Gadelha%20Corre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yso\OneDrive\Documentos\UBS%20SOUSA%20DIA%201%20DE%20JUNHO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atestado"/>
    </sheetNames>
    <sheetDataSet>
      <sheetData sheetId="0">
        <row r="2">
          <cell r="A2" t="str">
            <v>ABADIA DOS DOURADOS</v>
          </cell>
          <cell r="B2" t="str">
            <v>BDMG CIDADES</v>
          </cell>
          <cell r="C2" t="str">
            <v>ABASTECIMENTO DE ÁGUA</v>
          </cell>
          <cell r="D2" t="str">
            <v xml:space="preserve">CARTA CONVITE </v>
          </cell>
          <cell r="E2" t="str">
            <v>Adição e/ou Supressão de Quantitativos, Prazo e Reajuste</v>
          </cell>
        </row>
        <row r="3">
          <cell r="A3" t="str">
            <v>ABAETÉ</v>
          </cell>
          <cell r="B3" t="str">
            <v>BDMG CIDADES 2015</v>
          </cell>
          <cell r="C3" t="str">
            <v>CONTENÇÃO</v>
          </cell>
          <cell r="D3" t="str">
            <v>CONCORRÊNCIA PÚBLICA</v>
          </cell>
          <cell r="E3" t="str">
            <v>Adição e/ou Supressão de Quantitativos e Prazo</v>
          </cell>
        </row>
        <row r="4">
          <cell r="A4" t="str">
            <v>ABRE CAMPO</v>
          </cell>
          <cell r="B4" t="str">
            <v>BDMG CIDADES 2015 - FRP</v>
          </cell>
          <cell r="C4" t="str">
            <v>DIVERSOS</v>
          </cell>
          <cell r="D4" t="str">
            <v>DISPENSA LICITAÇÃO</v>
          </cell>
          <cell r="E4" t="str">
            <v>Adição e/ou Supressão de Quantitativos e Reajuste</v>
          </cell>
        </row>
        <row r="5">
          <cell r="A5" t="str">
            <v>ACAIACA</v>
          </cell>
          <cell r="B5" t="str">
            <v>BDMG CIDADES 2015 BX</v>
          </cell>
          <cell r="C5" t="str">
            <v>DRENAGEM</v>
          </cell>
          <cell r="D5" t="str">
            <v>PREGÃO</v>
          </cell>
          <cell r="E5" t="str">
            <v>Adição e/ou Supressão de Quantitativos</v>
          </cell>
        </row>
        <row r="6">
          <cell r="A6" t="str">
            <v>AÇUCENA</v>
          </cell>
          <cell r="B6" t="str">
            <v>BDMG CIDADES 2017</v>
          </cell>
          <cell r="C6" t="str">
            <v>EDIFICAÇÃO</v>
          </cell>
          <cell r="D6" t="str">
            <v>TOMADA DE PREÇOS</v>
          </cell>
          <cell r="E6" t="str">
            <v>Prazo e Reajuste</v>
          </cell>
        </row>
        <row r="7">
          <cell r="A7" t="str">
            <v>ÁGUA BOA</v>
          </cell>
          <cell r="B7" t="str">
            <v>BDMG CIDADES 2018</v>
          </cell>
          <cell r="C7" t="str">
            <v>EFICIÊNCIA ENERGÉTICA</v>
          </cell>
          <cell r="E7" t="str">
            <v>Prazo</v>
          </cell>
        </row>
        <row r="8">
          <cell r="A8" t="str">
            <v>ÁGUA COMPRIDA</v>
          </cell>
          <cell r="B8" t="str">
            <v>BDMG CIDADES 2018 - SOLIDÁRIO</v>
          </cell>
          <cell r="C8" t="str">
            <v>ENERGIA RENOVÁVEL</v>
          </cell>
          <cell r="E8" t="str">
            <v>Reajuste</v>
          </cell>
        </row>
        <row r="9">
          <cell r="A9" t="str">
            <v>AGUANIL</v>
          </cell>
          <cell r="B9" t="str">
            <v>BDMG CIDADES BX</v>
          </cell>
          <cell r="C9" t="str">
            <v>ESGOTAMENTO SANITÁRIO</v>
          </cell>
        </row>
        <row r="10">
          <cell r="A10" t="str">
            <v>ÁGUAS FORMOSAS</v>
          </cell>
          <cell r="B10" t="str">
            <v>BDMG MAQ</v>
          </cell>
          <cell r="C10" t="str">
            <v>INFRAESTRUTURA</v>
          </cell>
        </row>
        <row r="11">
          <cell r="A11" t="str">
            <v>ÁGUAS VERMELHAS</v>
          </cell>
          <cell r="B11" t="str">
            <v>BDMG MAQ 2015</v>
          </cell>
          <cell r="C11" t="str">
            <v>OBRAS DE ARTE</v>
          </cell>
        </row>
        <row r="12">
          <cell r="A12" t="str">
            <v>AIMORÉS</v>
          </cell>
          <cell r="B12" t="str">
            <v>BDMG MAQ 2017</v>
          </cell>
          <cell r="C12" t="str">
            <v>PAVIMENTAÇÃO</v>
          </cell>
        </row>
        <row r="13">
          <cell r="A13" t="str">
            <v>AIURUOCA</v>
          </cell>
          <cell r="B13" t="str">
            <v>BDMG MAQ 2017 BX</v>
          </cell>
          <cell r="C13" t="str">
            <v>RECICLAGEM</v>
          </cell>
        </row>
        <row r="14">
          <cell r="A14" t="str">
            <v>ALAGOA</v>
          </cell>
          <cell r="B14" t="str">
            <v>BDMG MAQ 2018</v>
          </cell>
          <cell r="C14" t="str">
            <v>SINALIZAÇÃO</v>
          </cell>
        </row>
        <row r="15">
          <cell r="A15" t="str">
            <v>ALBERTINA</v>
          </cell>
          <cell r="B15" t="str">
            <v>BDMG MAQ 2018 - SOLIDÁRIO</v>
          </cell>
          <cell r="C15" t="str">
            <v>TRATAMENTO DE RESÍDUOS SÓLIDOS</v>
          </cell>
        </row>
        <row r="16">
          <cell r="A16" t="str">
            <v>ALÉM PARAÍBA</v>
          </cell>
          <cell r="B16" t="str">
            <v>BDMG MAQ 2018 BX</v>
          </cell>
        </row>
        <row r="17">
          <cell r="A17" t="str">
            <v>ALFENAS</v>
          </cell>
          <cell r="B17" t="str">
            <v>BDMG MAQ BX</v>
          </cell>
        </row>
        <row r="18">
          <cell r="A18" t="str">
            <v>ALFREDO VASCONCELOS</v>
          </cell>
          <cell r="B18" t="str">
            <v>BDMG SANEAMENTO</v>
          </cell>
        </row>
        <row r="19">
          <cell r="A19" t="str">
            <v>ALMENARA</v>
          </cell>
          <cell r="B19" t="str">
            <v>BDMG SANEAMENTO 2015</v>
          </cell>
        </row>
        <row r="20">
          <cell r="A20" t="str">
            <v>ALPERCATA</v>
          </cell>
          <cell r="B20" t="str">
            <v>BDMG SANEAMENTO 2015 BX</v>
          </cell>
        </row>
        <row r="21">
          <cell r="A21" t="str">
            <v>ALPINÓPOLIS</v>
          </cell>
          <cell r="B21" t="str">
            <v>BDMG SANEAMENTO 2017</v>
          </cell>
        </row>
        <row r="22">
          <cell r="A22" t="str">
            <v>ALTEROSA</v>
          </cell>
          <cell r="B22" t="str">
            <v>BDMG SANEAMENTO 2018</v>
          </cell>
        </row>
        <row r="23">
          <cell r="A23" t="str">
            <v>ALTO CAPARAÓ</v>
          </cell>
          <cell r="B23" t="str">
            <v>BDMG SANEAMENTO 2018 - SOLIDÁRIO</v>
          </cell>
        </row>
        <row r="24">
          <cell r="A24" t="str">
            <v>ALTO JEQUITIBÁ</v>
          </cell>
          <cell r="B24" t="str">
            <v>BDMG SANEAMENTO BX</v>
          </cell>
        </row>
        <row r="25">
          <cell r="A25" t="str">
            <v>ALTO RIO DOCE</v>
          </cell>
          <cell r="B25" t="str">
            <v>BDMG URBANIZA</v>
          </cell>
        </row>
        <row r="26">
          <cell r="A26" t="str">
            <v>ALVARENGA</v>
          </cell>
          <cell r="B26" t="str">
            <v>BDMG URBANIZA 2015</v>
          </cell>
        </row>
        <row r="27">
          <cell r="A27" t="str">
            <v>ALVINÓPOLIS</v>
          </cell>
          <cell r="B27" t="str">
            <v>BDMG URBANIZA 2015 - FRP</v>
          </cell>
        </row>
        <row r="28">
          <cell r="A28" t="str">
            <v>ALVORADA DE MINAS</v>
          </cell>
          <cell r="B28" t="str">
            <v>BDMG URBANIZA 2015 BX</v>
          </cell>
        </row>
        <row r="29">
          <cell r="A29" t="str">
            <v>AMPARO DO SERRA</v>
          </cell>
          <cell r="B29" t="str">
            <v>BDMG URBANIZA 2017</v>
          </cell>
        </row>
        <row r="30">
          <cell r="A30" t="str">
            <v>ANDRADAS</v>
          </cell>
          <cell r="B30" t="str">
            <v>BDMG URBANIZA 2018</v>
          </cell>
        </row>
        <row r="31">
          <cell r="A31" t="str">
            <v>ANDRELÂNDIA</v>
          </cell>
          <cell r="B31" t="str">
            <v>BDMG URBANIZA 2018 - SOLIDÁRIO</v>
          </cell>
        </row>
        <row r="32">
          <cell r="A32" t="str">
            <v>ANGELÂNDIA</v>
          </cell>
          <cell r="B32" t="str">
            <v>BDMG URBANIZA BX</v>
          </cell>
        </row>
        <row r="33">
          <cell r="A33" t="str">
            <v>ANTÔNIO CARLOS</v>
          </cell>
          <cell r="B33" t="str">
            <v>BNDES AUTOMÁTICO PMAT</v>
          </cell>
        </row>
        <row r="34">
          <cell r="A34" t="str">
            <v>ANTÔNIO DIAS</v>
          </cell>
          <cell r="B34" t="str">
            <v>FRD</v>
          </cell>
        </row>
        <row r="35">
          <cell r="A35" t="str">
            <v>ANTÔNIO PRADO DE MINAS</v>
          </cell>
          <cell r="B35" t="str">
            <v>FRP/RECURSOS PRÓPRIOS</v>
          </cell>
        </row>
        <row r="36">
          <cell r="A36" t="str">
            <v>ARAÇAÍ</v>
          </cell>
          <cell r="B36" t="str">
            <v>MUNICIPIOS MINERADORES</v>
          </cell>
        </row>
        <row r="37">
          <cell r="A37" t="str">
            <v>ARACITABA</v>
          </cell>
          <cell r="B37" t="str">
            <v>NOVO SOMMA</v>
          </cell>
        </row>
        <row r="38">
          <cell r="A38" t="str">
            <v>ARAÇUAÍ</v>
          </cell>
          <cell r="B38" t="str">
            <v>NOVO SOMMA ECO</v>
          </cell>
        </row>
        <row r="39">
          <cell r="A39" t="str">
            <v>ARAGUARI</v>
          </cell>
          <cell r="B39" t="str">
            <v>NOVO SOMMA INFRA</v>
          </cell>
        </row>
        <row r="40">
          <cell r="A40" t="str">
            <v>ARANTINA</v>
          </cell>
          <cell r="B40" t="str">
            <v>NOVO SOMMA INFRA</v>
          </cell>
        </row>
        <row r="41">
          <cell r="A41" t="str">
            <v>ARAPONGA</v>
          </cell>
          <cell r="B41" t="str">
            <v>NOVO SOMMA MAQ</v>
          </cell>
        </row>
        <row r="42">
          <cell r="A42" t="str">
            <v>ARAPORÃ</v>
          </cell>
          <cell r="B42" t="str">
            <v>NOVO SOMMA PAC</v>
          </cell>
        </row>
        <row r="43">
          <cell r="A43" t="str">
            <v>ARAPUÁ</v>
          </cell>
          <cell r="B43" t="str">
            <v>NOVO SOMMA URBANIZA</v>
          </cell>
        </row>
        <row r="44">
          <cell r="A44" t="str">
            <v>ARAÚJOS</v>
          </cell>
          <cell r="B44" t="str">
            <v>PAC</v>
          </cell>
        </row>
        <row r="45">
          <cell r="A45" t="str">
            <v>ARAXÁ</v>
          </cell>
          <cell r="B45" t="str">
            <v>PMAT</v>
          </cell>
        </row>
        <row r="46">
          <cell r="A46" t="str">
            <v>ARCEBURGO</v>
          </cell>
          <cell r="B46" t="str">
            <v>PROVIAS</v>
          </cell>
        </row>
        <row r="47">
          <cell r="A47" t="str">
            <v>ARCOS</v>
          </cell>
          <cell r="B47" t="str">
            <v>RENOVA CIDADES DO AMANHÃ - DESENVOLVIMENTO ECONÔMICO</v>
          </cell>
        </row>
        <row r="48">
          <cell r="A48" t="str">
            <v>AREADO</v>
          </cell>
          <cell r="B48" t="str">
            <v>RENOVA CIDADES DO AMANHÃ - EDUCAÇÃO</v>
          </cell>
        </row>
        <row r="49">
          <cell r="A49" t="str">
            <v>ARGIRITA</v>
          </cell>
          <cell r="B49" t="str">
            <v>RENOVA CIDADES DO AMANHÃ - SAÚDE</v>
          </cell>
        </row>
        <row r="50">
          <cell r="A50" t="str">
            <v>ARICANDUVA</v>
          </cell>
          <cell r="B50" t="str">
            <v>RENOVA CIDADES DO AMANHÃ - SEGURANÇA</v>
          </cell>
        </row>
        <row r="51">
          <cell r="A51" t="str">
            <v>ARINOS</v>
          </cell>
          <cell r="B51" t="str">
            <v>RENOVA MUNICÍPIOS NÃO REEMBOLSÁVEL</v>
          </cell>
        </row>
        <row r="52">
          <cell r="A52" t="str">
            <v>ASTOLFO DUTRA</v>
          </cell>
        </row>
        <row r="53">
          <cell r="A53" t="str">
            <v>ATALÉIA</v>
          </cell>
        </row>
        <row r="54">
          <cell r="A54" t="str">
            <v>AUGUSTO DE LIMA</v>
          </cell>
        </row>
        <row r="55">
          <cell r="A55" t="str">
            <v>BAEPENDI</v>
          </cell>
        </row>
        <row r="56">
          <cell r="A56" t="str">
            <v>BALDIM</v>
          </cell>
        </row>
        <row r="57">
          <cell r="A57" t="str">
            <v>BAMBUÍ</v>
          </cell>
        </row>
        <row r="58">
          <cell r="A58" t="str">
            <v>BANDEIRA</v>
          </cell>
        </row>
        <row r="59">
          <cell r="A59" t="str">
            <v>BANDEIRA DO SUL</v>
          </cell>
        </row>
        <row r="60">
          <cell r="A60" t="str">
            <v>BARÃO DE COCAIS</v>
          </cell>
        </row>
        <row r="61">
          <cell r="A61" t="str">
            <v>BARÃO DE MONTE ALTO</v>
          </cell>
        </row>
        <row r="62">
          <cell r="A62" t="str">
            <v>BARBACENA</v>
          </cell>
        </row>
        <row r="63">
          <cell r="A63" t="str">
            <v>BARRA LONGA</v>
          </cell>
        </row>
        <row r="64">
          <cell r="A64" t="str">
            <v>BARROSO</v>
          </cell>
        </row>
        <row r="65">
          <cell r="A65" t="str">
            <v>BELA VISTA DE MINAS</v>
          </cell>
        </row>
        <row r="66">
          <cell r="A66" t="str">
            <v>BELMIRO BRAGA</v>
          </cell>
        </row>
        <row r="67">
          <cell r="A67" t="str">
            <v>BELO HORIZONTE</v>
          </cell>
        </row>
        <row r="68">
          <cell r="A68" t="str">
            <v>BELO ORIENTE</v>
          </cell>
        </row>
        <row r="69">
          <cell r="A69" t="str">
            <v>BELO VALE</v>
          </cell>
        </row>
        <row r="70">
          <cell r="A70" t="str">
            <v>BERILO</v>
          </cell>
        </row>
        <row r="71">
          <cell r="A71" t="str">
            <v>BERIZAL</v>
          </cell>
        </row>
        <row r="72">
          <cell r="A72" t="str">
            <v>BERTÓPOLIS</v>
          </cell>
        </row>
        <row r="73">
          <cell r="A73" t="str">
            <v>BETIM</v>
          </cell>
        </row>
        <row r="74">
          <cell r="A74" t="str">
            <v>BIAS FORTES</v>
          </cell>
        </row>
        <row r="75">
          <cell r="A75" t="str">
            <v>BICAS</v>
          </cell>
        </row>
        <row r="76">
          <cell r="A76" t="str">
            <v>BIQUINHAS</v>
          </cell>
        </row>
        <row r="77">
          <cell r="A77" t="str">
            <v>BOA ESPERANÇA</v>
          </cell>
        </row>
        <row r="78">
          <cell r="A78" t="str">
            <v>BOCAINA DE MINAS</v>
          </cell>
        </row>
        <row r="79">
          <cell r="A79" t="str">
            <v>BOCAIÚVA</v>
          </cell>
        </row>
        <row r="80">
          <cell r="A80" t="str">
            <v>BOM DESPACHO</v>
          </cell>
        </row>
        <row r="81">
          <cell r="A81" t="str">
            <v>BOM JARDIM DE MINAS</v>
          </cell>
        </row>
        <row r="82">
          <cell r="A82" t="str">
            <v>BOM JESUS DA PENHA</v>
          </cell>
        </row>
        <row r="83">
          <cell r="A83" t="str">
            <v>BOM JESUS DO AMPARO</v>
          </cell>
        </row>
        <row r="84">
          <cell r="A84" t="str">
            <v>BOM JESUS DO GALHO</v>
          </cell>
        </row>
        <row r="85">
          <cell r="A85" t="str">
            <v>BOM REPOUSO</v>
          </cell>
        </row>
        <row r="86">
          <cell r="A86" t="str">
            <v>BOM SUCESSO</v>
          </cell>
        </row>
        <row r="87">
          <cell r="A87" t="str">
            <v>BONFIM</v>
          </cell>
        </row>
        <row r="88">
          <cell r="A88" t="str">
            <v>BONFINÓPOLIS DE MINAS</v>
          </cell>
        </row>
        <row r="89">
          <cell r="A89" t="str">
            <v>BONITO DE MINAS</v>
          </cell>
        </row>
        <row r="90">
          <cell r="A90" t="str">
            <v>BORDA DA MATA</v>
          </cell>
        </row>
        <row r="91">
          <cell r="A91" t="str">
            <v>BOTELHOS</v>
          </cell>
        </row>
        <row r="92">
          <cell r="A92" t="str">
            <v>BOTUMIRIM</v>
          </cell>
        </row>
        <row r="93">
          <cell r="A93" t="str">
            <v>BRÁS PIRES</v>
          </cell>
        </row>
        <row r="94">
          <cell r="A94" t="str">
            <v>BRASILÂNDIA DE MINAS</v>
          </cell>
        </row>
        <row r="95">
          <cell r="A95" t="str">
            <v>BRASÍLIA DE MINAS</v>
          </cell>
        </row>
        <row r="96">
          <cell r="A96" t="str">
            <v>BRASÓPOLIS</v>
          </cell>
        </row>
        <row r="97">
          <cell r="A97" t="str">
            <v>BRAÚNAS</v>
          </cell>
        </row>
        <row r="98">
          <cell r="A98" t="str">
            <v>BRUMADINHO</v>
          </cell>
        </row>
        <row r="99">
          <cell r="A99" t="str">
            <v>BUENO BRANDÃO</v>
          </cell>
        </row>
        <row r="100">
          <cell r="A100" t="str">
            <v>BUENÓPOLIS</v>
          </cell>
        </row>
        <row r="101">
          <cell r="A101" t="str">
            <v>BUGRE</v>
          </cell>
        </row>
        <row r="102">
          <cell r="A102" t="str">
            <v>BURITIS</v>
          </cell>
        </row>
        <row r="103">
          <cell r="A103" t="str">
            <v>BURITIZEIRO</v>
          </cell>
        </row>
        <row r="104">
          <cell r="A104" t="str">
            <v>CABECEIRA GRANDE</v>
          </cell>
        </row>
        <row r="105">
          <cell r="A105" t="str">
            <v>CABO VERDE</v>
          </cell>
        </row>
        <row r="106">
          <cell r="A106" t="str">
            <v>CACHOEIRA DA PRATA</v>
          </cell>
        </row>
        <row r="107">
          <cell r="A107" t="str">
            <v>CACHOEIRA DE MINAS</v>
          </cell>
        </row>
        <row r="108">
          <cell r="A108" t="str">
            <v>CACHOEIRA DE PAJEÚ</v>
          </cell>
        </row>
        <row r="109">
          <cell r="A109" t="str">
            <v>CACHOEIRA DOURADA</v>
          </cell>
        </row>
        <row r="110">
          <cell r="A110" t="str">
            <v>CAETANÓPOLIS</v>
          </cell>
        </row>
        <row r="111">
          <cell r="A111" t="str">
            <v>CAETÉ</v>
          </cell>
        </row>
        <row r="112">
          <cell r="A112" t="str">
            <v>CAIANA</v>
          </cell>
        </row>
        <row r="113">
          <cell r="A113" t="str">
            <v>CAJURI</v>
          </cell>
        </row>
        <row r="114">
          <cell r="A114" t="str">
            <v>CALDAS</v>
          </cell>
        </row>
        <row r="115">
          <cell r="A115" t="str">
            <v>CAMACHO</v>
          </cell>
        </row>
        <row r="116">
          <cell r="A116" t="str">
            <v>CAMANDUCAIA</v>
          </cell>
        </row>
        <row r="117">
          <cell r="A117" t="str">
            <v>CAMBUÍ</v>
          </cell>
        </row>
        <row r="118">
          <cell r="A118" t="str">
            <v>CAMBUQUIRA</v>
          </cell>
        </row>
        <row r="119">
          <cell r="A119" t="str">
            <v>CAMPANÁRIO</v>
          </cell>
        </row>
        <row r="120">
          <cell r="A120" t="str">
            <v>CAMPANHA</v>
          </cell>
        </row>
        <row r="121">
          <cell r="A121" t="str">
            <v>CAMPESTRE</v>
          </cell>
        </row>
        <row r="122">
          <cell r="A122" t="str">
            <v>CAMPINA VERDE</v>
          </cell>
        </row>
        <row r="123">
          <cell r="A123" t="str">
            <v>CAMPO AZUL</v>
          </cell>
        </row>
        <row r="124">
          <cell r="A124" t="str">
            <v>CAMPO BELO</v>
          </cell>
        </row>
        <row r="125">
          <cell r="A125" t="str">
            <v>CAMPO DO MEIO</v>
          </cell>
        </row>
        <row r="126">
          <cell r="A126" t="str">
            <v>CAMPO FLORIDO</v>
          </cell>
        </row>
        <row r="127">
          <cell r="A127" t="str">
            <v>CAMPOS ALTOS</v>
          </cell>
        </row>
        <row r="128">
          <cell r="A128" t="str">
            <v>CAMPOS GERAIS</v>
          </cell>
        </row>
        <row r="129">
          <cell r="A129" t="str">
            <v>CANA VERDE</v>
          </cell>
        </row>
        <row r="130">
          <cell r="A130" t="str">
            <v>CANAÃ</v>
          </cell>
        </row>
        <row r="131">
          <cell r="A131" t="str">
            <v>CANÁPOLIS</v>
          </cell>
        </row>
        <row r="132">
          <cell r="A132" t="str">
            <v>CANDEIAS</v>
          </cell>
        </row>
        <row r="133">
          <cell r="A133" t="str">
            <v>CANTAGALO</v>
          </cell>
        </row>
        <row r="134">
          <cell r="A134" t="str">
            <v>CAPARAÓ</v>
          </cell>
        </row>
        <row r="135">
          <cell r="A135" t="str">
            <v>CAPELA NOVA</v>
          </cell>
        </row>
        <row r="136">
          <cell r="A136" t="str">
            <v>CAPELINHA</v>
          </cell>
        </row>
        <row r="137">
          <cell r="A137" t="str">
            <v>CAPETINGA</v>
          </cell>
        </row>
        <row r="138">
          <cell r="A138" t="str">
            <v>CAPIM BRANCO</v>
          </cell>
        </row>
        <row r="139">
          <cell r="A139" t="str">
            <v>CAPINÓPOLIS</v>
          </cell>
        </row>
        <row r="140">
          <cell r="A140" t="str">
            <v>CAPITÃO ANDRADE</v>
          </cell>
        </row>
        <row r="141">
          <cell r="A141" t="str">
            <v>CAPITÃO ENÉAS</v>
          </cell>
        </row>
        <row r="142">
          <cell r="A142" t="str">
            <v>CAPITÓLIO</v>
          </cell>
        </row>
        <row r="143">
          <cell r="A143" t="str">
            <v>CAPUTIRA</v>
          </cell>
        </row>
        <row r="144">
          <cell r="A144" t="str">
            <v>CARAÍ</v>
          </cell>
        </row>
        <row r="145">
          <cell r="A145" t="str">
            <v>CARANAÍBA</v>
          </cell>
        </row>
        <row r="146">
          <cell r="A146" t="str">
            <v>CARANDAÍ</v>
          </cell>
        </row>
        <row r="147">
          <cell r="A147" t="str">
            <v>CARANGOLA</v>
          </cell>
        </row>
        <row r="148">
          <cell r="A148" t="str">
            <v>CARATINGA</v>
          </cell>
        </row>
        <row r="149">
          <cell r="A149" t="str">
            <v>CARBONITA</v>
          </cell>
        </row>
        <row r="150">
          <cell r="A150" t="str">
            <v>CAREAÇU</v>
          </cell>
        </row>
        <row r="151">
          <cell r="A151" t="str">
            <v>CARLOS CHAGAS</v>
          </cell>
        </row>
        <row r="152">
          <cell r="A152" t="str">
            <v>CARMÉSIA</v>
          </cell>
        </row>
        <row r="153">
          <cell r="A153" t="str">
            <v>CARMO DA CACHOEIRA</v>
          </cell>
        </row>
        <row r="154">
          <cell r="A154" t="str">
            <v>CARMO DA MATA</v>
          </cell>
        </row>
        <row r="155">
          <cell r="A155" t="str">
            <v>CARMO DE MINAS</v>
          </cell>
        </row>
        <row r="156">
          <cell r="A156" t="str">
            <v>CARMO DO CAJURU</v>
          </cell>
        </row>
        <row r="157">
          <cell r="A157" t="str">
            <v>CARMO DO PARANAÍBA</v>
          </cell>
        </row>
        <row r="158">
          <cell r="A158" t="str">
            <v>CARMO DO RIO CLARO</v>
          </cell>
        </row>
        <row r="159">
          <cell r="A159" t="str">
            <v>CARMÓPOLIS DE MINAS</v>
          </cell>
        </row>
        <row r="160">
          <cell r="A160" t="str">
            <v>CARNEIRINHO</v>
          </cell>
        </row>
        <row r="161">
          <cell r="A161" t="str">
            <v>CARRANCAS</v>
          </cell>
        </row>
        <row r="162">
          <cell r="A162" t="str">
            <v>CARVALHÓPOLIS</v>
          </cell>
        </row>
        <row r="163">
          <cell r="A163" t="str">
            <v>CARVALHOS</v>
          </cell>
        </row>
        <row r="164">
          <cell r="A164" t="str">
            <v>CASA GRANDE</v>
          </cell>
        </row>
        <row r="165">
          <cell r="A165" t="str">
            <v>CASCALHO RICO</v>
          </cell>
        </row>
        <row r="166">
          <cell r="A166" t="str">
            <v>CÁSSIA</v>
          </cell>
        </row>
        <row r="167">
          <cell r="A167" t="str">
            <v>CATAGUASES</v>
          </cell>
        </row>
        <row r="168">
          <cell r="A168" t="str">
            <v>CATAS ALTAS</v>
          </cell>
        </row>
        <row r="169">
          <cell r="A169" t="str">
            <v>CATAS ALTAS DA NORUEGA</v>
          </cell>
        </row>
        <row r="170">
          <cell r="A170" t="str">
            <v>CATUJI</v>
          </cell>
        </row>
        <row r="171">
          <cell r="A171" t="str">
            <v>CATUTI</v>
          </cell>
        </row>
        <row r="172">
          <cell r="A172" t="str">
            <v>CAXAMBU</v>
          </cell>
        </row>
        <row r="173">
          <cell r="A173" t="str">
            <v>CEDRO DO ABAETÉ</v>
          </cell>
        </row>
        <row r="174">
          <cell r="A174" t="str">
            <v>CENTRAL DE MINAS</v>
          </cell>
        </row>
        <row r="175">
          <cell r="A175" t="str">
            <v>CENTRALINA</v>
          </cell>
        </row>
        <row r="176">
          <cell r="A176" t="str">
            <v>CHÁCARA</v>
          </cell>
        </row>
        <row r="177">
          <cell r="A177" t="str">
            <v>CHALÉ</v>
          </cell>
        </row>
        <row r="178">
          <cell r="A178" t="str">
            <v>CHAPADA DO NORTE</v>
          </cell>
        </row>
        <row r="179">
          <cell r="A179" t="str">
            <v>CHAPADA GAÚCHA</v>
          </cell>
        </row>
        <row r="180">
          <cell r="A180" t="str">
            <v>CHIADOR</v>
          </cell>
        </row>
        <row r="181">
          <cell r="A181" t="str">
            <v>CIPOTÂNEA</v>
          </cell>
        </row>
        <row r="182">
          <cell r="A182" t="str">
            <v>CLARAVAL</v>
          </cell>
        </row>
        <row r="183">
          <cell r="A183" t="str">
            <v>CLARO DOS POÇÕES</v>
          </cell>
        </row>
        <row r="184">
          <cell r="A184" t="str">
            <v>CLÁUDIO</v>
          </cell>
        </row>
        <row r="185">
          <cell r="A185" t="str">
            <v>COIMBRA</v>
          </cell>
        </row>
        <row r="186">
          <cell r="A186" t="str">
            <v>COLUNA</v>
          </cell>
        </row>
        <row r="187">
          <cell r="A187" t="str">
            <v>COMENDADOR GOMES</v>
          </cell>
        </row>
        <row r="188">
          <cell r="A188" t="str">
            <v>COMERCINHO</v>
          </cell>
        </row>
        <row r="189">
          <cell r="A189" t="str">
            <v>CONCEIÇÃO DA APARECIDA</v>
          </cell>
        </row>
        <row r="190">
          <cell r="A190" t="str">
            <v>CONCEIÇÃO DA BARRA DE MINAS</v>
          </cell>
        </row>
        <row r="191">
          <cell r="A191" t="str">
            <v>CONCEIÇÃO DAS ALAGOAS</v>
          </cell>
        </row>
        <row r="192">
          <cell r="A192" t="str">
            <v>CONCEIÇÃO DAS PEDRAS</v>
          </cell>
        </row>
        <row r="193">
          <cell r="A193" t="str">
            <v>CONCEIÇÃO DE IPANEMA</v>
          </cell>
        </row>
        <row r="194">
          <cell r="A194" t="str">
            <v>CONCEIÇÃO DO MATO DENTRO</v>
          </cell>
        </row>
        <row r="195">
          <cell r="A195" t="str">
            <v>CONCEIÇÃO DO PARÁ</v>
          </cell>
        </row>
        <row r="196">
          <cell r="A196" t="str">
            <v>CONCEIÇÃO DO RIO VERDE</v>
          </cell>
        </row>
        <row r="197">
          <cell r="A197" t="str">
            <v>CONCEIÇÃO DOS OUROS</v>
          </cell>
        </row>
        <row r="198">
          <cell r="A198" t="str">
            <v>CÔNEGO MARINHO</v>
          </cell>
        </row>
        <row r="199">
          <cell r="A199" t="str">
            <v>CONFINS</v>
          </cell>
        </row>
        <row r="200">
          <cell r="A200" t="str">
            <v>CONGONHAL</v>
          </cell>
        </row>
        <row r="201">
          <cell r="A201" t="str">
            <v>CONGONHAS</v>
          </cell>
        </row>
        <row r="202">
          <cell r="A202" t="str">
            <v>CONGONHAS DO NORTE</v>
          </cell>
        </row>
        <row r="203">
          <cell r="A203" t="str">
            <v>CONQUISTA</v>
          </cell>
        </row>
        <row r="204">
          <cell r="A204" t="str">
            <v>CONSELHEIRO LAFAIETE</v>
          </cell>
        </row>
        <row r="205">
          <cell r="A205" t="str">
            <v>CONSELHEIRO PENA</v>
          </cell>
        </row>
        <row r="206">
          <cell r="A206" t="str">
            <v>CONSOLAÇÃO</v>
          </cell>
        </row>
        <row r="207">
          <cell r="A207" t="str">
            <v>CONTAGEM</v>
          </cell>
        </row>
        <row r="208">
          <cell r="A208" t="str">
            <v>COQUEIRAL</v>
          </cell>
        </row>
        <row r="209">
          <cell r="A209" t="str">
            <v>CORAÇÃO DE JESUS</v>
          </cell>
        </row>
        <row r="210">
          <cell r="A210" t="str">
            <v>CORDISBURGO</v>
          </cell>
        </row>
        <row r="211">
          <cell r="A211" t="str">
            <v>CORDISLÂNDIA</v>
          </cell>
        </row>
        <row r="212">
          <cell r="A212" t="str">
            <v>CORINTO</v>
          </cell>
        </row>
        <row r="213">
          <cell r="A213" t="str">
            <v>COROACI</v>
          </cell>
        </row>
        <row r="214">
          <cell r="A214" t="str">
            <v>COROMANDEL</v>
          </cell>
        </row>
        <row r="215">
          <cell r="A215" t="str">
            <v>CORONEL FABRICIANO</v>
          </cell>
        </row>
        <row r="216">
          <cell r="A216" t="str">
            <v>CORONEL MURTA</v>
          </cell>
        </row>
        <row r="217">
          <cell r="A217" t="str">
            <v>CORONEL PACHECO</v>
          </cell>
        </row>
        <row r="218">
          <cell r="A218" t="str">
            <v>CORONEL XAVIER CHAVES</v>
          </cell>
        </row>
        <row r="219">
          <cell r="A219" t="str">
            <v>CÓRREGO DANTA</v>
          </cell>
        </row>
        <row r="220">
          <cell r="A220" t="str">
            <v>CÓRREGO DO BOM JESUS</v>
          </cell>
        </row>
        <row r="221">
          <cell r="A221" t="str">
            <v>CÓRREGO FUNDO</v>
          </cell>
        </row>
        <row r="222">
          <cell r="A222" t="str">
            <v>CÓRREGO NOVO</v>
          </cell>
        </row>
        <row r="223">
          <cell r="A223" t="str">
            <v>COUTO DE MAGALHÃES DE MINAS</v>
          </cell>
        </row>
        <row r="224">
          <cell r="A224" t="str">
            <v>CRISÓLITA</v>
          </cell>
        </row>
        <row r="225">
          <cell r="A225" t="str">
            <v>CRISTAIS</v>
          </cell>
        </row>
        <row r="226">
          <cell r="A226" t="str">
            <v>CRISTÁLIA</v>
          </cell>
        </row>
        <row r="227">
          <cell r="A227" t="str">
            <v>CRISTIANO OTONI</v>
          </cell>
        </row>
        <row r="228">
          <cell r="A228" t="str">
            <v>CRISTINA</v>
          </cell>
        </row>
        <row r="229">
          <cell r="A229" t="str">
            <v>CRUCILÂNDIA</v>
          </cell>
        </row>
        <row r="230">
          <cell r="A230" t="str">
            <v>CRUZEIRO DA FORTALEZA</v>
          </cell>
        </row>
        <row r="231">
          <cell r="A231" t="str">
            <v>CRUZÍLIA</v>
          </cell>
        </row>
        <row r="232">
          <cell r="A232" t="str">
            <v>CUPARAQUE</v>
          </cell>
        </row>
        <row r="233">
          <cell r="A233" t="str">
            <v>CURRAL DE DENTRO</v>
          </cell>
        </row>
        <row r="234">
          <cell r="A234" t="str">
            <v>CURVELO</v>
          </cell>
        </row>
        <row r="235">
          <cell r="A235" t="str">
            <v>DATAS</v>
          </cell>
        </row>
        <row r="236">
          <cell r="A236" t="str">
            <v>DELFIM MOREIRA</v>
          </cell>
        </row>
        <row r="237">
          <cell r="A237" t="str">
            <v>DELFINÓPOLIS</v>
          </cell>
        </row>
        <row r="238">
          <cell r="A238" t="str">
            <v>DELTA</v>
          </cell>
        </row>
        <row r="239">
          <cell r="A239" t="str">
            <v>DESCOBERTO</v>
          </cell>
        </row>
        <row r="240">
          <cell r="A240" t="str">
            <v>DESTERRO DE ENTRE RIOS</v>
          </cell>
        </row>
        <row r="241">
          <cell r="A241" t="str">
            <v>DESTERRO DO MELO</v>
          </cell>
        </row>
        <row r="242">
          <cell r="A242" t="str">
            <v>DIAMANTINA</v>
          </cell>
        </row>
        <row r="243">
          <cell r="A243" t="str">
            <v>DIOGO DE VASCONCELOS</v>
          </cell>
        </row>
        <row r="244">
          <cell r="A244" t="str">
            <v>DIONÍSIO</v>
          </cell>
        </row>
        <row r="245">
          <cell r="A245" t="str">
            <v>DIVINÉSIA</v>
          </cell>
        </row>
        <row r="246">
          <cell r="A246" t="str">
            <v>DIVINO</v>
          </cell>
        </row>
        <row r="247">
          <cell r="A247" t="str">
            <v>DIVINO DAS LARANJEIRAS</v>
          </cell>
        </row>
        <row r="248">
          <cell r="A248" t="str">
            <v>DIVINOLÂNDIA DE MINAS</v>
          </cell>
        </row>
        <row r="249">
          <cell r="A249" t="str">
            <v>DIVINÓPOLIS</v>
          </cell>
        </row>
        <row r="250">
          <cell r="A250" t="str">
            <v>DIVISA ALEGRE</v>
          </cell>
        </row>
        <row r="251">
          <cell r="A251" t="str">
            <v>DIVISA NOVA</v>
          </cell>
        </row>
        <row r="252">
          <cell r="A252" t="str">
            <v>DIVISÓPOLIS</v>
          </cell>
        </row>
        <row r="253">
          <cell r="A253" t="str">
            <v>DOM BOSCO</v>
          </cell>
        </row>
        <row r="254">
          <cell r="A254" t="str">
            <v>DOM CAVATI</v>
          </cell>
        </row>
        <row r="255">
          <cell r="A255" t="str">
            <v>DOM JOAQUIM</v>
          </cell>
        </row>
        <row r="256">
          <cell r="A256" t="str">
            <v>DOM SILVÉRIO</v>
          </cell>
        </row>
        <row r="257">
          <cell r="A257" t="str">
            <v>DOM VIÇOSO</v>
          </cell>
        </row>
        <row r="258">
          <cell r="A258" t="str">
            <v>DONA EUZÉBIA</v>
          </cell>
        </row>
        <row r="259">
          <cell r="A259" t="str">
            <v>DORES DE CAMPOS</v>
          </cell>
        </row>
        <row r="260">
          <cell r="A260" t="str">
            <v>DORES DE GUANHÃES</v>
          </cell>
        </row>
        <row r="261">
          <cell r="A261" t="str">
            <v>DORES DO INDAIÁ</v>
          </cell>
        </row>
        <row r="262">
          <cell r="A262" t="str">
            <v>DORES DO TURVO</v>
          </cell>
        </row>
        <row r="263">
          <cell r="A263" t="str">
            <v>DORESÓPOLIS</v>
          </cell>
        </row>
        <row r="264">
          <cell r="A264" t="str">
            <v>DOURADOQUARA</v>
          </cell>
        </row>
        <row r="265">
          <cell r="A265" t="str">
            <v>DURANDÉ</v>
          </cell>
        </row>
        <row r="266">
          <cell r="A266" t="str">
            <v>ELÓI MENDES</v>
          </cell>
        </row>
        <row r="267">
          <cell r="A267" t="str">
            <v>ENGENHEIRO CALDAS</v>
          </cell>
        </row>
        <row r="268">
          <cell r="A268" t="str">
            <v>ENGENHEIRO NAVARRO</v>
          </cell>
        </row>
        <row r="269">
          <cell r="A269" t="str">
            <v>ENTRE FOLHAS</v>
          </cell>
        </row>
        <row r="270">
          <cell r="A270" t="str">
            <v>ENTRE RIOS DE MINAS</v>
          </cell>
        </row>
        <row r="271">
          <cell r="A271" t="str">
            <v>ERVÁLIA</v>
          </cell>
        </row>
        <row r="272">
          <cell r="A272" t="str">
            <v>ESMERALDAS</v>
          </cell>
        </row>
        <row r="273">
          <cell r="A273" t="str">
            <v>ESPERA FELIZ</v>
          </cell>
        </row>
        <row r="274">
          <cell r="A274" t="str">
            <v>ESPINOSA</v>
          </cell>
        </row>
        <row r="275">
          <cell r="A275" t="str">
            <v>ESPÍRITO SANTO DO DOURADO</v>
          </cell>
        </row>
        <row r="276">
          <cell r="A276" t="str">
            <v>ESTIVA</v>
          </cell>
        </row>
        <row r="277">
          <cell r="A277" t="str">
            <v>ESTRELA DALVA</v>
          </cell>
        </row>
        <row r="278">
          <cell r="A278" t="str">
            <v>ESTRELA DO INDAIÁ</v>
          </cell>
        </row>
        <row r="279">
          <cell r="A279" t="str">
            <v>ESTRELA DO SUL</v>
          </cell>
        </row>
        <row r="280">
          <cell r="A280" t="str">
            <v>EUGENÓPOLIS</v>
          </cell>
        </row>
        <row r="281">
          <cell r="A281" t="str">
            <v>EWBANK DA CÂMARA</v>
          </cell>
        </row>
        <row r="282">
          <cell r="A282" t="str">
            <v>EXTREMA</v>
          </cell>
        </row>
        <row r="283">
          <cell r="A283" t="str">
            <v>FAMA</v>
          </cell>
        </row>
        <row r="284">
          <cell r="A284" t="str">
            <v>FARIA LEMOS</v>
          </cell>
        </row>
        <row r="285">
          <cell r="A285" t="str">
            <v>FELÍCIO DOS SANTOS</v>
          </cell>
        </row>
        <row r="286">
          <cell r="A286" t="str">
            <v>FELISBURGO</v>
          </cell>
        </row>
        <row r="287">
          <cell r="A287" t="str">
            <v>FELIXLÂNDIA</v>
          </cell>
        </row>
        <row r="288">
          <cell r="A288" t="str">
            <v>FERNANDES TOURINHO</v>
          </cell>
        </row>
        <row r="289">
          <cell r="A289" t="str">
            <v>FERROS</v>
          </cell>
        </row>
        <row r="290">
          <cell r="A290" t="str">
            <v>FERVEDOURO</v>
          </cell>
        </row>
        <row r="291">
          <cell r="A291" t="str">
            <v>FLORESTAL</v>
          </cell>
        </row>
        <row r="292">
          <cell r="A292" t="str">
            <v>FORMIGA</v>
          </cell>
        </row>
        <row r="293">
          <cell r="A293" t="str">
            <v>FORMOSO</v>
          </cell>
        </row>
        <row r="294">
          <cell r="A294" t="str">
            <v>FORTALEZA DE MINAS</v>
          </cell>
        </row>
        <row r="295">
          <cell r="A295" t="str">
            <v>FORTUNA DE MINAS</v>
          </cell>
        </row>
        <row r="296">
          <cell r="A296" t="str">
            <v>FRANCISCO BADARÓ</v>
          </cell>
        </row>
        <row r="297">
          <cell r="A297" t="str">
            <v>FRANCISCO DUMONT</v>
          </cell>
        </row>
        <row r="298">
          <cell r="A298" t="str">
            <v>FRANCISCO SÁ</v>
          </cell>
        </row>
        <row r="299">
          <cell r="A299" t="str">
            <v>FRANCISCÓPOLIS</v>
          </cell>
        </row>
        <row r="300">
          <cell r="A300" t="str">
            <v>FREI GASPAR</v>
          </cell>
        </row>
        <row r="301">
          <cell r="A301" t="str">
            <v>FREI INOCÊNCIO</v>
          </cell>
        </row>
        <row r="302">
          <cell r="A302" t="str">
            <v>FREI LAGONEGRO</v>
          </cell>
        </row>
        <row r="303">
          <cell r="A303" t="str">
            <v>FRONTEIRA</v>
          </cell>
        </row>
        <row r="304">
          <cell r="A304" t="str">
            <v>FRONTEIRA DOS VALES</v>
          </cell>
        </row>
        <row r="305">
          <cell r="A305" t="str">
            <v>FRUTA DE LEITE</v>
          </cell>
        </row>
        <row r="306">
          <cell r="A306" t="str">
            <v>FRUTAL</v>
          </cell>
        </row>
        <row r="307">
          <cell r="A307" t="str">
            <v>FUNILÂNDIA</v>
          </cell>
        </row>
        <row r="308">
          <cell r="A308" t="str">
            <v>GALILÉIA</v>
          </cell>
        </row>
        <row r="309">
          <cell r="A309" t="str">
            <v>GAMELEIRAS</v>
          </cell>
        </row>
        <row r="310">
          <cell r="A310" t="str">
            <v>GLAUCILÂNDIA</v>
          </cell>
        </row>
        <row r="311">
          <cell r="A311" t="str">
            <v>GOIABEIRA</v>
          </cell>
        </row>
        <row r="312">
          <cell r="A312" t="str">
            <v>GOIANÁ</v>
          </cell>
        </row>
        <row r="313">
          <cell r="A313" t="str">
            <v>GONÇALVES</v>
          </cell>
        </row>
        <row r="314">
          <cell r="A314" t="str">
            <v>GONZAGA</v>
          </cell>
        </row>
        <row r="315">
          <cell r="A315" t="str">
            <v>GOUVEIA</v>
          </cell>
        </row>
        <row r="316">
          <cell r="A316" t="str">
            <v>GOVERNADOR VALADARES</v>
          </cell>
        </row>
        <row r="317">
          <cell r="A317" t="str">
            <v>GRÃO MOGOL</v>
          </cell>
        </row>
        <row r="318">
          <cell r="A318" t="str">
            <v>GRUPIARA</v>
          </cell>
        </row>
        <row r="319">
          <cell r="A319" t="str">
            <v>GUANHÃES</v>
          </cell>
        </row>
        <row r="320">
          <cell r="A320" t="str">
            <v>GUAPÉ</v>
          </cell>
        </row>
        <row r="321">
          <cell r="A321" t="str">
            <v>GUARACIABA</v>
          </cell>
        </row>
        <row r="322">
          <cell r="A322" t="str">
            <v>GUARACIAMA</v>
          </cell>
        </row>
        <row r="323">
          <cell r="A323" t="str">
            <v>GUARANÉSIA</v>
          </cell>
        </row>
        <row r="324">
          <cell r="A324" t="str">
            <v>GUARANI</v>
          </cell>
        </row>
        <row r="325">
          <cell r="A325" t="str">
            <v>GUARARÁ</v>
          </cell>
        </row>
        <row r="326">
          <cell r="A326" t="str">
            <v>GUARDA-MOR</v>
          </cell>
        </row>
        <row r="327">
          <cell r="A327" t="str">
            <v>GUAXUPÉ</v>
          </cell>
        </row>
        <row r="328">
          <cell r="A328" t="str">
            <v>GUIDOVAL</v>
          </cell>
        </row>
        <row r="329">
          <cell r="A329" t="str">
            <v>GUIMARÂNIA</v>
          </cell>
        </row>
        <row r="330">
          <cell r="A330" t="str">
            <v>GUIRICEMA</v>
          </cell>
        </row>
        <row r="331">
          <cell r="A331" t="str">
            <v>GURINHATÃ</v>
          </cell>
        </row>
        <row r="332">
          <cell r="A332" t="str">
            <v>HELIODORA</v>
          </cell>
        </row>
        <row r="333">
          <cell r="A333" t="str">
            <v>IAPU</v>
          </cell>
        </row>
        <row r="334">
          <cell r="A334" t="str">
            <v>IBERTIOGA</v>
          </cell>
        </row>
        <row r="335">
          <cell r="A335" t="str">
            <v>IBIÁ</v>
          </cell>
        </row>
        <row r="336">
          <cell r="A336" t="str">
            <v>IBIAÍ</v>
          </cell>
        </row>
        <row r="337">
          <cell r="A337" t="str">
            <v>IBIRACATU</v>
          </cell>
        </row>
        <row r="338">
          <cell r="A338" t="str">
            <v>IBIRACI</v>
          </cell>
        </row>
        <row r="339">
          <cell r="A339" t="str">
            <v>IBIRITÉ</v>
          </cell>
        </row>
        <row r="340">
          <cell r="A340" t="str">
            <v>IBITIÚRA DE MINAS</v>
          </cell>
        </row>
        <row r="341">
          <cell r="A341" t="str">
            <v>IBITURUNA</v>
          </cell>
        </row>
        <row r="342">
          <cell r="A342" t="str">
            <v>ICARAÍ DE MINAS</v>
          </cell>
        </row>
        <row r="343">
          <cell r="A343" t="str">
            <v>IGARAPÉ</v>
          </cell>
        </row>
        <row r="344">
          <cell r="A344" t="str">
            <v>IGARATINGA</v>
          </cell>
        </row>
        <row r="345">
          <cell r="A345" t="str">
            <v>IGUATAMA</v>
          </cell>
        </row>
        <row r="346">
          <cell r="A346" t="str">
            <v>IJACI</v>
          </cell>
        </row>
        <row r="347">
          <cell r="A347" t="str">
            <v>ILICÍNEA</v>
          </cell>
        </row>
        <row r="348">
          <cell r="A348" t="str">
            <v>IMBÉ DE MINAS</v>
          </cell>
        </row>
        <row r="349">
          <cell r="A349" t="str">
            <v>INCONFIDENTES</v>
          </cell>
        </row>
        <row r="350">
          <cell r="A350" t="str">
            <v>INDAIABIRA</v>
          </cell>
        </row>
        <row r="351">
          <cell r="A351" t="str">
            <v>INDIANÓPOLIS</v>
          </cell>
        </row>
        <row r="352">
          <cell r="A352" t="str">
            <v>INGAÍ</v>
          </cell>
        </row>
        <row r="353">
          <cell r="A353" t="str">
            <v>INHAPIM</v>
          </cell>
        </row>
        <row r="354">
          <cell r="A354" t="str">
            <v>INHAÚMA</v>
          </cell>
        </row>
        <row r="355">
          <cell r="A355" t="str">
            <v>INIMUTABA</v>
          </cell>
        </row>
        <row r="356">
          <cell r="A356" t="str">
            <v>IPABA</v>
          </cell>
        </row>
        <row r="357">
          <cell r="A357" t="str">
            <v>IPANEMA</v>
          </cell>
        </row>
        <row r="358">
          <cell r="A358" t="str">
            <v>IPATINGA</v>
          </cell>
        </row>
        <row r="359">
          <cell r="A359" t="str">
            <v>IPIAÇU</v>
          </cell>
        </row>
        <row r="360">
          <cell r="A360" t="str">
            <v>IPUIÚNA</v>
          </cell>
        </row>
        <row r="361">
          <cell r="A361" t="str">
            <v>IRAÍ DE MINAS</v>
          </cell>
        </row>
        <row r="362">
          <cell r="A362" t="str">
            <v>ITABIRA</v>
          </cell>
        </row>
        <row r="363">
          <cell r="A363" t="str">
            <v>ITABIRINHA</v>
          </cell>
        </row>
        <row r="364">
          <cell r="A364" t="str">
            <v>ITABIRITO</v>
          </cell>
        </row>
        <row r="365">
          <cell r="A365" t="str">
            <v>ITACAMBIRA</v>
          </cell>
        </row>
        <row r="366">
          <cell r="A366" t="str">
            <v>ITACARAMBI</v>
          </cell>
        </row>
        <row r="367">
          <cell r="A367" t="str">
            <v>ITAGUARA</v>
          </cell>
        </row>
        <row r="368">
          <cell r="A368" t="str">
            <v>ITAIPÉ</v>
          </cell>
        </row>
        <row r="369">
          <cell r="A369" t="str">
            <v>ITAJUBÁ</v>
          </cell>
        </row>
        <row r="370">
          <cell r="A370" t="str">
            <v>ITAMARANDIBA</v>
          </cell>
        </row>
        <row r="371">
          <cell r="A371" t="str">
            <v>ITAMARATI DE MINAS</v>
          </cell>
        </row>
        <row r="372">
          <cell r="A372" t="str">
            <v>ITAMBACURI</v>
          </cell>
        </row>
        <row r="373">
          <cell r="A373" t="str">
            <v>ITAMBÉ DO MATO DENTRO</v>
          </cell>
        </row>
        <row r="374">
          <cell r="A374" t="str">
            <v>ITAMOGI</v>
          </cell>
        </row>
        <row r="375">
          <cell r="A375" t="str">
            <v>ITAMONTE</v>
          </cell>
        </row>
        <row r="376">
          <cell r="A376" t="str">
            <v>ITANHANDU</v>
          </cell>
        </row>
        <row r="377">
          <cell r="A377" t="str">
            <v>ITANHOMI</v>
          </cell>
        </row>
        <row r="378">
          <cell r="A378" t="str">
            <v>ITAOBIM</v>
          </cell>
        </row>
        <row r="379">
          <cell r="A379" t="str">
            <v>ITAPAGIPE</v>
          </cell>
        </row>
        <row r="380">
          <cell r="A380" t="str">
            <v>ITAPECERICA</v>
          </cell>
        </row>
        <row r="381">
          <cell r="A381" t="str">
            <v>ITAPEVA</v>
          </cell>
        </row>
        <row r="382">
          <cell r="A382" t="str">
            <v>ITATIAIUÇU</v>
          </cell>
        </row>
        <row r="383">
          <cell r="A383" t="str">
            <v>ITAÚ DE MINAS</v>
          </cell>
        </row>
        <row r="384">
          <cell r="A384" t="str">
            <v>ITAÚNA</v>
          </cell>
        </row>
        <row r="385">
          <cell r="A385" t="str">
            <v>ITAVERAVA</v>
          </cell>
        </row>
        <row r="386">
          <cell r="A386" t="str">
            <v>ITINGA</v>
          </cell>
        </row>
        <row r="387">
          <cell r="A387" t="str">
            <v>ITUETA</v>
          </cell>
        </row>
        <row r="388">
          <cell r="A388" t="str">
            <v>ITUIUTABA</v>
          </cell>
        </row>
        <row r="389">
          <cell r="A389" t="str">
            <v>ITUMIRIM</v>
          </cell>
        </row>
        <row r="390">
          <cell r="A390" t="str">
            <v>ITURAMA</v>
          </cell>
        </row>
        <row r="391">
          <cell r="A391" t="str">
            <v>ITUTINGA</v>
          </cell>
        </row>
        <row r="392">
          <cell r="A392" t="str">
            <v>JABOTICATUBAS</v>
          </cell>
        </row>
        <row r="393">
          <cell r="A393" t="str">
            <v>JACINTO</v>
          </cell>
        </row>
        <row r="394">
          <cell r="A394" t="str">
            <v>JACUÍ</v>
          </cell>
        </row>
        <row r="395">
          <cell r="A395" t="str">
            <v>JACUTINGA</v>
          </cell>
        </row>
        <row r="396">
          <cell r="A396" t="str">
            <v>JAGUARAÇU</v>
          </cell>
        </row>
        <row r="397">
          <cell r="A397" t="str">
            <v>JAÍBA</v>
          </cell>
        </row>
        <row r="398">
          <cell r="A398" t="str">
            <v>JAMPRUCA</v>
          </cell>
        </row>
        <row r="399">
          <cell r="A399" t="str">
            <v>JANAÚBA</v>
          </cell>
        </row>
        <row r="400">
          <cell r="A400" t="str">
            <v>JANUÁRIA</v>
          </cell>
        </row>
        <row r="401">
          <cell r="A401" t="str">
            <v>JAPARAÍBA</v>
          </cell>
        </row>
        <row r="402">
          <cell r="A402" t="str">
            <v>JAPONVAR</v>
          </cell>
        </row>
        <row r="403">
          <cell r="A403" t="str">
            <v>JECEABA</v>
          </cell>
        </row>
        <row r="404">
          <cell r="A404" t="str">
            <v>JENIPAPO DE MINAS</v>
          </cell>
        </row>
        <row r="405">
          <cell r="A405" t="str">
            <v>JEQUERI</v>
          </cell>
        </row>
        <row r="406">
          <cell r="A406" t="str">
            <v>JEQUITAÍ</v>
          </cell>
        </row>
        <row r="407">
          <cell r="A407" t="str">
            <v>JEQUITIBÁ</v>
          </cell>
        </row>
        <row r="408">
          <cell r="A408" t="str">
            <v>JEQUITINHONHA</v>
          </cell>
        </row>
        <row r="409">
          <cell r="A409" t="str">
            <v>JESUÂNIA</v>
          </cell>
        </row>
        <row r="410">
          <cell r="A410" t="str">
            <v>JOAÍMA</v>
          </cell>
        </row>
        <row r="411">
          <cell r="A411" t="str">
            <v>JOANÉSIA</v>
          </cell>
        </row>
        <row r="412">
          <cell r="A412" t="str">
            <v>JOÃO MONLEVADE</v>
          </cell>
        </row>
        <row r="413">
          <cell r="A413" t="str">
            <v>JOÃO PINHEIRO</v>
          </cell>
        </row>
        <row r="414">
          <cell r="A414" t="str">
            <v>JOAQUIM FELÍCIO</v>
          </cell>
        </row>
        <row r="415">
          <cell r="A415" t="str">
            <v>JORDÂNIA</v>
          </cell>
        </row>
        <row r="416">
          <cell r="A416" t="str">
            <v>JOSÉ GONÇALVES DE MINAS</v>
          </cell>
        </row>
        <row r="417">
          <cell r="A417" t="str">
            <v>JOSÉ RAYDAN</v>
          </cell>
        </row>
        <row r="418">
          <cell r="A418" t="str">
            <v>JOSENÓPOLIS</v>
          </cell>
        </row>
        <row r="419">
          <cell r="A419" t="str">
            <v>JUATUBA</v>
          </cell>
        </row>
        <row r="420">
          <cell r="A420" t="str">
            <v>JUIZ DE FORA</v>
          </cell>
        </row>
        <row r="421">
          <cell r="A421" t="str">
            <v>JURAMENTO</v>
          </cell>
        </row>
        <row r="422">
          <cell r="A422" t="str">
            <v>JURUAIA</v>
          </cell>
        </row>
        <row r="423">
          <cell r="A423" t="str">
            <v>JUVENÍLIA</v>
          </cell>
        </row>
        <row r="424">
          <cell r="A424" t="str">
            <v>LADAINHA</v>
          </cell>
        </row>
        <row r="425">
          <cell r="A425" t="str">
            <v>LAGAMAR</v>
          </cell>
        </row>
        <row r="426">
          <cell r="A426" t="str">
            <v>LAGOA DA PRATA</v>
          </cell>
        </row>
        <row r="427">
          <cell r="A427" t="str">
            <v>LAGOA DOS PATOS</v>
          </cell>
        </row>
        <row r="428">
          <cell r="A428" t="str">
            <v>LAGOA DOURADA</v>
          </cell>
        </row>
        <row r="429">
          <cell r="A429" t="str">
            <v>LAGOA FORMOSA</v>
          </cell>
        </row>
        <row r="430">
          <cell r="A430" t="str">
            <v>LAGOA GRANDE</v>
          </cell>
        </row>
        <row r="431">
          <cell r="A431" t="str">
            <v>LAGOA SANTA</v>
          </cell>
        </row>
        <row r="432">
          <cell r="A432" t="str">
            <v>LAJINHA</v>
          </cell>
        </row>
        <row r="433">
          <cell r="A433" t="str">
            <v>LAMBARI</v>
          </cell>
        </row>
        <row r="434">
          <cell r="A434" t="str">
            <v>LAMIM</v>
          </cell>
        </row>
        <row r="435">
          <cell r="A435" t="str">
            <v>LARANJAL</v>
          </cell>
        </row>
        <row r="436">
          <cell r="A436" t="str">
            <v>LASSANCE</v>
          </cell>
        </row>
        <row r="437">
          <cell r="A437" t="str">
            <v>LAVRAS</v>
          </cell>
        </row>
        <row r="438">
          <cell r="A438" t="str">
            <v>LEANDRO FERREIRA</v>
          </cell>
        </row>
        <row r="439">
          <cell r="A439" t="str">
            <v>LEME DO PRADO</v>
          </cell>
        </row>
        <row r="440">
          <cell r="A440" t="str">
            <v>LEOPOLDINA</v>
          </cell>
        </row>
        <row r="441">
          <cell r="A441" t="str">
            <v>LIBERDADE</v>
          </cell>
        </row>
        <row r="442">
          <cell r="A442" t="str">
            <v>LIMA DUARTE</v>
          </cell>
        </row>
        <row r="443">
          <cell r="A443" t="str">
            <v>LIMEIRA DO OESTE</v>
          </cell>
        </row>
        <row r="444">
          <cell r="A444" t="str">
            <v>LONTRA</v>
          </cell>
        </row>
        <row r="445">
          <cell r="A445" t="str">
            <v>LUISBURGO</v>
          </cell>
        </row>
        <row r="446">
          <cell r="A446" t="str">
            <v>LUISLÂNDIA</v>
          </cell>
        </row>
        <row r="447">
          <cell r="A447" t="str">
            <v>LUMINÁRIAS</v>
          </cell>
        </row>
        <row r="448">
          <cell r="A448" t="str">
            <v>LUZ</v>
          </cell>
        </row>
        <row r="449">
          <cell r="A449" t="str">
            <v>MACHACALIS</v>
          </cell>
        </row>
        <row r="450">
          <cell r="A450" t="str">
            <v>MACHADO</v>
          </cell>
        </row>
        <row r="451">
          <cell r="A451" t="str">
            <v>MADRE DE DEUS DE MINAS</v>
          </cell>
        </row>
        <row r="452">
          <cell r="A452" t="str">
            <v>MALACACHETA</v>
          </cell>
        </row>
        <row r="453">
          <cell r="A453" t="str">
            <v>MAMONAS</v>
          </cell>
        </row>
        <row r="454">
          <cell r="A454" t="str">
            <v>MANGA</v>
          </cell>
        </row>
        <row r="455">
          <cell r="A455" t="str">
            <v>MANHUAÇU</v>
          </cell>
        </row>
        <row r="456">
          <cell r="A456" t="str">
            <v>MANHUMIRIM</v>
          </cell>
        </row>
        <row r="457">
          <cell r="A457" t="str">
            <v>MANTENA</v>
          </cell>
        </row>
        <row r="458">
          <cell r="A458" t="str">
            <v>MAR DE ESPANHA</v>
          </cell>
        </row>
        <row r="459">
          <cell r="A459" t="str">
            <v>MARAVILHAS</v>
          </cell>
        </row>
        <row r="460">
          <cell r="A460" t="str">
            <v>MARIA DA FÉ</v>
          </cell>
        </row>
        <row r="461">
          <cell r="A461" t="str">
            <v>MARIANA</v>
          </cell>
        </row>
        <row r="462">
          <cell r="A462" t="str">
            <v>MARILAC</v>
          </cell>
        </row>
        <row r="463">
          <cell r="A463" t="str">
            <v>MÁRIO CAMPOS</v>
          </cell>
        </row>
        <row r="464">
          <cell r="A464" t="str">
            <v>MARIPÁ DE MINAS</v>
          </cell>
        </row>
        <row r="465">
          <cell r="A465" t="str">
            <v>MARLIÉRIA</v>
          </cell>
        </row>
        <row r="466">
          <cell r="A466" t="str">
            <v>MARMELÓPOLIS</v>
          </cell>
        </row>
        <row r="467">
          <cell r="A467" t="str">
            <v>MARTINHO CAMPOS</v>
          </cell>
        </row>
        <row r="468">
          <cell r="A468" t="str">
            <v>MARTINS SOARES</v>
          </cell>
        </row>
        <row r="469">
          <cell r="A469" t="str">
            <v>MATA VERDE</v>
          </cell>
        </row>
        <row r="470">
          <cell r="A470" t="str">
            <v>MATERLÂNDIA</v>
          </cell>
        </row>
        <row r="471">
          <cell r="A471" t="str">
            <v>MATEUS LEME</v>
          </cell>
        </row>
        <row r="472">
          <cell r="A472" t="str">
            <v>MATHIAS LOBATO</v>
          </cell>
        </row>
        <row r="473">
          <cell r="A473" t="str">
            <v>MATIAS BARBOSA</v>
          </cell>
        </row>
        <row r="474">
          <cell r="A474" t="str">
            <v>MATIAS CARDOSO</v>
          </cell>
        </row>
        <row r="475">
          <cell r="A475" t="str">
            <v>MATIPÓ</v>
          </cell>
        </row>
        <row r="476">
          <cell r="A476" t="str">
            <v>MATO VERDE</v>
          </cell>
        </row>
        <row r="477">
          <cell r="A477" t="str">
            <v>MATOZINHOS</v>
          </cell>
        </row>
        <row r="478">
          <cell r="A478" t="str">
            <v>MATUTINA</v>
          </cell>
        </row>
        <row r="479">
          <cell r="A479" t="str">
            <v>MEDEIROS</v>
          </cell>
        </row>
        <row r="480">
          <cell r="A480" t="str">
            <v>MEDINA</v>
          </cell>
        </row>
        <row r="481">
          <cell r="A481" t="str">
            <v>MENDES PIMENTEL</v>
          </cell>
        </row>
        <row r="482">
          <cell r="A482" t="str">
            <v>MERCÊS</v>
          </cell>
        </row>
        <row r="483">
          <cell r="A483" t="str">
            <v>MESQUITA</v>
          </cell>
        </row>
        <row r="484">
          <cell r="A484" t="str">
            <v>MINAS NOVAS</v>
          </cell>
        </row>
        <row r="485">
          <cell r="A485" t="str">
            <v>MINDURI</v>
          </cell>
        </row>
        <row r="486">
          <cell r="A486" t="str">
            <v>MIRABELA</v>
          </cell>
        </row>
        <row r="487">
          <cell r="A487" t="str">
            <v>MIRADOURO</v>
          </cell>
        </row>
        <row r="488">
          <cell r="A488" t="str">
            <v>MIRAÍ</v>
          </cell>
        </row>
        <row r="489">
          <cell r="A489" t="str">
            <v>MIRAVÂNIA</v>
          </cell>
        </row>
        <row r="490">
          <cell r="A490" t="str">
            <v>MOEDA</v>
          </cell>
        </row>
        <row r="491">
          <cell r="A491" t="str">
            <v>MOEMA</v>
          </cell>
        </row>
        <row r="492">
          <cell r="A492" t="str">
            <v>MONJOLOS</v>
          </cell>
        </row>
        <row r="493">
          <cell r="A493" t="str">
            <v>MONSENHOR PAULO</v>
          </cell>
        </row>
        <row r="494">
          <cell r="A494" t="str">
            <v>MONTALVÂNIA</v>
          </cell>
        </row>
        <row r="495">
          <cell r="A495" t="str">
            <v>MONTE ALEGRE DE MINAS</v>
          </cell>
        </row>
        <row r="496">
          <cell r="A496" t="str">
            <v>MONTE AZUL</v>
          </cell>
        </row>
        <row r="497">
          <cell r="A497" t="str">
            <v>MONTE BELO</v>
          </cell>
        </row>
        <row r="498">
          <cell r="A498" t="str">
            <v>MONTE CARMELO</v>
          </cell>
        </row>
        <row r="499">
          <cell r="A499" t="str">
            <v>MONTE FORMOSO</v>
          </cell>
        </row>
        <row r="500">
          <cell r="A500" t="str">
            <v>MONTE SANTO DE MINAS</v>
          </cell>
        </row>
        <row r="501">
          <cell r="A501" t="str">
            <v>MONTE SIÃO</v>
          </cell>
        </row>
        <row r="502">
          <cell r="A502" t="str">
            <v>MONTES CLAROS</v>
          </cell>
        </row>
        <row r="503">
          <cell r="A503" t="str">
            <v>MONTEZUMA</v>
          </cell>
        </row>
        <row r="504">
          <cell r="A504" t="str">
            <v>MORADA NOVA DE MINAS</v>
          </cell>
        </row>
        <row r="505">
          <cell r="A505" t="str">
            <v>MORRO DA GARÇA</v>
          </cell>
        </row>
        <row r="506">
          <cell r="A506" t="str">
            <v>MORRO DO PILAR</v>
          </cell>
        </row>
        <row r="507">
          <cell r="A507" t="str">
            <v>MUNHOZ</v>
          </cell>
        </row>
        <row r="508">
          <cell r="A508" t="str">
            <v>MURIAÉ</v>
          </cell>
        </row>
        <row r="509">
          <cell r="A509" t="str">
            <v>MUTUM</v>
          </cell>
        </row>
        <row r="510">
          <cell r="A510" t="str">
            <v>MUZAMBINHO</v>
          </cell>
        </row>
        <row r="511">
          <cell r="A511" t="str">
            <v>NACIP RAYDAN</v>
          </cell>
        </row>
        <row r="512">
          <cell r="A512" t="str">
            <v>NANUQUE</v>
          </cell>
        </row>
        <row r="513">
          <cell r="A513" t="str">
            <v>NAQUE</v>
          </cell>
        </row>
        <row r="514">
          <cell r="A514" t="str">
            <v>NATALÂNDIA</v>
          </cell>
        </row>
        <row r="515">
          <cell r="A515" t="str">
            <v>NATÉRCIA</v>
          </cell>
        </row>
        <row r="516">
          <cell r="A516" t="str">
            <v>NAZARENO</v>
          </cell>
        </row>
        <row r="517">
          <cell r="A517" t="str">
            <v>NEPOMUCENO</v>
          </cell>
        </row>
        <row r="518">
          <cell r="A518" t="str">
            <v>NINHEIRA</v>
          </cell>
        </row>
        <row r="519">
          <cell r="A519" t="str">
            <v>NOVA BELÉM</v>
          </cell>
        </row>
        <row r="520">
          <cell r="A520" t="str">
            <v>NOVA ERA</v>
          </cell>
        </row>
        <row r="521">
          <cell r="A521" t="str">
            <v>NOVA LIMA</v>
          </cell>
        </row>
        <row r="522">
          <cell r="A522" t="str">
            <v>NOVA MÓDICA</v>
          </cell>
        </row>
        <row r="523">
          <cell r="A523" t="str">
            <v>NOVA PONTE</v>
          </cell>
        </row>
        <row r="524">
          <cell r="A524" t="str">
            <v>NOVA PORTEIRINHA</v>
          </cell>
        </row>
        <row r="525">
          <cell r="A525" t="str">
            <v>NOVA RESENDE</v>
          </cell>
        </row>
        <row r="526">
          <cell r="A526" t="str">
            <v>NOVA SERRANA</v>
          </cell>
        </row>
        <row r="527">
          <cell r="A527" t="str">
            <v>NOVA UNIÃO</v>
          </cell>
        </row>
        <row r="528">
          <cell r="A528" t="str">
            <v>NOVO CRUZEIRO</v>
          </cell>
        </row>
        <row r="529">
          <cell r="A529" t="str">
            <v>NOVO ORIENTE DE MINAS</v>
          </cell>
        </row>
        <row r="530">
          <cell r="A530" t="str">
            <v>NOVORIZONTE</v>
          </cell>
        </row>
        <row r="531">
          <cell r="A531" t="str">
            <v>OLARIA</v>
          </cell>
        </row>
        <row r="532">
          <cell r="A532" t="str">
            <v>OLHOS-D'ÁGUA</v>
          </cell>
        </row>
        <row r="533">
          <cell r="A533" t="str">
            <v>OLÍMPIO NORONHA</v>
          </cell>
        </row>
        <row r="534">
          <cell r="A534" t="str">
            <v>OLIVEIRA</v>
          </cell>
        </row>
        <row r="535">
          <cell r="A535" t="str">
            <v>OLIVEIRA FORTES</v>
          </cell>
        </row>
        <row r="536">
          <cell r="A536" t="str">
            <v>ONÇA DE PITANGUI</v>
          </cell>
        </row>
        <row r="537">
          <cell r="A537" t="str">
            <v>ORATÓRIOS</v>
          </cell>
        </row>
        <row r="538">
          <cell r="A538" t="str">
            <v>ORIZÂNIA</v>
          </cell>
        </row>
        <row r="539">
          <cell r="A539" t="str">
            <v>OURO BRANCO</v>
          </cell>
        </row>
        <row r="540">
          <cell r="A540" t="str">
            <v>OURO FINO</v>
          </cell>
        </row>
        <row r="541">
          <cell r="A541" t="str">
            <v>OURO PRETO</v>
          </cell>
        </row>
        <row r="542">
          <cell r="A542" t="str">
            <v>OURO VERDE DE MINAS</v>
          </cell>
        </row>
        <row r="543">
          <cell r="A543" t="str">
            <v>PADRE CARVALHO</v>
          </cell>
        </row>
        <row r="544">
          <cell r="A544" t="str">
            <v>PADRE PARAÍSO</v>
          </cell>
        </row>
        <row r="545">
          <cell r="A545" t="str">
            <v>PAI PEDRO</v>
          </cell>
        </row>
        <row r="546">
          <cell r="A546" t="str">
            <v>PAINEIRAS</v>
          </cell>
        </row>
        <row r="547">
          <cell r="A547" t="str">
            <v>PAINS</v>
          </cell>
        </row>
        <row r="548">
          <cell r="A548" t="str">
            <v>PAIVA</v>
          </cell>
        </row>
        <row r="549">
          <cell r="A549" t="str">
            <v>PALMA</v>
          </cell>
        </row>
        <row r="550">
          <cell r="A550" t="str">
            <v>PALMÓPOLIS</v>
          </cell>
        </row>
        <row r="551">
          <cell r="A551" t="str">
            <v>PAPAGAIOS</v>
          </cell>
        </row>
        <row r="552">
          <cell r="A552" t="str">
            <v>PARÁ DE MINAS</v>
          </cell>
        </row>
        <row r="553">
          <cell r="A553" t="str">
            <v>PARACATU</v>
          </cell>
        </row>
        <row r="554">
          <cell r="A554" t="str">
            <v>PARAGUAÇU</v>
          </cell>
        </row>
        <row r="555">
          <cell r="A555" t="str">
            <v>PARAISÓPOLIS</v>
          </cell>
        </row>
        <row r="556">
          <cell r="A556" t="str">
            <v>PARAOPEBA</v>
          </cell>
        </row>
        <row r="557">
          <cell r="A557" t="str">
            <v>PASSA QUATRO</v>
          </cell>
        </row>
        <row r="558">
          <cell r="A558" t="str">
            <v>PASSA TEMPO</v>
          </cell>
        </row>
        <row r="559">
          <cell r="A559" t="str">
            <v>PASSA VINTE</v>
          </cell>
        </row>
        <row r="560">
          <cell r="A560" t="str">
            <v>PASSABÉM</v>
          </cell>
        </row>
        <row r="561">
          <cell r="A561" t="str">
            <v>PASSOS</v>
          </cell>
        </row>
        <row r="562">
          <cell r="A562" t="str">
            <v>PATIS</v>
          </cell>
        </row>
        <row r="563">
          <cell r="A563" t="str">
            <v>PATOS DE MINAS</v>
          </cell>
        </row>
        <row r="564">
          <cell r="A564" t="str">
            <v>PATROCÍNIO</v>
          </cell>
        </row>
        <row r="565">
          <cell r="A565" t="str">
            <v>PATROCÍNIO DO MURIAÉ</v>
          </cell>
        </row>
        <row r="566">
          <cell r="A566" t="str">
            <v>PAULA CÂNDIDO</v>
          </cell>
        </row>
        <row r="567">
          <cell r="A567" t="str">
            <v>PAULISTAS</v>
          </cell>
        </row>
        <row r="568">
          <cell r="A568" t="str">
            <v>PAVÃO</v>
          </cell>
        </row>
        <row r="569">
          <cell r="A569" t="str">
            <v>PEÇANHA</v>
          </cell>
        </row>
        <row r="570">
          <cell r="A570" t="str">
            <v>PEDRA AZUL</v>
          </cell>
        </row>
        <row r="571">
          <cell r="A571" t="str">
            <v>PEDRA BONITA</v>
          </cell>
        </row>
        <row r="572">
          <cell r="A572" t="str">
            <v>PEDRA DO ANTA</v>
          </cell>
        </row>
        <row r="573">
          <cell r="A573" t="str">
            <v>PEDRA DO INDAIÁ</v>
          </cell>
        </row>
        <row r="574">
          <cell r="A574" t="str">
            <v>PEDRA DOURADA</v>
          </cell>
        </row>
        <row r="575">
          <cell r="A575" t="str">
            <v>PEDRALVA</v>
          </cell>
        </row>
        <row r="576">
          <cell r="A576" t="str">
            <v>PEDRAS DE MARIA DA CRUZ</v>
          </cell>
        </row>
        <row r="577">
          <cell r="A577" t="str">
            <v>PEDRINÓPOLIS</v>
          </cell>
        </row>
        <row r="578">
          <cell r="A578" t="str">
            <v>PEDRO LEOPOLDO</v>
          </cell>
        </row>
        <row r="579">
          <cell r="A579" t="str">
            <v>PEDRO TEIXEIRA</v>
          </cell>
        </row>
        <row r="580">
          <cell r="A580" t="str">
            <v>PEQUERI</v>
          </cell>
        </row>
        <row r="581">
          <cell r="A581" t="str">
            <v>PEQUI</v>
          </cell>
        </row>
        <row r="582">
          <cell r="A582" t="str">
            <v>PERDIGÃO</v>
          </cell>
        </row>
        <row r="583">
          <cell r="A583" t="str">
            <v>PERDIZES</v>
          </cell>
        </row>
        <row r="584">
          <cell r="A584" t="str">
            <v>PERDÕES</v>
          </cell>
        </row>
        <row r="585">
          <cell r="A585" t="str">
            <v>PERIQUITO</v>
          </cell>
        </row>
        <row r="586">
          <cell r="A586" t="str">
            <v>PESCADOR</v>
          </cell>
        </row>
        <row r="587">
          <cell r="A587" t="str">
            <v>PIAU</v>
          </cell>
        </row>
        <row r="588">
          <cell r="A588" t="str">
            <v>PIEDADE DE CARATINGA</v>
          </cell>
        </row>
        <row r="589">
          <cell r="A589" t="str">
            <v>PIEDADE DE PONTE NOVA</v>
          </cell>
        </row>
        <row r="590">
          <cell r="A590" t="str">
            <v>PIEDADE DO RIO GRANDE</v>
          </cell>
        </row>
        <row r="591">
          <cell r="A591" t="str">
            <v>PIEDADE DOS GERAIS</v>
          </cell>
        </row>
        <row r="592">
          <cell r="A592" t="str">
            <v>PIMENTA</v>
          </cell>
        </row>
        <row r="593">
          <cell r="A593" t="str">
            <v>PINGO D'ÁGUA</v>
          </cell>
        </row>
        <row r="594">
          <cell r="A594" t="str">
            <v>PINTÓPOLIS</v>
          </cell>
        </row>
        <row r="595">
          <cell r="A595" t="str">
            <v>PIRACEMA</v>
          </cell>
        </row>
        <row r="596">
          <cell r="A596" t="str">
            <v>PIRAJUBA</v>
          </cell>
        </row>
        <row r="597">
          <cell r="A597" t="str">
            <v>PIRANGA</v>
          </cell>
        </row>
        <row r="598">
          <cell r="A598" t="str">
            <v>PIRANGUÇU</v>
          </cell>
        </row>
        <row r="599">
          <cell r="A599" t="str">
            <v>PIRANGUINHO</v>
          </cell>
        </row>
        <row r="600">
          <cell r="A600" t="str">
            <v>PIRAPETINGA</v>
          </cell>
        </row>
        <row r="601">
          <cell r="A601" t="str">
            <v>PIRAPORA</v>
          </cell>
        </row>
        <row r="602">
          <cell r="A602" t="str">
            <v>PIRAÚBA</v>
          </cell>
        </row>
        <row r="603">
          <cell r="A603" t="str">
            <v>PITANGUI</v>
          </cell>
        </row>
        <row r="604">
          <cell r="A604" t="str">
            <v>PIUMHI</v>
          </cell>
        </row>
        <row r="605">
          <cell r="A605" t="str">
            <v>PLANURA</v>
          </cell>
        </row>
        <row r="606">
          <cell r="A606" t="str">
            <v>POÇO FUNDO</v>
          </cell>
        </row>
        <row r="607">
          <cell r="A607" t="str">
            <v>POÇOS DE CALDAS</v>
          </cell>
        </row>
        <row r="608">
          <cell r="A608" t="str">
            <v>POCRANE</v>
          </cell>
        </row>
        <row r="609">
          <cell r="A609" t="str">
            <v>POMPÉU</v>
          </cell>
        </row>
        <row r="610">
          <cell r="A610" t="str">
            <v>PONTE NOVA</v>
          </cell>
        </row>
        <row r="611">
          <cell r="A611" t="str">
            <v>PONTO CHIQUE</v>
          </cell>
        </row>
        <row r="612">
          <cell r="A612" t="str">
            <v>PONTO DOS VOLANTES</v>
          </cell>
        </row>
        <row r="613">
          <cell r="A613" t="str">
            <v>PORTEIRINHA</v>
          </cell>
        </row>
        <row r="614">
          <cell r="A614" t="str">
            <v>PORTO FIRME</v>
          </cell>
        </row>
        <row r="615">
          <cell r="A615" t="str">
            <v>POTÉ</v>
          </cell>
        </row>
        <row r="616">
          <cell r="A616" t="str">
            <v>POUSO ALEGRE</v>
          </cell>
        </row>
        <row r="617">
          <cell r="A617" t="str">
            <v>POUSO ALTO</v>
          </cell>
        </row>
        <row r="618">
          <cell r="A618" t="str">
            <v>PRADOS</v>
          </cell>
        </row>
        <row r="619">
          <cell r="A619" t="str">
            <v>PRATA</v>
          </cell>
        </row>
        <row r="620">
          <cell r="A620" t="str">
            <v>PRATÁPOLIS</v>
          </cell>
        </row>
        <row r="621">
          <cell r="A621" t="str">
            <v>PRATINHA</v>
          </cell>
        </row>
        <row r="622">
          <cell r="A622" t="str">
            <v>PRESIDENTE BERNARDES</v>
          </cell>
        </row>
        <row r="623">
          <cell r="A623" t="str">
            <v>PRESIDENTE JUSCELINO</v>
          </cell>
        </row>
        <row r="624">
          <cell r="A624" t="str">
            <v>PRESIDENTE KUBITSCHEK</v>
          </cell>
        </row>
        <row r="625">
          <cell r="A625" t="str">
            <v>PRESIDENTE OLEGÁRIO</v>
          </cell>
        </row>
        <row r="626">
          <cell r="A626" t="str">
            <v>PRUDENTE DE MORAIS</v>
          </cell>
        </row>
        <row r="627">
          <cell r="A627" t="str">
            <v>QUARTEL GERAL</v>
          </cell>
        </row>
        <row r="628">
          <cell r="A628" t="str">
            <v>QUELUZITO</v>
          </cell>
        </row>
        <row r="629">
          <cell r="A629" t="str">
            <v>RAPOSOS</v>
          </cell>
        </row>
        <row r="630">
          <cell r="A630" t="str">
            <v>RAUL SOARES</v>
          </cell>
        </row>
        <row r="631">
          <cell r="A631" t="str">
            <v>RECREIO</v>
          </cell>
        </row>
        <row r="632">
          <cell r="A632" t="str">
            <v>REDUTO</v>
          </cell>
        </row>
        <row r="633">
          <cell r="A633" t="str">
            <v>RESENDE COSTA</v>
          </cell>
        </row>
        <row r="634">
          <cell r="A634" t="str">
            <v>RESPLENDOR</v>
          </cell>
        </row>
        <row r="635">
          <cell r="A635" t="str">
            <v>RESSAQUINHA</v>
          </cell>
        </row>
        <row r="636">
          <cell r="A636" t="str">
            <v>RIACHINHO</v>
          </cell>
        </row>
        <row r="637">
          <cell r="A637" t="str">
            <v>RIACHO DOS MACHADOS</v>
          </cell>
        </row>
        <row r="638">
          <cell r="A638" t="str">
            <v>RIBEIRÃO DAS NEVES</v>
          </cell>
        </row>
        <row r="639">
          <cell r="A639" t="str">
            <v>RIBEIRÃO VERMELHO</v>
          </cell>
        </row>
        <row r="640">
          <cell r="A640" t="str">
            <v>RIO ACIMA</v>
          </cell>
        </row>
        <row r="641">
          <cell r="A641" t="str">
            <v>RIO CASCA</v>
          </cell>
        </row>
        <row r="642">
          <cell r="A642" t="str">
            <v>RIO DO PRADO</v>
          </cell>
        </row>
        <row r="643">
          <cell r="A643" t="str">
            <v>RIO DOCE</v>
          </cell>
        </row>
        <row r="644">
          <cell r="A644" t="str">
            <v>RIO ESPERA</v>
          </cell>
        </row>
        <row r="645">
          <cell r="A645" t="str">
            <v>RIO MANSO</v>
          </cell>
        </row>
        <row r="646">
          <cell r="A646" t="str">
            <v>RIO NOVO</v>
          </cell>
        </row>
        <row r="647">
          <cell r="A647" t="str">
            <v>RIO PARANAÍBA</v>
          </cell>
        </row>
        <row r="648">
          <cell r="A648" t="str">
            <v>RIO PARDO DE MINAS</v>
          </cell>
        </row>
        <row r="649">
          <cell r="A649" t="str">
            <v>RIO PIRACICABA</v>
          </cell>
        </row>
        <row r="650">
          <cell r="A650" t="str">
            <v>RIO POMBA</v>
          </cell>
        </row>
        <row r="651">
          <cell r="A651" t="str">
            <v>RIO PRETO</v>
          </cell>
        </row>
        <row r="652">
          <cell r="A652" t="str">
            <v>RIO VERMELHO</v>
          </cell>
        </row>
        <row r="653">
          <cell r="A653" t="str">
            <v>RITÁPOLIS</v>
          </cell>
        </row>
        <row r="654">
          <cell r="A654" t="str">
            <v>ROCHEDO DE MINAS</v>
          </cell>
        </row>
        <row r="655">
          <cell r="A655" t="str">
            <v>RODEIRO</v>
          </cell>
        </row>
        <row r="656">
          <cell r="A656" t="str">
            <v>ROMARIA</v>
          </cell>
        </row>
        <row r="657">
          <cell r="A657" t="str">
            <v>ROSÁRIO DA LIMEIRA</v>
          </cell>
        </row>
        <row r="658">
          <cell r="A658" t="str">
            <v>RUBELITA</v>
          </cell>
        </row>
        <row r="659">
          <cell r="A659" t="str">
            <v>RUBIM</v>
          </cell>
        </row>
        <row r="660">
          <cell r="A660" t="str">
            <v>SABARÁ</v>
          </cell>
        </row>
        <row r="661">
          <cell r="A661" t="str">
            <v>SABINÓPOLIS</v>
          </cell>
        </row>
        <row r="662">
          <cell r="A662" t="str">
            <v>SACRAMENTO</v>
          </cell>
        </row>
        <row r="663">
          <cell r="A663" t="str">
            <v>SALINAS</v>
          </cell>
        </row>
        <row r="664">
          <cell r="A664" t="str">
            <v>SALTO DA DIVISA</v>
          </cell>
        </row>
        <row r="665">
          <cell r="A665" t="str">
            <v>SANTA BÁRBARA</v>
          </cell>
        </row>
        <row r="666">
          <cell r="A666" t="str">
            <v>SANTA BÁRBARA DO LESTE</v>
          </cell>
        </row>
        <row r="667">
          <cell r="A667" t="str">
            <v>SANTA BÁRBARA DO MONTE VERDE</v>
          </cell>
        </row>
        <row r="668">
          <cell r="A668" t="str">
            <v>SANTA BÁRBARA DO TUGÚRIO</v>
          </cell>
        </row>
        <row r="669">
          <cell r="A669" t="str">
            <v>SANTA CRUZ DE MINAS</v>
          </cell>
        </row>
        <row r="670">
          <cell r="A670" t="str">
            <v>SANTA CRUZ DE SALINAS</v>
          </cell>
        </row>
        <row r="671">
          <cell r="A671" t="str">
            <v>SANTA CRUZ DO ESCALVADO</v>
          </cell>
        </row>
        <row r="672">
          <cell r="A672" t="str">
            <v>SANTA EFIGÊNIA DE MINAS</v>
          </cell>
        </row>
        <row r="673">
          <cell r="A673" t="str">
            <v>SANTA FÉ DE MINAS</v>
          </cell>
        </row>
        <row r="674">
          <cell r="A674" t="str">
            <v>SANTA HELENA DE MINAS</v>
          </cell>
        </row>
        <row r="675">
          <cell r="A675" t="str">
            <v>SANTA JULIANA</v>
          </cell>
        </row>
        <row r="676">
          <cell r="A676" t="str">
            <v>SANTA LUZIA</v>
          </cell>
        </row>
        <row r="677">
          <cell r="A677" t="str">
            <v>SANTA MARGARIDA</v>
          </cell>
        </row>
        <row r="678">
          <cell r="A678" t="str">
            <v>SANTA MARIA DE ITABIRA</v>
          </cell>
        </row>
        <row r="679">
          <cell r="A679" t="str">
            <v>SANTA MARIA DO SALTO</v>
          </cell>
        </row>
        <row r="680">
          <cell r="A680" t="str">
            <v>SANTA MARIA DO SUAÇUÍ</v>
          </cell>
        </row>
        <row r="681">
          <cell r="A681" t="str">
            <v>SANTA RITA DE CALDAS</v>
          </cell>
        </row>
        <row r="682">
          <cell r="A682" t="str">
            <v>SANTA RITA DE IBITIPOCA</v>
          </cell>
        </row>
        <row r="683">
          <cell r="A683" t="str">
            <v>SANTA RITA DE JACUTINGA</v>
          </cell>
        </row>
        <row r="684">
          <cell r="A684" t="str">
            <v>SANTA RITA DE MINAS</v>
          </cell>
        </row>
        <row r="685">
          <cell r="A685" t="str">
            <v>SANTA RITA DO ITUETO</v>
          </cell>
        </row>
        <row r="686">
          <cell r="A686" t="str">
            <v>SANTA RITA DO SAPUCAÍ</v>
          </cell>
        </row>
        <row r="687">
          <cell r="A687" t="str">
            <v>SANTA ROSA DA SERRA</v>
          </cell>
        </row>
        <row r="688">
          <cell r="A688" t="str">
            <v>SANTA VITÓRIA</v>
          </cell>
        </row>
        <row r="689">
          <cell r="A689" t="str">
            <v>SANTANA DA VARGEM</v>
          </cell>
        </row>
        <row r="690">
          <cell r="A690" t="str">
            <v>SANTANA DE CATAGUASES</v>
          </cell>
        </row>
        <row r="691">
          <cell r="A691" t="str">
            <v>SANTANA DE PIRAPAMA</v>
          </cell>
        </row>
        <row r="692">
          <cell r="A692" t="str">
            <v>SANTANA DO DESERTO</v>
          </cell>
        </row>
        <row r="693">
          <cell r="A693" t="str">
            <v>SANTANA DO GARAMBÉU</v>
          </cell>
        </row>
        <row r="694">
          <cell r="A694" t="str">
            <v>SANTANA DO JACARÉ</v>
          </cell>
        </row>
        <row r="695">
          <cell r="A695" t="str">
            <v>SANTANA DO MANHUAÇU</v>
          </cell>
        </row>
        <row r="696">
          <cell r="A696" t="str">
            <v>SANTANA DO PARAÍSO</v>
          </cell>
        </row>
        <row r="697">
          <cell r="A697" t="str">
            <v>SANTANA DO RIACHO</v>
          </cell>
        </row>
        <row r="698">
          <cell r="A698" t="str">
            <v>SANTANA DOS MONTES</v>
          </cell>
        </row>
        <row r="699">
          <cell r="A699" t="str">
            <v>SANTO ANTÔNIO DO AMPARO</v>
          </cell>
        </row>
        <row r="700">
          <cell r="A700" t="str">
            <v>SANTO ANTÔNIO DO AVENTUREIRO</v>
          </cell>
        </row>
        <row r="701">
          <cell r="A701" t="str">
            <v>SANTO ANTÔNIO DO GRAMA</v>
          </cell>
        </row>
        <row r="702">
          <cell r="A702" t="str">
            <v>SANTO ANTÔNIO DO ITAMBÉ</v>
          </cell>
        </row>
        <row r="703">
          <cell r="A703" t="str">
            <v>SANTO ANTÔNIO DO JACINTO</v>
          </cell>
        </row>
        <row r="704">
          <cell r="A704" t="str">
            <v>SANTO ANTÔNIO DO MONTE</v>
          </cell>
        </row>
        <row r="705">
          <cell r="A705" t="str">
            <v>SANTO ANTÔNIO DO RETIRO</v>
          </cell>
        </row>
        <row r="706">
          <cell r="A706" t="str">
            <v>SANTO ANTÔNIO DO RIO ABAIXO</v>
          </cell>
        </row>
        <row r="707">
          <cell r="A707" t="str">
            <v>SANTO HIPÓLITO</v>
          </cell>
        </row>
        <row r="708">
          <cell r="A708" t="str">
            <v>SANTOS DUMONT</v>
          </cell>
        </row>
        <row r="709">
          <cell r="A709" t="str">
            <v>SÃO BENTO ABADE</v>
          </cell>
        </row>
        <row r="710">
          <cell r="A710" t="str">
            <v>SÃO BRÁS DO SUAÇUÍ</v>
          </cell>
        </row>
        <row r="711">
          <cell r="A711" t="str">
            <v>SÃO DOMINGOS DAS DORES</v>
          </cell>
        </row>
        <row r="712">
          <cell r="A712" t="str">
            <v>SÃO DOMINGOS DO PRATA</v>
          </cell>
        </row>
        <row r="713">
          <cell r="A713" t="str">
            <v>SÃO FÉLIX DE MINAS</v>
          </cell>
        </row>
        <row r="714">
          <cell r="A714" t="str">
            <v>SÃO FRANCISCO</v>
          </cell>
        </row>
        <row r="715">
          <cell r="A715" t="str">
            <v>SÃO FRANCISCO DE PAULA</v>
          </cell>
        </row>
        <row r="716">
          <cell r="A716" t="str">
            <v>SÃO FRANCISCO DE SALES</v>
          </cell>
        </row>
        <row r="717">
          <cell r="A717" t="str">
            <v>SÃO FRANCISCO DO GLÓRIA</v>
          </cell>
        </row>
        <row r="718">
          <cell r="A718" t="str">
            <v>SÃO GERALDO</v>
          </cell>
        </row>
        <row r="719">
          <cell r="A719" t="str">
            <v>SÃO GERALDO DA PIEDADE</v>
          </cell>
        </row>
        <row r="720">
          <cell r="A720" t="str">
            <v>SÃO GERALDO DO BAIXIO</v>
          </cell>
        </row>
        <row r="721">
          <cell r="A721" t="str">
            <v>SÃO GONÇALO DO ABAETÉ</v>
          </cell>
        </row>
        <row r="722">
          <cell r="A722" t="str">
            <v>SÃO GONÇALO DO PARÁ</v>
          </cell>
        </row>
        <row r="723">
          <cell r="A723" t="str">
            <v>SÃO GONÇALO DO RIO ABAIXO</v>
          </cell>
        </row>
        <row r="724">
          <cell r="A724" t="str">
            <v>SÃO GONÇALO DO RIO PRETO</v>
          </cell>
        </row>
        <row r="725">
          <cell r="A725" t="str">
            <v>SÃO GONÇALO DO SAPUCAÍ</v>
          </cell>
        </row>
        <row r="726">
          <cell r="A726" t="str">
            <v>SÃO GOTARDO</v>
          </cell>
        </row>
        <row r="727">
          <cell r="A727" t="str">
            <v>SÃO JOÃO BATISTA DO GLÓRIA</v>
          </cell>
        </row>
        <row r="728">
          <cell r="A728" t="str">
            <v>SÃO JOÃO DA LAGOA</v>
          </cell>
        </row>
        <row r="729">
          <cell r="A729" t="str">
            <v>SÃO JOÃO DA MATA</v>
          </cell>
        </row>
        <row r="730">
          <cell r="A730" t="str">
            <v>SÃO JOÃO DA PONTE</v>
          </cell>
        </row>
        <row r="731">
          <cell r="A731" t="str">
            <v>SÃO JOÃO DAS MISSÕES</v>
          </cell>
        </row>
        <row r="732">
          <cell r="A732" t="str">
            <v>SÃO JOÃO DEL REI</v>
          </cell>
        </row>
        <row r="733">
          <cell r="A733" t="str">
            <v>SÃO JOÃO DO MANHUAÇU</v>
          </cell>
        </row>
        <row r="734">
          <cell r="A734" t="str">
            <v>SÃO JOÃO DO MANTENINHA</v>
          </cell>
        </row>
        <row r="735">
          <cell r="A735" t="str">
            <v>SÃO JOÃO DO ORIENTE</v>
          </cell>
        </row>
        <row r="736">
          <cell r="A736" t="str">
            <v>SÃO JOÃO DO PACUÍ</v>
          </cell>
        </row>
        <row r="737">
          <cell r="A737" t="str">
            <v>SÃO JOÃO DO PARAÍSO</v>
          </cell>
        </row>
        <row r="738">
          <cell r="A738" t="str">
            <v>SÃO JOÃO EVANGELISTA</v>
          </cell>
        </row>
        <row r="739">
          <cell r="A739" t="str">
            <v>SÃO JOÃO NEPOMUCENO</v>
          </cell>
        </row>
        <row r="740">
          <cell r="A740" t="str">
            <v>SÃO JOAQUIM DE BICAS</v>
          </cell>
        </row>
        <row r="741">
          <cell r="A741" t="str">
            <v>SÃO JOSÉ DA BARRA</v>
          </cell>
        </row>
        <row r="742">
          <cell r="A742" t="str">
            <v>SÃO JOSÉ DA LAPA</v>
          </cell>
        </row>
        <row r="743">
          <cell r="A743" t="str">
            <v>SÃO JOSÉ DA SAFIRA</v>
          </cell>
        </row>
        <row r="744">
          <cell r="A744" t="str">
            <v>SÃO JOSÉ DA VARGINHA</v>
          </cell>
        </row>
        <row r="745">
          <cell r="A745" t="str">
            <v>SÃO JOSÉ DO ALEGRE</v>
          </cell>
        </row>
        <row r="746">
          <cell r="A746" t="str">
            <v>SÃO JOSÉ DO DIVINO</v>
          </cell>
        </row>
        <row r="747">
          <cell r="A747" t="str">
            <v>SÃO JOSÉ DO GOIABAL</v>
          </cell>
        </row>
        <row r="748">
          <cell r="A748" t="str">
            <v>SÃO JOSÉ DO JACURI</v>
          </cell>
        </row>
        <row r="749">
          <cell r="A749" t="str">
            <v>SÃO JOSÉ DO MANTIMENTO</v>
          </cell>
        </row>
        <row r="750">
          <cell r="A750" t="str">
            <v>SÃO LOURENÇO</v>
          </cell>
        </row>
        <row r="751">
          <cell r="A751" t="str">
            <v>SÃO MIGUEL DO ANTA</v>
          </cell>
        </row>
        <row r="752">
          <cell r="A752" t="str">
            <v>SÃO PEDRO DA UNIÃO</v>
          </cell>
        </row>
        <row r="753">
          <cell r="A753" t="str">
            <v>SÃO PEDRO DO SUAÇUÍ</v>
          </cell>
        </row>
        <row r="754">
          <cell r="A754" t="str">
            <v>SÃO PEDRO DOS FERROS</v>
          </cell>
        </row>
        <row r="755">
          <cell r="A755" t="str">
            <v>SÃO ROMÃO</v>
          </cell>
        </row>
        <row r="756">
          <cell r="A756" t="str">
            <v>SÃO ROQUE DE MINAS</v>
          </cell>
        </row>
        <row r="757">
          <cell r="A757" t="str">
            <v>SÃO SEBASTIÃO DA BELA VISTA</v>
          </cell>
        </row>
        <row r="758">
          <cell r="A758" t="str">
            <v>SÃO SEBASTIÃO DA VARGEM ALEGRE</v>
          </cell>
        </row>
        <row r="759">
          <cell r="A759" t="str">
            <v>SÃO SEBASTIÃO DO ANTA</v>
          </cell>
        </row>
        <row r="760">
          <cell r="A760" t="str">
            <v>SÃO SEBASTIÃO DO MARANHÃO</v>
          </cell>
        </row>
        <row r="761">
          <cell r="A761" t="str">
            <v>SÃO SEBASTIÃO DO OESTE</v>
          </cell>
        </row>
        <row r="762">
          <cell r="A762" t="str">
            <v>SÃO SEBASTIÃO DO PARAÍSO</v>
          </cell>
        </row>
        <row r="763">
          <cell r="A763" t="str">
            <v>SÃO SEBASTIÃO DO RIO PRETO</v>
          </cell>
        </row>
        <row r="764">
          <cell r="A764" t="str">
            <v>SÃO SEBASTIÃO DO RIO VERDE</v>
          </cell>
        </row>
        <row r="765">
          <cell r="A765" t="str">
            <v>SÃO THOMÉ DAS LETRAS</v>
          </cell>
        </row>
        <row r="766">
          <cell r="A766" t="str">
            <v>SÃO TIAGO</v>
          </cell>
        </row>
        <row r="767">
          <cell r="A767" t="str">
            <v>SÃO TOMÁS DE AQUINO</v>
          </cell>
        </row>
        <row r="768">
          <cell r="A768" t="str">
            <v>SÃO VICENTE DE MINAS</v>
          </cell>
        </row>
        <row r="769">
          <cell r="A769" t="str">
            <v>SAPUCAÍ-MIRIM</v>
          </cell>
        </row>
        <row r="770">
          <cell r="A770" t="str">
            <v>SARDOÁ</v>
          </cell>
        </row>
        <row r="771">
          <cell r="A771" t="str">
            <v>SARZEDO</v>
          </cell>
        </row>
        <row r="772">
          <cell r="A772" t="str">
            <v>SEM-PEIXE</v>
          </cell>
        </row>
        <row r="773">
          <cell r="A773" t="str">
            <v>SENADOR AMARAL</v>
          </cell>
        </row>
        <row r="774">
          <cell r="A774" t="str">
            <v>SENADOR CORTES</v>
          </cell>
        </row>
        <row r="775">
          <cell r="A775" t="str">
            <v>SENADOR FIRMINO</v>
          </cell>
        </row>
        <row r="776">
          <cell r="A776" t="str">
            <v>SENADOR JOSÉ BENTO</v>
          </cell>
        </row>
        <row r="777">
          <cell r="A777" t="str">
            <v>SENADOR MODESTINO GONÇALVES</v>
          </cell>
        </row>
        <row r="778">
          <cell r="A778" t="str">
            <v>SENHORA DE OLIVEIRA</v>
          </cell>
        </row>
        <row r="779">
          <cell r="A779" t="str">
            <v>SENHORA DO PORTO</v>
          </cell>
        </row>
        <row r="780">
          <cell r="A780" t="str">
            <v>SENHORA DOS REMÉDIOS</v>
          </cell>
        </row>
        <row r="781">
          <cell r="A781" t="str">
            <v>SERICITA</v>
          </cell>
        </row>
        <row r="782">
          <cell r="A782" t="str">
            <v>SERITINGA</v>
          </cell>
        </row>
        <row r="783">
          <cell r="A783" t="str">
            <v>SERRA AZUL DE MINAS</v>
          </cell>
        </row>
        <row r="784">
          <cell r="A784" t="str">
            <v>SERRA DA SAUDADE</v>
          </cell>
        </row>
        <row r="785">
          <cell r="A785" t="str">
            <v>SERRA DO SALITRE</v>
          </cell>
        </row>
        <row r="786">
          <cell r="A786" t="str">
            <v>SERRA DOS AIMORÉS</v>
          </cell>
        </row>
        <row r="787">
          <cell r="A787" t="str">
            <v>SERRANIA</v>
          </cell>
        </row>
        <row r="788">
          <cell r="A788" t="str">
            <v>SERRANÓPOLIS DE MINAS</v>
          </cell>
        </row>
        <row r="789">
          <cell r="A789" t="str">
            <v>SERRANOS</v>
          </cell>
        </row>
        <row r="790">
          <cell r="A790" t="str">
            <v>SERRO</v>
          </cell>
        </row>
        <row r="791">
          <cell r="A791" t="str">
            <v>SETE LAGOAS</v>
          </cell>
        </row>
        <row r="792">
          <cell r="A792" t="str">
            <v>SETUBINHA</v>
          </cell>
        </row>
        <row r="793">
          <cell r="A793" t="str">
            <v>SILVEIRÂNIA</v>
          </cell>
        </row>
        <row r="794">
          <cell r="A794" t="str">
            <v>SILVIANÓPOLIS</v>
          </cell>
        </row>
        <row r="795">
          <cell r="A795" t="str">
            <v>SIMÃO PEREIRA</v>
          </cell>
        </row>
        <row r="796">
          <cell r="A796" t="str">
            <v>SIMONÉSIA</v>
          </cell>
        </row>
        <row r="797">
          <cell r="A797" t="str">
            <v>SOBRÁLIA</v>
          </cell>
        </row>
        <row r="798">
          <cell r="A798" t="str">
            <v>SOLEDADE DE MINAS</v>
          </cell>
        </row>
        <row r="799">
          <cell r="A799" t="str">
            <v>TABULEIRO</v>
          </cell>
        </row>
        <row r="800">
          <cell r="A800" t="str">
            <v>TAIOBEIRAS</v>
          </cell>
        </row>
        <row r="801">
          <cell r="A801" t="str">
            <v>TAPARUBA</v>
          </cell>
        </row>
        <row r="802">
          <cell r="A802" t="str">
            <v>TAPIRA</v>
          </cell>
        </row>
        <row r="803">
          <cell r="A803" t="str">
            <v>TAPIRAÍ</v>
          </cell>
        </row>
        <row r="804">
          <cell r="A804" t="str">
            <v>TAQUARAÇU DE MINAS</v>
          </cell>
        </row>
        <row r="805">
          <cell r="A805" t="str">
            <v>TARUMIRIM</v>
          </cell>
        </row>
        <row r="806">
          <cell r="A806" t="str">
            <v>TEIXEIRAS</v>
          </cell>
        </row>
        <row r="807">
          <cell r="A807" t="str">
            <v>TEÓFILO OTONI</v>
          </cell>
        </row>
        <row r="808">
          <cell r="A808" t="str">
            <v>TIMÓTEO</v>
          </cell>
        </row>
        <row r="809">
          <cell r="A809" t="str">
            <v>TIRADENTES</v>
          </cell>
        </row>
        <row r="810">
          <cell r="A810" t="str">
            <v>TIROS</v>
          </cell>
        </row>
        <row r="811">
          <cell r="A811" t="str">
            <v>TOCANTINS</v>
          </cell>
        </row>
        <row r="812">
          <cell r="A812" t="str">
            <v>TOCOS DO MOJI</v>
          </cell>
        </row>
        <row r="813">
          <cell r="A813" t="str">
            <v>TOLEDO</v>
          </cell>
        </row>
        <row r="814">
          <cell r="A814" t="str">
            <v>TOMBOS</v>
          </cell>
        </row>
        <row r="815">
          <cell r="A815" t="str">
            <v>TRÊS CORAÇÕES</v>
          </cell>
        </row>
        <row r="816">
          <cell r="A816" t="str">
            <v>TRÊS MARIAS</v>
          </cell>
        </row>
        <row r="817">
          <cell r="A817" t="str">
            <v>TRÊS PONTAS</v>
          </cell>
        </row>
        <row r="818">
          <cell r="A818" t="str">
            <v>TUMIRITINGA</v>
          </cell>
        </row>
        <row r="819">
          <cell r="A819" t="str">
            <v>TUPACIGUARA</v>
          </cell>
        </row>
        <row r="820">
          <cell r="A820" t="str">
            <v>TURMALINA</v>
          </cell>
        </row>
        <row r="821">
          <cell r="A821" t="str">
            <v>TURVOLÂNDIA</v>
          </cell>
        </row>
        <row r="822">
          <cell r="A822" t="str">
            <v>UBÁ</v>
          </cell>
        </row>
        <row r="823">
          <cell r="A823" t="str">
            <v>UBAÍ</v>
          </cell>
        </row>
        <row r="824">
          <cell r="A824" t="str">
            <v>UBAPORANGA</v>
          </cell>
        </row>
        <row r="825">
          <cell r="A825" t="str">
            <v>UBERABA</v>
          </cell>
        </row>
        <row r="826">
          <cell r="A826" t="str">
            <v>UBERLÂNDIA</v>
          </cell>
        </row>
        <row r="827">
          <cell r="A827" t="str">
            <v>UMBURATIBA</v>
          </cell>
        </row>
        <row r="828">
          <cell r="A828" t="str">
            <v>UNAÍ</v>
          </cell>
        </row>
        <row r="829">
          <cell r="A829" t="str">
            <v>UNIÃO DE MINAS</v>
          </cell>
        </row>
        <row r="830">
          <cell r="A830" t="str">
            <v>URUANA DE MINAS</v>
          </cell>
        </row>
        <row r="831">
          <cell r="A831" t="str">
            <v>URUCÂNIA</v>
          </cell>
        </row>
        <row r="832">
          <cell r="A832" t="str">
            <v>URUCUIA</v>
          </cell>
        </row>
        <row r="833">
          <cell r="A833" t="str">
            <v>VARGEM ALEGRE</v>
          </cell>
        </row>
        <row r="834">
          <cell r="A834" t="str">
            <v>VARGEM BONITA</v>
          </cell>
        </row>
        <row r="835">
          <cell r="A835" t="str">
            <v>VARGEM GRANDE DO RIO PARDO</v>
          </cell>
        </row>
        <row r="836">
          <cell r="A836" t="str">
            <v>VARGINHA</v>
          </cell>
        </row>
        <row r="837">
          <cell r="A837" t="str">
            <v>VARJÃO DE MINAS</v>
          </cell>
        </row>
        <row r="838">
          <cell r="A838" t="str">
            <v>VÁRZEA DA PALMA</v>
          </cell>
        </row>
        <row r="839">
          <cell r="A839" t="str">
            <v>VARZELÂNDIA</v>
          </cell>
        </row>
        <row r="840">
          <cell r="A840" t="str">
            <v>VAZANTE</v>
          </cell>
        </row>
        <row r="841">
          <cell r="A841" t="str">
            <v>VERDELÂNDIA</v>
          </cell>
        </row>
        <row r="842">
          <cell r="A842" t="str">
            <v>VEREDINHA</v>
          </cell>
        </row>
        <row r="843">
          <cell r="A843" t="str">
            <v>VERÍSSIMO</v>
          </cell>
        </row>
        <row r="844">
          <cell r="A844" t="str">
            <v>VERMELHO NOVO</v>
          </cell>
        </row>
        <row r="845">
          <cell r="A845" t="str">
            <v>VESPASIANO</v>
          </cell>
        </row>
        <row r="846">
          <cell r="A846" t="str">
            <v>VIÇOSA</v>
          </cell>
        </row>
        <row r="847">
          <cell r="A847" t="str">
            <v>VIEIRAS</v>
          </cell>
        </row>
        <row r="848">
          <cell r="A848" t="str">
            <v>VIRGEM DA LAPA</v>
          </cell>
        </row>
        <row r="849">
          <cell r="A849" t="str">
            <v>VIRGÍNIA</v>
          </cell>
        </row>
        <row r="850">
          <cell r="A850" t="str">
            <v>VIRGINÓPOLIS</v>
          </cell>
        </row>
        <row r="851">
          <cell r="A851" t="str">
            <v>VIRGOLÂNDIA</v>
          </cell>
        </row>
        <row r="852">
          <cell r="A852" t="str">
            <v>VISCONDE DO RIO BRANCO</v>
          </cell>
        </row>
        <row r="853">
          <cell r="A853" t="str">
            <v>VOLTA GRANDE</v>
          </cell>
        </row>
        <row r="854">
          <cell r="A854" t="str">
            <v>WENCESLAU BRAZ</v>
          </cell>
        </row>
        <row r="855">
          <cell r="A855" t="str">
            <v>CESAMA</v>
          </cell>
        </row>
      </sheetData>
      <sheetData sheetId="1">
        <row r="12">
          <cell r="H12">
            <v>6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0</v>
          </cell>
        </row>
        <row r="18">
          <cell r="H18">
            <v>10</v>
          </cell>
        </row>
        <row r="19">
          <cell r="H19">
            <v>23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9">
          <cell r="H49">
            <v>0</v>
          </cell>
        </row>
        <row r="51">
          <cell r="H51">
            <v>0</v>
          </cell>
        </row>
        <row r="53">
          <cell r="H53">
            <v>127.8875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2">
        <row r="5">
          <cell r="K5">
            <v>6</v>
          </cell>
        </row>
        <row r="6">
          <cell r="K6">
            <v>267.25</v>
          </cell>
        </row>
        <row r="8">
          <cell r="K8">
            <v>829.73</v>
          </cell>
        </row>
        <row r="9">
          <cell r="K9">
            <v>1</v>
          </cell>
        </row>
        <row r="11">
          <cell r="K11">
            <v>10</v>
          </cell>
        </row>
        <row r="12">
          <cell r="K12">
            <v>23</v>
          </cell>
        </row>
        <row r="14">
          <cell r="K14">
            <v>39.049999999999997</v>
          </cell>
        </row>
        <row r="15">
          <cell r="K15">
            <v>18.09</v>
          </cell>
        </row>
        <row r="16">
          <cell r="K16">
            <v>18.09</v>
          </cell>
        </row>
        <row r="17">
          <cell r="K17">
            <v>18.09</v>
          </cell>
        </row>
        <row r="27">
          <cell r="K27">
            <v>2.0699999999999998</v>
          </cell>
        </row>
        <row r="28">
          <cell r="K28">
            <v>212.53</v>
          </cell>
        </row>
        <row r="29">
          <cell r="K29">
            <v>1114.3</v>
          </cell>
        </row>
        <row r="30">
          <cell r="K30">
            <v>225.7</v>
          </cell>
        </row>
        <row r="31">
          <cell r="K31">
            <v>20</v>
          </cell>
        </row>
        <row r="46">
          <cell r="K46">
            <v>127.8875</v>
          </cell>
        </row>
      </sheetData>
      <sheetData sheetId="3">
        <row r="12">
          <cell r="H12">
            <v>6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23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324.26</v>
          </cell>
        </row>
        <row r="41">
          <cell r="H41">
            <v>1569.8000000000002</v>
          </cell>
        </row>
        <row r="42">
          <cell r="H42">
            <v>379.5</v>
          </cell>
        </row>
        <row r="43">
          <cell r="H43">
            <v>18.189999999999998</v>
          </cell>
        </row>
        <row r="44">
          <cell r="H44">
            <v>18.189999999999998</v>
          </cell>
        </row>
        <row r="45">
          <cell r="H45">
            <v>276.43</v>
          </cell>
        </row>
        <row r="46">
          <cell r="H46">
            <v>0</v>
          </cell>
        </row>
        <row r="47">
          <cell r="H47">
            <v>78.009999999999991</v>
          </cell>
        </row>
        <row r="49">
          <cell r="H49">
            <v>417.84000000000003</v>
          </cell>
        </row>
        <row r="51">
          <cell r="H51">
            <v>0</v>
          </cell>
        </row>
        <row r="53">
          <cell r="H53">
            <v>127.8875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4">
        <row r="10">
          <cell r="K10">
            <v>1</v>
          </cell>
        </row>
        <row r="33">
          <cell r="K33">
            <v>324.26</v>
          </cell>
        </row>
        <row r="34">
          <cell r="K34">
            <v>1569.8000000000002</v>
          </cell>
        </row>
        <row r="35">
          <cell r="K35">
            <v>379.5</v>
          </cell>
        </row>
        <row r="36">
          <cell r="K36">
            <v>18.189999999999998</v>
          </cell>
        </row>
        <row r="37">
          <cell r="K37">
            <v>18.189999999999998</v>
          </cell>
        </row>
        <row r="38">
          <cell r="K38">
            <v>276.43</v>
          </cell>
        </row>
        <row r="40">
          <cell r="K40">
            <v>78.009999999999991</v>
          </cell>
        </row>
        <row r="42">
          <cell r="K42">
            <v>417.84000000000003</v>
          </cell>
        </row>
      </sheetData>
      <sheetData sheetId="5">
        <row r="12">
          <cell r="H12">
            <v>6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23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3">
          <cell r="H33">
            <v>0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324.26</v>
          </cell>
        </row>
        <row r="41">
          <cell r="H41">
            <v>1569.8000000000002</v>
          </cell>
        </row>
        <row r="42">
          <cell r="H42">
            <v>379.5</v>
          </cell>
        </row>
        <row r="43">
          <cell r="H43">
            <v>18.189999999999998</v>
          </cell>
        </row>
        <row r="44">
          <cell r="H44">
            <v>18.189999999999998</v>
          </cell>
        </row>
        <row r="45">
          <cell r="H45">
            <v>276.43</v>
          </cell>
        </row>
        <row r="46">
          <cell r="H46">
            <v>0</v>
          </cell>
        </row>
        <row r="47">
          <cell r="H47">
            <v>78.009999999999991</v>
          </cell>
        </row>
        <row r="49">
          <cell r="H49">
            <v>702.79</v>
          </cell>
        </row>
        <row r="50">
          <cell r="H50">
            <v>0</v>
          </cell>
        </row>
        <row r="51">
          <cell r="H51">
            <v>0</v>
          </cell>
        </row>
        <row r="53">
          <cell r="H53">
            <v>127.8875</v>
          </cell>
        </row>
        <row r="54">
          <cell r="H54">
            <v>0</v>
          </cell>
        </row>
        <row r="55">
          <cell r="H55">
            <v>0</v>
          </cell>
        </row>
        <row r="57">
          <cell r="H57">
            <v>0</v>
          </cell>
        </row>
        <row r="58">
          <cell r="H58">
            <v>117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8">
          <cell r="H68">
            <v>0</v>
          </cell>
        </row>
        <row r="69">
          <cell r="H69">
            <v>678.77</v>
          </cell>
        </row>
        <row r="70">
          <cell r="H70">
            <v>638.87000000000012</v>
          </cell>
        </row>
        <row r="71">
          <cell r="H71">
            <v>1317.64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7">
          <cell r="H77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4">
          <cell r="H84">
            <v>0</v>
          </cell>
        </row>
        <row r="85">
          <cell r="H85">
            <v>0</v>
          </cell>
        </row>
        <row r="87">
          <cell r="H87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6">
          <cell r="H96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1">
          <cell r="H101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1</v>
          </cell>
        </row>
        <row r="108">
          <cell r="H108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0">
          <cell r="H130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5">
          <cell r="H135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3">
          <cell r="H143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7">
          <cell r="H177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2">
          <cell r="H192">
            <v>0</v>
          </cell>
        </row>
        <row r="193">
          <cell r="H193">
            <v>2</v>
          </cell>
        </row>
        <row r="194">
          <cell r="H194">
            <v>0</v>
          </cell>
        </row>
        <row r="195">
          <cell r="H195">
            <v>16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34</v>
          </cell>
        </row>
        <row r="203">
          <cell r="H203">
            <v>0</v>
          </cell>
        </row>
        <row r="204">
          <cell r="H204">
            <v>34</v>
          </cell>
        </row>
        <row r="205">
          <cell r="H205">
            <v>5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6">
        <row r="42">
          <cell r="K42">
            <v>284.95</v>
          </cell>
        </row>
        <row r="51">
          <cell r="K51">
            <v>117</v>
          </cell>
        </row>
        <row r="62">
          <cell r="K62">
            <v>678.77</v>
          </cell>
        </row>
        <row r="63">
          <cell r="K63">
            <v>638.87000000000012</v>
          </cell>
        </row>
        <row r="64">
          <cell r="K64">
            <v>1317.64</v>
          </cell>
        </row>
        <row r="100">
          <cell r="K100">
            <v>1</v>
          </cell>
        </row>
        <row r="186">
          <cell r="K186">
            <v>2</v>
          </cell>
        </row>
        <row r="188">
          <cell r="K188">
            <v>16</v>
          </cell>
        </row>
        <row r="195">
          <cell r="K195">
            <v>34</v>
          </cell>
        </row>
        <row r="197">
          <cell r="K197">
            <v>34</v>
          </cell>
        </row>
        <row r="198">
          <cell r="K198">
            <v>5</v>
          </cell>
        </row>
      </sheetData>
      <sheetData sheetId="7"/>
      <sheetData sheetId="8">
        <row r="51">
          <cell r="K51">
            <v>117.35</v>
          </cell>
        </row>
        <row r="52">
          <cell r="K52">
            <v>256.24</v>
          </cell>
        </row>
        <row r="55">
          <cell r="K55">
            <v>30</v>
          </cell>
        </row>
        <row r="108">
          <cell r="K108">
            <v>68</v>
          </cell>
        </row>
        <row r="114">
          <cell r="K114">
            <v>61</v>
          </cell>
        </row>
        <row r="122">
          <cell r="K122">
            <v>11</v>
          </cell>
        </row>
        <row r="129">
          <cell r="K129">
            <v>1</v>
          </cell>
        </row>
        <row r="132">
          <cell r="K132">
            <v>1</v>
          </cell>
        </row>
        <row r="133">
          <cell r="K133">
            <v>10</v>
          </cell>
        </row>
        <row r="200">
          <cell r="K200">
            <v>17</v>
          </cell>
        </row>
        <row r="202">
          <cell r="K202">
            <v>152.5</v>
          </cell>
        </row>
        <row r="203">
          <cell r="K203">
            <v>1</v>
          </cell>
        </row>
        <row r="204">
          <cell r="K204">
            <v>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Cronograma"/>
    </sheetNames>
    <sheetDataSet>
      <sheetData sheetId="0">
        <row r="12">
          <cell r="B12" t="str">
            <v>MOBILIZAÇÃO - CANTEIRO DE OBRAS - DEMOLIÇÕES</v>
          </cell>
        </row>
        <row r="21">
          <cell r="B21" t="str">
            <v>MOVIMENTO DE TERRA</v>
          </cell>
        </row>
        <row r="26">
          <cell r="B26" t="str">
            <v>COBERTURA</v>
          </cell>
        </row>
        <row r="34">
          <cell r="B34" t="str">
            <v>FUNDAÇÃO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456C3-750D-4B86-829B-882AA1A7C097}">
  <sheetPr>
    <tabColor theme="5" tint="-0.249977111117893"/>
  </sheetPr>
  <dimension ref="A2:M232"/>
  <sheetViews>
    <sheetView showGridLines="0" view="pageBreakPreview" zoomScale="80" zoomScaleNormal="80" zoomScaleSheetLayoutView="80" zoomScalePageLayoutView="80" workbookViewId="0">
      <selection activeCell="G17" sqref="G17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1" hidden="1"/>
  </cols>
  <sheetData>
    <row r="2" spans="2:13" s="3" customFormat="1" ht="26.25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"/>
      <c r="M2" s="2"/>
    </row>
    <row r="3" spans="2:13" s="3" customFormat="1" ht="18">
      <c r="B3" s="109" t="s">
        <v>1</v>
      </c>
      <c r="C3" s="110"/>
      <c r="D3" s="110"/>
      <c r="E3" s="110"/>
      <c r="F3" s="110"/>
      <c r="G3" s="110"/>
      <c r="H3" s="110"/>
      <c r="I3" s="110"/>
      <c r="J3" s="110"/>
      <c r="K3" s="111"/>
      <c r="L3" s="1"/>
      <c r="M3" s="2"/>
    </row>
    <row r="4" spans="2:13" s="5" customFormat="1" ht="15">
      <c r="B4" s="112" t="s">
        <v>2</v>
      </c>
      <c r="C4" s="113"/>
      <c r="D4" s="113" t="s">
        <v>3</v>
      </c>
      <c r="E4" s="113"/>
      <c r="F4" s="113"/>
      <c r="G4" s="113"/>
      <c r="H4" s="113"/>
      <c r="I4" s="113" t="s">
        <v>4</v>
      </c>
      <c r="J4" s="113"/>
      <c r="K4" s="114"/>
      <c r="L4" s="4"/>
    </row>
    <row r="5" spans="2:13" s="5" customFormat="1" ht="15">
      <c r="B5" s="102" t="s">
        <v>5</v>
      </c>
      <c r="C5" s="103"/>
      <c r="D5" s="103" t="s">
        <v>6</v>
      </c>
      <c r="E5" s="103"/>
      <c r="F5" s="103"/>
      <c r="G5" s="103"/>
      <c r="H5" s="103"/>
      <c r="I5" s="103" t="s">
        <v>7</v>
      </c>
      <c r="J5" s="103"/>
      <c r="K5" s="104"/>
      <c r="L5" s="4"/>
    </row>
    <row r="6" spans="2:13" s="5" customFormat="1" ht="15">
      <c r="B6" s="102" t="s">
        <v>8</v>
      </c>
      <c r="C6" s="103"/>
      <c r="D6" s="103" t="s">
        <v>9</v>
      </c>
      <c r="E6" s="103"/>
      <c r="F6" s="103"/>
      <c r="G6" s="103"/>
      <c r="H6" s="103"/>
      <c r="I6" s="103" t="s">
        <v>10</v>
      </c>
      <c r="J6" s="103"/>
      <c r="K6" s="104"/>
      <c r="L6" s="4"/>
    </row>
    <row r="7" spans="2:13" s="5" customFormat="1" ht="15">
      <c r="B7" s="102" t="s">
        <v>11</v>
      </c>
      <c r="C7" s="103"/>
      <c r="D7" s="103" t="s">
        <v>12</v>
      </c>
      <c r="E7" s="103"/>
      <c r="F7" s="103"/>
      <c r="G7" s="103"/>
      <c r="H7" s="103"/>
      <c r="I7" s="6" t="s">
        <v>13</v>
      </c>
      <c r="J7" s="8">
        <f>J229</f>
        <v>49585.588699999993</v>
      </c>
      <c r="K7" s="7"/>
      <c r="L7" s="4"/>
    </row>
    <row r="8" spans="2:13" s="5" customFormat="1" ht="15">
      <c r="B8" s="102"/>
      <c r="C8" s="103"/>
      <c r="D8" s="105"/>
      <c r="E8" s="105"/>
      <c r="F8" s="105"/>
      <c r="G8" s="105"/>
      <c r="H8" s="105"/>
      <c r="I8" s="106"/>
      <c r="J8" s="106"/>
      <c r="K8" s="107"/>
      <c r="L8" s="4"/>
    </row>
    <row r="9" spans="2:13" s="5" customFormat="1" ht="15.75">
      <c r="B9" s="97" t="s">
        <v>14</v>
      </c>
      <c r="C9" s="97"/>
      <c r="D9" s="97"/>
      <c r="E9" s="97"/>
      <c r="F9" s="97"/>
      <c r="G9" s="97"/>
      <c r="H9" s="97"/>
      <c r="I9" s="97"/>
      <c r="J9" s="97"/>
      <c r="K9" s="97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[2]Planilha!$B$12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13832.271699999999</v>
      </c>
      <c r="K11" s="20">
        <f>SUBTOTAL(9,K12:K19)</f>
        <v>13832.271699999999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'[1]Memória 01'!K5</f>
        <v>6</v>
      </c>
      <c r="H12" s="27">
        <f>G12</f>
        <v>6</v>
      </c>
      <c r="I12" s="28">
        <f>$E12*F12</f>
        <v>2208.48</v>
      </c>
      <c r="J12" s="28">
        <f t="shared" ref="J12:K19" si="0">$E12*G12</f>
        <v>1656.3600000000001</v>
      </c>
      <c r="K12" s="28">
        <f t="shared" si="0"/>
        <v>1656.3600000000001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'[1]Memória 01'!K6</f>
        <v>267.25</v>
      </c>
      <c r="H13" s="27">
        <f t="shared" ref="H13:H76" si="1">G13</f>
        <v>267.25</v>
      </c>
      <c r="I13" s="28">
        <f t="shared" ref="I13:I19" si="2">$E13*F13</f>
        <v>3089.4100000000003</v>
      </c>
      <c r="J13" s="28">
        <f t="shared" si="0"/>
        <v>3089.4100000000003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'[1]Memória 01'!K7</f>
        <v>0</v>
      </c>
      <c r="H14" s="27">
        <f t="shared" si="1"/>
        <v>0</v>
      </c>
      <c r="I14" s="28">
        <f t="shared" si="2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'[1]Memória 01'!K8</f>
        <v>829.73</v>
      </c>
      <c r="H15" s="27">
        <f t="shared" si="1"/>
        <v>829.73</v>
      </c>
      <c r="I15" s="28">
        <f t="shared" si="2"/>
        <v>240.62169999999998</v>
      </c>
      <c r="J15" s="28">
        <f t="shared" si="0"/>
        <v>240.62169999999998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'[1]Memória 01'!K9</f>
        <v>1</v>
      </c>
      <c r="H16" s="27">
        <f t="shared" si="1"/>
        <v>1</v>
      </c>
      <c r="I16" s="28">
        <f t="shared" si="2"/>
        <v>1461.36</v>
      </c>
      <c r="J16" s="28">
        <f t="shared" si="0"/>
        <v>1461.36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'[1]Memória 01'!K10</f>
        <v>0</v>
      </c>
      <c r="H17" s="27">
        <f t="shared" si="1"/>
        <v>0</v>
      </c>
      <c r="I17" s="28">
        <f t="shared" si="2"/>
        <v>2207.33</v>
      </c>
      <c r="J17" s="28">
        <f t="shared" si="0"/>
        <v>0</v>
      </c>
      <c r="K17" s="28">
        <f t="shared" si="0"/>
        <v>0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'[1]Memória 01'!K11</f>
        <v>10</v>
      </c>
      <c r="H18" s="27">
        <f t="shared" si="1"/>
        <v>10</v>
      </c>
      <c r="I18" s="28">
        <f t="shared" si="2"/>
        <v>2512.1999999999998</v>
      </c>
      <c r="J18" s="28">
        <f t="shared" si="0"/>
        <v>2512.1999999999998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'[1]Memória 01'!K12</f>
        <v>23</v>
      </c>
      <c r="H19" s="27">
        <f t="shared" si="1"/>
        <v>23</v>
      </c>
      <c r="I19" s="28">
        <f t="shared" si="2"/>
        <v>8473.6</v>
      </c>
      <c r="J19" s="28">
        <f t="shared" si="0"/>
        <v>4872.32</v>
      </c>
      <c r="K19" s="28">
        <f t="shared" si="0"/>
        <v>4872.32</v>
      </c>
      <c r="L19" s="4"/>
    </row>
    <row r="20" spans="2:12" s="5" customFormat="1" ht="15">
      <c r="B20" s="30">
        <v>2</v>
      </c>
      <c r="C20" s="31" t="str">
        <f>[2]Planilha!$B$21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2160.3125999999997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'[1]Memória 01'!K14</f>
        <v>39.049999999999997</v>
      </c>
      <c r="H21" s="27">
        <f t="shared" si="1"/>
        <v>39.049999999999997</v>
      </c>
      <c r="I21" s="28">
        <f>$E21*F21</f>
        <v>1752.5640000000001</v>
      </c>
      <c r="J21" s="28">
        <f t="shared" ref="J21:K24" si="3">$E21*G21</f>
        <v>1752.5640000000001</v>
      </c>
      <c r="K21" s="28">
        <f t="shared" si="3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'[1]Memória 01'!K15</f>
        <v>18.09</v>
      </c>
      <c r="H22" s="27">
        <f t="shared" si="1"/>
        <v>18.09</v>
      </c>
      <c r="I22" s="28">
        <f t="shared" ref="I22:I24" si="4">$E22*F22</f>
        <v>278.58600000000001</v>
      </c>
      <c r="J22" s="28">
        <f t="shared" si="3"/>
        <v>278.58600000000001</v>
      </c>
      <c r="K22" s="28">
        <f t="shared" si="3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'[1]Memória 01'!K16</f>
        <v>18.09</v>
      </c>
      <c r="H23" s="27">
        <f t="shared" si="1"/>
        <v>18.09</v>
      </c>
      <c r="I23" s="28">
        <f t="shared" si="4"/>
        <v>54.450899999999997</v>
      </c>
      <c r="J23" s="28">
        <f t="shared" si="3"/>
        <v>54.450899999999997</v>
      </c>
      <c r="K23" s="28">
        <f t="shared" si="3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'[1]Memória 01'!K17</f>
        <v>18.09</v>
      </c>
      <c r="H24" s="27">
        <f t="shared" si="1"/>
        <v>18.09</v>
      </c>
      <c r="I24" s="28">
        <f t="shared" si="4"/>
        <v>74.711699999999993</v>
      </c>
      <c r="J24" s="28">
        <f t="shared" si="3"/>
        <v>74.711699999999993</v>
      </c>
      <c r="K24" s="28">
        <f t="shared" si="3"/>
        <v>74.711699999999993</v>
      </c>
      <c r="L24" s="4"/>
    </row>
    <row r="25" spans="2:12" s="5" customFormat="1" ht="15">
      <c r="B25" s="30">
        <v>3</v>
      </c>
      <c r="C25" s="31" t="str">
        <f>[2]Planilha!$B$26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'[1]Memória 01'!K19</f>
        <v>0</v>
      </c>
      <c r="H26" s="27">
        <f t="shared" si="1"/>
        <v>0</v>
      </c>
      <c r="I26" s="28">
        <f>$E26*F26</f>
        <v>26478.823199999999</v>
      </c>
      <c r="J26" s="28">
        <f t="shared" ref="J26:K31" si="5">$E26*G26</f>
        <v>0</v>
      </c>
      <c r="K26" s="28">
        <f t="shared" si="5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'[1]Memória 01'!K20</f>
        <v>0</v>
      </c>
      <c r="H27" s="27">
        <f t="shared" si="1"/>
        <v>0</v>
      </c>
      <c r="I27" s="28">
        <f t="shared" ref="I27:I31" si="6">$E27*F27</f>
        <v>10530.698</v>
      </c>
      <c r="J27" s="28">
        <f t="shared" si="5"/>
        <v>0</v>
      </c>
      <c r="K27" s="28">
        <f t="shared" si="5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'[1]Memória 01'!K21</f>
        <v>0</v>
      </c>
      <c r="H28" s="27">
        <f t="shared" si="1"/>
        <v>0</v>
      </c>
      <c r="I28" s="28">
        <f t="shared" si="6"/>
        <v>2869.9442999999997</v>
      </c>
      <c r="J28" s="28">
        <f t="shared" si="5"/>
        <v>0</v>
      </c>
      <c r="K28" s="28">
        <f t="shared" si="5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'[1]Memória 01'!K22</f>
        <v>0</v>
      </c>
      <c r="H29" s="27">
        <f t="shared" si="1"/>
        <v>0</v>
      </c>
      <c r="I29" s="28">
        <f t="shared" si="6"/>
        <v>548.13689999999997</v>
      </c>
      <c r="J29" s="28">
        <f t="shared" si="5"/>
        <v>0</v>
      </c>
      <c r="K29" s="28">
        <f t="shared" si="5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'[1]Memória 01'!K23</f>
        <v>0</v>
      </c>
      <c r="H30" s="27">
        <f t="shared" si="1"/>
        <v>0</v>
      </c>
      <c r="I30" s="28">
        <f t="shared" si="6"/>
        <v>3374.8368</v>
      </c>
      <c r="J30" s="28">
        <f t="shared" si="5"/>
        <v>0</v>
      </c>
      <c r="K30" s="28">
        <f t="shared" si="5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'[1]Memória 01'!K24</f>
        <v>0</v>
      </c>
      <c r="H31" s="27">
        <f t="shared" si="1"/>
        <v>0</v>
      </c>
      <c r="I31" s="28">
        <f t="shared" si="6"/>
        <v>7407.7850000000008</v>
      </c>
      <c r="J31" s="28">
        <f t="shared" si="5"/>
        <v>0</v>
      </c>
      <c r="K31" s="28">
        <f t="shared" si="5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32488.056400000001</v>
      </c>
      <c r="K32" s="34">
        <f>SUM(K33+K39)</f>
        <v>32488.056400000001</v>
      </c>
      <c r="L32" s="4"/>
    </row>
    <row r="33" spans="2:12" s="43" customFormat="1" ht="15">
      <c r="B33" s="36" t="s">
        <v>66</v>
      </c>
      <c r="C33" s="37" t="str">
        <f>[2]Planilha!$B$34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>SUM(J34:J38)</f>
        <v>32488.056400000001</v>
      </c>
      <c r="K33" s="41">
        <f>SUM(K34:K38)</f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'[1]Memória 01'!K27</f>
        <v>2.0699999999999998</v>
      </c>
      <c r="H34" s="27">
        <f t="shared" si="1"/>
        <v>2.0699999999999998</v>
      </c>
      <c r="I34" s="28">
        <f t="shared" ref="I34:K38" si="7">$E34*F34</f>
        <v>209.00789999999998</v>
      </c>
      <c r="J34" s="28">
        <f t="shared" si="7"/>
        <v>209.00789999999998</v>
      </c>
      <c r="K34" s="28">
        <f t="shared" si="7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'[1]Memória 01'!K28</f>
        <v>212.53</v>
      </c>
      <c r="H35" s="27">
        <f t="shared" si="1"/>
        <v>212.53</v>
      </c>
      <c r="I35" s="28">
        <f t="shared" si="7"/>
        <v>6110.2375000000002</v>
      </c>
      <c r="J35" s="28">
        <f t="shared" si="7"/>
        <v>6110.2375000000002</v>
      </c>
      <c r="K35" s="28">
        <f t="shared" si="7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'[1]Memória 01'!K29</f>
        <v>1114.3</v>
      </c>
      <c r="H36" s="27">
        <f t="shared" si="1"/>
        <v>1114.3</v>
      </c>
      <c r="I36" s="28">
        <f t="shared" si="7"/>
        <v>14017.894</v>
      </c>
      <c r="J36" s="28">
        <f t="shared" si="7"/>
        <v>14017.894</v>
      </c>
      <c r="K36" s="28">
        <f t="shared" si="7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'[1]Memória 01'!K30</f>
        <v>225.7</v>
      </c>
      <c r="H37" s="27">
        <f t="shared" si="1"/>
        <v>225.7</v>
      </c>
      <c r="I37" s="28">
        <f t="shared" si="7"/>
        <v>1762.7169999999999</v>
      </c>
      <c r="J37" s="28">
        <f t="shared" si="7"/>
        <v>1762.7169999999999</v>
      </c>
      <c r="K37" s="28">
        <f t="shared" si="7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'[1]Memória 01'!K31</f>
        <v>20</v>
      </c>
      <c r="H38" s="27">
        <f t="shared" si="1"/>
        <v>20</v>
      </c>
      <c r="I38" s="28">
        <f t="shared" si="7"/>
        <v>10388.199999999999</v>
      </c>
      <c r="J38" s="28">
        <f t="shared" si="7"/>
        <v>10388.199999999999</v>
      </c>
      <c r="K38" s="28">
        <f t="shared" si="7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0</v>
      </c>
      <c r="K39" s="41">
        <f>SUM(K40:K47)</f>
        <v>0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'[1]Memória 01'!K33</f>
        <v>0</v>
      </c>
      <c r="H40" s="27">
        <f t="shared" si="1"/>
        <v>0</v>
      </c>
      <c r="I40" s="28">
        <f t="shared" ref="I40:K47" si="8">$E40*F40</f>
        <v>11300.460999999999</v>
      </c>
      <c r="J40" s="28">
        <f t="shared" si="8"/>
        <v>0</v>
      </c>
      <c r="K40" s="28">
        <f t="shared" si="8"/>
        <v>0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'[1]Memória 01'!K34</f>
        <v>0</v>
      </c>
      <c r="H41" s="27">
        <f t="shared" si="1"/>
        <v>0</v>
      </c>
      <c r="I41" s="28">
        <f t="shared" si="8"/>
        <v>19748.083999999999</v>
      </c>
      <c r="J41" s="28">
        <f t="shared" si="8"/>
        <v>0</v>
      </c>
      <c r="K41" s="28">
        <f t="shared" si="8"/>
        <v>0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'[1]Memória 01'!K35</f>
        <v>0</v>
      </c>
      <c r="H42" s="27">
        <f t="shared" si="1"/>
        <v>0</v>
      </c>
      <c r="I42" s="28">
        <f t="shared" si="8"/>
        <v>2963.895</v>
      </c>
      <c r="J42" s="28">
        <f t="shared" si="8"/>
        <v>0</v>
      </c>
      <c r="K42" s="28">
        <f t="shared" si="8"/>
        <v>0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'[1]Memória 01'!K36</f>
        <v>0</v>
      </c>
      <c r="H43" s="27">
        <f t="shared" si="1"/>
        <v>0</v>
      </c>
      <c r="I43" s="28">
        <f t="shared" si="8"/>
        <v>6276.2776000000013</v>
      </c>
      <c r="J43" s="28">
        <f t="shared" si="8"/>
        <v>0</v>
      </c>
      <c r="K43" s="28">
        <f t="shared" si="8"/>
        <v>0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'[1]Memória 01'!K37</f>
        <v>0</v>
      </c>
      <c r="H44" s="27">
        <f t="shared" si="1"/>
        <v>0</v>
      </c>
      <c r="I44" s="28">
        <f t="shared" si="8"/>
        <v>2396.8963000000003</v>
      </c>
      <c r="J44" s="28">
        <f t="shared" si="8"/>
        <v>0</v>
      </c>
      <c r="K44" s="28">
        <f t="shared" si="8"/>
        <v>0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'[1]Memória 01'!K38</f>
        <v>0</v>
      </c>
      <c r="H45" s="27">
        <f t="shared" si="1"/>
        <v>0</v>
      </c>
      <c r="I45" s="28">
        <f t="shared" si="8"/>
        <v>23502.078600000001</v>
      </c>
      <c r="J45" s="28">
        <f t="shared" si="8"/>
        <v>0</v>
      </c>
      <c r="K45" s="28">
        <f t="shared" si="8"/>
        <v>0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'[1]Memória 01'!K39</f>
        <v>0</v>
      </c>
      <c r="H46" s="27">
        <f t="shared" si="1"/>
        <v>0</v>
      </c>
      <c r="I46" s="28">
        <f t="shared" si="8"/>
        <v>2541.8910000000001</v>
      </c>
      <c r="J46" s="28">
        <f t="shared" si="8"/>
        <v>0</v>
      </c>
      <c r="K46" s="28">
        <f t="shared" si="8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'[1]Memória 01'!K40</f>
        <v>0</v>
      </c>
      <c r="H47" s="27">
        <f t="shared" si="1"/>
        <v>0</v>
      </c>
      <c r="I47" s="28">
        <f t="shared" si="8"/>
        <v>3246.4259999999995</v>
      </c>
      <c r="J47" s="28">
        <f t="shared" si="8"/>
        <v>0</v>
      </c>
      <c r="K47" s="28">
        <f t="shared" si="8"/>
        <v>0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0</v>
      </c>
      <c r="K48" s="34">
        <f>SUBTOTAL(9,K49:K51)</f>
        <v>0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'[1]Memória 01'!K42</f>
        <v>0</v>
      </c>
      <c r="H49" s="27">
        <f t="shared" si="1"/>
        <v>0</v>
      </c>
      <c r="I49" s="28">
        <f>$E49*F49</f>
        <v>46948.417600000001</v>
      </c>
      <c r="J49" s="28">
        <f t="shared" ref="J49:K51" si="9">$E49*G49</f>
        <v>0</v>
      </c>
      <c r="K49" s="28">
        <f t="shared" si="9"/>
        <v>0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'[1]Memória 01'!K44</f>
        <v>0</v>
      </c>
      <c r="H51" s="27">
        <f t="shared" si="1"/>
        <v>0</v>
      </c>
      <c r="I51" s="28">
        <f t="shared" ref="I51" si="10">$E51*F51</f>
        <v>2040.3263999999999</v>
      </c>
      <c r="J51" s="28">
        <f t="shared" si="9"/>
        <v>0</v>
      </c>
      <c r="K51" s="28">
        <f t="shared" si="9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1104.9480000000001</v>
      </c>
      <c r="K52" s="34">
        <f>SUBTOTAL(9,K53:K55)</f>
        <v>1104.9480000000001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'[1]Memória 01'!K46</f>
        <v>127.8875</v>
      </c>
      <c r="H53" s="27">
        <f t="shared" si="1"/>
        <v>127.8875</v>
      </c>
      <c r="I53" s="28">
        <f>$E53*F53</f>
        <v>1229.904</v>
      </c>
      <c r="J53" s="28">
        <f t="shared" ref="J53:K55" si="11">$E53*G53</f>
        <v>1104.9480000000001</v>
      </c>
      <c r="K53" s="28">
        <f t="shared" si="11"/>
        <v>1104.9480000000001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'[1]Memória 01'!K47</f>
        <v>0</v>
      </c>
      <c r="H54" s="27">
        <f t="shared" si="1"/>
        <v>0</v>
      </c>
      <c r="I54" s="28">
        <f t="shared" ref="I54:I55" si="12">$E54*F54</f>
        <v>103.55200000000001</v>
      </c>
      <c r="J54" s="28">
        <f t="shared" si="11"/>
        <v>0</v>
      </c>
      <c r="K54" s="28">
        <f t="shared" si="11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'[1]Memória 01'!K48</f>
        <v>0</v>
      </c>
      <c r="H55" s="27">
        <f t="shared" si="1"/>
        <v>0</v>
      </c>
      <c r="I55" s="28">
        <f t="shared" si="12"/>
        <v>40.416000000000004</v>
      </c>
      <c r="J55" s="28">
        <f t="shared" si="11"/>
        <v>0</v>
      </c>
      <c r="K55" s="28">
        <f t="shared" si="11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0</v>
      </c>
      <c r="K56" s="34">
        <f>SUBTOTAL(9,K57:K228)</f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SUBTOTAL(9,J58:J60)</f>
        <v>0</v>
      </c>
      <c r="K57" s="41">
        <f>SUBTOTAL(9,K58:K60)</f>
        <v>0</v>
      </c>
      <c r="L57" s="4"/>
    </row>
    <row r="58" spans="2:12" s="5" customFormat="1" ht="24">
      <c r="B58" s="50" t="s">
        <v>110</v>
      </c>
      <c r="C58" s="29" t="s">
        <v>111</v>
      </c>
      <c r="D58" s="23" t="s">
        <v>27</v>
      </c>
      <c r="E58" s="35">
        <v>38.299999999999997</v>
      </c>
      <c r="F58" s="25">
        <v>234.35</v>
      </c>
      <c r="G58" s="26">
        <f>'[1]Memória 01'!K51</f>
        <v>0</v>
      </c>
      <c r="H58" s="27">
        <f t="shared" si="1"/>
        <v>0</v>
      </c>
      <c r="I58" s="28">
        <f t="shared" ref="I58:K67" si="13">$E58*F58</f>
        <v>8975.6049999999996</v>
      </c>
      <c r="J58" s="28">
        <f t="shared" si="13"/>
        <v>0</v>
      </c>
      <c r="K58" s="28">
        <f t="shared" si="13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'[1]Memória 01'!K52</f>
        <v>0</v>
      </c>
      <c r="H59" s="27">
        <f t="shared" si="1"/>
        <v>0</v>
      </c>
      <c r="I59" s="28">
        <f t="shared" si="13"/>
        <v>4586.6959999999999</v>
      </c>
      <c r="J59" s="28">
        <f t="shared" si="13"/>
        <v>0</v>
      </c>
      <c r="K59" s="28">
        <f t="shared" si="13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'[1]Memória 01'!K53</f>
        <v>0</v>
      </c>
      <c r="H60" s="27">
        <f t="shared" si="1"/>
        <v>0</v>
      </c>
      <c r="I60" s="28">
        <f t="shared" si="13"/>
        <v>7814.9655000000002</v>
      </c>
      <c r="J60" s="28">
        <f t="shared" si="13"/>
        <v>0</v>
      </c>
      <c r="K60" s="28">
        <f t="shared" si="13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'[1]Memória 01'!K54</f>
        <v>0</v>
      </c>
      <c r="H61" s="27">
        <f t="shared" si="1"/>
        <v>0</v>
      </c>
      <c r="I61" s="28">
        <f t="shared" si="13"/>
        <v>4580.0923999999995</v>
      </c>
      <c r="J61" s="28">
        <f t="shared" si="13"/>
        <v>0</v>
      </c>
      <c r="K61" s="28">
        <f t="shared" si="13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'[1]Memória 01'!K55</f>
        <v>0</v>
      </c>
      <c r="H62" s="27">
        <f t="shared" si="1"/>
        <v>0</v>
      </c>
      <c r="I62" s="28">
        <f t="shared" si="13"/>
        <v>1510.8</v>
      </c>
      <c r="J62" s="28">
        <f t="shared" si="13"/>
        <v>0</v>
      </c>
      <c r="K62" s="28">
        <f t="shared" si="13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'[1]Memória 01'!K56</f>
        <v>0</v>
      </c>
      <c r="H63" s="27">
        <f t="shared" si="1"/>
        <v>0</v>
      </c>
      <c r="I63" s="28">
        <f t="shared" si="13"/>
        <v>2829.8804999999998</v>
      </c>
      <c r="J63" s="28">
        <f t="shared" si="13"/>
        <v>0</v>
      </c>
      <c r="K63" s="28">
        <f t="shared" si="13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'[1]Memória 01'!K57</f>
        <v>0</v>
      </c>
      <c r="H64" s="27">
        <f t="shared" si="1"/>
        <v>0</v>
      </c>
      <c r="I64" s="28">
        <f t="shared" si="13"/>
        <v>1180.2</v>
      </c>
      <c r="J64" s="28">
        <f t="shared" si="13"/>
        <v>0</v>
      </c>
      <c r="K64" s="28">
        <f t="shared" si="13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'[1]Memória 01'!K58</f>
        <v>0</v>
      </c>
      <c r="H65" s="27">
        <f t="shared" si="1"/>
        <v>0</v>
      </c>
      <c r="I65" s="28">
        <f t="shared" si="13"/>
        <v>18663.633999999998</v>
      </c>
      <c r="J65" s="28">
        <f t="shared" si="13"/>
        <v>0</v>
      </c>
      <c r="K65" s="28">
        <f t="shared" si="13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'[1]Memória 01'!K59</f>
        <v>0</v>
      </c>
      <c r="H66" s="27">
        <f t="shared" si="1"/>
        <v>0</v>
      </c>
      <c r="I66" s="28">
        <f t="shared" si="13"/>
        <v>3317.0199999999995</v>
      </c>
      <c r="J66" s="28">
        <f t="shared" si="13"/>
        <v>0</v>
      </c>
      <c r="K66" s="28">
        <f t="shared" si="13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'[1]Memória 01'!K60</f>
        <v>0</v>
      </c>
      <c r="H67" s="27">
        <f t="shared" si="1"/>
        <v>0</v>
      </c>
      <c r="I67" s="28">
        <f t="shared" si="13"/>
        <v>1596.7665</v>
      </c>
      <c r="J67" s="28">
        <f t="shared" si="13"/>
        <v>0</v>
      </c>
      <c r="K67" s="28">
        <f t="shared" si="13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>SUBTOTAL(9,J69:J71)</f>
        <v>0</v>
      </c>
      <c r="K68" s="41">
        <f>SUBTOTAL(9,K69:K71)</f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'[1]Memória 01'!K62</f>
        <v>0</v>
      </c>
      <c r="H69" s="27">
        <f t="shared" si="1"/>
        <v>0</v>
      </c>
      <c r="I69" s="28">
        <f t="shared" ref="I69:K76" si="14">$E69*F69</f>
        <v>3061.2526999999995</v>
      </c>
      <c r="J69" s="28">
        <f t="shared" si="14"/>
        <v>0</v>
      </c>
      <c r="K69" s="28">
        <f t="shared" si="14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'[1]Memória 01'!K63</f>
        <v>0</v>
      </c>
      <c r="H70" s="27">
        <f t="shared" si="1"/>
        <v>0</v>
      </c>
      <c r="I70" s="28">
        <f t="shared" si="14"/>
        <v>2724.0911999999998</v>
      </c>
      <c r="J70" s="28">
        <f t="shared" si="14"/>
        <v>0</v>
      </c>
      <c r="K70" s="28">
        <f t="shared" si="14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'[1]Memória 01'!K64</f>
        <v>0</v>
      </c>
      <c r="H71" s="27">
        <f t="shared" si="1"/>
        <v>0</v>
      </c>
      <c r="I71" s="28">
        <f t="shared" si="14"/>
        <v>35879.399399999995</v>
      </c>
      <c r="J71" s="28">
        <f t="shared" si="14"/>
        <v>0</v>
      </c>
      <c r="K71" s="28">
        <f t="shared" si="14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'[1]Memória 01'!K65</f>
        <v>0</v>
      </c>
      <c r="H72" s="27">
        <f t="shared" si="1"/>
        <v>0</v>
      </c>
      <c r="I72" s="28">
        <f t="shared" si="14"/>
        <v>13681.215600000001</v>
      </c>
      <c r="J72" s="28">
        <f t="shared" si="14"/>
        <v>0</v>
      </c>
      <c r="K72" s="28">
        <f t="shared" si="14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'[1]Memória 01'!K66</f>
        <v>0</v>
      </c>
      <c r="H73" s="27">
        <f t="shared" si="1"/>
        <v>0</v>
      </c>
      <c r="I73" s="28">
        <f t="shared" si="14"/>
        <v>11523.627</v>
      </c>
      <c r="J73" s="28">
        <f t="shared" si="14"/>
        <v>0</v>
      </c>
      <c r="K73" s="28">
        <f t="shared" si="14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'[1]Memória 01'!K67</f>
        <v>0</v>
      </c>
      <c r="H74" s="27">
        <f t="shared" si="1"/>
        <v>0</v>
      </c>
      <c r="I74" s="28">
        <f t="shared" si="14"/>
        <v>7791.1956000000009</v>
      </c>
      <c r="J74" s="28">
        <f t="shared" si="14"/>
        <v>0</v>
      </c>
      <c r="K74" s="28">
        <f t="shared" si="14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'[1]Memória 01'!K68</f>
        <v>0</v>
      </c>
      <c r="H75" s="27">
        <f t="shared" si="1"/>
        <v>0</v>
      </c>
      <c r="I75" s="28">
        <f t="shared" si="14"/>
        <v>2385.7874999999999</v>
      </c>
      <c r="J75" s="28">
        <f t="shared" si="14"/>
        <v>0</v>
      </c>
      <c r="K75" s="28">
        <f t="shared" si="14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'[1]Memória 01'!K69</f>
        <v>0</v>
      </c>
      <c r="H76" s="27">
        <f t="shared" si="1"/>
        <v>0</v>
      </c>
      <c r="I76" s="28">
        <f t="shared" si="14"/>
        <v>11697.7035</v>
      </c>
      <c r="J76" s="28">
        <f t="shared" si="14"/>
        <v>0</v>
      </c>
      <c r="K76" s="28">
        <f t="shared" si="14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'[1]Memória 01'!K71</f>
        <v>0</v>
      </c>
      <c r="H78" s="27">
        <f t="shared" ref="H78:H141" si="15">G78</f>
        <v>0</v>
      </c>
      <c r="I78" s="28">
        <f t="shared" ref="I78:K83" si="16">$E78*F78</f>
        <v>2444.7015000000001</v>
      </c>
      <c r="J78" s="28">
        <f t="shared" si="16"/>
        <v>0</v>
      </c>
      <c r="K78" s="28">
        <f t="shared" si="16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'[1]Memória 01'!K72</f>
        <v>0</v>
      </c>
      <c r="H79" s="27">
        <f t="shared" si="15"/>
        <v>0</v>
      </c>
      <c r="I79" s="28">
        <f t="shared" si="16"/>
        <v>6650.7318000000005</v>
      </c>
      <c r="J79" s="28">
        <f t="shared" si="16"/>
        <v>0</v>
      </c>
      <c r="K79" s="28">
        <f t="shared" si="16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'[1]Memória 01'!K73</f>
        <v>0</v>
      </c>
      <c r="H80" s="27">
        <f t="shared" si="15"/>
        <v>0</v>
      </c>
      <c r="I80" s="28">
        <f t="shared" si="16"/>
        <v>3382.2359999999999</v>
      </c>
      <c r="J80" s="28">
        <f t="shared" si="16"/>
        <v>0</v>
      </c>
      <c r="K80" s="28">
        <f t="shared" si="16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'[1]Memória 01'!K74</f>
        <v>0</v>
      </c>
      <c r="H81" s="27">
        <f t="shared" si="15"/>
        <v>0</v>
      </c>
      <c r="I81" s="28">
        <f t="shared" si="16"/>
        <v>2949.8040000000001</v>
      </c>
      <c r="J81" s="28">
        <f t="shared" si="16"/>
        <v>0</v>
      </c>
      <c r="K81" s="28">
        <f t="shared" si="16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'[1]Memória 01'!K75</f>
        <v>0</v>
      </c>
      <c r="H82" s="27">
        <f t="shared" si="15"/>
        <v>0</v>
      </c>
      <c r="I82" s="28">
        <f t="shared" si="16"/>
        <v>596.80949999999996</v>
      </c>
      <c r="J82" s="28">
        <f t="shared" si="16"/>
        <v>0</v>
      </c>
      <c r="K82" s="28">
        <f t="shared" si="16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'[1]Memória 01'!K76</f>
        <v>0</v>
      </c>
      <c r="H83" s="27">
        <f t="shared" si="15"/>
        <v>0</v>
      </c>
      <c r="I83" s="28">
        <f t="shared" si="16"/>
        <v>433.53200000000004</v>
      </c>
      <c r="J83" s="28">
        <f t="shared" si="16"/>
        <v>0</v>
      </c>
      <c r="K83" s="28">
        <f t="shared" si="16"/>
        <v>0</v>
      </c>
      <c r="L83" s="4"/>
    </row>
    <row r="84" spans="2:12" s="5" customFormat="1" ht="15">
      <c r="B84" s="36" t="s">
        <v>160</v>
      </c>
      <c r="C84" s="98" t="s">
        <v>161</v>
      </c>
      <c r="D84" s="98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'[1]Memória 01'!K78</f>
        <v>0</v>
      </c>
      <c r="H85" s="27">
        <f t="shared" si="15"/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'[1]Memória 01'!K81</f>
        <v>0</v>
      </c>
      <c r="H88" s="27">
        <f t="shared" si="15"/>
        <v>0</v>
      </c>
      <c r="I88" s="28">
        <f t="shared" ref="I88:K95" si="17">$E88*F88</f>
        <v>3442.74</v>
      </c>
      <c r="J88" s="28">
        <f t="shared" si="17"/>
        <v>0</v>
      </c>
      <c r="K88" s="28">
        <f t="shared" si="17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'[1]Memória 01'!K82</f>
        <v>0</v>
      </c>
      <c r="H89" s="27">
        <f t="shared" si="15"/>
        <v>0</v>
      </c>
      <c r="I89" s="28">
        <f t="shared" si="17"/>
        <v>7354.2000000000007</v>
      </c>
      <c r="J89" s="28">
        <f t="shared" si="17"/>
        <v>0</v>
      </c>
      <c r="K89" s="28">
        <f t="shared" si="17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'[1]Memória 01'!K83</f>
        <v>0</v>
      </c>
      <c r="H90" s="27">
        <f t="shared" si="15"/>
        <v>0</v>
      </c>
      <c r="I90" s="28">
        <f t="shared" si="17"/>
        <v>741.28</v>
      </c>
      <c r="J90" s="28">
        <f t="shared" si="17"/>
        <v>0</v>
      </c>
      <c r="K90" s="28">
        <f t="shared" si="17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'[1]Memória 01'!K84</f>
        <v>0</v>
      </c>
      <c r="H91" s="27">
        <f t="shared" si="15"/>
        <v>0</v>
      </c>
      <c r="I91" s="28">
        <f t="shared" si="17"/>
        <v>1386.43</v>
      </c>
      <c r="J91" s="28">
        <f t="shared" si="17"/>
        <v>0</v>
      </c>
      <c r="K91" s="28">
        <f t="shared" si="17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'[1]Memória 01'!K85</f>
        <v>0</v>
      </c>
      <c r="H92" s="27">
        <f t="shared" si="15"/>
        <v>0</v>
      </c>
      <c r="I92" s="28">
        <f t="shared" si="17"/>
        <v>374.34</v>
      </c>
      <c r="J92" s="28">
        <f t="shared" si="17"/>
        <v>0</v>
      </c>
      <c r="K92" s="28">
        <f t="shared" si="17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'[1]Memória 01'!K86</f>
        <v>0</v>
      </c>
      <c r="H93" s="27">
        <f t="shared" si="15"/>
        <v>0</v>
      </c>
      <c r="I93" s="28">
        <f t="shared" si="17"/>
        <v>474.3</v>
      </c>
      <c r="J93" s="28">
        <f t="shared" si="17"/>
        <v>0</v>
      </c>
      <c r="K93" s="28">
        <f t="shared" si="17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'[1]Memória 01'!K87</f>
        <v>0</v>
      </c>
      <c r="H94" s="27">
        <f t="shared" si="15"/>
        <v>0</v>
      </c>
      <c r="I94" s="28">
        <f t="shared" si="17"/>
        <v>551.98</v>
      </c>
      <c r="J94" s="28">
        <f t="shared" si="17"/>
        <v>0</v>
      </c>
      <c r="K94" s="28">
        <f t="shared" si="17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'[1]Memória 01'!K88</f>
        <v>0</v>
      </c>
      <c r="H95" s="27">
        <f t="shared" si="15"/>
        <v>0</v>
      </c>
      <c r="I95" s="28">
        <f t="shared" si="17"/>
        <v>2253.069</v>
      </c>
      <c r="J95" s="28">
        <f t="shared" si="17"/>
        <v>0</v>
      </c>
      <c r="K95" s="28">
        <f t="shared" si="17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'[1]Memória 01'!K90</f>
        <v>0</v>
      </c>
      <c r="H97" s="27">
        <f t="shared" si="15"/>
        <v>0</v>
      </c>
      <c r="I97" s="28">
        <f t="shared" ref="I97:K100" si="18">$E97*F97</f>
        <v>18004.346000000001</v>
      </c>
      <c r="J97" s="28">
        <f t="shared" si="18"/>
        <v>0</v>
      </c>
      <c r="K97" s="28">
        <f t="shared" si="18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'[1]Memória 01'!K91</f>
        <v>0</v>
      </c>
      <c r="H98" s="27">
        <f t="shared" si="15"/>
        <v>0</v>
      </c>
      <c r="I98" s="28">
        <f t="shared" si="18"/>
        <v>473.39200000000005</v>
      </c>
      <c r="J98" s="28">
        <f t="shared" si="18"/>
        <v>0</v>
      </c>
      <c r="K98" s="28">
        <f t="shared" si="18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'[1]Memória 01'!K92</f>
        <v>0</v>
      </c>
      <c r="H99" s="27">
        <f t="shared" si="15"/>
        <v>0</v>
      </c>
      <c r="I99" s="28">
        <f t="shared" si="18"/>
        <v>10536.165199999999</v>
      </c>
      <c r="J99" s="28">
        <f t="shared" si="18"/>
        <v>0</v>
      </c>
      <c r="K99" s="28">
        <f t="shared" si="18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'[1]Memória 01'!K93</f>
        <v>0</v>
      </c>
      <c r="H100" s="27">
        <f t="shared" si="15"/>
        <v>0</v>
      </c>
      <c r="I100" s="28">
        <f t="shared" si="18"/>
        <v>149.44999999999999</v>
      </c>
      <c r="J100" s="28">
        <f t="shared" si="18"/>
        <v>0</v>
      </c>
      <c r="K100" s="28">
        <f t="shared" si="18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'[1]Memória 01'!K95</f>
        <v>0</v>
      </c>
      <c r="H102" s="27">
        <f t="shared" si="15"/>
        <v>0</v>
      </c>
      <c r="I102" s="28">
        <f t="shared" ref="I102:K104" si="19">$E102*F102</f>
        <v>6197.4107999999997</v>
      </c>
      <c r="J102" s="28">
        <f t="shared" si="19"/>
        <v>0</v>
      </c>
      <c r="K102" s="28">
        <f t="shared" si="19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'[1]Memória 01'!K96</f>
        <v>0</v>
      </c>
      <c r="H103" s="27">
        <f t="shared" si="15"/>
        <v>0</v>
      </c>
      <c r="I103" s="28">
        <f t="shared" si="19"/>
        <v>3777.5155999999997</v>
      </c>
      <c r="J103" s="28">
        <f t="shared" si="19"/>
        <v>0</v>
      </c>
      <c r="K103" s="28">
        <f t="shared" si="19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'[1]Memória 01'!K97</f>
        <v>0</v>
      </c>
      <c r="H104" s="27">
        <f t="shared" si="15"/>
        <v>0</v>
      </c>
      <c r="I104" s="28">
        <f t="shared" si="19"/>
        <v>1274.6487999999999</v>
      </c>
      <c r="J104" s="28">
        <f t="shared" si="19"/>
        <v>0</v>
      </c>
      <c r="K104" s="28">
        <f t="shared" si="19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26">
        <f>'[1]Memória 01'!K99</f>
        <v>0</v>
      </c>
      <c r="H106" s="27">
        <f t="shared" si="15"/>
        <v>0</v>
      </c>
      <c r="I106" s="41">
        <f>I107</f>
        <v>1687.24</v>
      </c>
      <c r="J106" s="41">
        <f>SUBTOTAL(9,J107:J107)</f>
        <v>0</v>
      </c>
      <c r="K106" s="41">
        <f>SUBTOTAL(9,K107:K107)</f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'[1]Memória 01'!K100</f>
        <v>0</v>
      </c>
      <c r="H107" s="27">
        <f t="shared" si="15"/>
        <v>0</v>
      </c>
      <c r="I107" s="28">
        <f t="shared" ref="I107:K107" si="20">$E107*F107</f>
        <v>1687.24</v>
      </c>
      <c r="J107" s="28">
        <f t="shared" si="20"/>
        <v>0</v>
      </c>
      <c r="K107" s="28">
        <f t="shared" si="20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'[1]Memória 01'!K102</f>
        <v>0</v>
      </c>
      <c r="H109" s="27">
        <f t="shared" si="15"/>
        <v>0</v>
      </c>
      <c r="I109" s="28">
        <f t="shared" ref="I109:K124" si="21">$E109*F109</f>
        <v>4015.61</v>
      </c>
      <c r="J109" s="28">
        <f t="shared" si="21"/>
        <v>0</v>
      </c>
      <c r="K109" s="28">
        <f t="shared" si="21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'[1]Memória 01'!K103</f>
        <v>0</v>
      </c>
      <c r="H110" s="27">
        <f t="shared" si="15"/>
        <v>0</v>
      </c>
      <c r="I110" s="28">
        <f t="shared" si="21"/>
        <v>616</v>
      </c>
      <c r="J110" s="28">
        <f t="shared" si="21"/>
        <v>0</v>
      </c>
      <c r="K110" s="28">
        <f t="shared" si="21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'[1]Memória 01'!K104</f>
        <v>0</v>
      </c>
      <c r="H111" s="27">
        <f t="shared" si="15"/>
        <v>0</v>
      </c>
      <c r="I111" s="28">
        <f t="shared" si="21"/>
        <v>1205.28</v>
      </c>
      <c r="J111" s="28">
        <f t="shared" si="21"/>
        <v>0</v>
      </c>
      <c r="K111" s="28">
        <f t="shared" si="21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'[1]Memória 01'!K105</f>
        <v>0</v>
      </c>
      <c r="H112" s="27">
        <f t="shared" si="15"/>
        <v>0</v>
      </c>
      <c r="I112" s="28">
        <f t="shared" si="21"/>
        <v>632.93999999999994</v>
      </c>
      <c r="J112" s="28">
        <f t="shared" si="21"/>
        <v>0</v>
      </c>
      <c r="K112" s="28">
        <f t="shared" si="21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'[1]Memória 01'!K106</f>
        <v>0</v>
      </c>
      <c r="H113" s="27">
        <f t="shared" si="15"/>
        <v>0</v>
      </c>
      <c r="I113" s="28">
        <f t="shared" si="21"/>
        <v>240.86</v>
      </c>
      <c r="J113" s="28">
        <f t="shared" si="21"/>
        <v>0</v>
      </c>
      <c r="K113" s="28">
        <f t="shared" si="21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'[1]Memória 01'!K107</f>
        <v>0</v>
      </c>
      <c r="H114" s="27">
        <f t="shared" si="15"/>
        <v>0</v>
      </c>
      <c r="I114" s="28">
        <f t="shared" si="21"/>
        <v>61.56</v>
      </c>
      <c r="J114" s="28">
        <f t="shared" si="21"/>
        <v>0</v>
      </c>
      <c r="K114" s="28">
        <f t="shared" si="21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'[1]Memória 01'!K108</f>
        <v>0</v>
      </c>
      <c r="H115" s="27">
        <f t="shared" si="15"/>
        <v>0</v>
      </c>
      <c r="I115" s="28">
        <f t="shared" si="21"/>
        <v>12512</v>
      </c>
      <c r="J115" s="28">
        <f t="shared" si="21"/>
        <v>0</v>
      </c>
      <c r="K115" s="28">
        <f t="shared" si="21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'[1]Memória 01'!K109</f>
        <v>0</v>
      </c>
      <c r="H116" s="27">
        <f t="shared" si="15"/>
        <v>0</v>
      </c>
      <c r="I116" s="28">
        <f t="shared" si="21"/>
        <v>2.96</v>
      </c>
      <c r="J116" s="28">
        <f t="shared" si="21"/>
        <v>0</v>
      </c>
      <c r="K116" s="28">
        <f t="shared" si="21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'[1]Memória 01'!K110</f>
        <v>0</v>
      </c>
      <c r="H117" s="27">
        <f t="shared" si="15"/>
        <v>0</v>
      </c>
      <c r="I117" s="28">
        <f t="shared" si="21"/>
        <v>738.72</v>
      </c>
      <c r="J117" s="28">
        <f t="shared" si="21"/>
        <v>0</v>
      </c>
      <c r="K117" s="28">
        <f t="shared" si="21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'[1]Memória 01'!K111</f>
        <v>0</v>
      </c>
      <c r="H118" s="27">
        <f t="shared" si="15"/>
        <v>0</v>
      </c>
      <c r="I118" s="28">
        <f t="shared" si="21"/>
        <v>71.25</v>
      </c>
      <c r="J118" s="28">
        <f t="shared" si="21"/>
        <v>0</v>
      </c>
      <c r="K118" s="28">
        <f t="shared" si="21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'[1]Memória 01'!K112</f>
        <v>0</v>
      </c>
      <c r="H119" s="27">
        <f t="shared" si="15"/>
        <v>0</v>
      </c>
      <c r="I119" s="28">
        <f t="shared" si="21"/>
        <v>25.92</v>
      </c>
      <c r="J119" s="28">
        <f t="shared" si="21"/>
        <v>0</v>
      </c>
      <c r="K119" s="28">
        <f t="shared" si="21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'[1]Memória 01'!K113</f>
        <v>0</v>
      </c>
      <c r="H120" s="27">
        <f t="shared" si="15"/>
        <v>0</v>
      </c>
      <c r="I120" s="28">
        <f t="shared" si="21"/>
        <v>15.52</v>
      </c>
      <c r="J120" s="28">
        <f t="shared" si="21"/>
        <v>0</v>
      </c>
      <c r="K120" s="28">
        <f t="shared" si="21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'[1]Memória 01'!K114</f>
        <v>0</v>
      </c>
      <c r="H121" s="27">
        <f t="shared" si="15"/>
        <v>0</v>
      </c>
      <c r="I121" s="28">
        <f t="shared" si="21"/>
        <v>11224</v>
      </c>
      <c r="J121" s="28">
        <f t="shared" si="21"/>
        <v>0</v>
      </c>
      <c r="K121" s="28">
        <f t="shared" si="21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'[1]Memória 01'!K115</f>
        <v>0</v>
      </c>
      <c r="H122" s="27">
        <f t="shared" si="15"/>
        <v>0</v>
      </c>
      <c r="I122" s="28">
        <f t="shared" si="21"/>
        <v>144.60000000000002</v>
      </c>
      <c r="J122" s="28">
        <f t="shared" si="21"/>
        <v>0</v>
      </c>
      <c r="K122" s="28">
        <f t="shared" si="21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'[1]Memória 01'!K116</f>
        <v>0</v>
      </c>
      <c r="H123" s="27">
        <f t="shared" si="15"/>
        <v>0</v>
      </c>
      <c r="I123" s="28">
        <f t="shared" si="21"/>
        <v>162.9</v>
      </c>
      <c r="J123" s="28">
        <f t="shared" si="21"/>
        <v>0</v>
      </c>
      <c r="K123" s="28">
        <f t="shared" si="21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'[1]Memória 01'!K117</f>
        <v>0</v>
      </c>
      <c r="H124" s="27">
        <f t="shared" si="15"/>
        <v>0</v>
      </c>
      <c r="I124" s="28">
        <f t="shared" si="21"/>
        <v>56.16</v>
      </c>
      <c r="J124" s="28">
        <f t="shared" si="21"/>
        <v>0</v>
      </c>
      <c r="K124" s="28">
        <f t="shared" si="21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'[1]Memória 01'!K118</f>
        <v>0</v>
      </c>
      <c r="H125" s="27">
        <f t="shared" si="15"/>
        <v>0</v>
      </c>
      <c r="I125" s="28">
        <f t="shared" ref="I125:K129" si="22">$E125*F125</f>
        <v>34.630000000000003</v>
      </c>
      <c r="J125" s="28">
        <f t="shared" si="22"/>
        <v>0</v>
      </c>
      <c r="K125" s="28">
        <f t="shared" si="22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'[1]Memória 01'!K119</f>
        <v>0</v>
      </c>
      <c r="H126" s="27">
        <f t="shared" si="15"/>
        <v>0</v>
      </c>
      <c r="I126" s="28">
        <f t="shared" si="22"/>
        <v>22.72</v>
      </c>
      <c r="J126" s="28">
        <f t="shared" si="22"/>
        <v>0</v>
      </c>
      <c r="K126" s="28">
        <f t="shared" si="22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'[1]Memória 01'!K120</f>
        <v>0</v>
      </c>
      <c r="H127" s="27">
        <f t="shared" si="15"/>
        <v>0</v>
      </c>
      <c r="I127" s="28">
        <f t="shared" si="22"/>
        <v>5.94</v>
      </c>
      <c r="J127" s="28">
        <f t="shared" si="22"/>
        <v>0</v>
      </c>
      <c r="K127" s="28">
        <f t="shared" si="22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'[1]Memória 01'!K121</f>
        <v>0</v>
      </c>
      <c r="H128" s="27">
        <f t="shared" si="15"/>
        <v>0</v>
      </c>
      <c r="I128" s="28">
        <f t="shared" si="22"/>
        <v>181.98</v>
      </c>
      <c r="J128" s="28">
        <f t="shared" si="22"/>
        <v>0</v>
      </c>
      <c r="K128" s="28">
        <f t="shared" si="22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'[1]Memória 01'!K122</f>
        <v>0</v>
      </c>
      <c r="H129" s="27">
        <f t="shared" si="15"/>
        <v>0</v>
      </c>
      <c r="I129" s="28">
        <f t="shared" si="22"/>
        <v>5336</v>
      </c>
      <c r="J129" s="28">
        <f t="shared" si="22"/>
        <v>0</v>
      </c>
      <c r="K129" s="28">
        <f t="shared" si="22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'[1]Memória 01'!K124</f>
        <v>0</v>
      </c>
      <c r="H131" s="27">
        <f t="shared" si="15"/>
        <v>0</v>
      </c>
      <c r="I131" s="28">
        <f t="shared" ref="I131:K134" si="23">$E131*F131</f>
        <v>408.32</v>
      </c>
      <c r="J131" s="28">
        <f t="shared" si="23"/>
        <v>0</v>
      </c>
      <c r="K131" s="28">
        <f t="shared" si="23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'[1]Memória 01'!K125</f>
        <v>0</v>
      </c>
      <c r="H132" s="27">
        <f t="shared" si="15"/>
        <v>0</v>
      </c>
      <c r="I132" s="28">
        <f t="shared" si="23"/>
        <v>235.01</v>
      </c>
      <c r="J132" s="28">
        <f t="shared" si="23"/>
        <v>0</v>
      </c>
      <c r="K132" s="28">
        <f t="shared" si="23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'[1]Memória 01'!K126</f>
        <v>0</v>
      </c>
      <c r="H133" s="27">
        <f t="shared" si="15"/>
        <v>0</v>
      </c>
      <c r="I133" s="28">
        <f t="shared" si="23"/>
        <v>165.94</v>
      </c>
      <c r="J133" s="28">
        <f t="shared" si="23"/>
        <v>0</v>
      </c>
      <c r="K133" s="28">
        <f t="shared" si="23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'[1]Memória 01'!K127</f>
        <v>0</v>
      </c>
      <c r="H134" s="27">
        <f t="shared" si="15"/>
        <v>0</v>
      </c>
      <c r="I134" s="28">
        <f t="shared" si="23"/>
        <v>61.63</v>
      </c>
      <c r="J134" s="28">
        <f t="shared" si="23"/>
        <v>0</v>
      </c>
      <c r="K134" s="28">
        <f t="shared" si="23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>SUBTOTAL(9,J136:J138)</f>
        <v>0</v>
      </c>
      <c r="K135" s="41">
        <f>SUBTOTAL(9,K136:K138)</f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'[1]Memória 01'!K129</f>
        <v>0</v>
      </c>
      <c r="H136" s="27">
        <f t="shared" si="15"/>
        <v>0</v>
      </c>
      <c r="I136" s="28">
        <f t="shared" ref="I136:K142" si="24">$E136*F136</f>
        <v>816.64</v>
      </c>
      <c r="J136" s="28">
        <f t="shared" si="24"/>
        <v>0</v>
      </c>
      <c r="K136" s="28">
        <f t="shared" si="24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'[1]Memória 01'!K130</f>
        <v>0</v>
      </c>
      <c r="H137" s="27">
        <f t="shared" si="15"/>
        <v>0</v>
      </c>
      <c r="I137" s="28">
        <f t="shared" si="24"/>
        <v>352.6</v>
      </c>
      <c r="J137" s="28">
        <f t="shared" si="24"/>
        <v>0</v>
      </c>
      <c r="K137" s="28">
        <f t="shared" si="24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'[1]Memória 01'!K131</f>
        <v>0</v>
      </c>
      <c r="H138" s="27">
        <f t="shared" si="15"/>
        <v>0</v>
      </c>
      <c r="I138" s="28">
        <f t="shared" si="24"/>
        <v>184.89000000000001</v>
      </c>
      <c r="J138" s="28">
        <f t="shared" si="24"/>
        <v>0</v>
      </c>
      <c r="K138" s="28">
        <f t="shared" si="24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'[1]Memória 01'!K132</f>
        <v>0</v>
      </c>
      <c r="H139" s="27">
        <f t="shared" si="15"/>
        <v>0</v>
      </c>
      <c r="I139" s="28">
        <f t="shared" si="24"/>
        <v>165.94</v>
      </c>
      <c r="J139" s="28">
        <f t="shared" si="24"/>
        <v>0</v>
      </c>
      <c r="K139" s="28">
        <f t="shared" si="24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'[1]Memória 01'!K133</f>
        <v>0</v>
      </c>
      <c r="H140" s="27">
        <f t="shared" si="15"/>
        <v>0</v>
      </c>
      <c r="I140" s="28">
        <f t="shared" si="24"/>
        <v>95.9</v>
      </c>
      <c r="J140" s="28">
        <f t="shared" si="24"/>
        <v>0</v>
      </c>
      <c r="K140" s="28">
        <f t="shared" si="24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'[1]Memória 01'!K134</f>
        <v>0</v>
      </c>
      <c r="H141" s="27">
        <f t="shared" si="15"/>
        <v>0</v>
      </c>
      <c r="I141" s="28">
        <f t="shared" si="24"/>
        <v>147</v>
      </c>
      <c r="J141" s="28">
        <f t="shared" si="24"/>
        <v>0</v>
      </c>
      <c r="K141" s="28">
        <f t="shared" si="24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'[1]Memória 01'!K135</f>
        <v>0</v>
      </c>
      <c r="H142" s="27">
        <f t="shared" ref="H142:H205" si="25">G142</f>
        <v>0</v>
      </c>
      <c r="I142" s="28">
        <f t="shared" si="24"/>
        <v>215.45000000000002</v>
      </c>
      <c r="J142" s="28">
        <f t="shared" si="24"/>
        <v>0</v>
      </c>
      <c r="K142" s="28">
        <f t="shared" si="24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'[1]Memória 01'!K137</f>
        <v>0</v>
      </c>
      <c r="H144" s="27">
        <f t="shared" si="25"/>
        <v>0</v>
      </c>
      <c r="I144" s="28">
        <f t="shared" ref="I144:K154" si="26">$E144*F144</f>
        <v>1122.6600000000001</v>
      </c>
      <c r="J144" s="28">
        <f t="shared" si="26"/>
        <v>0</v>
      </c>
      <c r="K144" s="28">
        <f t="shared" si="26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'[1]Memória 01'!K138</f>
        <v>0</v>
      </c>
      <c r="H145" s="27">
        <f t="shared" si="25"/>
        <v>0</v>
      </c>
      <c r="I145" s="28">
        <f t="shared" si="26"/>
        <v>1325.3899999999999</v>
      </c>
      <c r="J145" s="28">
        <f t="shared" si="26"/>
        <v>0</v>
      </c>
      <c r="K145" s="28">
        <f t="shared" si="26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'[1]Memória 01'!K139</f>
        <v>0</v>
      </c>
      <c r="H146" s="27">
        <f t="shared" si="25"/>
        <v>0</v>
      </c>
      <c r="I146" s="28">
        <f t="shared" si="26"/>
        <v>140.57999999999998</v>
      </c>
      <c r="J146" s="28">
        <f t="shared" si="26"/>
        <v>0</v>
      </c>
      <c r="K146" s="28">
        <f t="shared" si="26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'[1]Memória 01'!K140</f>
        <v>0</v>
      </c>
      <c r="H147" s="27">
        <f t="shared" si="25"/>
        <v>0</v>
      </c>
      <c r="I147" s="28">
        <f t="shared" si="26"/>
        <v>835.66</v>
      </c>
      <c r="J147" s="28">
        <f t="shared" si="26"/>
        <v>0</v>
      </c>
      <c r="K147" s="28">
        <f t="shared" si="26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'[1]Memória 01'!K141</f>
        <v>0</v>
      </c>
      <c r="H148" s="27">
        <f t="shared" si="25"/>
        <v>0</v>
      </c>
      <c r="I148" s="28">
        <f t="shared" si="26"/>
        <v>863.64</v>
      </c>
      <c r="J148" s="28">
        <f t="shared" si="26"/>
        <v>0</v>
      </c>
      <c r="K148" s="28">
        <f t="shared" si="26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'[1]Memória 01'!K142</f>
        <v>0</v>
      </c>
      <c r="H149" s="27">
        <f t="shared" si="25"/>
        <v>0</v>
      </c>
      <c r="I149" s="28">
        <f t="shared" si="26"/>
        <v>497.35</v>
      </c>
      <c r="J149" s="28">
        <f t="shared" si="26"/>
        <v>0</v>
      </c>
      <c r="K149" s="28">
        <f t="shared" si="26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'[1]Memória 01'!K143</f>
        <v>0</v>
      </c>
      <c r="H150" s="27">
        <f t="shared" si="25"/>
        <v>0</v>
      </c>
      <c r="I150" s="28">
        <f t="shared" si="26"/>
        <v>284.01</v>
      </c>
      <c r="J150" s="28">
        <f t="shared" si="26"/>
        <v>0</v>
      </c>
      <c r="K150" s="28">
        <f t="shared" si="26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'[1]Memória 01'!K144</f>
        <v>0</v>
      </c>
      <c r="H151" s="27">
        <f t="shared" si="25"/>
        <v>0</v>
      </c>
      <c r="I151" s="28">
        <f t="shared" si="26"/>
        <v>9.86</v>
      </c>
      <c r="J151" s="28">
        <f t="shared" si="26"/>
        <v>0</v>
      </c>
      <c r="K151" s="28">
        <f t="shared" si="26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'[1]Memória 01'!K145</f>
        <v>0</v>
      </c>
      <c r="H152" s="27">
        <f t="shared" si="25"/>
        <v>0</v>
      </c>
      <c r="I152" s="28">
        <f t="shared" si="26"/>
        <v>318.08</v>
      </c>
      <c r="J152" s="28">
        <f t="shared" si="26"/>
        <v>0</v>
      </c>
      <c r="K152" s="28">
        <f t="shared" si="26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'[1]Memória 01'!K146</f>
        <v>0</v>
      </c>
      <c r="H153" s="27">
        <f t="shared" si="25"/>
        <v>0</v>
      </c>
      <c r="I153" s="28">
        <f t="shared" si="26"/>
        <v>161.66999999999999</v>
      </c>
      <c r="J153" s="28">
        <f t="shared" si="26"/>
        <v>0</v>
      </c>
      <c r="K153" s="28">
        <f t="shared" si="26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'[1]Memória 01'!K147</f>
        <v>0</v>
      </c>
      <c r="H154" s="27">
        <f t="shared" si="25"/>
        <v>0</v>
      </c>
      <c r="I154" s="28">
        <f t="shared" si="26"/>
        <v>542.01</v>
      </c>
      <c r="J154" s="28">
        <f t="shared" si="26"/>
        <v>0</v>
      </c>
      <c r="K154" s="28">
        <f t="shared" si="26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'[1]Memória 01'!K150</f>
        <v>0</v>
      </c>
      <c r="H157" s="27">
        <f t="shared" si="25"/>
        <v>0</v>
      </c>
      <c r="I157" s="28">
        <f t="shared" ref="I157:K172" si="27">$E157*F157</f>
        <v>351.46</v>
      </c>
      <c r="J157" s="28">
        <f t="shared" si="27"/>
        <v>0</v>
      </c>
      <c r="K157" s="28">
        <f t="shared" si="2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'[1]Memória 01'!K151</f>
        <v>0</v>
      </c>
      <c r="H158" s="27">
        <f t="shared" si="25"/>
        <v>0</v>
      </c>
      <c r="I158" s="28">
        <f t="shared" si="27"/>
        <v>9.44</v>
      </c>
      <c r="J158" s="28">
        <f t="shared" si="27"/>
        <v>0</v>
      </c>
      <c r="K158" s="28">
        <f t="shared" si="2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'[1]Memória 01'!K152</f>
        <v>0</v>
      </c>
      <c r="H159" s="27">
        <f t="shared" si="25"/>
        <v>0</v>
      </c>
      <c r="I159" s="28">
        <f t="shared" si="27"/>
        <v>1171.04</v>
      </c>
      <c r="J159" s="28">
        <f t="shared" si="27"/>
        <v>0</v>
      </c>
      <c r="K159" s="28">
        <f t="shared" si="2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'[1]Memória 01'!K153</f>
        <v>0</v>
      </c>
      <c r="H160" s="27">
        <f t="shared" si="25"/>
        <v>0</v>
      </c>
      <c r="I160" s="28">
        <f t="shared" si="27"/>
        <v>305.85000000000002</v>
      </c>
      <c r="J160" s="28">
        <f t="shared" si="27"/>
        <v>0</v>
      </c>
      <c r="K160" s="28">
        <f t="shared" si="2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'[1]Memória 01'!K154</f>
        <v>0</v>
      </c>
      <c r="H161" s="27">
        <f t="shared" si="25"/>
        <v>0</v>
      </c>
      <c r="I161" s="28">
        <f t="shared" si="27"/>
        <v>1438.44</v>
      </c>
      <c r="J161" s="28">
        <f t="shared" si="27"/>
        <v>0</v>
      </c>
      <c r="K161" s="28">
        <f t="shared" si="2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'[1]Memória 01'!K155</f>
        <v>0</v>
      </c>
      <c r="H162" s="27">
        <f t="shared" si="25"/>
        <v>0</v>
      </c>
      <c r="I162" s="28">
        <f t="shared" si="27"/>
        <v>2430.9</v>
      </c>
      <c r="J162" s="28">
        <f t="shared" si="27"/>
        <v>0</v>
      </c>
      <c r="K162" s="28">
        <f t="shared" si="2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'[1]Memória 01'!K156</f>
        <v>0</v>
      </c>
      <c r="H163" s="27">
        <f t="shared" si="25"/>
        <v>0</v>
      </c>
      <c r="I163" s="28">
        <f t="shared" si="27"/>
        <v>1594.6000000000001</v>
      </c>
      <c r="J163" s="28">
        <f t="shared" si="27"/>
        <v>0</v>
      </c>
      <c r="K163" s="28">
        <f t="shared" si="2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'[1]Memória 01'!K157</f>
        <v>0</v>
      </c>
      <c r="H164" s="27">
        <f t="shared" si="25"/>
        <v>0</v>
      </c>
      <c r="I164" s="28">
        <f t="shared" si="27"/>
        <v>594.57999999999993</v>
      </c>
      <c r="J164" s="28">
        <f t="shared" si="27"/>
        <v>0</v>
      </c>
      <c r="K164" s="28">
        <f t="shared" si="2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'[1]Memória 01'!K158</f>
        <v>0</v>
      </c>
      <c r="H165" s="27">
        <f t="shared" si="25"/>
        <v>0</v>
      </c>
      <c r="I165" s="28">
        <f t="shared" si="27"/>
        <v>1009.45</v>
      </c>
      <c r="J165" s="28">
        <f t="shared" si="27"/>
        <v>0</v>
      </c>
      <c r="K165" s="28">
        <f t="shared" si="2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'[1]Memória 01'!K159</f>
        <v>0</v>
      </c>
      <c r="H166" s="27">
        <f t="shared" si="25"/>
        <v>0</v>
      </c>
      <c r="I166" s="28">
        <f t="shared" si="27"/>
        <v>598.77</v>
      </c>
      <c r="J166" s="28">
        <f t="shared" si="27"/>
        <v>0</v>
      </c>
      <c r="K166" s="28">
        <f t="shared" si="2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'[1]Memória 01'!K160</f>
        <v>0</v>
      </c>
      <c r="H167" s="27">
        <f t="shared" si="25"/>
        <v>0</v>
      </c>
      <c r="I167" s="28">
        <f t="shared" si="27"/>
        <v>5320.26</v>
      </c>
      <c r="J167" s="28">
        <f t="shared" si="27"/>
        <v>0</v>
      </c>
      <c r="K167" s="28">
        <f t="shared" si="2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'[1]Memória 01'!K161</f>
        <v>0</v>
      </c>
      <c r="H168" s="27">
        <f t="shared" si="25"/>
        <v>0</v>
      </c>
      <c r="I168" s="28">
        <f t="shared" si="27"/>
        <v>1008.4230000000001</v>
      </c>
      <c r="J168" s="28">
        <f t="shared" si="27"/>
        <v>0</v>
      </c>
      <c r="K168" s="28">
        <f t="shared" si="2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'[1]Memória 01'!K162</f>
        <v>0</v>
      </c>
      <c r="H169" s="27">
        <f t="shared" si="25"/>
        <v>0</v>
      </c>
      <c r="I169" s="28">
        <f t="shared" si="27"/>
        <v>2264.808</v>
      </c>
      <c r="J169" s="28">
        <f t="shared" si="27"/>
        <v>0</v>
      </c>
      <c r="K169" s="28">
        <f t="shared" si="2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'[1]Memória 01'!K163</f>
        <v>0</v>
      </c>
      <c r="H170" s="27">
        <f t="shared" si="25"/>
        <v>0</v>
      </c>
      <c r="I170" s="28">
        <f t="shared" si="27"/>
        <v>715.99</v>
      </c>
      <c r="J170" s="28">
        <f t="shared" si="27"/>
        <v>0</v>
      </c>
      <c r="K170" s="28">
        <f t="shared" si="2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'[1]Memória 01'!K164</f>
        <v>0</v>
      </c>
      <c r="H171" s="27">
        <f t="shared" si="25"/>
        <v>0</v>
      </c>
      <c r="I171" s="28">
        <f t="shared" si="27"/>
        <v>2123.52</v>
      </c>
      <c r="J171" s="28">
        <f t="shared" si="27"/>
        <v>0</v>
      </c>
      <c r="K171" s="28">
        <f t="shared" si="2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'[1]Memória 01'!K165</f>
        <v>0</v>
      </c>
      <c r="H172" s="27">
        <f t="shared" si="25"/>
        <v>0</v>
      </c>
      <c r="I172" s="28">
        <f t="shared" si="27"/>
        <v>550.42000000000007</v>
      </c>
      <c r="J172" s="28">
        <f t="shared" si="27"/>
        <v>0</v>
      </c>
      <c r="K172" s="28">
        <f t="shared" si="2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'[1]Memória 01'!K166</f>
        <v>0</v>
      </c>
      <c r="H173" s="27">
        <f t="shared" si="25"/>
        <v>0</v>
      </c>
      <c r="I173" s="28">
        <f t="shared" ref="I173:K176" si="28">$E173*F173</f>
        <v>181.76</v>
      </c>
      <c r="J173" s="28">
        <f t="shared" si="28"/>
        <v>0</v>
      </c>
      <c r="K173" s="28">
        <f t="shared" si="2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'[1]Memória 01'!K167</f>
        <v>0</v>
      </c>
      <c r="H174" s="27">
        <f t="shared" si="25"/>
        <v>0</v>
      </c>
      <c r="I174" s="28">
        <f t="shared" si="28"/>
        <v>770.40000000000009</v>
      </c>
      <c r="J174" s="28">
        <f t="shared" si="28"/>
        <v>0</v>
      </c>
      <c r="K174" s="28">
        <f t="shared" si="2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'[1]Memória 01'!K168</f>
        <v>0</v>
      </c>
      <c r="H175" s="27">
        <f t="shared" si="25"/>
        <v>0</v>
      </c>
      <c r="I175" s="28">
        <f t="shared" si="28"/>
        <v>152.56</v>
      </c>
      <c r="J175" s="28">
        <f t="shared" si="28"/>
        <v>0</v>
      </c>
      <c r="K175" s="28">
        <f t="shared" si="2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'[1]Memória 01'!K169</f>
        <v>0</v>
      </c>
      <c r="H176" s="27">
        <f t="shared" si="25"/>
        <v>0</v>
      </c>
      <c r="I176" s="28">
        <f t="shared" si="28"/>
        <v>867.48</v>
      </c>
      <c r="J176" s="28">
        <f t="shared" si="28"/>
        <v>0</v>
      </c>
      <c r="K176" s="28">
        <f t="shared" si="2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'[1]Memória 01'!K171</f>
        <v>0</v>
      </c>
      <c r="H178" s="27">
        <f t="shared" si="25"/>
        <v>0</v>
      </c>
      <c r="I178" s="28">
        <f t="shared" ref="I178:K191" si="29">$E178*F178</f>
        <v>1380.75</v>
      </c>
      <c r="J178" s="28">
        <f t="shared" si="29"/>
        <v>0</v>
      </c>
      <c r="K178" s="28">
        <f t="shared" si="29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'[1]Memória 01'!K172</f>
        <v>0</v>
      </c>
      <c r="H179" s="27">
        <f t="shared" si="25"/>
        <v>0</v>
      </c>
      <c r="I179" s="28">
        <f t="shared" si="29"/>
        <v>74.37</v>
      </c>
      <c r="J179" s="28">
        <f t="shared" si="29"/>
        <v>0</v>
      </c>
      <c r="K179" s="28">
        <f t="shared" si="29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'[1]Memória 01'!K173</f>
        <v>0</v>
      </c>
      <c r="H180" s="27">
        <f t="shared" si="25"/>
        <v>0</v>
      </c>
      <c r="I180" s="28">
        <f t="shared" si="29"/>
        <v>45.19</v>
      </c>
      <c r="J180" s="28">
        <f t="shared" si="29"/>
        <v>0</v>
      </c>
      <c r="K180" s="28">
        <f t="shared" si="29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'[1]Memória 01'!K174</f>
        <v>0</v>
      </c>
      <c r="H181" s="27">
        <f t="shared" si="25"/>
        <v>0</v>
      </c>
      <c r="I181" s="28">
        <f t="shared" si="29"/>
        <v>11.73</v>
      </c>
      <c r="J181" s="28">
        <f t="shared" si="29"/>
        <v>0</v>
      </c>
      <c r="K181" s="28">
        <f t="shared" si="29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'[1]Memória 01'!K175</f>
        <v>0</v>
      </c>
      <c r="H182" s="27">
        <f t="shared" si="25"/>
        <v>0</v>
      </c>
      <c r="I182" s="28">
        <f t="shared" si="29"/>
        <v>1438.95</v>
      </c>
      <c r="J182" s="28">
        <f t="shared" si="29"/>
        <v>0</v>
      </c>
      <c r="K182" s="28">
        <f t="shared" si="29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'[1]Memória 01'!K176</f>
        <v>0</v>
      </c>
      <c r="H183" s="27">
        <f t="shared" si="25"/>
        <v>0</v>
      </c>
      <c r="I183" s="28">
        <f t="shared" si="29"/>
        <v>95.64</v>
      </c>
      <c r="J183" s="28">
        <f t="shared" si="29"/>
        <v>0</v>
      </c>
      <c r="K183" s="28">
        <f t="shared" si="29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'[1]Memória 01'!K177</f>
        <v>0</v>
      </c>
      <c r="H184" s="27">
        <f t="shared" si="25"/>
        <v>0</v>
      </c>
      <c r="I184" s="28">
        <f t="shared" si="29"/>
        <v>230.64</v>
      </c>
      <c r="J184" s="28">
        <f t="shared" si="29"/>
        <v>0</v>
      </c>
      <c r="K184" s="28">
        <f t="shared" si="29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'[1]Memória 01'!K178</f>
        <v>0</v>
      </c>
      <c r="H185" s="27">
        <f t="shared" si="25"/>
        <v>0</v>
      </c>
      <c r="I185" s="28">
        <f t="shared" si="29"/>
        <v>307.66000000000003</v>
      </c>
      <c r="J185" s="28">
        <f t="shared" si="29"/>
        <v>0</v>
      </c>
      <c r="K185" s="28">
        <f t="shared" si="29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'[1]Memória 01'!K179</f>
        <v>0</v>
      </c>
      <c r="H186" s="27">
        <f t="shared" si="25"/>
        <v>0</v>
      </c>
      <c r="I186" s="28">
        <f t="shared" si="29"/>
        <v>195.98</v>
      </c>
      <c r="J186" s="28">
        <f t="shared" si="29"/>
        <v>0</v>
      </c>
      <c r="K186" s="28">
        <f t="shared" si="29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'[1]Memória 01'!K180</f>
        <v>0</v>
      </c>
      <c r="H187" s="27">
        <f t="shared" si="25"/>
        <v>0</v>
      </c>
      <c r="I187" s="28">
        <f t="shared" si="29"/>
        <v>65.16</v>
      </c>
      <c r="J187" s="28">
        <f t="shared" si="29"/>
        <v>0</v>
      </c>
      <c r="K187" s="28">
        <f t="shared" si="29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'[1]Memória 01'!K181</f>
        <v>0</v>
      </c>
      <c r="H188" s="27">
        <f t="shared" si="25"/>
        <v>0</v>
      </c>
      <c r="I188" s="28">
        <f t="shared" si="29"/>
        <v>301.19</v>
      </c>
      <c r="J188" s="28">
        <f t="shared" si="29"/>
        <v>0</v>
      </c>
      <c r="K188" s="28">
        <f t="shared" si="29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'[1]Memória 01'!K182</f>
        <v>0</v>
      </c>
      <c r="H189" s="27">
        <f t="shared" si="25"/>
        <v>0</v>
      </c>
      <c r="I189" s="28">
        <f t="shared" si="29"/>
        <v>80.14</v>
      </c>
      <c r="J189" s="28">
        <f t="shared" si="29"/>
        <v>0</v>
      </c>
      <c r="K189" s="28">
        <f t="shared" si="29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'[1]Memória 01'!K183</f>
        <v>0</v>
      </c>
      <c r="H190" s="27">
        <f t="shared" si="25"/>
        <v>0</v>
      </c>
      <c r="I190" s="28">
        <f t="shared" si="29"/>
        <v>41.3</v>
      </c>
      <c r="J190" s="28">
        <f t="shared" si="29"/>
        <v>0</v>
      </c>
      <c r="K190" s="28">
        <f t="shared" si="29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'[1]Memória 01'!K184</f>
        <v>0</v>
      </c>
      <c r="H191" s="27">
        <f t="shared" si="25"/>
        <v>0</v>
      </c>
      <c r="I191" s="28">
        <f t="shared" si="29"/>
        <v>56.5</v>
      </c>
      <c r="J191" s="28">
        <f t="shared" si="29"/>
        <v>0</v>
      </c>
      <c r="K191" s="28">
        <f t="shared" si="29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'[1]Memória 01'!K186</f>
        <v>0</v>
      </c>
      <c r="H193" s="27">
        <f t="shared" si="25"/>
        <v>0</v>
      </c>
      <c r="I193" s="28">
        <f t="shared" ref="I193:K200" si="30">$E193*F193</f>
        <v>135.52000000000001</v>
      </c>
      <c r="J193" s="28">
        <f t="shared" si="30"/>
        <v>0</v>
      </c>
      <c r="K193" s="28">
        <f t="shared" si="30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'[1]Memória 01'!K187</f>
        <v>0</v>
      </c>
      <c r="H194" s="27">
        <f t="shared" si="25"/>
        <v>0</v>
      </c>
      <c r="I194" s="28">
        <f t="shared" si="30"/>
        <v>1265.05</v>
      </c>
      <c r="J194" s="28">
        <f t="shared" si="30"/>
        <v>0</v>
      </c>
      <c r="K194" s="28">
        <f t="shared" si="30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'[1]Memória 01'!K188</f>
        <v>0</v>
      </c>
      <c r="H195" s="27">
        <f t="shared" si="25"/>
        <v>0</v>
      </c>
      <c r="I195" s="28">
        <f t="shared" si="30"/>
        <v>1294.72</v>
      </c>
      <c r="J195" s="28">
        <f t="shared" si="30"/>
        <v>0</v>
      </c>
      <c r="K195" s="28">
        <f t="shared" si="30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'[1]Memória 01'!K189</f>
        <v>0</v>
      </c>
      <c r="H196" s="27">
        <f t="shared" si="25"/>
        <v>0</v>
      </c>
      <c r="I196" s="28">
        <f t="shared" si="30"/>
        <v>6864.26</v>
      </c>
      <c r="J196" s="28">
        <f t="shared" si="30"/>
        <v>0</v>
      </c>
      <c r="K196" s="28">
        <f t="shared" si="30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'[1]Memória 01'!K190</f>
        <v>0</v>
      </c>
      <c r="H197" s="27">
        <f t="shared" si="25"/>
        <v>0</v>
      </c>
      <c r="I197" s="28">
        <f t="shared" si="30"/>
        <v>45.19</v>
      </c>
      <c r="J197" s="28">
        <f t="shared" si="30"/>
        <v>0</v>
      </c>
      <c r="K197" s="28">
        <f t="shared" si="30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'[1]Memória 01'!K191</f>
        <v>0</v>
      </c>
      <c r="H198" s="27">
        <f t="shared" si="25"/>
        <v>0</v>
      </c>
      <c r="I198" s="28">
        <f t="shared" si="30"/>
        <v>11.73</v>
      </c>
      <c r="J198" s="28">
        <f t="shared" si="30"/>
        <v>0</v>
      </c>
      <c r="K198" s="28">
        <f t="shared" si="30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'[1]Memória 01'!K192</f>
        <v>0</v>
      </c>
      <c r="H199" s="27">
        <f t="shared" si="25"/>
        <v>0</v>
      </c>
      <c r="I199" s="28">
        <f t="shared" si="30"/>
        <v>82.6</v>
      </c>
      <c r="J199" s="28">
        <f t="shared" si="30"/>
        <v>0</v>
      </c>
      <c r="K199" s="28">
        <f t="shared" si="30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'[1]Memória 01'!K193</f>
        <v>0</v>
      </c>
      <c r="H200" s="27">
        <f t="shared" si="25"/>
        <v>0</v>
      </c>
      <c r="I200" s="28">
        <f t="shared" si="30"/>
        <v>344.07</v>
      </c>
      <c r="J200" s="28">
        <f t="shared" si="30"/>
        <v>0</v>
      </c>
      <c r="K200" s="28">
        <f t="shared" si="30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'[1]Memória 01'!K195</f>
        <v>0</v>
      </c>
      <c r="H202" s="27">
        <f t="shared" si="25"/>
        <v>0</v>
      </c>
      <c r="I202" s="28">
        <f t="shared" ref="I202:K205" si="31">$E202*F202</f>
        <v>4535.9399999999996</v>
      </c>
      <c r="J202" s="28">
        <f t="shared" si="31"/>
        <v>0</v>
      </c>
      <c r="K202" s="28">
        <f t="shared" si="31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'[1]Memória 01'!K196</f>
        <v>0</v>
      </c>
      <c r="H203" s="27">
        <f t="shared" si="25"/>
        <v>0</v>
      </c>
      <c r="I203" s="28">
        <f t="shared" si="31"/>
        <v>629.15</v>
      </c>
      <c r="J203" s="28">
        <f t="shared" si="31"/>
        <v>0</v>
      </c>
      <c r="K203" s="28">
        <f t="shared" si="31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'[1]Memória 01'!K197</f>
        <v>0</v>
      </c>
      <c r="H204" s="27">
        <f t="shared" si="25"/>
        <v>0</v>
      </c>
      <c r="I204" s="28">
        <f t="shared" si="31"/>
        <v>2589.1000000000004</v>
      </c>
      <c r="J204" s="28">
        <f t="shared" si="31"/>
        <v>0</v>
      </c>
      <c r="K204" s="28">
        <f t="shared" si="31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'[1]Memória 01'!K198</f>
        <v>0</v>
      </c>
      <c r="H205" s="27">
        <f t="shared" si="25"/>
        <v>0</v>
      </c>
      <c r="I205" s="28">
        <f t="shared" si="31"/>
        <v>388.8</v>
      </c>
      <c r="J205" s="28">
        <f t="shared" si="31"/>
        <v>0</v>
      </c>
      <c r="K205" s="28">
        <f t="shared" si="31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'[1]Memória 01'!K200</f>
        <v>0</v>
      </c>
      <c r="H207" s="27">
        <f t="shared" ref="H207:H228" si="32">G207</f>
        <v>0</v>
      </c>
      <c r="I207" s="28">
        <f t="shared" ref="I207:K211" si="33">$E207*F207</f>
        <v>2723.04</v>
      </c>
      <c r="J207" s="28">
        <f t="shared" si="33"/>
        <v>0</v>
      </c>
      <c r="K207" s="28">
        <f t="shared" si="33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'[1]Memória 01'!K201</f>
        <v>0</v>
      </c>
      <c r="H208" s="27">
        <f t="shared" si="32"/>
        <v>0</v>
      </c>
      <c r="I208" s="28">
        <f t="shared" si="33"/>
        <v>1292.912</v>
      </c>
      <c r="J208" s="28">
        <f t="shared" si="33"/>
        <v>0</v>
      </c>
      <c r="K208" s="28">
        <f t="shared" si="33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'[1]Memória 01'!K202</f>
        <v>0</v>
      </c>
      <c r="H209" s="27">
        <f t="shared" si="32"/>
        <v>0</v>
      </c>
      <c r="I209" s="28">
        <f t="shared" si="33"/>
        <v>1579.8999999999999</v>
      </c>
      <c r="J209" s="28">
        <f t="shared" si="33"/>
        <v>0</v>
      </c>
      <c r="K209" s="28">
        <f t="shared" si="33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'[1]Memória 01'!K203</f>
        <v>0</v>
      </c>
      <c r="H210" s="27">
        <f t="shared" si="32"/>
        <v>0</v>
      </c>
      <c r="I210" s="28">
        <f t="shared" si="33"/>
        <v>7371.21</v>
      </c>
      <c r="J210" s="28">
        <f t="shared" si="33"/>
        <v>0</v>
      </c>
      <c r="K210" s="28">
        <f t="shared" si="33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'[1]Memória 01'!K204</f>
        <v>0</v>
      </c>
      <c r="H211" s="27">
        <f t="shared" si="32"/>
        <v>0</v>
      </c>
      <c r="I211" s="28">
        <f t="shared" si="33"/>
        <v>5894.83</v>
      </c>
      <c r="J211" s="28">
        <f t="shared" si="33"/>
        <v>0</v>
      </c>
      <c r="K211" s="28">
        <f t="shared" si="33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'[1]Memória 01'!K206</f>
        <v>0</v>
      </c>
      <c r="H213" s="27">
        <f t="shared" si="32"/>
        <v>0</v>
      </c>
      <c r="I213" s="28">
        <f>$E213*F213</f>
        <v>957.6</v>
      </c>
      <c r="J213" s="28">
        <f t="shared" ref="J213:K215" si="34">$E213*G213</f>
        <v>0</v>
      </c>
      <c r="K213" s="28">
        <f t="shared" si="34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'[1]Memória 01'!K207</f>
        <v>0</v>
      </c>
      <c r="H214" s="27">
        <f t="shared" si="32"/>
        <v>0</v>
      </c>
      <c r="I214" s="28">
        <f t="shared" ref="I214:I215" si="35">$E214*F214</f>
        <v>54.36</v>
      </c>
      <c r="J214" s="28">
        <f t="shared" si="34"/>
        <v>0</v>
      </c>
      <c r="K214" s="28">
        <f t="shared" si="34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'[1]Memória 01'!K208</f>
        <v>0</v>
      </c>
      <c r="H215" s="27">
        <f t="shared" si="32"/>
        <v>0</v>
      </c>
      <c r="I215" s="28">
        <f t="shared" si="35"/>
        <v>489.79999999999995</v>
      </c>
      <c r="J215" s="28">
        <f t="shared" si="34"/>
        <v>0</v>
      </c>
      <c r="K215" s="28">
        <f t="shared" si="34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'[1]Memória 01'!K210</f>
        <v>0</v>
      </c>
      <c r="H217" s="27">
        <f t="shared" si="32"/>
        <v>0</v>
      </c>
      <c r="I217" s="28">
        <f>$E217*F217</f>
        <v>250.53</v>
      </c>
      <c r="J217" s="28">
        <f t="shared" ref="J217:K222" si="36">$E217*G217</f>
        <v>0</v>
      </c>
      <c r="K217" s="28">
        <f t="shared" si="36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'[1]Memória 01'!K211</f>
        <v>0</v>
      </c>
      <c r="H218" s="27">
        <f t="shared" si="32"/>
        <v>0</v>
      </c>
      <c r="I218" s="28">
        <f t="shared" ref="I218:I222" si="37">$E218*F218</f>
        <v>29.96</v>
      </c>
      <c r="J218" s="28">
        <f t="shared" si="36"/>
        <v>0</v>
      </c>
      <c r="K218" s="28">
        <f t="shared" si="36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'[1]Memória 01'!K212</f>
        <v>0</v>
      </c>
      <c r="H219" s="27">
        <f t="shared" si="32"/>
        <v>0</v>
      </c>
      <c r="I219" s="28">
        <f t="shared" si="37"/>
        <v>35.880000000000003</v>
      </c>
      <c r="J219" s="28">
        <f t="shared" si="36"/>
        <v>0</v>
      </c>
      <c r="K219" s="28">
        <f t="shared" si="36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'[1]Memória 01'!K213</f>
        <v>0</v>
      </c>
      <c r="H220" s="27">
        <f t="shared" si="32"/>
        <v>0</v>
      </c>
      <c r="I220" s="28">
        <f t="shared" si="37"/>
        <v>58.95</v>
      </c>
      <c r="J220" s="28">
        <f t="shared" si="36"/>
        <v>0</v>
      </c>
      <c r="K220" s="28">
        <f t="shared" si="36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'[1]Memória 01'!K214</f>
        <v>0</v>
      </c>
      <c r="H221" s="27">
        <f t="shared" si="32"/>
        <v>0</v>
      </c>
      <c r="I221" s="28">
        <f t="shared" si="37"/>
        <v>158.19999999999999</v>
      </c>
      <c r="J221" s="28">
        <f t="shared" si="36"/>
        <v>0</v>
      </c>
      <c r="K221" s="28">
        <f t="shared" si="36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'[1]Memória 01'!K215</f>
        <v>0</v>
      </c>
      <c r="H222" s="27">
        <f t="shared" si="32"/>
        <v>0</v>
      </c>
      <c r="I222" s="28">
        <f t="shared" si="37"/>
        <v>31.64</v>
      </c>
      <c r="J222" s="28">
        <f t="shared" si="36"/>
        <v>0</v>
      </c>
      <c r="K222" s="28">
        <f t="shared" si="36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'[1]Memória 01'!K217</f>
        <v>0</v>
      </c>
      <c r="H224" s="27">
        <f t="shared" si="32"/>
        <v>0</v>
      </c>
      <c r="I224" s="28">
        <f>$E224*F224</f>
        <v>324.92</v>
      </c>
      <c r="J224" s="28">
        <f t="shared" ref="J224:K228" si="38">$E224*G224</f>
        <v>0</v>
      </c>
      <c r="K224" s="28">
        <f t="shared" si="38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'[1]Memória 01'!K218</f>
        <v>0</v>
      </c>
      <c r="H225" s="27">
        <f t="shared" si="32"/>
        <v>0</v>
      </c>
      <c r="I225" s="28">
        <f t="shared" ref="I225:I228" si="39">$E225*F225</f>
        <v>167.37</v>
      </c>
      <c r="J225" s="28">
        <f t="shared" si="38"/>
        <v>0</v>
      </c>
      <c r="K225" s="28">
        <f t="shared" si="38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'[1]Memória 01'!K219</f>
        <v>0</v>
      </c>
      <c r="H226" s="27">
        <f t="shared" si="32"/>
        <v>0</v>
      </c>
      <c r="I226" s="28">
        <f t="shared" si="39"/>
        <v>624.68500000000006</v>
      </c>
      <c r="J226" s="28">
        <f t="shared" si="38"/>
        <v>0</v>
      </c>
      <c r="K226" s="28">
        <f t="shared" si="38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'[1]Memória 01'!K220</f>
        <v>0</v>
      </c>
      <c r="H227" s="27">
        <f t="shared" si="32"/>
        <v>0</v>
      </c>
      <c r="I227" s="28">
        <f t="shared" si="39"/>
        <v>200.67060000000001</v>
      </c>
      <c r="J227" s="28">
        <f t="shared" si="38"/>
        <v>0</v>
      </c>
      <c r="K227" s="28">
        <f t="shared" si="38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'[1]Memória 01'!K221</f>
        <v>0</v>
      </c>
      <c r="H228" s="27">
        <f t="shared" si="32"/>
        <v>0</v>
      </c>
      <c r="I228" s="28">
        <f t="shared" si="39"/>
        <v>40.371600000000001</v>
      </c>
      <c r="J228" s="28">
        <f t="shared" si="38"/>
        <v>0</v>
      </c>
      <c r="K228" s="28">
        <f t="shared" si="38"/>
        <v>0</v>
      </c>
      <c r="L228" s="4"/>
    </row>
    <row r="229" spans="2:12" s="5" customFormat="1" ht="15">
      <c r="B229" s="99" t="s">
        <v>439</v>
      </c>
      <c r="C229" s="100"/>
      <c r="D229" s="100"/>
      <c r="E229" s="100"/>
      <c r="F229" s="100"/>
      <c r="G229" s="100"/>
      <c r="H229" s="101"/>
      <c r="I229" s="66">
        <f>SUM(I223+I216+I212+I155+I105+I86+I56+I52+I48+I32+I25+I20+I11)</f>
        <v>565955.96719999996</v>
      </c>
      <c r="J229" s="66">
        <f>SUM(J223+J216+J212+J155+J105+J86+J56+J52+J48+J32+J20+J11)</f>
        <v>49585.588699999993</v>
      </c>
      <c r="K229" s="66">
        <f>SUM(K223+K216+K212+K155+K105+K86+K56+K52+K48+K32+K25+K20+K11)</f>
        <v>49585.588699999993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</row>
  </sheetData>
  <mergeCells count="19">
    <mergeCell ref="B5:C5"/>
    <mergeCell ref="D5:H5"/>
    <mergeCell ref="I5:K5"/>
    <mergeCell ref="B2:K2"/>
    <mergeCell ref="B3:K3"/>
    <mergeCell ref="B4:C4"/>
    <mergeCell ref="D4:H4"/>
    <mergeCell ref="I4:K4"/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</mergeCells>
  <conditionalFormatting sqref="B11:K83 B84:C84">
    <cfRule type="expression" dxfId="15" priority="3">
      <formula>LEN($B11)=1</formula>
    </cfRule>
  </conditionalFormatting>
  <conditionalFormatting sqref="B85:K228">
    <cfRule type="expression" dxfId="14" priority="1">
      <formula>LEN($B85)=1</formula>
    </cfRule>
  </conditionalFormatting>
  <conditionalFormatting sqref="E84:K84">
    <cfRule type="expression" dxfId="13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75218-0968-4E08-9CC6-0DACF467E80B}">
  <dimension ref="A2:L222"/>
  <sheetViews>
    <sheetView view="pageBreakPreview" topLeftCell="A3" zoomScaleNormal="100" zoomScaleSheetLayoutView="100" workbookViewId="0">
      <selection activeCell="B4" sqref="B4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2" ht="15">
      <c r="A2" s="118" t="s">
        <v>440</v>
      </c>
      <c r="B2" s="119"/>
      <c r="C2" s="119"/>
      <c r="D2" s="119"/>
      <c r="E2" s="119"/>
      <c r="F2" s="119"/>
      <c r="G2" s="119"/>
      <c r="H2" s="119"/>
      <c r="I2" s="119"/>
      <c r="J2" s="119"/>
    </row>
    <row r="3" spans="1:12" ht="15">
      <c r="A3" s="72" t="s">
        <v>15</v>
      </c>
      <c r="B3" s="73" t="s">
        <v>441</v>
      </c>
      <c r="C3" s="72" t="s">
        <v>17</v>
      </c>
      <c r="D3" s="120" t="s">
        <v>442</v>
      </c>
      <c r="E3" s="120"/>
      <c r="F3" s="120"/>
      <c r="G3" s="120"/>
      <c r="H3" s="120"/>
      <c r="I3" s="120"/>
      <c r="J3" s="120"/>
    </row>
    <row r="4" spans="1:12">
      <c r="A4" s="74">
        <v>1</v>
      </c>
      <c r="B4" s="75" t="s">
        <v>443</v>
      </c>
      <c r="C4" s="76"/>
      <c r="D4" s="115"/>
      <c r="E4" s="115"/>
      <c r="F4" s="115"/>
      <c r="G4" s="115"/>
      <c r="H4" s="115"/>
      <c r="I4" s="115"/>
      <c r="J4" s="115"/>
    </row>
    <row r="5" spans="1:12">
      <c r="A5" s="77" t="s">
        <v>25</v>
      </c>
      <c r="B5" s="78" t="s">
        <v>26</v>
      </c>
      <c r="C5" s="79" t="s">
        <v>27</v>
      </c>
      <c r="D5" s="115" t="s">
        <v>444</v>
      </c>
      <c r="E5" s="115"/>
      <c r="F5" s="115"/>
      <c r="G5" s="115"/>
      <c r="H5" s="115"/>
      <c r="I5" s="115"/>
      <c r="J5" s="115"/>
      <c r="K5" s="5">
        <v>6</v>
      </c>
    </row>
    <row r="6" spans="1:12" ht="42.75">
      <c r="A6" s="77" t="s">
        <v>28</v>
      </c>
      <c r="B6" s="78" t="s">
        <v>29</v>
      </c>
      <c r="C6" s="79" t="s">
        <v>27</v>
      </c>
      <c r="D6" s="115" t="s">
        <v>445</v>
      </c>
      <c r="E6" s="115"/>
      <c r="F6" s="115"/>
      <c r="G6" s="115"/>
      <c r="H6" s="115"/>
      <c r="I6" s="115"/>
      <c r="J6" s="115"/>
      <c r="K6" s="5">
        <v>267.25</v>
      </c>
    </row>
    <row r="7" spans="1:12" ht="28.5">
      <c r="A7" s="77" t="s">
        <v>30</v>
      </c>
      <c r="B7" s="80" t="s">
        <v>446</v>
      </c>
      <c r="C7" s="79" t="s">
        <v>27</v>
      </c>
      <c r="D7" s="115"/>
      <c r="E7" s="115"/>
      <c r="F7" s="115"/>
      <c r="G7" s="115"/>
      <c r="H7" s="115"/>
      <c r="I7" s="115"/>
      <c r="J7" s="115"/>
    </row>
    <row r="8" spans="1:12" ht="28.5">
      <c r="A8" s="77" t="s">
        <v>32</v>
      </c>
      <c r="B8" s="80" t="s">
        <v>447</v>
      </c>
      <c r="C8" s="79" t="s">
        <v>27</v>
      </c>
      <c r="D8" s="115" t="s">
        <v>448</v>
      </c>
      <c r="E8" s="115"/>
      <c r="F8" s="115"/>
      <c r="G8" s="115"/>
      <c r="H8" s="115"/>
      <c r="I8" s="115"/>
      <c r="J8" s="115"/>
      <c r="K8" s="5">
        <v>829.73</v>
      </c>
    </row>
    <row r="9" spans="1:12" ht="28.5">
      <c r="A9" s="77" t="s">
        <v>34</v>
      </c>
      <c r="B9" s="78" t="s">
        <v>35</v>
      </c>
      <c r="C9" s="79" t="s">
        <v>36</v>
      </c>
      <c r="D9" s="115" t="s">
        <v>449</v>
      </c>
      <c r="E9" s="115"/>
      <c r="F9" s="115"/>
      <c r="G9" s="115"/>
      <c r="H9" s="115"/>
      <c r="I9" s="115"/>
      <c r="J9" s="115"/>
      <c r="K9" s="5">
        <v>1</v>
      </c>
    </row>
    <row r="10" spans="1:12">
      <c r="A10" s="77" t="s">
        <v>37</v>
      </c>
      <c r="B10" s="78" t="s">
        <v>38</v>
      </c>
      <c r="C10" s="79" t="s">
        <v>36</v>
      </c>
      <c r="D10" s="115"/>
      <c r="E10" s="115"/>
      <c r="F10" s="115"/>
      <c r="G10" s="115"/>
      <c r="H10" s="115"/>
      <c r="I10" s="115"/>
      <c r="J10" s="115"/>
    </row>
    <row r="11" spans="1:12" ht="28.5">
      <c r="A11" s="77" t="s">
        <v>39</v>
      </c>
      <c r="B11" s="80" t="s">
        <v>40</v>
      </c>
      <c r="C11" s="79" t="s">
        <v>27</v>
      </c>
      <c r="D11" s="115" t="s">
        <v>450</v>
      </c>
      <c r="E11" s="115"/>
      <c r="F11" s="115"/>
      <c r="G11" s="115"/>
      <c r="H11" s="115"/>
      <c r="I11" s="115"/>
      <c r="J11" s="115"/>
      <c r="K11" s="5">
        <v>10</v>
      </c>
    </row>
    <row r="12" spans="1:12" ht="42.75">
      <c r="A12" s="77" t="s">
        <v>41</v>
      </c>
      <c r="B12" s="80" t="s">
        <v>451</v>
      </c>
      <c r="C12" s="79" t="s">
        <v>27</v>
      </c>
      <c r="D12" s="115" t="s">
        <v>452</v>
      </c>
      <c r="E12" s="115"/>
      <c r="F12" s="115"/>
      <c r="G12" s="115"/>
      <c r="H12" s="115"/>
      <c r="I12" s="115"/>
      <c r="J12" s="115"/>
      <c r="K12" s="5">
        <v>23</v>
      </c>
    </row>
    <row r="13" spans="1:12">
      <c r="A13" s="74">
        <v>2</v>
      </c>
      <c r="B13" s="75" t="str">
        <f>[2]Planilha!$B$21</f>
        <v>MOVIMENTO DE TERRA</v>
      </c>
      <c r="C13" s="76"/>
      <c r="D13" s="115"/>
      <c r="E13" s="115"/>
      <c r="F13" s="115"/>
      <c r="G13" s="115"/>
      <c r="H13" s="115"/>
      <c r="I13" s="115"/>
      <c r="J13" s="115"/>
    </row>
    <row r="14" spans="1:12" ht="42.75">
      <c r="A14" s="77" t="s">
        <v>43</v>
      </c>
      <c r="B14" s="80" t="s">
        <v>44</v>
      </c>
      <c r="C14" s="79" t="s">
        <v>45</v>
      </c>
      <c r="D14" s="117" t="s">
        <v>453</v>
      </c>
      <c r="E14" s="117"/>
      <c r="F14" s="117"/>
      <c r="G14" s="117"/>
      <c r="H14" s="117"/>
      <c r="I14" s="117"/>
      <c r="J14" s="117"/>
      <c r="K14" s="5">
        <v>39.049999999999997</v>
      </c>
    </row>
    <row r="15" spans="1:12" ht="44.25" customHeight="1">
      <c r="A15" s="77" t="s">
        <v>46</v>
      </c>
      <c r="B15" s="80" t="s">
        <v>47</v>
      </c>
      <c r="C15" s="79" t="s">
        <v>45</v>
      </c>
      <c r="D15" s="117" t="s">
        <v>454</v>
      </c>
      <c r="E15" s="117"/>
      <c r="F15" s="117"/>
      <c r="G15" s="117"/>
      <c r="H15" s="117"/>
      <c r="I15" s="117"/>
      <c r="J15" s="117"/>
      <c r="K15" s="5">
        <v>18.09</v>
      </c>
      <c r="L15" s="5">
        <f>58.32-3.24-20</f>
        <v>35.08</v>
      </c>
    </row>
    <row r="16" spans="1:12" ht="28.5">
      <c r="A16" s="77" t="s">
        <v>48</v>
      </c>
      <c r="B16" s="80" t="s">
        <v>49</v>
      </c>
      <c r="C16" s="79" t="s">
        <v>45</v>
      </c>
      <c r="D16" s="117" t="s">
        <v>455</v>
      </c>
      <c r="E16" s="117"/>
      <c r="F16" s="117"/>
      <c r="G16" s="117"/>
      <c r="H16" s="117"/>
      <c r="I16" s="117"/>
      <c r="J16" s="117"/>
      <c r="K16" s="5">
        <v>18.09</v>
      </c>
      <c r="L16" s="5">
        <f>58.32-35.08</f>
        <v>23.240000000000002</v>
      </c>
    </row>
    <row r="17" spans="1:11" ht="28.5">
      <c r="A17" s="77" t="s">
        <v>50</v>
      </c>
      <c r="B17" s="80" t="s">
        <v>456</v>
      </c>
      <c r="C17" s="79" t="s">
        <v>45</v>
      </c>
      <c r="D17" s="115" t="s">
        <v>457</v>
      </c>
      <c r="E17" s="115"/>
      <c r="F17" s="115"/>
      <c r="G17" s="115"/>
      <c r="H17" s="115"/>
      <c r="I17" s="115"/>
      <c r="J17" s="115"/>
      <c r="K17" s="5">
        <v>18.09</v>
      </c>
    </row>
    <row r="18" spans="1:11">
      <c r="A18" s="74">
        <v>3</v>
      </c>
      <c r="B18" s="75" t="str">
        <f>[2]Planilha!$B$26</f>
        <v>COBERTURA</v>
      </c>
      <c r="C18" s="76"/>
      <c r="D18" s="115"/>
      <c r="E18" s="115"/>
      <c r="F18" s="115"/>
      <c r="G18" s="115"/>
      <c r="H18" s="115"/>
      <c r="I18" s="115"/>
      <c r="J18" s="115"/>
    </row>
    <row r="19" spans="1:11" ht="28.5">
      <c r="A19" s="77" t="s">
        <v>52</v>
      </c>
      <c r="B19" s="80" t="s">
        <v>53</v>
      </c>
      <c r="C19" s="79" t="s">
        <v>27</v>
      </c>
      <c r="D19" s="115"/>
      <c r="E19" s="115"/>
      <c r="F19" s="115"/>
      <c r="G19" s="115"/>
      <c r="H19" s="115"/>
      <c r="I19" s="115"/>
      <c r="J19" s="115"/>
    </row>
    <row r="20" spans="1:11" ht="28.5">
      <c r="A20" s="77" t="s">
        <v>54</v>
      </c>
      <c r="B20" s="80" t="s">
        <v>55</v>
      </c>
      <c r="C20" s="79" t="s">
        <v>27</v>
      </c>
      <c r="D20" s="115"/>
      <c r="E20" s="115"/>
      <c r="F20" s="115"/>
      <c r="G20" s="115"/>
      <c r="H20" s="115"/>
      <c r="I20" s="115"/>
      <c r="J20" s="115"/>
    </row>
    <row r="21" spans="1:11">
      <c r="A21" s="77" t="s">
        <v>56</v>
      </c>
      <c r="B21" s="78" t="s">
        <v>57</v>
      </c>
      <c r="C21" s="79" t="s">
        <v>27</v>
      </c>
      <c r="D21" s="115"/>
      <c r="E21" s="115"/>
      <c r="F21" s="115"/>
      <c r="G21" s="115"/>
      <c r="H21" s="115"/>
      <c r="I21" s="115"/>
      <c r="J21" s="115"/>
    </row>
    <row r="22" spans="1:11" ht="28.5">
      <c r="A22" s="77" t="s">
        <v>58</v>
      </c>
      <c r="B22" s="80" t="s">
        <v>458</v>
      </c>
      <c r="C22" s="79" t="s">
        <v>60</v>
      </c>
      <c r="D22" s="115"/>
      <c r="E22" s="115"/>
      <c r="F22" s="115"/>
      <c r="G22" s="115"/>
      <c r="H22" s="115"/>
      <c r="I22" s="115"/>
      <c r="J22" s="115"/>
    </row>
    <row r="23" spans="1:11" ht="28.5">
      <c r="A23" s="77" t="s">
        <v>61</v>
      </c>
      <c r="B23" s="80" t="s">
        <v>62</v>
      </c>
      <c r="C23" s="79" t="s">
        <v>60</v>
      </c>
      <c r="D23" s="115"/>
      <c r="E23" s="115"/>
      <c r="F23" s="115"/>
      <c r="G23" s="115"/>
      <c r="H23" s="115"/>
      <c r="I23" s="115"/>
      <c r="J23" s="115"/>
    </row>
    <row r="24" spans="1:11" ht="28.5">
      <c r="A24" s="77" t="s">
        <v>63</v>
      </c>
      <c r="B24" s="80" t="s">
        <v>64</v>
      </c>
      <c r="C24" s="79" t="s">
        <v>60</v>
      </c>
      <c r="D24" s="115"/>
      <c r="E24" s="115"/>
      <c r="F24" s="115"/>
      <c r="G24" s="115"/>
      <c r="H24" s="115"/>
      <c r="I24" s="115"/>
      <c r="J24" s="115"/>
    </row>
    <row r="25" spans="1:11">
      <c r="A25" s="74">
        <v>4</v>
      </c>
      <c r="B25" s="75" t="s">
        <v>65</v>
      </c>
      <c r="C25" s="76"/>
      <c r="D25" s="115"/>
      <c r="E25" s="115"/>
      <c r="F25" s="115"/>
      <c r="G25" s="115"/>
      <c r="H25" s="115"/>
      <c r="I25" s="115"/>
      <c r="J25" s="115"/>
    </row>
    <row r="26" spans="1:11" ht="15">
      <c r="A26" s="72" t="s">
        <v>66</v>
      </c>
      <c r="B26" s="81" t="s">
        <v>459</v>
      </c>
      <c r="C26" s="73"/>
      <c r="D26" s="115"/>
      <c r="E26" s="115"/>
      <c r="F26" s="115"/>
      <c r="G26" s="115"/>
      <c r="H26" s="115"/>
      <c r="I26" s="115"/>
      <c r="J26" s="115"/>
    </row>
    <row r="27" spans="1:11" ht="29.25" customHeight="1">
      <c r="A27" s="77" t="s">
        <v>67</v>
      </c>
      <c r="B27" s="78" t="s">
        <v>68</v>
      </c>
      <c r="C27" s="79" t="s">
        <v>45</v>
      </c>
      <c r="D27" s="117" t="s">
        <v>460</v>
      </c>
      <c r="E27" s="117"/>
      <c r="F27" s="117"/>
      <c r="G27" s="117"/>
      <c r="H27" s="117"/>
      <c r="I27" s="117"/>
      <c r="J27" s="117"/>
      <c r="K27" s="5">
        <v>2.0699999999999998</v>
      </c>
    </row>
    <row r="28" spans="1:11" ht="47.25" customHeight="1">
      <c r="A28" s="77" t="s">
        <v>69</v>
      </c>
      <c r="B28" s="78" t="s">
        <v>70</v>
      </c>
      <c r="C28" s="79" t="s">
        <v>27</v>
      </c>
      <c r="D28" s="117" t="s">
        <v>461</v>
      </c>
      <c r="E28" s="117"/>
      <c r="F28" s="117"/>
      <c r="G28" s="117"/>
      <c r="H28" s="117"/>
      <c r="I28" s="117"/>
      <c r="J28" s="117"/>
      <c r="K28" s="5">
        <v>212.53</v>
      </c>
    </row>
    <row r="29" spans="1:11" ht="71.25" customHeight="1">
      <c r="A29" s="77" t="s">
        <v>71</v>
      </c>
      <c r="B29" s="78" t="s">
        <v>72</v>
      </c>
      <c r="C29" s="79" t="s">
        <v>73</v>
      </c>
      <c r="D29" s="117" t="s">
        <v>462</v>
      </c>
      <c r="E29" s="117"/>
      <c r="F29" s="117"/>
      <c r="G29" s="117"/>
      <c r="H29" s="117"/>
      <c r="I29" s="117"/>
      <c r="J29" s="117"/>
      <c r="K29" s="5">
        <f>124.9+501.1+227+159.3+102</f>
        <v>1114.3</v>
      </c>
    </row>
    <row r="30" spans="1:11" ht="46.5" customHeight="1">
      <c r="A30" s="77" t="s">
        <v>74</v>
      </c>
      <c r="B30" s="80" t="s">
        <v>75</v>
      </c>
      <c r="C30" s="79" t="s">
        <v>73</v>
      </c>
      <c r="D30" s="117" t="s">
        <v>463</v>
      </c>
      <c r="E30" s="117"/>
      <c r="F30" s="117"/>
      <c r="G30" s="117"/>
      <c r="H30" s="117"/>
      <c r="I30" s="117"/>
      <c r="J30" s="117"/>
      <c r="K30" s="5">
        <v>225.7</v>
      </c>
    </row>
    <row r="31" spans="1:11" ht="28.5">
      <c r="A31" s="77" t="s">
        <v>76</v>
      </c>
      <c r="B31" s="78" t="s">
        <v>77</v>
      </c>
      <c r="C31" s="79" t="s">
        <v>45</v>
      </c>
      <c r="D31" s="117" t="s">
        <v>464</v>
      </c>
      <c r="E31" s="117"/>
      <c r="F31" s="117"/>
      <c r="G31" s="117"/>
      <c r="H31" s="117"/>
      <c r="I31" s="117"/>
      <c r="J31" s="117"/>
      <c r="K31" s="5">
        <v>20</v>
      </c>
    </row>
    <row r="32" spans="1:11" ht="15">
      <c r="A32" s="72" t="s">
        <v>78</v>
      </c>
      <c r="B32" s="81" t="s">
        <v>65</v>
      </c>
      <c r="C32" s="73"/>
      <c r="D32" s="115"/>
      <c r="E32" s="115"/>
      <c r="F32" s="115"/>
      <c r="G32" s="115"/>
      <c r="H32" s="115"/>
      <c r="I32" s="115"/>
      <c r="J32" s="115"/>
    </row>
    <row r="33" spans="1:11" ht="57">
      <c r="A33" s="77" t="s">
        <v>79</v>
      </c>
      <c r="B33" s="82" t="s">
        <v>80</v>
      </c>
      <c r="C33" s="79" t="s">
        <v>27</v>
      </c>
      <c r="D33" s="115"/>
      <c r="E33" s="115"/>
      <c r="F33" s="115"/>
      <c r="G33" s="115"/>
      <c r="H33" s="115"/>
      <c r="I33" s="115"/>
      <c r="J33" s="115"/>
    </row>
    <row r="34" spans="1:11" ht="28.5">
      <c r="A34" s="77" t="s">
        <v>81</v>
      </c>
      <c r="B34" s="82" t="s">
        <v>72</v>
      </c>
      <c r="C34" s="79" t="s">
        <v>73</v>
      </c>
      <c r="D34" s="115"/>
      <c r="E34" s="115"/>
      <c r="F34" s="115"/>
      <c r="G34" s="115"/>
      <c r="H34" s="115"/>
      <c r="I34" s="115"/>
      <c r="J34" s="115"/>
    </row>
    <row r="35" spans="1:11" ht="28.5">
      <c r="A35" s="77" t="s">
        <v>82</v>
      </c>
      <c r="B35" s="83" t="s">
        <v>465</v>
      </c>
      <c r="C35" s="79" t="s">
        <v>73</v>
      </c>
      <c r="D35" s="115"/>
      <c r="E35" s="115"/>
      <c r="F35" s="115"/>
      <c r="G35" s="115"/>
      <c r="H35" s="115"/>
      <c r="I35" s="115"/>
      <c r="J35" s="115"/>
    </row>
    <row r="36" spans="1:11" ht="28.5">
      <c r="A36" s="77" t="s">
        <v>83</v>
      </c>
      <c r="B36" s="82" t="s">
        <v>84</v>
      </c>
      <c r="C36" s="79" t="s">
        <v>45</v>
      </c>
      <c r="D36" s="115"/>
      <c r="E36" s="115"/>
      <c r="F36" s="115"/>
      <c r="G36" s="115"/>
      <c r="H36" s="115"/>
      <c r="I36" s="115"/>
      <c r="J36" s="115"/>
    </row>
    <row r="37" spans="1:11" ht="28.5">
      <c r="A37" s="77" t="s">
        <v>85</v>
      </c>
      <c r="B37" s="83" t="s">
        <v>466</v>
      </c>
      <c r="C37" s="79" t="s">
        <v>45</v>
      </c>
      <c r="D37" s="115"/>
      <c r="E37" s="115"/>
      <c r="F37" s="115"/>
      <c r="G37" s="115"/>
      <c r="H37" s="115"/>
      <c r="I37" s="115"/>
      <c r="J37" s="115"/>
    </row>
    <row r="38" spans="1:11" ht="42.75">
      <c r="A38" s="77" t="s">
        <v>87</v>
      </c>
      <c r="B38" s="83" t="s">
        <v>88</v>
      </c>
      <c r="C38" s="79" t="s">
        <v>27</v>
      </c>
      <c r="D38" s="115"/>
      <c r="E38" s="115"/>
      <c r="F38" s="115"/>
      <c r="G38" s="115"/>
      <c r="H38" s="115"/>
      <c r="I38" s="115"/>
      <c r="J38" s="115"/>
    </row>
    <row r="39" spans="1:11" ht="42.75">
      <c r="A39" s="77" t="s">
        <v>89</v>
      </c>
      <c r="B39" s="83" t="s">
        <v>90</v>
      </c>
      <c r="C39" s="79" t="s">
        <v>27</v>
      </c>
      <c r="D39" s="115"/>
      <c r="E39" s="115"/>
      <c r="F39" s="115"/>
      <c r="G39" s="115"/>
      <c r="H39" s="115"/>
      <c r="I39" s="115"/>
      <c r="J39" s="115"/>
    </row>
    <row r="40" spans="1:11" ht="42.75">
      <c r="A40" s="77" t="s">
        <v>91</v>
      </c>
      <c r="B40" s="82" t="s">
        <v>92</v>
      </c>
      <c r="C40" s="79" t="s">
        <v>60</v>
      </c>
      <c r="D40" s="115"/>
      <c r="E40" s="115"/>
      <c r="F40" s="115"/>
      <c r="G40" s="115"/>
      <c r="H40" s="115"/>
      <c r="I40" s="115"/>
      <c r="J40" s="115"/>
    </row>
    <row r="41" spans="1:11" ht="15">
      <c r="A41" s="74">
        <v>5</v>
      </c>
      <c r="B41" s="84" t="s">
        <v>93</v>
      </c>
      <c r="C41" s="76"/>
      <c r="D41" s="115"/>
      <c r="E41" s="115"/>
      <c r="F41" s="115"/>
      <c r="G41" s="115"/>
      <c r="H41" s="115"/>
      <c r="I41" s="115"/>
      <c r="J41" s="115"/>
    </row>
    <row r="42" spans="1:11" ht="57">
      <c r="A42" s="85" t="s">
        <v>94</v>
      </c>
      <c r="B42" s="78" t="s">
        <v>95</v>
      </c>
      <c r="C42" s="79" t="s">
        <v>27</v>
      </c>
      <c r="D42" s="115"/>
      <c r="E42" s="115"/>
      <c r="F42" s="115"/>
      <c r="G42" s="115"/>
      <c r="H42" s="115"/>
      <c r="I42" s="115"/>
      <c r="J42" s="115"/>
    </row>
    <row r="43" spans="1:11" ht="15">
      <c r="A43" s="72" t="s">
        <v>96</v>
      </c>
      <c r="B43" s="81" t="s">
        <v>97</v>
      </c>
      <c r="C43" s="73"/>
      <c r="D43" s="115"/>
      <c r="E43" s="115"/>
      <c r="F43" s="115"/>
      <c r="G43" s="115"/>
      <c r="H43" s="115"/>
      <c r="I43" s="115"/>
      <c r="J43" s="115"/>
    </row>
    <row r="44" spans="1:11" ht="28.5">
      <c r="A44" s="85" t="s">
        <v>98</v>
      </c>
      <c r="B44" s="82" t="s">
        <v>99</v>
      </c>
      <c r="C44" s="79" t="s">
        <v>27</v>
      </c>
      <c r="D44" s="115"/>
      <c r="E44" s="115"/>
      <c r="F44" s="115"/>
      <c r="G44" s="115"/>
      <c r="H44" s="115"/>
      <c r="I44" s="115"/>
      <c r="J44" s="115"/>
    </row>
    <row r="45" spans="1:11">
      <c r="A45" s="74">
        <v>6</v>
      </c>
      <c r="B45" s="75" t="s">
        <v>100</v>
      </c>
      <c r="C45" s="76"/>
      <c r="D45" s="115"/>
      <c r="E45" s="115"/>
      <c r="F45" s="115"/>
      <c r="G45" s="115"/>
      <c r="H45" s="115"/>
      <c r="I45" s="115"/>
      <c r="J45" s="115"/>
    </row>
    <row r="46" spans="1:11" ht="28.5">
      <c r="A46" s="85" t="s">
        <v>101</v>
      </c>
      <c r="B46" s="80" t="s">
        <v>102</v>
      </c>
      <c r="C46" s="86" t="s">
        <v>27</v>
      </c>
      <c r="D46" s="117" t="s">
        <v>467</v>
      </c>
      <c r="E46" s="117"/>
      <c r="F46" s="117"/>
      <c r="G46" s="117"/>
      <c r="H46" s="117"/>
      <c r="I46" s="117"/>
      <c r="J46" s="117"/>
      <c r="K46" s="5">
        <f>196.75*0.65</f>
        <v>127.8875</v>
      </c>
    </row>
    <row r="47" spans="1:11" ht="28.5">
      <c r="A47" s="85" t="s">
        <v>103</v>
      </c>
      <c r="B47" s="80" t="s">
        <v>104</v>
      </c>
      <c r="C47" s="86" t="s">
        <v>27</v>
      </c>
      <c r="D47" s="115"/>
      <c r="E47" s="115"/>
      <c r="F47" s="115"/>
      <c r="G47" s="115"/>
      <c r="H47" s="115"/>
      <c r="I47" s="115"/>
      <c r="J47" s="115"/>
    </row>
    <row r="48" spans="1:11" ht="28.5">
      <c r="A48" s="77" t="s">
        <v>105</v>
      </c>
      <c r="B48" s="80" t="s">
        <v>106</v>
      </c>
      <c r="C48" s="86" t="s">
        <v>27</v>
      </c>
      <c r="D48" s="115"/>
      <c r="E48" s="115"/>
      <c r="F48" s="115"/>
      <c r="G48" s="115"/>
      <c r="H48" s="115"/>
      <c r="I48" s="115"/>
      <c r="J48" s="115"/>
    </row>
    <row r="49" spans="1:10">
      <c r="A49" s="74">
        <v>7</v>
      </c>
      <c r="B49" s="75" t="s">
        <v>107</v>
      </c>
      <c r="C49" s="76"/>
      <c r="D49" s="115"/>
      <c r="E49" s="115"/>
      <c r="F49" s="115"/>
      <c r="G49" s="115"/>
      <c r="H49" s="115"/>
      <c r="I49" s="115"/>
      <c r="J49" s="115"/>
    </row>
    <row r="50" spans="1:10" ht="15">
      <c r="A50" s="72" t="s">
        <v>108</v>
      </c>
      <c r="B50" s="81" t="s">
        <v>109</v>
      </c>
      <c r="C50" s="73"/>
      <c r="D50" s="115"/>
      <c r="E50" s="115"/>
      <c r="F50" s="115"/>
      <c r="G50" s="115"/>
      <c r="H50" s="115"/>
      <c r="I50" s="115"/>
      <c r="J50" s="115"/>
    </row>
    <row r="51" spans="1:10" ht="28.5">
      <c r="A51" s="85" t="s">
        <v>110</v>
      </c>
      <c r="B51" s="80" t="s">
        <v>468</v>
      </c>
      <c r="C51" s="79" t="s">
        <v>27</v>
      </c>
      <c r="D51" s="115"/>
      <c r="E51" s="115"/>
      <c r="F51" s="115"/>
      <c r="G51" s="115"/>
      <c r="H51" s="115"/>
      <c r="I51" s="115"/>
      <c r="J51" s="115"/>
    </row>
    <row r="52" spans="1:10" ht="28.5">
      <c r="A52" s="85" t="s">
        <v>112</v>
      </c>
      <c r="B52" s="78" t="s">
        <v>113</v>
      </c>
      <c r="C52" s="79" t="s">
        <v>27</v>
      </c>
      <c r="D52" s="115"/>
      <c r="E52" s="115"/>
      <c r="F52" s="115"/>
      <c r="G52" s="115"/>
      <c r="H52" s="115"/>
      <c r="I52" s="115"/>
      <c r="J52" s="115"/>
    </row>
    <row r="53" spans="1:10" ht="57">
      <c r="A53" s="85" t="s">
        <v>114</v>
      </c>
      <c r="B53" s="78" t="s">
        <v>115</v>
      </c>
      <c r="C53" s="79" t="s">
        <v>27</v>
      </c>
      <c r="D53" s="115"/>
      <c r="E53" s="115"/>
      <c r="F53" s="115"/>
      <c r="G53" s="115"/>
      <c r="H53" s="115"/>
      <c r="I53" s="115"/>
      <c r="J53" s="115"/>
    </row>
    <row r="54" spans="1:10" ht="42.75">
      <c r="A54" s="85" t="s">
        <v>116</v>
      </c>
      <c r="B54" s="78" t="s">
        <v>117</v>
      </c>
      <c r="C54" s="79" t="s">
        <v>27</v>
      </c>
      <c r="D54" s="115"/>
      <c r="E54" s="115"/>
      <c r="F54" s="115"/>
      <c r="G54" s="115"/>
      <c r="H54" s="115"/>
      <c r="I54" s="115"/>
      <c r="J54" s="115"/>
    </row>
    <row r="55" spans="1:10" ht="57">
      <c r="A55" s="85" t="s">
        <v>118</v>
      </c>
      <c r="B55" s="80" t="s">
        <v>119</v>
      </c>
      <c r="C55" s="79" t="s">
        <v>60</v>
      </c>
      <c r="D55" s="115"/>
      <c r="E55" s="115"/>
      <c r="F55" s="115"/>
      <c r="G55" s="115"/>
      <c r="H55" s="115"/>
      <c r="I55" s="115"/>
      <c r="J55" s="115"/>
    </row>
    <row r="56" spans="1:10">
      <c r="A56" s="85" t="s">
        <v>120</v>
      </c>
      <c r="B56" s="78" t="s">
        <v>121</v>
      </c>
      <c r="C56" s="79" t="s">
        <v>27</v>
      </c>
      <c r="D56" s="115"/>
      <c r="E56" s="115"/>
      <c r="F56" s="115"/>
      <c r="G56" s="115"/>
      <c r="H56" s="115"/>
      <c r="I56" s="115"/>
      <c r="J56" s="115"/>
    </row>
    <row r="57" spans="1:10" ht="28.5">
      <c r="A57" s="85" t="s">
        <v>122</v>
      </c>
      <c r="B57" s="80" t="s">
        <v>469</v>
      </c>
      <c r="C57" s="79" t="s">
        <v>60</v>
      </c>
      <c r="D57" s="115"/>
      <c r="E57" s="115"/>
      <c r="F57" s="115"/>
      <c r="G57" s="115"/>
      <c r="H57" s="115"/>
      <c r="I57" s="115"/>
      <c r="J57" s="115"/>
    </row>
    <row r="58" spans="1:10" ht="57">
      <c r="A58" s="85" t="s">
        <v>124</v>
      </c>
      <c r="B58" s="78" t="s">
        <v>125</v>
      </c>
      <c r="C58" s="79" t="s">
        <v>27</v>
      </c>
      <c r="D58" s="115"/>
      <c r="E58" s="115"/>
      <c r="F58" s="115"/>
      <c r="G58" s="115"/>
      <c r="H58" s="115"/>
      <c r="I58" s="115"/>
      <c r="J58" s="115"/>
    </row>
    <row r="59" spans="1:10" ht="42.75">
      <c r="A59" s="85" t="s">
        <v>126</v>
      </c>
      <c r="B59" s="80" t="s">
        <v>127</v>
      </c>
      <c r="C59" s="79" t="s">
        <v>60</v>
      </c>
      <c r="D59" s="115"/>
      <c r="E59" s="115"/>
      <c r="F59" s="115"/>
      <c r="G59" s="115"/>
      <c r="H59" s="115"/>
      <c r="I59" s="115"/>
      <c r="J59" s="115"/>
    </row>
    <row r="60" spans="1:10" ht="28.5">
      <c r="A60" s="85" t="s">
        <v>128</v>
      </c>
      <c r="B60" s="78" t="s">
        <v>129</v>
      </c>
      <c r="C60" s="79" t="s">
        <v>60</v>
      </c>
      <c r="D60" s="115"/>
      <c r="E60" s="115"/>
      <c r="F60" s="115"/>
      <c r="G60" s="115"/>
      <c r="H60" s="115"/>
      <c r="I60" s="115"/>
      <c r="J60" s="115"/>
    </row>
    <row r="61" spans="1:10" ht="15">
      <c r="A61" s="72" t="s">
        <v>130</v>
      </c>
      <c r="B61" s="81" t="s">
        <v>131</v>
      </c>
      <c r="C61" s="73"/>
      <c r="D61" s="115"/>
      <c r="E61" s="115"/>
      <c r="F61" s="115"/>
      <c r="G61" s="115"/>
      <c r="H61" s="115"/>
      <c r="I61" s="115"/>
      <c r="J61" s="115"/>
    </row>
    <row r="62" spans="1:10" ht="28.5">
      <c r="A62" s="85" t="s">
        <v>132</v>
      </c>
      <c r="B62" s="80" t="s">
        <v>133</v>
      </c>
      <c r="C62" s="79" t="s">
        <v>27</v>
      </c>
      <c r="D62" s="115"/>
      <c r="E62" s="115"/>
      <c r="F62" s="115"/>
      <c r="G62" s="115"/>
      <c r="H62" s="115"/>
      <c r="I62" s="115"/>
      <c r="J62" s="115"/>
    </row>
    <row r="63" spans="1:10" ht="42.75">
      <c r="A63" s="85" t="s">
        <v>134</v>
      </c>
      <c r="B63" s="80" t="s">
        <v>470</v>
      </c>
      <c r="C63" s="79" t="s">
        <v>27</v>
      </c>
      <c r="D63" s="115"/>
      <c r="E63" s="115"/>
      <c r="F63" s="115"/>
      <c r="G63" s="115"/>
      <c r="H63" s="115"/>
      <c r="I63" s="115"/>
      <c r="J63" s="115"/>
    </row>
    <row r="64" spans="1:10" ht="28.5">
      <c r="A64" s="85" t="s">
        <v>136</v>
      </c>
      <c r="B64" s="78" t="s">
        <v>137</v>
      </c>
      <c r="C64" s="79" t="s">
        <v>27</v>
      </c>
      <c r="D64" s="115"/>
      <c r="E64" s="115"/>
      <c r="F64" s="115"/>
      <c r="G64" s="115"/>
      <c r="H64" s="115"/>
      <c r="I64" s="115"/>
      <c r="J64" s="115"/>
    </row>
    <row r="65" spans="1:10" ht="57">
      <c r="A65" s="85" t="s">
        <v>138</v>
      </c>
      <c r="B65" s="78" t="s">
        <v>139</v>
      </c>
      <c r="C65" s="79" t="s">
        <v>27</v>
      </c>
      <c r="D65" s="115"/>
      <c r="E65" s="115"/>
      <c r="F65" s="115"/>
      <c r="G65" s="115"/>
      <c r="H65" s="115"/>
      <c r="I65" s="115"/>
      <c r="J65" s="115"/>
    </row>
    <row r="66" spans="1:10" ht="28.5">
      <c r="A66" s="85" t="s">
        <v>140</v>
      </c>
      <c r="B66" s="80" t="s">
        <v>141</v>
      </c>
      <c r="C66" s="79" t="s">
        <v>27</v>
      </c>
      <c r="D66" s="115"/>
      <c r="E66" s="115"/>
      <c r="F66" s="115"/>
      <c r="G66" s="115"/>
      <c r="H66" s="115"/>
      <c r="I66" s="115"/>
      <c r="J66" s="115"/>
    </row>
    <row r="67" spans="1:10" ht="28.5">
      <c r="A67" s="85" t="s">
        <v>142</v>
      </c>
      <c r="B67" s="80" t="s">
        <v>143</v>
      </c>
      <c r="C67" s="79" t="s">
        <v>27</v>
      </c>
      <c r="D67" s="115"/>
      <c r="E67" s="115"/>
      <c r="F67" s="115"/>
      <c r="G67" s="115"/>
      <c r="H67" s="115"/>
      <c r="I67" s="115"/>
      <c r="J67" s="115"/>
    </row>
    <row r="68" spans="1:10">
      <c r="A68" s="85" t="s">
        <v>144</v>
      </c>
      <c r="B68" s="78" t="s">
        <v>145</v>
      </c>
      <c r="C68" s="79" t="s">
        <v>60</v>
      </c>
      <c r="D68" s="115"/>
      <c r="E68" s="115"/>
      <c r="F68" s="115"/>
      <c r="G68" s="115"/>
      <c r="H68" s="115"/>
      <c r="I68" s="115"/>
      <c r="J68" s="115"/>
    </row>
    <row r="69" spans="1:10" ht="28.5">
      <c r="A69" s="85" t="s">
        <v>146</v>
      </c>
      <c r="B69" s="78" t="s">
        <v>147</v>
      </c>
      <c r="C69" s="79" t="s">
        <v>27</v>
      </c>
      <c r="D69" s="115"/>
      <c r="E69" s="115"/>
      <c r="F69" s="115"/>
      <c r="G69" s="115"/>
      <c r="H69" s="115"/>
      <c r="I69" s="115"/>
      <c r="J69" s="115"/>
    </row>
    <row r="70" spans="1:10" ht="15">
      <c r="A70" s="72" t="s">
        <v>148</v>
      </c>
      <c r="B70" s="81" t="s">
        <v>149</v>
      </c>
      <c r="C70" s="73"/>
      <c r="D70" s="115"/>
      <c r="E70" s="115"/>
      <c r="F70" s="115"/>
      <c r="G70" s="115"/>
      <c r="H70" s="115"/>
      <c r="I70" s="115"/>
      <c r="J70" s="115"/>
    </row>
    <row r="71" spans="1:10" ht="28.5">
      <c r="A71" s="85" t="s">
        <v>150</v>
      </c>
      <c r="B71" s="80" t="s">
        <v>471</v>
      </c>
      <c r="C71" s="79" t="s">
        <v>27</v>
      </c>
      <c r="D71" s="115"/>
      <c r="E71" s="115"/>
      <c r="F71" s="115"/>
      <c r="G71" s="115"/>
      <c r="H71" s="115"/>
      <c r="I71" s="115"/>
      <c r="J71" s="115"/>
    </row>
    <row r="72" spans="1:10" ht="28.5">
      <c r="A72" s="85" t="s">
        <v>152</v>
      </c>
      <c r="B72" s="80" t="s">
        <v>153</v>
      </c>
      <c r="C72" s="79" t="s">
        <v>27</v>
      </c>
      <c r="D72" s="115"/>
      <c r="E72" s="115"/>
      <c r="F72" s="115"/>
      <c r="G72" s="115"/>
      <c r="H72" s="115"/>
      <c r="I72" s="115"/>
      <c r="J72" s="115"/>
    </row>
    <row r="73" spans="1:10" ht="28.5">
      <c r="A73" s="85" t="s">
        <v>154</v>
      </c>
      <c r="B73" s="80" t="s">
        <v>155</v>
      </c>
      <c r="C73" s="79" t="s">
        <v>27</v>
      </c>
      <c r="D73" s="115"/>
      <c r="E73" s="115"/>
      <c r="F73" s="115"/>
      <c r="G73" s="115"/>
      <c r="H73" s="115"/>
      <c r="I73" s="115"/>
      <c r="J73" s="115"/>
    </row>
    <row r="74" spans="1:10" ht="28.5">
      <c r="A74" s="85" t="s">
        <v>156</v>
      </c>
      <c r="B74" s="80" t="s">
        <v>143</v>
      </c>
      <c r="C74" s="79" t="s">
        <v>27</v>
      </c>
      <c r="D74" s="115"/>
      <c r="E74" s="115"/>
      <c r="F74" s="115"/>
      <c r="G74" s="115"/>
      <c r="H74" s="115"/>
      <c r="I74" s="115"/>
      <c r="J74" s="115"/>
    </row>
    <row r="75" spans="1:10" ht="28.5">
      <c r="A75" s="85" t="s">
        <v>157</v>
      </c>
      <c r="B75" s="78" t="s">
        <v>147</v>
      </c>
      <c r="C75" s="79" t="s">
        <v>27</v>
      </c>
      <c r="D75" s="115"/>
      <c r="E75" s="115"/>
      <c r="F75" s="115"/>
      <c r="G75" s="115"/>
      <c r="H75" s="115"/>
      <c r="I75" s="115"/>
      <c r="J75" s="115"/>
    </row>
    <row r="76" spans="1:10" ht="42.75">
      <c r="A76" s="85" t="s">
        <v>158</v>
      </c>
      <c r="B76" s="87" t="s">
        <v>159</v>
      </c>
      <c r="C76" s="88" t="s">
        <v>27</v>
      </c>
      <c r="D76" s="115"/>
      <c r="E76" s="115"/>
      <c r="F76" s="115"/>
      <c r="G76" s="115"/>
      <c r="H76" s="115"/>
      <c r="I76" s="115"/>
      <c r="J76" s="115"/>
    </row>
    <row r="77" spans="1:10" ht="15">
      <c r="A77" s="72" t="s">
        <v>160</v>
      </c>
      <c r="B77" s="116" t="s">
        <v>161</v>
      </c>
      <c r="C77" s="116"/>
      <c r="D77" s="115"/>
      <c r="E77" s="115"/>
      <c r="F77" s="115"/>
      <c r="G77" s="115"/>
      <c r="H77" s="115"/>
      <c r="I77" s="115"/>
      <c r="J77" s="115"/>
    </row>
    <row r="78" spans="1:10" ht="28.5">
      <c r="A78" s="85" t="s">
        <v>162</v>
      </c>
      <c r="B78" s="78" t="s">
        <v>147</v>
      </c>
      <c r="C78" s="79" t="s">
        <v>27</v>
      </c>
      <c r="D78" s="115"/>
      <c r="E78" s="115"/>
      <c r="F78" s="115"/>
      <c r="G78" s="115"/>
      <c r="H78" s="115"/>
      <c r="I78" s="115"/>
      <c r="J78" s="115"/>
    </row>
    <row r="79" spans="1:10">
      <c r="A79" s="74">
        <v>8</v>
      </c>
      <c r="B79" s="75" t="s">
        <v>163</v>
      </c>
      <c r="C79" s="76"/>
      <c r="D79" s="115"/>
      <c r="E79" s="115"/>
      <c r="F79" s="115"/>
      <c r="G79" s="115"/>
      <c r="H79" s="115"/>
      <c r="I79" s="115"/>
      <c r="J79" s="115"/>
    </row>
    <row r="80" spans="1:10" ht="15">
      <c r="A80" s="72" t="s">
        <v>164</v>
      </c>
      <c r="B80" s="89" t="s">
        <v>165</v>
      </c>
      <c r="C80" s="73"/>
      <c r="D80" s="115"/>
      <c r="E80" s="115"/>
      <c r="F80" s="115"/>
      <c r="G80" s="115"/>
      <c r="H80" s="115"/>
      <c r="I80" s="115"/>
      <c r="J80" s="115"/>
    </row>
    <row r="81" spans="1:10" ht="28.5">
      <c r="A81" s="85" t="s">
        <v>166</v>
      </c>
      <c r="B81" s="80" t="s">
        <v>167</v>
      </c>
      <c r="C81" s="79" t="s">
        <v>36</v>
      </c>
      <c r="D81" s="115"/>
      <c r="E81" s="115"/>
      <c r="F81" s="115"/>
      <c r="G81" s="115"/>
      <c r="H81" s="115"/>
      <c r="I81" s="115"/>
      <c r="J81" s="115"/>
    </row>
    <row r="82" spans="1:10" ht="28.5">
      <c r="A82" s="85" t="s">
        <v>168</v>
      </c>
      <c r="B82" s="80" t="s">
        <v>169</v>
      </c>
      <c r="C82" s="79" t="s">
        <v>36</v>
      </c>
      <c r="D82" s="115"/>
      <c r="E82" s="115"/>
      <c r="F82" s="115"/>
      <c r="G82" s="115"/>
      <c r="H82" s="115"/>
      <c r="I82" s="115"/>
      <c r="J82" s="115"/>
    </row>
    <row r="83" spans="1:10" ht="28.5">
      <c r="A83" s="85" t="s">
        <v>170</v>
      </c>
      <c r="B83" s="80" t="s">
        <v>171</v>
      </c>
      <c r="C83" s="79" t="s">
        <v>36</v>
      </c>
      <c r="D83" s="115"/>
      <c r="E83" s="115"/>
      <c r="F83" s="115"/>
      <c r="G83" s="115"/>
      <c r="H83" s="115"/>
      <c r="I83" s="115"/>
      <c r="J83" s="115"/>
    </row>
    <row r="84" spans="1:10" ht="28.5">
      <c r="A84" s="85" t="s">
        <v>172</v>
      </c>
      <c r="B84" s="80" t="s">
        <v>173</v>
      </c>
      <c r="C84" s="79" t="s">
        <v>36</v>
      </c>
      <c r="D84" s="115"/>
      <c r="E84" s="115"/>
      <c r="F84" s="115"/>
      <c r="G84" s="115"/>
      <c r="H84" s="115"/>
      <c r="I84" s="115"/>
      <c r="J84" s="115"/>
    </row>
    <row r="85" spans="1:10" ht="42.75">
      <c r="A85" s="85" t="s">
        <v>174</v>
      </c>
      <c r="B85" s="80" t="s">
        <v>175</v>
      </c>
      <c r="C85" s="79" t="s">
        <v>36</v>
      </c>
      <c r="D85" s="115"/>
      <c r="E85" s="115"/>
      <c r="F85" s="115"/>
      <c r="G85" s="115"/>
      <c r="H85" s="115"/>
      <c r="I85" s="115"/>
      <c r="J85" s="115"/>
    </row>
    <row r="86" spans="1:10" ht="42.75">
      <c r="A86" s="85" t="s">
        <v>176</v>
      </c>
      <c r="B86" s="80" t="s">
        <v>177</v>
      </c>
      <c r="C86" s="79" t="s">
        <v>36</v>
      </c>
      <c r="D86" s="115"/>
      <c r="E86" s="115"/>
      <c r="F86" s="115"/>
      <c r="G86" s="115"/>
      <c r="H86" s="115"/>
      <c r="I86" s="115"/>
      <c r="J86" s="115"/>
    </row>
    <row r="87" spans="1:10" ht="42.75">
      <c r="A87" s="85" t="s">
        <v>178</v>
      </c>
      <c r="B87" s="80" t="s">
        <v>179</v>
      </c>
      <c r="C87" s="79" t="s">
        <v>36</v>
      </c>
      <c r="D87" s="115"/>
      <c r="E87" s="115"/>
      <c r="F87" s="115"/>
      <c r="G87" s="115"/>
      <c r="H87" s="115"/>
      <c r="I87" s="115"/>
      <c r="J87" s="115"/>
    </row>
    <row r="88" spans="1:10" ht="28.5">
      <c r="A88" s="85" t="s">
        <v>180</v>
      </c>
      <c r="B88" s="80" t="s">
        <v>472</v>
      </c>
      <c r="C88" s="79" t="s">
        <v>27</v>
      </c>
      <c r="D88" s="115"/>
      <c r="E88" s="115"/>
      <c r="F88" s="115"/>
      <c r="G88" s="115"/>
      <c r="H88" s="115"/>
      <c r="I88" s="115"/>
      <c r="J88" s="115"/>
    </row>
    <row r="89" spans="1:10" ht="15">
      <c r="A89" s="72" t="s">
        <v>182</v>
      </c>
      <c r="B89" s="81" t="s">
        <v>183</v>
      </c>
      <c r="C89" s="73"/>
      <c r="D89" s="115"/>
      <c r="E89" s="115"/>
      <c r="F89" s="115"/>
      <c r="G89" s="115"/>
      <c r="H89" s="115"/>
      <c r="I89" s="115"/>
      <c r="J89" s="115"/>
    </row>
    <row r="90" spans="1:10" ht="28.5">
      <c r="A90" s="85" t="s">
        <v>184</v>
      </c>
      <c r="B90" s="80" t="s">
        <v>185</v>
      </c>
      <c r="C90" s="79" t="s">
        <v>27</v>
      </c>
      <c r="D90" s="115"/>
      <c r="E90" s="115"/>
      <c r="F90" s="115"/>
      <c r="G90" s="115"/>
      <c r="H90" s="115"/>
      <c r="I90" s="115"/>
      <c r="J90" s="115"/>
    </row>
    <row r="91" spans="1:10" ht="28.5">
      <c r="A91" s="85" t="s">
        <v>186</v>
      </c>
      <c r="B91" s="78" t="s">
        <v>187</v>
      </c>
      <c r="C91" s="79" t="s">
        <v>27</v>
      </c>
      <c r="D91" s="115"/>
      <c r="E91" s="115"/>
      <c r="F91" s="115"/>
      <c r="G91" s="115"/>
      <c r="H91" s="115"/>
      <c r="I91" s="115"/>
      <c r="J91" s="115"/>
    </row>
    <row r="92" spans="1:10">
      <c r="A92" s="85" t="s">
        <v>188</v>
      </c>
      <c r="B92" s="78" t="s">
        <v>189</v>
      </c>
      <c r="C92" s="79" t="s">
        <v>27</v>
      </c>
      <c r="D92" s="115"/>
      <c r="E92" s="115"/>
      <c r="F92" s="115"/>
      <c r="G92" s="115"/>
      <c r="H92" s="115"/>
      <c r="I92" s="115"/>
      <c r="J92" s="115"/>
    </row>
    <row r="93" spans="1:10" ht="28.5">
      <c r="A93" s="85" t="s">
        <v>190</v>
      </c>
      <c r="B93" s="80" t="s">
        <v>473</v>
      </c>
      <c r="C93" s="79" t="s">
        <v>60</v>
      </c>
      <c r="D93" s="115"/>
      <c r="E93" s="115"/>
      <c r="F93" s="115"/>
      <c r="G93" s="115"/>
      <c r="H93" s="115"/>
      <c r="I93" s="115"/>
      <c r="J93" s="115"/>
    </row>
    <row r="94" spans="1:10" ht="15">
      <c r="A94" s="72" t="s">
        <v>192</v>
      </c>
      <c r="B94" s="81" t="s">
        <v>193</v>
      </c>
      <c r="C94" s="73"/>
      <c r="D94" s="115"/>
      <c r="E94" s="115"/>
      <c r="F94" s="115"/>
      <c r="G94" s="115"/>
      <c r="H94" s="115"/>
      <c r="I94" s="115"/>
      <c r="J94" s="115"/>
    </row>
    <row r="95" spans="1:10">
      <c r="A95" s="85" t="s">
        <v>194</v>
      </c>
      <c r="B95" s="82" t="s">
        <v>195</v>
      </c>
      <c r="C95" s="79" t="s">
        <v>27</v>
      </c>
      <c r="D95" s="115"/>
      <c r="E95" s="115"/>
      <c r="F95" s="115"/>
      <c r="G95" s="115"/>
      <c r="H95" s="115"/>
      <c r="I95" s="115"/>
      <c r="J95" s="115"/>
    </row>
    <row r="96" spans="1:10">
      <c r="A96" s="85" t="s">
        <v>196</v>
      </c>
      <c r="B96" s="82" t="s">
        <v>197</v>
      </c>
      <c r="C96" s="79" t="s">
        <v>27</v>
      </c>
      <c r="D96" s="115"/>
      <c r="E96" s="115"/>
      <c r="F96" s="115"/>
      <c r="G96" s="115"/>
      <c r="H96" s="115"/>
      <c r="I96" s="115"/>
      <c r="J96" s="115"/>
    </row>
    <row r="97" spans="1:10" ht="28.5">
      <c r="A97" s="85" t="s">
        <v>198</v>
      </c>
      <c r="B97" s="83" t="s">
        <v>474</v>
      </c>
      <c r="C97" s="79" t="s">
        <v>27</v>
      </c>
      <c r="D97" s="115"/>
      <c r="E97" s="115"/>
      <c r="F97" s="115"/>
      <c r="G97" s="115"/>
      <c r="H97" s="115"/>
      <c r="I97" s="115"/>
      <c r="J97" s="115"/>
    </row>
    <row r="98" spans="1:10">
      <c r="A98" s="74">
        <v>9</v>
      </c>
      <c r="B98" s="75" t="s">
        <v>200</v>
      </c>
      <c r="C98" s="76"/>
      <c r="D98" s="115"/>
      <c r="E98" s="115"/>
      <c r="F98" s="115"/>
      <c r="G98" s="115"/>
      <c r="H98" s="115"/>
      <c r="I98" s="115"/>
      <c r="J98" s="115"/>
    </row>
    <row r="99" spans="1:10" ht="15">
      <c r="A99" s="72" t="s">
        <v>201</v>
      </c>
      <c r="B99" s="81" t="s">
        <v>202</v>
      </c>
      <c r="C99" s="73"/>
      <c r="D99" s="115"/>
      <c r="E99" s="115"/>
      <c r="F99" s="115"/>
      <c r="G99" s="115"/>
      <c r="H99" s="115"/>
      <c r="I99" s="115"/>
      <c r="J99" s="115"/>
    </row>
    <row r="100" spans="1:10" ht="28.5">
      <c r="A100" s="85" t="s">
        <v>203</v>
      </c>
      <c r="B100" s="80" t="s">
        <v>204</v>
      </c>
      <c r="C100" s="79" t="s">
        <v>36</v>
      </c>
      <c r="D100" s="115"/>
      <c r="E100" s="115"/>
      <c r="F100" s="115"/>
      <c r="G100" s="115"/>
      <c r="H100" s="115"/>
      <c r="I100" s="115"/>
      <c r="J100" s="115"/>
    </row>
    <row r="101" spans="1:10" ht="15">
      <c r="A101" s="72" t="s">
        <v>205</v>
      </c>
      <c r="B101" s="81" t="s">
        <v>206</v>
      </c>
      <c r="C101" s="73"/>
      <c r="D101" s="115"/>
      <c r="E101" s="115"/>
      <c r="F101" s="115"/>
      <c r="G101" s="115"/>
      <c r="H101" s="115"/>
      <c r="I101" s="115"/>
      <c r="J101" s="115"/>
    </row>
    <row r="102" spans="1:10" ht="42.75">
      <c r="A102" s="85" t="s">
        <v>207</v>
      </c>
      <c r="B102" s="80" t="s">
        <v>475</v>
      </c>
      <c r="C102" s="79" t="s">
        <v>36</v>
      </c>
      <c r="D102" s="115"/>
      <c r="E102" s="115"/>
      <c r="F102" s="115"/>
      <c r="G102" s="115"/>
      <c r="H102" s="115"/>
      <c r="I102" s="115"/>
      <c r="J102" s="115"/>
    </row>
    <row r="103" spans="1:10" ht="28.5">
      <c r="A103" s="85" t="s">
        <v>209</v>
      </c>
      <c r="B103" s="80" t="s">
        <v>476</v>
      </c>
      <c r="C103" s="79" t="s">
        <v>36</v>
      </c>
      <c r="D103" s="115"/>
      <c r="E103" s="115"/>
      <c r="F103" s="115"/>
      <c r="G103" s="115"/>
      <c r="H103" s="115"/>
      <c r="I103" s="115"/>
      <c r="J103" s="115"/>
    </row>
    <row r="104" spans="1:10" ht="28.5">
      <c r="A104" s="85" t="s">
        <v>211</v>
      </c>
      <c r="B104" s="78" t="s">
        <v>212</v>
      </c>
      <c r="C104" s="79" t="s">
        <v>36</v>
      </c>
      <c r="D104" s="115"/>
      <c r="E104" s="115"/>
      <c r="F104" s="115"/>
      <c r="G104" s="115"/>
      <c r="H104" s="115"/>
      <c r="I104" s="115"/>
      <c r="J104" s="115"/>
    </row>
    <row r="105" spans="1:10" ht="28.5">
      <c r="A105" s="85" t="s">
        <v>213</v>
      </c>
      <c r="B105" s="78" t="s">
        <v>214</v>
      </c>
      <c r="C105" s="79" t="s">
        <v>36</v>
      </c>
      <c r="D105" s="115"/>
      <c r="E105" s="115"/>
      <c r="F105" s="115"/>
      <c r="G105" s="115"/>
      <c r="H105" s="115"/>
      <c r="I105" s="115"/>
      <c r="J105" s="115"/>
    </row>
    <row r="106" spans="1:10" ht="42.75">
      <c r="A106" s="85" t="s">
        <v>215</v>
      </c>
      <c r="B106" s="78" t="s">
        <v>216</v>
      </c>
      <c r="C106" s="79" t="s">
        <v>36</v>
      </c>
      <c r="D106" s="115"/>
      <c r="E106" s="115"/>
      <c r="F106" s="115"/>
      <c r="G106" s="115"/>
      <c r="H106" s="115"/>
      <c r="I106" s="115"/>
      <c r="J106" s="115"/>
    </row>
    <row r="107" spans="1:10" ht="28.5">
      <c r="A107" s="85" t="s">
        <v>217</v>
      </c>
      <c r="B107" s="80" t="s">
        <v>477</v>
      </c>
      <c r="C107" s="79" t="s">
        <v>36</v>
      </c>
      <c r="D107" s="115"/>
      <c r="E107" s="115"/>
      <c r="F107" s="115"/>
      <c r="G107" s="115"/>
      <c r="H107" s="115"/>
      <c r="I107" s="115"/>
      <c r="J107" s="115"/>
    </row>
    <row r="108" spans="1:10" ht="28.5">
      <c r="A108" s="85" t="s">
        <v>219</v>
      </c>
      <c r="B108" s="80" t="s">
        <v>220</v>
      </c>
      <c r="C108" s="79" t="s">
        <v>36</v>
      </c>
      <c r="D108" s="115"/>
      <c r="E108" s="115"/>
      <c r="F108" s="115"/>
      <c r="G108" s="115"/>
      <c r="H108" s="115"/>
      <c r="I108" s="115"/>
      <c r="J108" s="115"/>
    </row>
    <row r="109" spans="1:10">
      <c r="A109" s="85" t="s">
        <v>221</v>
      </c>
      <c r="B109" s="78" t="s">
        <v>222</v>
      </c>
      <c r="C109" s="79" t="s">
        <v>36</v>
      </c>
      <c r="D109" s="115"/>
      <c r="E109" s="115"/>
      <c r="F109" s="115"/>
      <c r="G109" s="115"/>
      <c r="H109" s="115"/>
      <c r="I109" s="115"/>
      <c r="J109" s="115"/>
    </row>
    <row r="110" spans="1:10">
      <c r="A110" s="85" t="s">
        <v>223</v>
      </c>
      <c r="B110" s="78" t="s">
        <v>224</v>
      </c>
      <c r="C110" s="79" t="s">
        <v>36</v>
      </c>
      <c r="D110" s="115"/>
      <c r="E110" s="115"/>
      <c r="F110" s="115"/>
      <c r="G110" s="115"/>
      <c r="H110" s="115"/>
      <c r="I110" s="115"/>
      <c r="J110" s="115"/>
    </row>
    <row r="111" spans="1:10" ht="28.5">
      <c r="A111" s="85" t="s">
        <v>225</v>
      </c>
      <c r="B111" s="80" t="s">
        <v>226</v>
      </c>
      <c r="C111" s="79" t="s">
        <v>36</v>
      </c>
      <c r="D111" s="115"/>
      <c r="E111" s="115"/>
      <c r="F111" s="115"/>
      <c r="G111" s="115"/>
      <c r="H111" s="115"/>
      <c r="I111" s="115"/>
      <c r="J111" s="115"/>
    </row>
    <row r="112" spans="1:10">
      <c r="A112" s="85" t="s">
        <v>227</v>
      </c>
      <c r="B112" s="78" t="s">
        <v>224</v>
      </c>
      <c r="C112" s="79" t="s">
        <v>36</v>
      </c>
      <c r="D112" s="115"/>
      <c r="E112" s="115"/>
      <c r="F112" s="115"/>
      <c r="G112" s="115"/>
      <c r="H112" s="115"/>
      <c r="I112" s="115"/>
      <c r="J112" s="115"/>
    </row>
    <row r="113" spans="1:10">
      <c r="A113" s="85" t="s">
        <v>228</v>
      </c>
      <c r="B113" s="78" t="s">
        <v>229</v>
      </c>
      <c r="C113" s="79" t="s">
        <v>36</v>
      </c>
      <c r="D113" s="115"/>
      <c r="E113" s="115"/>
      <c r="F113" s="115"/>
      <c r="G113" s="115"/>
      <c r="H113" s="115"/>
      <c r="I113" s="115"/>
      <c r="J113" s="115"/>
    </row>
    <row r="114" spans="1:10" ht="28.5">
      <c r="A114" s="85" t="s">
        <v>230</v>
      </c>
      <c r="B114" s="80" t="s">
        <v>220</v>
      </c>
      <c r="C114" s="79" t="s">
        <v>36</v>
      </c>
      <c r="D114" s="115"/>
      <c r="E114" s="115"/>
      <c r="F114" s="115"/>
      <c r="G114" s="115"/>
      <c r="H114" s="115"/>
      <c r="I114" s="115"/>
      <c r="J114" s="115"/>
    </row>
    <row r="115" spans="1:10" ht="28.5">
      <c r="A115" s="85" t="s">
        <v>231</v>
      </c>
      <c r="B115" s="80" t="s">
        <v>232</v>
      </c>
      <c r="C115" s="79" t="s">
        <v>36</v>
      </c>
      <c r="D115" s="115"/>
      <c r="E115" s="115"/>
      <c r="F115" s="115"/>
      <c r="G115" s="115"/>
      <c r="H115" s="115"/>
      <c r="I115" s="115"/>
      <c r="J115" s="115"/>
    </row>
    <row r="116" spans="1:10" ht="28.5">
      <c r="A116" s="85" t="s">
        <v>233</v>
      </c>
      <c r="B116" s="80" t="s">
        <v>234</v>
      </c>
      <c r="C116" s="79" t="s">
        <v>36</v>
      </c>
      <c r="D116" s="115"/>
      <c r="E116" s="115"/>
      <c r="F116" s="115"/>
      <c r="G116" s="115"/>
      <c r="H116" s="115"/>
      <c r="I116" s="115"/>
      <c r="J116" s="115"/>
    </row>
    <row r="117" spans="1:10" ht="28.5">
      <c r="A117" s="85" t="s">
        <v>235</v>
      </c>
      <c r="B117" s="80" t="s">
        <v>236</v>
      </c>
      <c r="C117" s="79" t="s">
        <v>36</v>
      </c>
      <c r="D117" s="115"/>
      <c r="E117" s="115"/>
      <c r="F117" s="115"/>
      <c r="G117" s="115"/>
      <c r="H117" s="115"/>
      <c r="I117" s="115"/>
      <c r="J117" s="115"/>
    </row>
    <row r="118" spans="1:10" ht="28.5">
      <c r="A118" s="85" t="s">
        <v>237</v>
      </c>
      <c r="B118" s="80" t="s">
        <v>238</v>
      </c>
      <c r="C118" s="79" t="s">
        <v>36</v>
      </c>
      <c r="D118" s="115"/>
      <c r="E118" s="115"/>
      <c r="F118" s="115"/>
      <c r="G118" s="115"/>
      <c r="H118" s="115"/>
      <c r="I118" s="115"/>
      <c r="J118" s="115"/>
    </row>
    <row r="119" spans="1:10" ht="28.5">
      <c r="A119" s="85" t="s">
        <v>239</v>
      </c>
      <c r="B119" s="80" t="s">
        <v>240</v>
      </c>
      <c r="C119" s="79" t="s">
        <v>36</v>
      </c>
      <c r="D119" s="115"/>
      <c r="E119" s="115"/>
      <c r="F119" s="115"/>
      <c r="G119" s="115"/>
      <c r="H119" s="115"/>
      <c r="I119" s="115"/>
      <c r="J119" s="115"/>
    </row>
    <row r="120" spans="1:10">
      <c r="A120" s="85" t="s">
        <v>241</v>
      </c>
      <c r="B120" s="78" t="s">
        <v>242</v>
      </c>
      <c r="C120" s="79" t="s">
        <v>36</v>
      </c>
      <c r="D120" s="115"/>
      <c r="E120" s="115"/>
      <c r="F120" s="115"/>
      <c r="G120" s="115"/>
      <c r="H120" s="115"/>
      <c r="I120" s="115"/>
      <c r="J120" s="115"/>
    </row>
    <row r="121" spans="1:10">
      <c r="A121" s="85" t="s">
        <v>243</v>
      </c>
      <c r="B121" s="78" t="s">
        <v>244</v>
      </c>
      <c r="C121" s="79" t="s">
        <v>36</v>
      </c>
      <c r="D121" s="115"/>
      <c r="E121" s="115"/>
      <c r="F121" s="115"/>
      <c r="G121" s="115"/>
      <c r="H121" s="115"/>
      <c r="I121" s="115"/>
      <c r="J121" s="115"/>
    </row>
    <row r="122" spans="1:10" ht="28.5">
      <c r="A122" s="85" t="s">
        <v>245</v>
      </c>
      <c r="B122" s="80" t="s">
        <v>220</v>
      </c>
      <c r="C122" s="79" t="s">
        <v>36</v>
      </c>
      <c r="D122" s="115"/>
      <c r="E122" s="115"/>
      <c r="F122" s="115"/>
      <c r="G122" s="115"/>
      <c r="H122" s="115"/>
      <c r="I122" s="115"/>
      <c r="J122" s="115"/>
    </row>
    <row r="123" spans="1:10" ht="15">
      <c r="A123" s="72" t="s">
        <v>246</v>
      </c>
      <c r="B123" s="81" t="s">
        <v>247</v>
      </c>
      <c r="C123" s="73"/>
      <c r="D123" s="115"/>
      <c r="E123" s="115"/>
      <c r="F123" s="115"/>
      <c r="G123" s="115"/>
      <c r="H123" s="115"/>
      <c r="I123" s="115"/>
      <c r="J123" s="115"/>
    </row>
    <row r="124" spans="1:10" ht="57">
      <c r="A124" s="85" t="s">
        <v>248</v>
      </c>
      <c r="B124" s="78" t="s">
        <v>249</v>
      </c>
      <c r="C124" s="79" t="s">
        <v>36</v>
      </c>
      <c r="D124" s="115"/>
      <c r="E124" s="115"/>
      <c r="F124" s="115"/>
      <c r="G124" s="115"/>
      <c r="H124" s="115"/>
      <c r="I124" s="115"/>
      <c r="J124" s="115"/>
    </row>
    <row r="125" spans="1:10" ht="28.5">
      <c r="A125" s="85" t="s">
        <v>250</v>
      </c>
      <c r="B125" s="78" t="s">
        <v>251</v>
      </c>
      <c r="C125" s="79" t="s">
        <v>36</v>
      </c>
      <c r="D125" s="115"/>
      <c r="E125" s="115"/>
      <c r="F125" s="115"/>
      <c r="G125" s="115"/>
      <c r="H125" s="115"/>
      <c r="I125" s="115"/>
      <c r="J125" s="115"/>
    </row>
    <row r="126" spans="1:10" ht="28.5">
      <c r="A126" s="85" t="s">
        <v>252</v>
      </c>
      <c r="B126" s="80" t="s">
        <v>253</v>
      </c>
      <c r="C126" s="79" t="s">
        <v>36</v>
      </c>
      <c r="D126" s="115"/>
      <c r="E126" s="115"/>
      <c r="F126" s="115"/>
      <c r="G126" s="115"/>
      <c r="H126" s="115"/>
      <c r="I126" s="115"/>
      <c r="J126" s="115"/>
    </row>
    <row r="127" spans="1:10">
      <c r="A127" s="85" t="s">
        <v>254</v>
      </c>
      <c r="B127" s="78" t="s">
        <v>255</v>
      </c>
      <c r="C127" s="79" t="s">
        <v>36</v>
      </c>
      <c r="D127" s="115"/>
      <c r="E127" s="115"/>
      <c r="F127" s="115"/>
      <c r="G127" s="115"/>
      <c r="H127" s="115"/>
      <c r="I127" s="115"/>
      <c r="J127" s="115"/>
    </row>
    <row r="128" spans="1:10" ht="15">
      <c r="A128" s="72" t="s">
        <v>256</v>
      </c>
      <c r="B128" s="81" t="s">
        <v>257</v>
      </c>
      <c r="C128" s="73"/>
      <c r="D128" s="115"/>
      <c r="E128" s="115"/>
      <c r="F128" s="115"/>
      <c r="G128" s="115"/>
      <c r="H128" s="115"/>
      <c r="I128" s="115"/>
      <c r="J128" s="115"/>
    </row>
    <row r="129" spans="1:10" ht="57">
      <c r="A129" s="85" t="s">
        <v>258</v>
      </c>
      <c r="B129" s="78" t="s">
        <v>249</v>
      </c>
      <c r="C129" s="79" t="s">
        <v>36</v>
      </c>
      <c r="D129" s="115"/>
      <c r="E129" s="115"/>
      <c r="F129" s="115"/>
      <c r="G129" s="115"/>
      <c r="H129" s="115"/>
      <c r="I129" s="115"/>
      <c r="J129" s="115"/>
    </row>
    <row r="130" spans="1:10" ht="28.5">
      <c r="A130" s="85" t="s">
        <v>259</v>
      </c>
      <c r="B130" s="78" t="s">
        <v>260</v>
      </c>
      <c r="C130" s="79" t="s">
        <v>36</v>
      </c>
      <c r="D130" s="115"/>
      <c r="E130" s="115"/>
      <c r="F130" s="115"/>
      <c r="G130" s="115"/>
      <c r="H130" s="115"/>
      <c r="I130" s="115"/>
      <c r="J130" s="115"/>
    </row>
    <row r="131" spans="1:10">
      <c r="A131" s="85" t="s">
        <v>261</v>
      </c>
      <c r="B131" s="78" t="s">
        <v>255</v>
      </c>
      <c r="C131" s="79" t="s">
        <v>36</v>
      </c>
      <c r="D131" s="115"/>
      <c r="E131" s="115"/>
      <c r="F131" s="115"/>
      <c r="G131" s="115"/>
      <c r="H131" s="115"/>
      <c r="I131" s="115"/>
      <c r="J131" s="115"/>
    </row>
    <row r="132" spans="1:10" ht="28.5">
      <c r="A132" s="85" t="s">
        <v>262</v>
      </c>
      <c r="B132" s="80" t="s">
        <v>253</v>
      </c>
      <c r="C132" s="79" t="s">
        <v>36</v>
      </c>
      <c r="D132" s="115"/>
      <c r="E132" s="115"/>
      <c r="F132" s="115"/>
      <c r="G132" s="115"/>
      <c r="H132" s="115"/>
      <c r="I132" s="115"/>
      <c r="J132" s="115"/>
    </row>
    <row r="133" spans="1:10" ht="28.5">
      <c r="A133" s="85" t="s">
        <v>263</v>
      </c>
      <c r="B133" s="80" t="s">
        <v>264</v>
      </c>
      <c r="C133" s="79" t="s">
        <v>36</v>
      </c>
      <c r="D133" s="115"/>
      <c r="E133" s="115"/>
      <c r="F133" s="115"/>
      <c r="G133" s="115"/>
      <c r="H133" s="115"/>
      <c r="I133" s="115"/>
      <c r="J133" s="115"/>
    </row>
    <row r="134" spans="1:10" ht="28.5">
      <c r="A134" s="85" t="s">
        <v>265</v>
      </c>
      <c r="B134" s="80" t="s">
        <v>266</v>
      </c>
      <c r="C134" s="79" t="s">
        <v>36</v>
      </c>
      <c r="D134" s="115"/>
      <c r="E134" s="115"/>
      <c r="F134" s="115"/>
      <c r="G134" s="115"/>
      <c r="H134" s="115"/>
      <c r="I134" s="115"/>
      <c r="J134" s="115"/>
    </row>
    <row r="135" spans="1:10" ht="28.5">
      <c r="A135" s="85" t="s">
        <v>267</v>
      </c>
      <c r="B135" s="80" t="s">
        <v>268</v>
      </c>
      <c r="C135" s="79" t="s">
        <v>36</v>
      </c>
      <c r="D135" s="115"/>
      <c r="E135" s="115"/>
      <c r="F135" s="115"/>
      <c r="G135" s="115"/>
      <c r="H135" s="115"/>
      <c r="I135" s="115"/>
      <c r="J135" s="115"/>
    </row>
    <row r="136" spans="1:10" ht="15">
      <c r="A136" s="72" t="s">
        <v>269</v>
      </c>
      <c r="B136" s="81" t="s">
        <v>270</v>
      </c>
      <c r="C136" s="73"/>
      <c r="D136" s="115"/>
      <c r="E136" s="115"/>
      <c r="F136" s="115"/>
      <c r="G136" s="115"/>
      <c r="H136" s="115"/>
      <c r="I136" s="115"/>
      <c r="J136" s="115"/>
    </row>
    <row r="137" spans="1:10">
      <c r="A137" s="85" t="s">
        <v>271</v>
      </c>
      <c r="B137" s="78" t="s">
        <v>272</v>
      </c>
      <c r="C137" s="79" t="s">
        <v>36</v>
      </c>
      <c r="D137" s="115"/>
      <c r="E137" s="115"/>
      <c r="F137" s="115"/>
      <c r="G137" s="115"/>
      <c r="H137" s="115"/>
      <c r="I137" s="115"/>
      <c r="J137" s="115"/>
    </row>
    <row r="138" spans="1:10" ht="28.5">
      <c r="A138" s="85" t="s">
        <v>273</v>
      </c>
      <c r="B138" s="78" t="s">
        <v>274</v>
      </c>
      <c r="C138" s="79" t="s">
        <v>36</v>
      </c>
      <c r="D138" s="115"/>
      <c r="E138" s="115"/>
      <c r="F138" s="115"/>
      <c r="G138" s="115"/>
      <c r="H138" s="115"/>
      <c r="I138" s="115"/>
      <c r="J138" s="115"/>
    </row>
    <row r="139" spans="1:10" ht="28.5">
      <c r="A139" s="85" t="s">
        <v>275</v>
      </c>
      <c r="B139" s="80" t="s">
        <v>276</v>
      </c>
      <c r="C139" s="79" t="s">
        <v>36</v>
      </c>
      <c r="D139" s="115"/>
      <c r="E139" s="115"/>
      <c r="F139" s="115"/>
      <c r="G139" s="115"/>
      <c r="H139" s="115"/>
      <c r="I139" s="115"/>
      <c r="J139" s="115"/>
    </row>
    <row r="140" spans="1:10" ht="28.5">
      <c r="A140" s="85" t="s">
        <v>277</v>
      </c>
      <c r="B140" s="80" t="s">
        <v>278</v>
      </c>
      <c r="C140" s="79" t="s">
        <v>279</v>
      </c>
      <c r="D140" s="115"/>
      <c r="E140" s="115"/>
      <c r="F140" s="115"/>
      <c r="G140" s="115"/>
      <c r="H140" s="115"/>
      <c r="I140" s="115"/>
      <c r="J140" s="115"/>
    </row>
    <row r="141" spans="1:10">
      <c r="A141" s="85" t="s">
        <v>280</v>
      </c>
      <c r="B141" s="78" t="s">
        <v>281</v>
      </c>
      <c r="C141" s="79" t="s">
        <v>36</v>
      </c>
      <c r="D141" s="115"/>
      <c r="E141" s="115"/>
      <c r="F141" s="115"/>
      <c r="G141" s="115"/>
      <c r="H141" s="115"/>
      <c r="I141" s="115"/>
      <c r="J141" s="115"/>
    </row>
    <row r="142" spans="1:10">
      <c r="A142" s="85" t="s">
        <v>282</v>
      </c>
      <c r="B142" s="78" t="s">
        <v>283</v>
      </c>
      <c r="C142" s="79" t="s">
        <v>36</v>
      </c>
      <c r="D142" s="115"/>
      <c r="E142" s="115"/>
      <c r="F142" s="115"/>
      <c r="G142" s="115"/>
      <c r="H142" s="115"/>
      <c r="I142" s="115"/>
      <c r="J142" s="115"/>
    </row>
    <row r="143" spans="1:10">
      <c r="A143" s="85" t="s">
        <v>284</v>
      </c>
      <c r="B143" s="78" t="s">
        <v>285</v>
      </c>
      <c r="C143" s="79" t="s">
        <v>36</v>
      </c>
      <c r="D143" s="115"/>
      <c r="E143" s="115"/>
      <c r="F143" s="115"/>
      <c r="G143" s="115"/>
      <c r="H143" s="115"/>
      <c r="I143" s="115"/>
      <c r="J143" s="115"/>
    </row>
    <row r="144" spans="1:10">
      <c r="A144" s="85" t="s">
        <v>286</v>
      </c>
      <c r="B144" s="78" t="s">
        <v>287</v>
      </c>
      <c r="C144" s="79" t="s">
        <v>36</v>
      </c>
      <c r="D144" s="115"/>
      <c r="E144" s="115"/>
      <c r="F144" s="115"/>
      <c r="G144" s="115"/>
      <c r="H144" s="115"/>
      <c r="I144" s="115"/>
      <c r="J144" s="115"/>
    </row>
    <row r="145" spans="1:10" ht="28.5">
      <c r="A145" s="85" t="s">
        <v>288</v>
      </c>
      <c r="B145" s="78" t="s">
        <v>289</v>
      </c>
      <c r="C145" s="79" t="s">
        <v>279</v>
      </c>
      <c r="D145" s="115"/>
      <c r="E145" s="115"/>
      <c r="F145" s="115"/>
      <c r="G145" s="115"/>
      <c r="H145" s="115"/>
      <c r="I145" s="115"/>
      <c r="J145" s="115"/>
    </row>
    <row r="146" spans="1:10" ht="42.75">
      <c r="A146" s="85" t="s">
        <v>290</v>
      </c>
      <c r="B146" s="80" t="s">
        <v>291</v>
      </c>
      <c r="C146" s="79" t="s">
        <v>36</v>
      </c>
      <c r="D146" s="115"/>
      <c r="E146" s="115"/>
      <c r="F146" s="115"/>
      <c r="G146" s="115"/>
      <c r="H146" s="115"/>
      <c r="I146" s="115"/>
      <c r="J146" s="115"/>
    </row>
    <row r="147" spans="1:10" ht="28.5">
      <c r="A147" s="85" t="s">
        <v>292</v>
      </c>
      <c r="B147" s="78" t="s">
        <v>293</v>
      </c>
      <c r="C147" s="79" t="s">
        <v>36</v>
      </c>
      <c r="D147" s="115"/>
      <c r="E147" s="115"/>
      <c r="F147" s="115"/>
      <c r="G147" s="115"/>
      <c r="H147" s="115"/>
      <c r="I147" s="115"/>
      <c r="J147" s="115"/>
    </row>
    <row r="148" spans="1:10" ht="15">
      <c r="A148" s="90">
        <v>10</v>
      </c>
      <c r="B148" s="91" t="s">
        <v>294</v>
      </c>
      <c r="C148" s="92"/>
      <c r="D148" s="115"/>
      <c r="E148" s="115"/>
      <c r="F148" s="115"/>
      <c r="G148" s="115"/>
      <c r="H148" s="115"/>
      <c r="I148" s="115"/>
      <c r="J148" s="115"/>
    </row>
    <row r="149" spans="1:10" ht="15">
      <c r="A149" s="72" t="s">
        <v>295</v>
      </c>
      <c r="B149" s="81" t="s">
        <v>296</v>
      </c>
      <c r="C149" s="73"/>
      <c r="D149" s="115"/>
      <c r="E149" s="115"/>
      <c r="F149" s="115"/>
      <c r="G149" s="115"/>
      <c r="H149" s="115"/>
      <c r="I149" s="115"/>
      <c r="J149" s="115"/>
    </row>
    <row r="150" spans="1:10" ht="28.5">
      <c r="A150" s="85" t="s">
        <v>297</v>
      </c>
      <c r="B150" s="83" t="s">
        <v>298</v>
      </c>
      <c r="C150" s="79" t="s">
        <v>36</v>
      </c>
      <c r="D150" s="115"/>
      <c r="E150" s="115"/>
      <c r="F150" s="115"/>
      <c r="G150" s="115"/>
      <c r="H150" s="115"/>
      <c r="I150" s="115"/>
      <c r="J150" s="115"/>
    </row>
    <row r="151" spans="1:10" ht="28.5">
      <c r="A151" s="85" t="s">
        <v>299</v>
      </c>
      <c r="B151" s="82" t="s">
        <v>300</v>
      </c>
      <c r="C151" s="79" t="s">
        <v>36</v>
      </c>
      <c r="D151" s="115"/>
      <c r="E151" s="115"/>
      <c r="F151" s="115"/>
      <c r="G151" s="115"/>
      <c r="H151" s="115"/>
      <c r="I151" s="115"/>
      <c r="J151" s="115"/>
    </row>
    <row r="152" spans="1:10" ht="71.25">
      <c r="A152" s="85" t="s">
        <v>301</v>
      </c>
      <c r="B152" s="82" t="s">
        <v>302</v>
      </c>
      <c r="C152" s="79" t="s">
        <v>36</v>
      </c>
      <c r="D152" s="115"/>
      <c r="E152" s="115"/>
      <c r="F152" s="115"/>
      <c r="G152" s="115"/>
      <c r="H152" s="115"/>
      <c r="I152" s="115"/>
      <c r="J152" s="115"/>
    </row>
    <row r="153" spans="1:10" ht="28.5">
      <c r="A153" s="85" t="s">
        <v>303</v>
      </c>
      <c r="B153" s="82" t="s">
        <v>304</v>
      </c>
      <c r="C153" s="79" t="s">
        <v>36</v>
      </c>
      <c r="D153" s="115"/>
      <c r="E153" s="115"/>
      <c r="F153" s="115"/>
      <c r="G153" s="115"/>
      <c r="H153" s="115"/>
      <c r="I153" s="115"/>
      <c r="J153" s="115"/>
    </row>
    <row r="154" spans="1:10" ht="42.75">
      <c r="A154" s="85" t="s">
        <v>305</v>
      </c>
      <c r="B154" s="82" t="s">
        <v>306</v>
      </c>
      <c r="C154" s="79" t="s">
        <v>36</v>
      </c>
      <c r="D154" s="115"/>
      <c r="E154" s="115"/>
      <c r="F154" s="115"/>
      <c r="G154" s="115"/>
      <c r="H154" s="115"/>
      <c r="I154" s="115"/>
      <c r="J154" s="115"/>
    </row>
    <row r="155" spans="1:10">
      <c r="A155" s="85" t="s">
        <v>307</v>
      </c>
      <c r="B155" s="82" t="s">
        <v>308</v>
      </c>
      <c r="C155" s="79" t="s">
        <v>36</v>
      </c>
      <c r="D155" s="115"/>
      <c r="E155" s="115"/>
      <c r="F155" s="115"/>
      <c r="G155" s="115"/>
      <c r="H155" s="115"/>
      <c r="I155" s="115"/>
      <c r="J155" s="115"/>
    </row>
    <row r="156" spans="1:10">
      <c r="A156" s="85" t="s">
        <v>309</v>
      </c>
      <c r="B156" s="82" t="s">
        <v>310</v>
      </c>
      <c r="C156" s="79" t="s">
        <v>36</v>
      </c>
      <c r="D156" s="115"/>
      <c r="E156" s="115"/>
      <c r="F156" s="115"/>
      <c r="G156" s="115"/>
      <c r="H156" s="115"/>
      <c r="I156" s="115"/>
      <c r="J156" s="115"/>
    </row>
    <row r="157" spans="1:10">
      <c r="A157" s="85" t="s">
        <v>311</v>
      </c>
      <c r="B157" s="82" t="s">
        <v>312</v>
      </c>
      <c r="C157" s="79" t="s">
        <v>36</v>
      </c>
      <c r="D157" s="115"/>
      <c r="E157" s="115"/>
      <c r="F157" s="115"/>
      <c r="G157" s="115"/>
      <c r="H157" s="115"/>
      <c r="I157" s="115"/>
      <c r="J157" s="115"/>
    </row>
    <row r="158" spans="1:10" ht="42.75">
      <c r="A158" s="85" t="s">
        <v>313</v>
      </c>
      <c r="B158" s="82" t="s">
        <v>314</v>
      </c>
      <c r="C158" s="79" t="s">
        <v>36</v>
      </c>
      <c r="D158" s="115"/>
      <c r="E158" s="115"/>
      <c r="F158" s="115"/>
      <c r="G158" s="115"/>
      <c r="H158" s="115"/>
      <c r="I158" s="115"/>
      <c r="J158" s="115"/>
    </row>
    <row r="159" spans="1:10" ht="28.5">
      <c r="A159" s="85" t="s">
        <v>315</v>
      </c>
      <c r="B159" s="82" t="s">
        <v>316</v>
      </c>
      <c r="C159" s="79" t="s">
        <v>36</v>
      </c>
      <c r="D159" s="115"/>
      <c r="E159" s="115"/>
      <c r="F159" s="115"/>
      <c r="G159" s="115"/>
      <c r="H159" s="115"/>
      <c r="I159" s="115"/>
      <c r="J159" s="115"/>
    </row>
    <row r="160" spans="1:10" ht="28.5">
      <c r="A160" s="85" t="s">
        <v>317</v>
      </c>
      <c r="B160" s="83" t="s">
        <v>318</v>
      </c>
      <c r="C160" s="79" t="s">
        <v>60</v>
      </c>
      <c r="D160" s="115"/>
      <c r="E160" s="115"/>
      <c r="F160" s="115"/>
      <c r="G160" s="115"/>
      <c r="H160" s="115"/>
      <c r="I160" s="115"/>
      <c r="J160" s="115"/>
    </row>
    <row r="161" spans="1:10">
      <c r="A161" s="85" t="s">
        <v>319</v>
      </c>
      <c r="B161" s="82" t="s">
        <v>320</v>
      </c>
      <c r="C161" s="79" t="s">
        <v>60</v>
      </c>
      <c r="D161" s="115"/>
      <c r="E161" s="115"/>
      <c r="F161" s="115"/>
      <c r="G161" s="115"/>
      <c r="H161" s="115"/>
      <c r="I161" s="115"/>
      <c r="J161" s="115"/>
    </row>
    <row r="162" spans="1:10">
      <c r="A162" s="85" t="s">
        <v>321</v>
      </c>
      <c r="B162" s="82" t="s">
        <v>322</v>
      </c>
      <c r="C162" s="79" t="s">
        <v>60</v>
      </c>
      <c r="D162" s="115"/>
      <c r="E162" s="115"/>
      <c r="F162" s="115"/>
      <c r="G162" s="115"/>
      <c r="H162" s="115"/>
      <c r="I162" s="115"/>
      <c r="J162" s="115"/>
    </row>
    <row r="163" spans="1:10" ht="28.5">
      <c r="A163" s="85" t="s">
        <v>323</v>
      </c>
      <c r="B163" s="82" t="s">
        <v>324</v>
      </c>
      <c r="C163" s="79" t="s">
        <v>36</v>
      </c>
      <c r="D163" s="115"/>
      <c r="E163" s="115"/>
      <c r="F163" s="115"/>
      <c r="G163" s="115"/>
      <c r="H163" s="115"/>
      <c r="I163" s="115"/>
      <c r="J163" s="115"/>
    </row>
    <row r="164" spans="1:10" ht="28.5">
      <c r="A164" s="85" t="s">
        <v>325</v>
      </c>
      <c r="B164" s="83" t="s">
        <v>478</v>
      </c>
      <c r="C164" s="79" t="s">
        <v>36</v>
      </c>
      <c r="D164" s="115"/>
      <c r="E164" s="115"/>
      <c r="F164" s="115"/>
      <c r="G164" s="115"/>
      <c r="H164" s="115"/>
      <c r="I164" s="115"/>
      <c r="J164" s="115"/>
    </row>
    <row r="165" spans="1:10">
      <c r="A165" s="85" t="s">
        <v>327</v>
      </c>
      <c r="B165" s="82" t="s">
        <v>328</v>
      </c>
      <c r="C165" s="79" t="s">
        <v>36</v>
      </c>
      <c r="D165" s="115"/>
      <c r="E165" s="115"/>
      <c r="F165" s="115"/>
      <c r="G165" s="115"/>
      <c r="H165" s="115"/>
      <c r="I165" s="115"/>
      <c r="J165" s="115"/>
    </row>
    <row r="166" spans="1:10" ht="28.5">
      <c r="A166" s="85" t="s">
        <v>329</v>
      </c>
      <c r="B166" s="82" t="s">
        <v>330</v>
      </c>
      <c r="C166" s="79" t="s">
        <v>36</v>
      </c>
      <c r="D166" s="115"/>
      <c r="E166" s="115"/>
      <c r="F166" s="115"/>
      <c r="G166" s="115"/>
      <c r="H166" s="115"/>
      <c r="I166" s="115"/>
      <c r="J166" s="115"/>
    </row>
    <row r="167" spans="1:10" ht="28.5">
      <c r="A167" s="85" t="s">
        <v>331</v>
      </c>
      <c r="B167" s="82" t="s">
        <v>332</v>
      </c>
      <c r="C167" s="79" t="s">
        <v>36</v>
      </c>
      <c r="D167" s="115"/>
      <c r="E167" s="115"/>
      <c r="F167" s="115"/>
      <c r="G167" s="115"/>
      <c r="H167" s="115"/>
      <c r="I167" s="115"/>
      <c r="J167" s="115"/>
    </row>
    <row r="168" spans="1:10" ht="28.5">
      <c r="A168" s="85" t="s">
        <v>333</v>
      </c>
      <c r="B168" s="83" t="s">
        <v>334</v>
      </c>
      <c r="C168" s="79" t="s">
        <v>36</v>
      </c>
      <c r="D168" s="115"/>
      <c r="E168" s="115"/>
      <c r="F168" s="115"/>
      <c r="G168" s="115"/>
      <c r="H168" s="115"/>
      <c r="I168" s="115"/>
      <c r="J168" s="115"/>
    </row>
    <row r="169" spans="1:10" ht="42.75">
      <c r="A169" s="85" t="s">
        <v>335</v>
      </c>
      <c r="B169" s="82" t="s">
        <v>336</v>
      </c>
      <c r="C169" s="79" t="s">
        <v>36</v>
      </c>
      <c r="D169" s="115"/>
      <c r="E169" s="115"/>
      <c r="F169" s="115"/>
      <c r="G169" s="115"/>
      <c r="H169" s="115"/>
      <c r="I169" s="115"/>
      <c r="J169" s="115"/>
    </row>
    <row r="170" spans="1:10" ht="15">
      <c r="A170" s="72" t="s">
        <v>337</v>
      </c>
      <c r="B170" s="81" t="s">
        <v>338</v>
      </c>
      <c r="C170" s="73"/>
      <c r="D170" s="115"/>
      <c r="E170" s="115"/>
      <c r="F170" s="115"/>
      <c r="G170" s="115"/>
      <c r="H170" s="115"/>
      <c r="I170" s="115"/>
      <c r="J170" s="115"/>
    </row>
    <row r="171" spans="1:10" ht="28.5">
      <c r="A171" s="85" t="s">
        <v>339</v>
      </c>
      <c r="B171" s="83" t="s">
        <v>340</v>
      </c>
      <c r="C171" s="79" t="s">
        <v>36</v>
      </c>
      <c r="D171" s="115"/>
      <c r="E171" s="115"/>
      <c r="F171" s="115"/>
      <c r="G171" s="115"/>
      <c r="H171" s="115"/>
      <c r="I171" s="115"/>
      <c r="J171" s="115"/>
    </row>
    <row r="172" spans="1:10" ht="28.5">
      <c r="A172" s="85" t="s">
        <v>341</v>
      </c>
      <c r="B172" s="83" t="s">
        <v>342</v>
      </c>
      <c r="C172" s="79" t="s">
        <v>36</v>
      </c>
      <c r="D172" s="115"/>
      <c r="E172" s="115"/>
      <c r="F172" s="115"/>
      <c r="G172" s="115"/>
      <c r="H172" s="115"/>
      <c r="I172" s="115"/>
      <c r="J172" s="115"/>
    </row>
    <row r="173" spans="1:10" ht="28.5">
      <c r="A173" s="85" t="s">
        <v>343</v>
      </c>
      <c r="B173" s="83" t="s">
        <v>344</v>
      </c>
      <c r="C173" s="79" t="s">
        <v>36</v>
      </c>
      <c r="D173" s="115"/>
      <c r="E173" s="115"/>
      <c r="F173" s="115"/>
      <c r="G173" s="115"/>
      <c r="H173" s="115"/>
      <c r="I173" s="115"/>
      <c r="J173" s="115"/>
    </row>
    <row r="174" spans="1:10">
      <c r="A174" s="85" t="s">
        <v>345</v>
      </c>
      <c r="B174" s="82" t="s">
        <v>346</v>
      </c>
      <c r="C174" s="79" t="s">
        <v>36</v>
      </c>
      <c r="D174" s="115"/>
      <c r="E174" s="115"/>
      <c r="F174" s="115"/>
      <c r="G174" s="115"/>
      <c r="H174" s="115"/>
      <c r="I174" s="115"/>
      <c r="J174" s="115"/>
    </row>
    <row r="175" spans="1:10">
      <c r="A175" s="85" t="s">
        <v>347</v>
      </c>
      <c r="B175" s="82" t="s">
        <v>348</v>
      </c>
      <c r="C175" s="79" t="s">
        <v>36</v>
      </c>
      <c r="D175" s="115"/>
      <c r="E175" s="115"/>
      <c r="F175" s="115"/>
      <c r="G175" s="115"/>
      <c r="H175" s="115"/>
      <c r="I175" s="115"/>
      <c r="J175" s="115"/>
    </row>
    <row r="176" spans="1:10">
      <c r="A176" s="85" t="s">
        <v>349</v>
      </c>
      <c r="B176" s="82" t="s">
        <v>350</v>
      </c>
      <c r="C176" s="79" t="s">
        <v>351</v>
      </c>
      <c r="D176" s="115"/>
      <c r="E176" s="115"/>
      <c r="F176" s="115"/>
      <c r="G176" s="115"/>
      <c r="H176" s="115"/>
      <c r="I176" s="115"/>
      <c r="J176" s="115"/>
    </row>
    <row r="177" spans="1:10" ht="28.5">
      <c r="A177" s="85" t="s">
        <v>352</v>
      </c>
      <c r="B177" s="82" t="s">
        <v>353</v>
      </c>
      <c r="C177" s="79" t="s">
        <v>36</v>
      </c>
      <c r="D177" s="115"/>
      <c r="E177" s="115"/>
      <c r="F177" s="115"/>
      <c r="G177" s="115"/>
      <c r="H177" s="115"/>
      <c r="I177" s="115"/>
      <c r="J177" s="115"/>
    </row>
    <row r="178" spans="1:10" ht="28.5">
      <c r="A178" s="85" t="s">
        <v>354</v>
      </c>
      <c r="B178" s="83" t="s">
        <v>479</v>
      </c>
      <c r="C178" s="79" t="s">
        <v>351</v>
      </c>
      <c r="D178" s="115"/>
      <c r="E178" s="115"/>
      <c r="F178" s="115"/>
      <c r="G178" s="115"/>
      <c r="H178" s="115"/>
      <c r="I178" s="115"/>
      <c r="J178" s="115"/>
    </row>
    <row r="179" spans="1:10">
      <c r="A179" s="85" t="s">
        <v>356</v>
      </c>
      <c r="B179" s="82" t="s">
        <v>357</v>
      </c>
      <c r="C179" s="79" t="s">
        <v>36</v>
      </c>
      <c r="D179" s="115"/>
      <c r="E179" s="115"/>
      <c r="F179" s="115"/>
      <c r="G179" s="115"/>
      <c r="H179" s="115"/>
      <c r="I179" s="115"/>
      <c r="J179" s="115"/>
    </row>
    <row r="180" spans="1:10" ht="28.5">
      <c r="A180" s="85" t="s">
        <v>358</v>
      </c>
      <c r="B180" s="83" t="s">
        <v>480</v>
      </c>
      <c r="C180" s="79" t="s">
        <v>36</v>
      </c>
      <c r="D180" s="115"/>
      <c r="E180" s="115"/>
      <c r="F180" s="115"/>
      <c r="G180" s="115"/>
      <c r="H180" s="115"/>
      <c r="I180" s="115"/>
      <c r="J180" s="115"/>
    </row>
    <row r="181" spans="1:10" ht="28.5">
      <c r="A181" s="85" t="s">
        <v>360</v>
      </c>
      <c r="B181" s="83" t="s">
        <v>481</v>
      </c>
      <c r="C181" s="79" t="s">
        <v>36</v>
      </c>
      <c r="D181" s="115"/>
      <c r="E181" s="115"/>
      <c r="F181" s="115"/>
      <c r="G181" s="115"/>
      <c r="H181" s="115"/>
      <c r="I181" s="115"/>
      <c r="J181" s="115"/>
    </row>
    <row r="182" spans="1:10" ht="28.5">
      <c r="A182" s="85" t="s">
        <v>362</v>
      </c>
      <c r="B182" s="82" t="s">
        <v>363</v>
      </c>
      <c r="C182" s="79" t="s">
        <v>36</v>
      </c>
      <c r="D182" s="115"/>
      <c r="E182" s="115"/>
      <c r="F182" s="115"/>
      <c r="G182" s="115"/>
      <c r="H182" s="115"/>
      <c r="I182" s="115"/>
      <c r="J182" s="115"/>
    </row>
    <row r="183" spans="1:10" ht="28.5">
      <c r="A183" s="85" t="s">
        <v>364</v>
      </c>
      <c r="B183" s="82" t="s">
        <v>365</v>
      </c>
      <c r="C183" s="79" t="s">
        <v>36</v>
      </c>
      <c r="D183" s="115"/>
      <c r="E183" s="115"/>
      <c r="F183" s="115"/>
      <c r="G183" s="115"/>
      <c r="H183" s="115"/>
      <c r="I183" s="115"/>
      <c r="J183" s="115"/>
    </row>
    <row r="184" spans="1:10">
      <c r="A184" s="85" t="s">
        <v>366</v>
      </c>
      <c r="B184" s="82" t="s">
        <v>367</v>
      </c>
      <c r="C184" s="79" t="s">
        <v>36</v>
      </c>
      <c r="D184" s="115"/>
      <c r="E184" s="115"/>
      <c r="F184" s="115"/>
      <c r="G184" s="115"/>
      <c r="H184" s="115"/>
      <c r="I184" s="115"/>
      <c r="J184" s="115"/>
    </row>
    <row r="185" spans="1:10" ht="15">
      <c r="A185" s="72" t="s">
        <v>368</v>
      </c>
      <c r="B185" s="81" t="s">
        <v>369</v>
      </c>
      <c r="C185" s="73"/>
      <c r="D185" s="115"/>
      <c r="E185" s="115"/>
      <c r="F185" s="115"/>
      <c r="G185" s="115"/>
      <c r="H185" s="115"/>
      <c r="I185" s="115"/>
      <c r="J185" s="115"/>
    </row>
    <row r="186" spans="1:10" ht="42.75">
      <c r="A186" s="85" t="s">
        <v>370</v>
      </c>
      <c r="B186" s="83" t="s">
        <v>482</v>
      </c>
      <c r="C186" s="79" t="s">
        <v>36</v>
      </c>
      <c r="D186" s="115"/>
      <c r="E186" s="115"/>
      <c r="F186" s="115"/>
      <c r="G186" s="115"/>
      <c r="H186" s="115"/>
      <c r="I186" s="115"/>
      <c r="J186" s="115"/>
    </row>
    <row r="187" spans="1:10" ht="28.5">
      <c r="A187" s="85" t="s">
        <v>372</v>
      </c>
      <c r="B187" s="83" t="s">
        <v>483</v>
      </c>
      <c r="C187" s="79" t="s">
        <v>36</v>
      </c>
      <c r="D187" s="115"/>
      <c r="E187" s="115"/>
      <c r="F187" s="115"/>
      <c r="G187" s="115"/>
      <c r="H187" s="115"/>
      <c r="I187" s="115"/>
      <c r="J187" s="115"/>
    </row>
    <row r="188" spans="1:10" ht="28.5">
      <c r="A188" s="85" t="s">
        <v>374</v>
      </c>
      <c r="B188" s="83" t="s">
        <v>484</v>
      </c>
      <c r="C188" s="79" t="s">
        <v>36</v>
      </c>
      <c r="D188" s="115"/>
      <c r="E188" s="115"/>
      <c r="F188" s="115"/>
      <c r="G188" s="115"/>
      <c r="H188" s="115"/>
      <c r="I188" s="115"/>
      <c r="J188" s="115"/>
    </row>
    <row r="189" spans="1:10">
      <c r="A189" s="85" t="s">
        <v>376</v>
      </c>
      <c r="B189" s="82" t="s">
        <v>377</v>
      </c>
      <c r="C189" s="79" t="s">
        <v>36</v>
      </c>
      <c r="D189" s="115"/>
      <c r="E189" s="115"/>
      <c r="F189" s="115"/>
      <c r="G189" s="115"/>
      <c r="H189" s="115"/>
      <c r="I189" s="115"/>
      <c r="J189" s="115"/>
    </row>
    <row r="190" spans="1:10" ht="28.5">
      <c r="A190" s="85" t="s">
        <v>378</v>
      </c>
      <c r="B190" s="83" t="s">
        <v>379</v>
      </c>
      <c r="C190" s="79" t="s">
        <v>36</v>
      </c>
      <c r="D190" s="115"/>
      <c r="E190" s="115"/>
      <c r="F190" s="115"/>
      <c r="G190" s="115"/>
      <c r="H190" s="115"/>
      <c r="I190" s="115"/>
      <c r="J190" s="115"/>
    </row>
    <row r="191" spans="1:10">
      <c r="A191" s="85" t="s">
        <v>380</v>
      </c>
      <c r="B191" s="82" t="s">
        <v>346</v>
      </c>
      <c r="C191" s="79" t="s">
        <v>36</v>
      </c>
      <c r="D191" s="115"/>
      <c r="E191" s="115"/>
      <c r="F191" s="115"/>
      <c r="G191" s="115"/>
      <c r="H191" s="115"/>
      <c r="I191" s="115"/>
      <c r="J191" s="115"/>
    </row>
    <row r="192" spans="1:10" ht="28.5">
      <c r="A192" s="85" t="s">
        <v>381</v>
      </c>
      <c r="B192" s="82" t="s">
        <v>365</v>
      </c>
      <c r="C192" s="79" t="s">
        <v>36</v>
      </c>
      <c r="D192" s="115"/>
      <c r="E192" s="115"/>
      <c r="F192" s="115"/>
      <c r="G192" s="115"/>
      <c r="H192" s="115"/>
      <c r="I192" s="115"/>
      <c r="J192" s="115"/>
    </row>
    <row r="193" spans="1:10" ht="28.5">
      <c r="A193" s="85" t="s">
        <v>382</v>
      </c>
      <c r="B193" s="83" t="s">
        <v>485</v>
      </c>
      <c r="C193" s="79" t="s">
        <v>36</v>
      </c>
      <c r="D193" s="115"/>
      <c r="E193" s="115"/>
      <c r="F193" s="115"/>
      <c r="G193" s="115"/>
      <c r="H193" s="115"/>
      <c r="I193" s="115"/>
      <c r="J193" s="115"/>
    </row>
    <row r="194" spans="1:10" ht="15">
      <c r="A194" s="72" t="s">
        <v>384</v>
      </c>
      <c r="B194" s="81" t="s">
        <v>385</v>
      </c>
      <c r="C194" s="73"/>
      <c r="D194" s="115"/>
      <c r="E194" s="115"/>
      <c r="F194" s="115"/>
      <c r="G194" s="115"/>
      <c r="H194" s="115"/>
      <c r="I194" s="115"/>
      <c r="J194" s="115"/>
    </row>
    <row r="195" spans="1:10" ht="28.5">
      <c r="A195" s="85" t="s">
        <v>386</v>
      </c>
      <c r="B195" s="82" t="s">
        <v>387</v>
      </c>
      <c r="C195" s="79" t="s">
        <v>36</v>
      </c>
      <c r="D195" s="115"/>
      <c r="E195" s="115"/>
      <c r="F195" s="115"/>
      <c r="G195" s="115"/>
      <c r="H195" s="115"/>
      <c r="I195" s="115"/>
      <c r="J195" s="115"/>
    </row>
    <row r="196" spans="1:10" ht="28.5">
      <c r="A196" s="85" t="s">
        <v>388</v>
      </c>
      <c r="B196" s="82" t="s">
        <v>389</v>
      </c>
      <c r="C196" s="79" t="s">
        <v>36</v>
      </c>
      <c r="D196" s="115"/>
      <c r="E196" s="115"/>
      <c r="F196" s="115"/>
      <c r="G196" s="115"/>
      <c r="H196" s="115"/>
      <c r="I196" s="115"/>
      <c r="J196" s="115"/>
    </row>
    <row r="197" spans="1:10" ht="28.5">
      <c r="A197" s="85" t="s">
        <v>390</v>
      </c>
      <c r="B197" s="82" t="s">
        <v>391</v>
      </c>
      <c r="C197" s="79" t="s">
        <v>36</v>
      </c>
      <c r="D197" s="115"/>
      <c r="E197" s="115"/>
      <c r="F197" s="115"/>
      <c r="G197" s="115"/>
      <c r="H197" s="115"/>
      <c r="I197" s="115"/>
      <c r="J197" s="115"/>
    </row>
    <row r="198" spans="1:10" ht="28.5">
      <c r="A198" s="85" t="s">
        <v>392</v>
      </c>
      <c r="B198" s="82" t="s">
        <v>393</v>
      </c>
      <c r="C198" s="79" t="s">
        <v>279</v>
      </c>
      <c r="D198" s="115"/>
      <c r="E198" s="115"/>
      <c r="F198" s="115"/>
      <c r="G198" s="115"/>
      <c r="H198" s="115"/>
      <c r="I198" s="115"/>
      <c r="J198" s="115"/>
    </row>
    <row r="199" spans="1:10" ht="15">
      <c r="A199" s="72" t="s">
        <v>394</v>
      </c>
      <c r="B199" s="81" t="s">
        <v>395</v>
      </c>
      <c r="C199" s="73"/>
      <c r="D199" s="115"/>
      <c r="E199" s="115"/>
      <c r="F199" s="115"/>
      <c r="G199" s="115"/>
      <c r="H199" s="115"/>
      <c r="I199" s="115"/>
      <c r="J199" s="115"/>
    </row>
    <row r="200" spans="1:10" ht="57">
      <c r="A200" s="85" t="s">
        <v>396</v>
      </c>
      <c r="B200" s="82" t="s">
        <v>397</v>
      </c>
      <c r="C200" s="79" t="s">
        <v>36</v>
      </c>
      <c r="D200" s="115"/>
      <c r="E200" s="115"/>
      <c r="F200" s="115"/>
      <c r="G200" s="115"/>
      <c r="H200" s="115"/>
      <c r="I200" s="115"/>
      <c r="J200" s="115"/>
    </row>
    <row r="201" spans="1:10" ht="28.5">
      <c r="A201" s="85" t="s">
        <v>398</v>
      </c>
      <c r="B201" s="83" t="s">
        <v>399</v>
      </c>
      <c r="C201" s="79" t="s">
        <v>60</v>
      </c>
      <c r="D201" s="115"/>
      <c r="E201" s="115"/>
      <c r="F201" s="115"/>
      <c r="G201" s="115"/>
      <c r="H201" s="115"/>
      <c r="I201" s="115"/>
      <c r="J201" s="115"/>
    </row>
    <row r="202" spans="1:10" ht="28.5">
      <c r="A202" s="85" t="s">
        <v>400</v>
      </c>
      <c r="B202" s="83" t="s">
        <v>486</v>
      </c>
      <c r="C202" s="79" t="s">
        <v>60</v>
      </c>
      <c r="D202" s="115"/>
      <c r="E202" s="115"/>
      <c r="F202" s="115"/>
      <c r="G202" s="115"/>
      <c r="H202" s="115"/>
      <c r="I202" s="115"/>
      <c r="J202" s="115"/>
    </row>
    <row r="203" spans="1:10" ht="42.75">
      <c r="A203" s="85" t="s">
        <v>402</v>
      </c>
      <c r="B203" s="82" t="s">
        <v>403</v>
      </c>
      <c r="C203" s="79" t="s">
        <v>36</v>
      </c>
      <c r="D203" s="115"/>
      <c r="E203" s="115"/>
      <c r="F203" s="115"/>
      <c r="G203" s="115"/>
      <c r="H203" s="115"/>
      <c r="I203" s="115"/>
      <c r="J203" s="115"/>
    </row>
    <row r="204" spans="1:10" ht="42.75">
      <c r="A204" s="85" t="s">
        <v>404</v>
      </c>
      <c r="B204" s="82" t="s">
        <v>405</v>
      </c>
      <c r="C204" s="79" t="s">
        <v>36</v>
      </c>
      <c r="D204" s="115"/>
      <c r="E204" s="115"/>
      <c r="F204" s="115"/>
      <c r="G204" s="115"/>
      <c r="H204" s="115"/>
      <c r="I204" s="115"/>
      <c r="J204" s="115"/>
    </row>
    <row r="205" spans="1:10" ht="15">
      <c r="A205" s="90">
        <v>11</v>
      </c>
      <c r="B205" s="91" t="s">
        <v>406</v>
      </c>
      <c r="C205" s="92"/>
      <c r="D205" s="115"/>
      <c r="E205" s="115"/>
      <c r="F205" s="115"/>
      <c r="G205" s="115"/>
      <c r="H205" s="115"/>
      <c r="I205" s="115"/>
      <c r="J205" s="115"/>
    </row>
    <row r="206" spans="1:10">
      <c r="A206" s="77" t="s">
        <v>407</v>
      </c>
      <c r="B206" s="82" t="s">
        <v>408</v>
      </c>
      <c r="C206" s="79" t="s">
        <v>60</v>
      </c>
      <c r="D206" s="115"/>
      <c r="E206" s="115"/>
      <c r="F206" s="115"/>
      <c r="G206" s="115"/>
      <c r="H206" s="115"/>
      <c r="I206" s="115"/>
      <c r="J206" s="115"/>
    </row>
    <row r="207" spans="1:10" ht="28.5">
      <c r="A207" s="77" t="s">
        <v>409</v>
      </c>
      <c r="B207" s="82" t="s">
        <v>410</v>
      </c>
      <c r="C207" s="79" t="s">
        <v>36</v>
      </c>
      <c r="D207" s="115"/>
      <c r="E207" s="115"/>
      <c r="F207" s="115"/>
      <c r="G207" s="115"/>
      <c r="H207" s="115"/>
      <c r="I207" s="115"/>
      <c r="J207" s="115"/>
    </row>
    <row r="208" spans="1:10">
      <c r="A208" s="77" t="s">
        <v>411</v>
      </c>
      <c r="B208" s="82" t="s">
        <v>412</v>
      </c>
      <c r="C208" s="79" t="s">
        <v>36</v>
      </c>
      <c r="D208" s="115"/>
      <c r="E208" s="115"/>
      <c r="F208" s="115"/>
      <c r="G208" s="115"/>
      <c r="H208" s="115"/>
      <c r="I208" s="115"/>
      <c r="J208" s="115"/>
    </row>
    <row r="209" spans="1:10" ht="15">
      <c r="A209" s="90">
        <v>12</v>
      </c>
      <c r="B209" s="91" t="s">
        <v>413</v>
      </c>
      <c r="C209" s="92"/>
      <c r="D209" s="115"/>
      <c r="E209" s="115"/>
      <c r="F209" s="115"/>
      <c r="G209" s="115"/>
      <c r="H209" s="115"/>
      <c r="I209" s="115"/>
      <c r="J209" s="115"/>
    </row>
    <row r="210" spans="1:10" ht="57">
      <c r="A210" s="77" t="s">
        <v>414</v>
      </c>
      <c r="B210" s="83" t="s">
        <v>415</v>
      </c>
      <c r="C210" s="79" t="s">
        <v>36</v>
      </c>
      <c r="D210" s="115"/>
      <c r="E210" s="115"/>
      <c r="F210" s="115"/>
      <c r="G210" s="115"/>
      <c r="H210" s="115"/>
      <c r="I210" s="115"/>
      <c r="J210" s="115"/>
    </row>
    <row r="211" spans="1:10" ht="42.75">
      <c r="A211" s="77" t="s">
        <v>416</v>
      </c>
      <c r="B211" s="83" t="s">
        <v>417</v>
      </c>
      <c r="C211" s="79" t="s">
        <v>36</v>
      </c>
      <c r="D211" s="115"/>
      <c r="E211" s="115"/>
      <c r="F211" s="115"/>
      <c r="G211" s="115"/>
      <c r="H211" s="115"/>
      <c r="I211" s="115"/>
      <c r="J211" s="115"/>
    </row>
    <row r="212" spans="1:10" ht="42.75">
      <c r="A212" s="77" t="s">
        <v>418</v>
      </c>
      <c r="B212" s="83" t="s">
        <v>419</v>
      </c>
      <c r="C212" s="79" t="s">
        <v>36</v>
      </c>
      <c r="D212" s="115"/>
      <c r="E212" s="115"/>
      <c r="F212" s="115"/>
      <c r="G212" s="115"/>
      <c r="H212" s="115"/>
      <c r="I212" s="115"/>
      <c r="J212" s="115"/>
    </row>
    <row r="213" spans="1:10" ht="57">
      <c r="A213" s="77" t="s">
        <v>420</v>
      </c>
      <c r="B213" s="82" t="s">
        <v>421</v>
      </c>
      <c r="C213" s="79" t="s">
        <v>36</v>
      </c>
      <c r="D213" s="115"/>
      <c r="E213" s="115"/>
      <c r="F213" s="115"/>
      <c r="G213" s="115"/>
      <c r="H213" s="115"/>
      <c r="I213" s="115"/>
      <c r="J213" s="115"/>
    </row>
    <row r="214" spans="1:10" ht="42.75">
      <c r="A214" s="77" t="s">
        <v>422</v>
      </c>
      <c r="B214" s="83" t="s">
        <v>487</v>
      </c>
      <c r="C214" s="79" t="s">
        <v>36</v>
      </c>
      <c r="D214" s="115"/>
      <c r="E214" s="115"/>
      <c r="F214" s="115"/>
      <c r="G214" s="115"/>
      <c r="H214" s="115"/>
      <c r="I214" s="115"/>
      <c r="J214" s="115"/>
    </row>
    <row r="215" spans="1:10" ht="42.75">
      <c r="A215" s="77" t="s">
        <v>424</v>
      </c>
      <c r="B215" s="83" t="s">
        <v>425</v>
      </c>
      <c r="C215" s="79" t="s">
        <v>36</v>
      </c>
      <c r="D215" s="115"/>
      <c r="E215" s="115"/>
      <c r="F215" s="115"/>
      <c r="G215" s="115"/>
      <c r="H215" s="115"/>
      <c r="I215" s="115"/>
      <c r="J215" s="115"/>
    </row>
    <row r="216" spans="1:10" ht="15">
      <c r="A216" s="90">
        <v>13</v>
      </c>
      <c r="B216" s="91" t="s">
        <v>426</v>
      </c>
      <c r="C216" s="92"/>
      <c r="D216" s="115"/>
      <c r="E216" s="115"/>
      <c r="F216" s="115"/>
      <c r="G216" s="115"/>
      <c r="H216" s="115"/>
      <c r="I216" s="115"/>
      <c r="J216" s="115"/>
    </row>
    <row r="217" spans="1:10">
      <c r="A217" s="77" t="s">
        <v>427</v>
      </c>
      <c r="B217" s="82" t="s">
        <v>428</v>
      </c>
      <c r="C217" s="79" t="s">
        <v>351</v>
      </c>
      <c r="D217" s="115"/>
      <c r="E217" s="115"/>
      <c r="F217" s="115"/>
      <c r="G217" s="115"/>
      <c r="H217" s="115"/>
      <c r="I217" s="115"/>
      <c r="J217" s="115"/>
    </row>
    <row r="218" spans="1:10">
      <c r="A218" s="77" t="s">
        <v>429</v>
      </c>
      <c r="B218" s="82" t="s">
        <v>430</v>
      </c>
      <c r="C218" s="79" t="s">
        <v>36</v>
      </c>
      <c r="D218" s="115"/>
      <c r="E218" s="115"/>
      <c r="F218" s="115"/>
      <c r="G218" s="115"/>
      <c r="H218" s="115"/>
      <c r="I218" s="115"/>
      <c r="J218" s="115"/>
    </row>
    <row r="219" spans="1:10">
      <c r="A219" s="77" t="s">
        <v>431</v>
      </c>
      <c r="B219" s="82" t="s">
        <v>432</v>
      </c>
      <c r="C219" s="79" t="s">
        <v>27</v>
      </c>
      <c r="D219" s="115"/>
      <c r="E219" s="115"/>
      <c r="F219" s="115"/>
      <c r="G219" s="115"/>
      <c r="H219" s="115"/>
      <c r="I219" s="115"/>
      <c r="J219" s="115"/>
    </row>
    <row r="220" spans="1:10" ht="28.5">
      <c r="A220" s="77" t="s">
        <v>433</v>
      </c>
      <c r="B220" s="82" t="s">
        <v>434</v>
      </c>
      <c r="C220" s="79" t="s">
        <v>435</v>
      </c>
      <c r="D220" s="115"/>
      <c r="E220" s="115"/>
      <c r="F220" s="115"/>
      <c r="G220" s="115"/>
      <c r="H220" s="115"/>
      <c r="I220" s="115"/>
      <c r="J220" s="115"/>
    </row>
    <row r="221" spans="1:10" ht="28.5">
      <c r="A221" s="77" t="s">
        <v>436</v>
      </c>
      <c r="B221" s="82" t="s">
        <v>437</v>
      </c>
      <c r="C221" s="79" t="s">
        <v>438</v>
      </c>
      <c r="D221" s="115"/>
      <c r="E221" s="115"/>
      <c r="F221" s="115"/>
      <c r="G221" s="115"/>
      <c r="H221" s="115"/>
      <c r="I221" s="115"/>
      <c r="J221" s="115"/>
    </row>
    <row r="222" spans="1:10">
      <c r="A222" s="93"/>
      <c r="B222" s="93"/>
      <c r="C222" s="93"/>
    </row>
  </sheetData>
  <mergeCells count="221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</mergeCells>
  <conditionalFormatting sqref="A4:C76 A77:B77 A78:C221">
    <cfRule type="expression" dxfId="12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01505-278E-4AB3-A0A4-60F7E25C2E7B}">
  <sheetPr>
    <tabColor theme="5" tint="-0.249977111117893"/>
  </sheetPr>
  <dimension ref="A2:M233"/>
  <sheetViews>
    <sheetView showGridLines="0" view="pageBreakPreview" topLeftCell="C1" zoomScale="80" zoomScaleNormal="80" zoomScaleSheetLayoutView="80" zoomScalePageLayoutView="80" workbookViewId="0">
      <selection activeCell="K233" sqref="K233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1" hidden="1"/>
  </cols>
  <sheetData>
    <row r="2" spans="2:13" s="3" customFormat="1" ht="26.25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"/>
      <c r="M2" s="2"/>
    </row>
    <row r="3" spans="2:13" s="3" customFormat="1" ht="18">
      <c r="B3" s="109" t="s">
        <v>1</v>
      </c>
      <c r="C3" s="110"/>
      <c r="D3" s="110"/>
      <c r="E3" s="110"/>
      <c r="F3" s="110"/>
      <c r="G3" s="110"/>
      <c r="H3" s="110"/>
      <c r="I3" s="110"/>
      <c r="J3" s="110"/>
      <c r="K3" s="111"/>
      <c r="L3" s="1"/>
      <c r="M3" s="2"/>
    </row>
    <row r="4" spans="2:13" s="5" customFormat="1" ht="15">
      <c r="B4" s="112" t="s">
        <v>2</v>
      </c>
      <c r="C4" s="113"/>
      <c r="D4" s="113" t="s">
        <v>3</v>
      </c>
      <c r="E4" s="113"/>
      <c r="F4" s="113"/>
      <c r="G4" s="113"/>
      <c r="H4" s="113"/>
      <c r="I4" s="113" t="s">
        <v>488</v>
      </c>
      <c r="J4" s="113"/>
      <c r="K4" s="114"/>
      <c r="L4" s="4"/>
    </row>
    <row r="5" spans="2:13" s="5" customFormat="1" ht="15">
      <c r="B5" s="102" t="s">
        <v>5</v>
      </c>
      <c r="C5" s="103"/>
      <c r="D5" s="103" t="s">
        <v>6</v>
      </c>
      <c r="E5" s="103"/>
      <c r="F5" s="103"/>
      <c r="G5" s="103"/>
      <c r="H5" s="103"/>
      <c r="I5" s="103" t="s">
        <v>489</v>
      </c>
      <c r="J5" s="103"/>
      <c r="K5" s="104"/>
      <c r="L5" s="4"/>
    </row>
    <row r="6" spans="2:13" s="5" customFormat="1" ht="15">
      <c r="B6" s="102" t="s">
        <v>8</v>
      </c>
      <c r="C6" s="103"/>
      <c r="D6" s="103" t="s">
        <v>9</v>
      </c>
      <c r="E6" s="103"/>
      <c r="F6" s="103"/>
      <c r="G6" s="103"/>
      <c r="H6" s="103"/>
      <c r="I6" s="103" t="s">
        <v>490</v>
      </c>
      <c r="J6" s="103"/>
      <c r="K6" s="104"/>
      <c r="L6" s="4"/>
    </row>
    <row r="7" spans="2:13" s="5" customFormat="1" ht="15">
      <c r="B7" s="102" t="s">
        <v>11</v>
      </c>
      <c r="C7" s="103"/>
      <c r="D7" s="103" t="s">
        <v>12</v>
      </c>
      <c r="E7" s="103"/>
      <c r="F7" s="103"/>
      <c r="G7" s="103"/>
      <c r="H7" s="103"/>
      <c r="I7" s="6" t="s">
        <v>13</v>
      </c>
      <c r="J7" s="8">
        <f>J229</f>
        <v>94861.958200000008</v>
      </c>
      <c r="K7" s="7"/>
      <c r="L7" s="4"/>
    </row>
    <row r="8" spans="2:13" s="5" customFormat="1" ht="15">
      <c r="B8" s="102"/>
      <c r="C8" s="103"/>
      <c r="D8" s="105"/>
      <c r="E8" s="105"/>
      <c r="F8" s="105"/>
      <c r="G8" s="105"/>
      <c r="H8" s="105"/>
      <c r="I8" s="106"/>
      <c r="J8" s="106"/>
      <c r="K8" s="107"/>
      <c r="L8" s="4"/>
    </row>
    <row r="9" spans="2:13" s="5" customFormat="1" ht="15.75">
      <c r="B9" s="97" t="s">
        <v>14</v>
      </c>
      <c r="C9" s="97"/>
      <c r="D9" s="97"/>
      <c r="E9" s="97"/>
      <c r="F9" s="97"/>
      <c r="G9" s="97"/>
      <c r="H9" s="97"/>
      <c r="I9" s="97"/>
      <c r="J9" s="97"/>
      <c r="K9" s="97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[2]Planilha!$B$12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2207.33</v>
      </c>
      <c r="K11" s="20">
        <f>SUBTOTAL(9,K12:K19)</f>
        <v>16039.601699999999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'[1]Memória 02'!K5</f>
        <v>0</v>
      </c>
      <c r="H12" s="27">
        <f>G12+'[1]BM 01'!H12</f>
        <v>6</v>
      </c>
      <c r="I12" s="28">
        <f>$E12*F12</f>
        <v>2208.48</v>
      </c>
      <c r="J12" s="28">
        <f t="shared" ref="J12:K19" si="0">$E12*G12</f>
        <v>0</v>
      </c>
      <c r="K12" s="28">
        <f t="shared" si="0"/>
        <v>1656.3600000000001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'[1]Memória 02'!K6</f>
        <v>0</v>
      </c>
      <c r="H13" s="27">
        <f>G13+'[1]BM 01'!H13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'[1]Memória 02'!K7</f>
        <v>0</v>
      </c>
      <c r="H14" s="27">
        <f>G14+'[1]BM 01'!H14</f>
        <v>0</v>
      </c>
      <c r="I14" s="28">
        <f t="shared" si="1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'[1]Memória 02'!K8</f>
        <v>0</v>
      </c>
      <c r="H15" s="27">
        <f>G15+'[1]BM 01'!H15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'[1]Memória 02'!K9</f>
        <v>0</v>
      </c>
      <c r="H16" s="27">
        <f>G16+'[1]BM 01'!H16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'[1]Memória 02'!K10</f>
        <v>1</v>
      </c>
      <c r="H17" s="27">
        <f>G17+'[1]BM 01'!H17</f>
        <v>1</v>
      </c>
      <c r="I17" s="28">
        <f t="shared" si="1"/>
        <v>2207.33</v>
      </c>
      <c r="J17" s="28">
        <f t="shared" si="0"/>
        <v>2207.33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'[1]Memória 02'!K11</f>
        <v>0</v>
      </c>
      <c r="H18" s="27">
        <f>G18+'[1]BM 01'!H18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'[1]Memória 02'!K12</f>
        <v>0</v>
      </c>
      <c r="H19" s="27">
        <f>G19+'[1]BM 01'!H19</f>
        <v>23</v>
      </c>
      <c r="I19" s="28">
        <f t="shared" si="1"/>
        <v>8473.6</v>
      </c>
      <c r="J19" s="28">
        <f t="shared" si="0"/>
        <v>0</v>
      </c>
      <c r="K19" s="28">
        <f t="shared" si="0"/>
        <v>4872.32</v>
      </c>
      <c r="L19" s="4"/>
    </row>
    <row r="20" spans="2:12" s="5" customFormat="1" ht="15">
      <c r="B20" s="30">
        <v>2</v>
      </c>
      <c r="C20" s="31" t="str">
        <f>[2]Planilha!$B$21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'[1]Memória 02'!K14</f>
        <v>0</v>
      </c>
      <c r="H21" s="27">
        <f>G21+'[1]BM 01'!H21</f>
        <v>39.049999999999997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'[1]Memória 02'!K15</f>
        <v>0</v>
      </c>
      <c r="H22" s="27">
        <f>G22+'[1]BM 01'!H22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'[1]Memória 02'!K16</f>
        <v>0</v>
      </c>
      <c r="H23" s="27">
        <f>G23+'[1]BM 01'!H23</f>
        <v>18.09</v>
      </c>
      <c r="I23" s="28">
        <f t="shared" si="3"/>
        <v>54.450899999999997</v>
      </c>
      <c r="J23" s="28">
        <f t="shared" si="2"/>
        <v>0</v>
      </c>
      <c r="K23" s="28">
        <f t="shared" si="2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'[1]Memória 02'!K17</f>
        <v>0</v>
      </c>
      <c r="H24" s="27">
        <f>G24+'[1]BM 01'!H24</f>
        <v>18.09</v>
      </c>
      <c r="I24" s="28">
        <f t="shared" si="3"/>
        <v>74.711699999999993</v>
      </c>
      <c r="J24" s="28">
        <f t="shared" si="2"/>
        <v>0</v>
      </c>
      <c r="K24" s="28">
        <f t="shared" si="2"/>
        <v>74.711699999999993</v>
      </c>
      <c r="L24" s="4"/>
    </row>
    <row r="25" spans="2:12" s="5" customFormat="1" ht="15">
      <c r="B25" s="30">
        <v>3</v>
      </c>
      <c r="C25" s="31" t="str">
        <f>[2]Planilha!$B$26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'[1]Memória 02'!K19</f>
        <v>0</v>
      </c>
      <c r="H26" s="27">
        <f>G26+'[1]BM 01'!H26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'[1]Memória 02'!K20</f>
        <v>0</v>
      </c>
      <c r="H27" s="27">
        <f>G27+'[1]BM 01'!H27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'[1]Memória 02'!K21</f>
        <v>0</v>
      </c>
      <c r="H28" s="27">
        <f>G28+'[1]BM 01'!H28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'[1]Memória 02'!K22</f>
        <v>0</v>
      </c>
      <c r="H29" s="27">
        <f>G29+'[1]BM 01'!H29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'[1]Memória 02'!K23</f>
        <v>0</v>
      </c>
      <c r="H30" s="27">
        <f>G30+'[1]BM 01'!H30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'[1]Memória 02'!K24</f>
        <v>0</v>
      </c>
      <c r="H31" s="27">
        <f>G31+'[1]BM 01'!H31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67851.645799999998</v>
      </c>
      <c r="K32" s="34">
        <f>SUM(K33+K39)</f>
        <v>100339.7022</v>
      </c>
      <c r="L32" s="4"/>
    </row>
    <row r="33" spans="2:12" s="43" customFormat="1" ht="15">
      <c r="B33" s="36" t="s">
        <v>66</v>
      </c>
      <c r="C33" s="37" t="str">
        <f>[2]Planilha!$B$34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>SUM(J34:J38)</f>
        <v>0</v>
      </c>
      <c r="K33" s="41">
        <f>SUM(K34:K38)</f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'[1]Memória 02'!K27</f>
        <v>0</v>
      </c>
      <c r="H34" s="27">
        <f>G34+'[1]BM 01'!H34</f>
        <v>2.0699999999999998</v>
      </c>
      <c r="I34" s="28">
        <f t="shared" ref="I34:K38" si="6">$E34*F34</f>
        <v>209.00789999999998</v>
      </c>
      <c r="J34" s="28">
        <f t="shared" si="6"/>
        <v>0</v>
      </c>
      <c r="K34" s="28">
        <f t="shared" si="6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'[1]Memória 02'!K28</f>
        <v>0</v>
      </c>
      <c r="H35" s="27">
        <f>G35+'[1]BM 01'!H35</f>
        <v>212.53</v>
      </c>
      <c r="I35" s="28">
        <f t="shared" si="6"/>
        <v>6110.2375000000002</v>
      </c>
      <c r="J35" s="28">
        <f t="shared" si="6"/>
        <v>0</v>
      </c>
      <c r="K35" s="28">
        <f t="shared" si="6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'[1]Memória 02'!K29</f>
        <v>0</v>
      </c>
      <c r="H36" s="27">
        <f>G36+'[1]BM 01'!H36</f>
        <v>1114.3</v>
      </c>
      <c r="I36" s="28">
        <f t="shared" si="6"/>
        <v>14017.894</v>
      </c>
      <c r="J36" s="28">
        <f t="shared" si="6"/>
        <v>0</v>
      </c>
      <c r="K36" s="28">
        <f t="shared" si="6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'[1]Memória 02'!K30</f>
        <v>0</v>
      </c>
      <c r="H37" s="27">
        <f>G37+'[1]BM 01'!H37</f>
        <v>225.7</v>
      </c>
      <c r="I37" s="28">
        <f t="shared" si="6"/>
        <v>1762.7169999999999</v>
      </c>
      <c r="J37" s="28">
        <f t="shared" si="6"/>
        <v>0</v>
      </c>
      <c r="K37" s="28">
        <f t="shared" si="6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'[1]Memória 02'!K31</f>
        <v>0</v>
      </c>
      <c r="H38" s="27">
        <f>G38+'[1]BM 01'!H38</f>
        <v>20</v>
      </c>
      <c r="I38" s="28">
        <f t="shared" si="6"/>
        <v>10388.199999999999</v>
      </c>
      <c r="J38" s="28">
        <f t="shared" si="6"/>
        <v>0</v>
      </c>
      <c r="K38" s="28">
        <f t="shared" si="6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67851.645799999998</v>
      </c>
      <c r="K39" s="41">
        <f>SUM(K40:K47)</f>
        <v>67851.645799999998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'[1]Memória 02'!K33</f>
        <v>324.26</v>
      </c>
      <c r="H40" s="27">
        <f>G40+'[1]BM 01'!H40</f>
        <v>324.26</v>
      </c>
      <c r="I40" s="28">
        <f t="shared" ref="I40:K47" si="7">$E40*F40</f>
        <v>11300.460999999999</v>
      </c>
      <c r="J40" s="28">
        <f t="shared" si="7"/>
        <v>11300.460999999999</v>
      </c>
      <c r="K40" s="28">
        <f t="shared" si="7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'[1]Memória 02'!K34</f>
        <v>1569.8000000000002</v>
      </c>
      <c r="H41" s="27">
        <f>G41+'[1]BM 01'!H41</f>
        <v>1569.8000000000002</v>
      </c>
      <c r="I41" s="28">
        <f t="shared" si="7"/>
        <v>19748.083999999999</v>
      </c>
      <c r="J41" s="28">
        <f t="shared" si="7"/>
        <v>19748.084000000003</v>
      </c>
      <c r="K41" s="28">
        <f t="shared" si="7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'[1]Memória 02'!K35</f>
        <v>379.5</v>
      </c>
      <c r="H42" s="27">
        <f>G42+'[1]BM 01'!H42</f>
        <v>379.5</v>
      </c>
      <c r="I42" s="28">
        <f t="shared" si="7"/>
        <v>2963.895</v>
      </c>
      <c r="J42" s="28">
        <f t="shared" si="7"/>
        <v>2963.895</v>
      </c>
      <c r="K42" s="28">
        <f t="shared" si="7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'[1]Memória 02'!K36</f>
        <v>18.189999999999998</v>
      </c>
      <c r="H43" s="27">
        <f>G43+'[1]BM 01'!H43</f>
        <v>18.189999999999998</v>
      </c>
      <c r="I43" s="28">
        <f t="shared" si="7"/>
        <v>6276.2776000000013</v>
      </c>
      <c r="J43" s="28">
        <f t="shared" si="7"/>
        <v>6276.2775999999994</v>
      </c>
      <c r="K43" s="28">
        <f t="shared" si="7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'[1]Memória 02'!K37</f>
        <v>18.189999999999998</v>
      </c>
      <c r="H44" s="27">
        <f>G44+'[1]BM 01'!H44</f>
        <v>18.189999999999998</v>
      </c>
      <c r="I44" s="28">
        <f t="shared" si="7"/>
        <v>2396.8963000000003</v>
      </c>
      <c r="J44" s="28">
        <f t="shared" si="7"/>
        <v>2396.8962999999999</v>
      </c>
      <c r="K44" s="28">
        <f t="shared" si="7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'[1]Memória 02'!K38</f>
        <v>276.43</v>
      </c>
      <c r="H45" s="27">
        <f>G45+'[1]BM 01'!H45</f>
        <v>276.43</v>
      </c>
      <c r="I45" s="28">
        <f t="shared" si="7"/>
        <v>23502.078600000001</v>
      </c>
      <c r="J45" s="28">
        <f t="shared" si="7"/>
        <v>23502.078600000001</v>
      </c>
      <c r="K45" s="28">
        <f t="shared" si="7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'[1]Memória 02'!K39</f>
        <v>0</v>
      </c>
      <c r="H46" s="27">
        <f>G46+'[1]BM 01'!H46</f>
        <v>0</v>
      </c>
      <c r="I46" s="28">
        <f t="shared" si="7"/>
        <v>2541.8910000000001</v>
      </c>
      <c r="J46" s="28">
        <f t="shared" si="7"/>
        <v>0</v>
      </c>
      <c r="K46" s="28">
        <f t="shared" si="7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'[1]Memória 02'!K40</f>
        <v>78.009999999999991</v>
      </c>
      <c r="H47" s="27">
        <f>G47+'[1]BM 01'!H47</f>
        <v>78.009999999999991</v>
      </c>
      <c r="I47" s="28">
        <f t="shared" si="7"/>
        <v>3246.4259999999995</v>
      </c>
      <c r="J47" s="28">
        <f t="shared" si="7"/>
        <v>1663.9532999999997</v>
      </c>
      <c r="K47" s="28">
        <f t="shared" si="7"/>
        <v>1663.9532999999997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24802.982400000001</v>
      </c>
      <c r="K48" s="34">
        <f>SUBTOTAL(9,K49:K51)</f>
        <v>24802.982400000001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'[1]Memória 02'!K42</f>
        <v>417.84000000000003</v>
      </c>
      <c r="H49" s="27">
        <f>G49+'[1]BM 01'!H49</f>
        <v>417.84000000000003</v>
      </c>
      <c r="I49" s="28">
        <f>$E49*F49</f>
        <v>46948.417600000001</v>
      </c>
      <c r="J49" s="28">
        <f t="shared" ref="J49:K51" si="8">$E49*G49</f>
        <v>24802.982400000001</v>
      </c>
      <c r="K49" s="28">
        <f t="shared" si="8"/>
        <v>24802.982400000001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'[1]Memória 02'!K44</f>
        <v>0</v>
      </c>
      <c r="H51" s="27">
        <f>G51+'[1]BM 01'!H51</f>
        <v>0</v>
      </c>
      <c r="I51" s="28">
        <f t="shared" ref="I51" si="9">$E51*F51</f>
        <v>2040.3263999999999</v>
      </c>
      <c r="J51" s="28">
        <f t="shared" si="8"/>
        <v>0</v>
      </c>
      <c r="K51" s="28">
        <f t="shared" si="8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1104.9480000000001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'[1]Memória 02'!K46</f>
        <v>0</v>
      </c>
      <c r="H53" s="27">
        <f>G53+'[1]BM 01'!H53</f>
        <v>127.8875</v>
      </c>
      <c r="I53" s="28">
        <f>$E53*F53</f>
        <v>1229.904</v>
      </c>
      <c r="J53" s="28">
        <f t="shared" ref="J53:K55" si="10">$E53*G53</f>
        <v>0</v>
      </c>
      <c r="K53" s="28">
        <f t="shared" si="10"/>
        <v>1104.9480000000001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'[1]Memória 02'!K47</f>
        <v>0</v>
      </c>
      <c r="H54" s="27">
        <f>G54+'[1]BM 01'!H54</f>
        <v>0</v>
      </c>
      <c r="I54" s="28">
        <f t="shared" ref="I54:I55" si="11">$E54*F54</f>
        <v>103.55200000000001</v>
      </c>
      <c r="J54" s="28">
        <f t="shared" si="10"/>
        <v>0</v>
      </c>
      <c r="K54" s="28">
        <f t="shared" si="10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'[1]Memória 02'!K48</f>
        <v>0</v>
      </c>
      <c r="H55" s="27">
        <f>G55+'[1]BM 01'!H55</f>
        <v>0</v>
      </c>
      <c r="I55" s="28">
        <f t="shared" si="11"/>
        <v>40.416000000000004</v>
      </c>
      <c r="J55" s="28">
        <f t="shared" si="10"/>
        <v>0</v>
      </c>
      <c r="K55" s="28">
        <f t="shared" si="10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0</v>
      </c>
      <c r="K56" s="34">
        <f>SUBTOTAL(9,K57:K228)</f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SUBTOTAL(9,J58:J60)</f>
        <v>0</v>
      </c>
      <c r="K57" s="41">
        <f>SUBTOTAL(9,K58:K60)</f>
        <v>0</v>
      </c>
      <c r="L57" s="4"/>
    </row>
    <row r="58" spans="2:12" s="5" customFormat="1" ht="24">
      <c r="B58" s="50" t="s">
        <v>110</v>
      </c>
      <c r="C58" s="29" t="s">
        <v>111</v>
      </c>
      <c r="D58" s="23" t="s">
        <v>27</v>
      </c>
      <c r="E58" s="35">
        <v>38.299999999999997</v>
      </c>
      <c r="F58" s="25">
        <v>234.35</v>
      </c>
      <c r="G58" s="26">
        <f>'[1]Memória 02'!K51</f>
        <v>0</v>
      </c>
      <c r="H58" s="27">
        <f>G58+'[1]BM 01'!H58</f>
        <v>0</v>
      </c>
      <c r="I58" s="28">
        <f t="shared" ref="I58:K67" si="12">$E58*F58</f>
        <v>8975.6049999999996</v>
      </c>
      <c r="J58" s="28">
        <f t="shared" si="12"/>
        <v>0</v>
      </c>
      <c r="K58" s="28">
        <f t="shared" si="12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'[1]Memória 02'!K52</f>
        <v>0</v>
      </c>
      <c r="H59" s="27">
        <f>G59+'[1]BM 01'!H59</f>
        <v>0</v>
      </c>
      <c r="I59" s="28">
        <f t="shared" si="12"/>
        <v>4586.6959999999999</v>
      </c>
      <c r="J59" s="28">
        <f t="shared" si="12"/>
        <v>0</v>
      </c>
      <c r="K59" s="28">
        <f t="shared" si="12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'[1]Memória 02'!K53</f>
        <v>0</v>
      </c>
      <c r="H60" s="27">
        <f>G60+'[1]BM 01'!H60</f>
        <v>0</v>
      </c>
      <c r="I60" s="28">
        <f t="shared" si="12"/>
        <v>7814.9655000000002</v>
      </c>
      <c r="J60" s="28">
        <f t="shared" si="12"/>
        <v>0</v>
      </c>
      <c r="K60" s="28">
        <f t="shared" si="12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'[1]Memória 02'!K54</f>
        <v>0</v>
      </c>
      <c r="H61" s="27">
        <f>G61+'[1]BM 01'!H61</f>
        <v>0</v>
      </c>
      <c r="I61" s="28">
        <f t="shared" si="12"/>
        <v>4580.0923999999995</v>
      </c>
      <c r="J61" s="28">
        <f t="shared" si="12"/>
        <v>0</v>
      </c>
      <c r="K61" s="28">
        <f t="shared" si="12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'[1]Memória 02'!K55</f>
        <v>0</v>
      </c>
      <c r="H62" s="27">
        <f>G62+'[1]BM 01'!H62</f>
        <v>0</v>
      </c>
      <c r="I62" s="28">
        <f t="shared" si="12"/>
        <v>1510.8</v>
      </c>
      <c r="J62" s="28">
        <f t="shared" si="12"/>
        <v>0</v>
      </c>
      <c r="K62" s="28">
        <f t="shared" si="12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'[1]Memória 02'!K56</f>
        <v>0</v>
      </c>
      <c r="H63" s="27">
        <f>G63+'[1]BM 01'!H63</f>
        <v>0</v>
      </c>
      <c r="I63" s="28">
        <f t="shared" si="12"/>
        <v>2829.8804999999998</v>
      </c>
      <c r="J63" s="28">
        <f t="shared" si="12"/>
        <v>0</v>
      </c>
      <c r="K63" s="28">
        <f t="shared" si="12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'[1]Memória 02'!K57</f>
        <v>0</v>
      </c>
      <c r="H64" s="27">
        <f>G64+'[1]BM 01'!H64</f>
        <v>0</v>
      </c>
      <c r="I64" s="28">
        <f t="shared" si="12"/>
        <v>1180.2</v>
      </c>
      <c r="J64" s="28">
        <f t="shared" si="12"/>
        <v>0</v>
      </c>
      <c r="K64" s="28">
        <f t="shared" si="12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'[1]Memória 02'!K58</f>
        <v>0</v>
      </c>
      <c r="H65" s="27">
        <f>G65+'[1]BM 01'!H65</f>
        <v>0</v>
      </c>
      <c r="I65" s="28">
        <f t="shared" si="12"/>
        <v>18663.633999999998</v>
      </c>
      <c r="J65" s="28">
        <f t="shared" si="12"/>
        <v>0</v>
      </c>
      <c r="K65" s="28">
        <f t="shared" si="12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'[1]Memória 02'!K59</f>
        <v>0</v>
      </c>
      <c r="H66" s="27">
        <f>G66+'[1]BM 01'!H66</f>
        <v>0</v>
      </c>
      <c r="I66" s="28">
        <f t="shared" si="12"/>
        <v>3317.0199999999995</v>
      </c>
      <c r="J66" s="28">
        <f t="shared" si="12"/>
        <v>0</v>
      </c>
      <c r="K66" s="28">
        <f t="shared" si="12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'[1]Memória 02'!K60</f>
        <v>0</v>
      </c>
      <c r="H67" s="27">
        <f>G67+'[1]BM 01'!H67</f>
        <v>0</v>
      </c>
      <c r="I67" s="28">
        <f t="shared" si="12"/>
        <v>1596.7665</v>
      </c>
      <c r="J67" s="28">
        <f t="shared" si="12"/>
        <v>0</v>
      </c>
      <c r="K67" s="28">
        <f t="shared" si="12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>SUBTOTAL(9,J69:J71)</f>
        <v>0</v>
      </c>
      <c r="K68" s="41">
        <f>SUBTOTAL(9,K69:K71)</f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'[1]Memória 02'!K62</f>
        <v>0</v>
      </c>
      <c r="H69" s="27">
        <f>G69+'[1]BM 01'!H69</f>
        <v>0</v>
      </c>
      <c r="I69" s="28">
        <f t="shared" ref="I69:K76" si="13">$E69*F69</f>
        <v>3061.2526999999995</v>
      </c>
      <c r="J69" s="28">
        <f t="shared" si="13"/>
        <v>0</v>
      </c>
      <c r="K69" s="28">
        <f t="shared" si="13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'[1]Memória 02'!K63</f>
        <v>0</v>
      </c>
      <c r="H70" s="27">
        <f>G70+'[1]BM 01'!H70</f>
        <v>0</v>
      </c>
      <c r="I70" s="28">
        <f t="shared" si="13"/>
        <v>2724.0911999999998</v>
      </c>
      <c r="J70" s="28">
        <f t="shared" si="13"/>
        <v>0</v>
      </c>
      <c r="K70" s="28">
        <f t="shared" si="13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'[1]Memória 02'!K64</f>
        <v>0</v>
      </c>
      <c r="H71" s="27">
        <f>G71+'[1]BM 01'!H71</f>
        <v>0</v>
      </c>
      <c r="I71" s="28">
        <f t="shared" si="13"/>
        <v>35879.399399999995</v>
      </c>
      <c r="J71" s="28">
        <f t="shared" si="13"/>
        <v>0</v>
      </c>
      <c r="K71" s="28">
        <f t="shared" si="13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'[1]Memória 02'!K65</f>
        <v>0</v>
      </c>
      <c r="H72" s="27">
        <f>G72+'[1]BM 01'!H72</f>
        <v>0</v>
      </c>
      <c r="I72" s="28">
        <f t="shared" si="13"/>
        <v>13681.215600000001</v>
      </c>
      <c r="J72" s="28">
        <f t="shared" si="13"/>
        <v>0</v>
      </c>
      <c r="K72" s="28">
        <f t="shared" si="13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'[1]Memória 02'!K66</f>
        <v>0</v>
      </c>
      <c r="H73" s="27">
        <f>G73+'[1]BM 01'!H73</f>
        <v>0</v>
      </c>
      <c r="I73" s="28">
        <f t="shared" si="13"/>
        <v>11523.627</v>
      </c>
      <c r="J73" s="28">
        <f t="shared" si="13"/>
        <v>0</v>
      </c>
      <c r="K73" s="28">
        <f t="shared" si="13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'[1]Memória 02'!K67</f>
        <v>0</v>
      </c>
      <c r="H74" s="27">
        <f>G74+'[1]BM 01'!H74</f>
        <v>0</v>
      </c>
      <c r="I74" s="28">
        <f t="shared" si="13"/>
        <v>7791.1956000000009</v>
      </c>
      <c r="J74" s="28">
        <f t="shared" si="13"/>
        <v>0</v>
      </c>
      <c r="K74" s="28">
        <f t="shared" si="13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'[1]Memória 02'!K68</f>
        <v>0</v>
      </c>
      <c r="H75" s="27">
        <f>G75+'[1]BM 01'!H75</f>
        <v>0</v>
      </c>
      <c r="I75" s="28">
        <f t="shared" si="13"/>
        <v>2385.7874999999999</v>
      </c>
      <c r="J75" s="28">
        <f t="shared" si="13"/>
        <v>0</v>
      </c>
      <c r="K75" s="28">
        <f t="shared" si="13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'[1]Memória 02'!K69</f>
        <v>0</v>
      </c>
      <c r="H76" s="27">
        <f>G76+'[1]BM 01'!H76</f>
        <v>0</v>
      </c>
      <c r="I76" s="28">
        <f t="shared" si="13"/>
        <v>11697.7035</v>
      </c>
      <c r="J76" s="28">
        <f t="shared" si="13"/>
        <v>0</v>
      </c>
      <c r="K76" s="28">
        <f t="shared" si="13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'[1]Memória 02'!K71</f>
        <v>0</v>
      </c>
      <c r="H78" s="27">
        <f>G78+'[1]BM 01'!H78</f>
        <v>0</v>
      </c>
      <c r="I78" s="28">
        <f t="shared" ref="I78:K83" si="14">$E78*F78</f>
        <v>2444.7015000000001</v>
      </c>
      <c r="J78" s="28">
        <f t="shared" si="14"/>
        <v>0</v>
      </c>
      <c r="K78" s="28">
        <f t="shared" si="14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'[1]Memória 02'!K72</f>
        <v>0</v>
      </c>
      <c r="H79" s="27">
        <f>G79+'[1]BM 01'!H79</f>
        <v>0</v>
      </c>
      <c r="I79" s="28">
        <f t="shared" si="14"/>
        <v>6650.7318000000005</v>
      </c>
      <c r="J79" s="28">
        <f t="shared" si="14"/>
        <v>0</v>
      </c>
      <c r="K79" s="28">
        <f t="shared" si="1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'[1]Memória 02'!K73</f>
        <v>0</v>
      </c>
      <c r="H80" s="27">
        <f>G80+'[1]BM 01'!H80</f>
        <v>0</v>
      </c>
      <c r="I80" s="28">
        <f t="shared" si="14"/>
        <v>3382.2359999999999</v>
      </c>
      <c r="J80" s="28">
        <f t="shared" si="14"/>
        <v>0</v>
      </c>
      <c r="K80" s="28">
        <f t="shared" si="1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'[1]Memória 02'!K74</f>
        <v>0</v>
      </c>
      <c r="H81" s="27">
        <f>G81+'[1]BM 01'!H81</f>
        <v>0</v>
      </c>
      <c r="I81" s="28">
        <f t="shared" si="14"/>
        <v>2949.8040000000001</v>
      </c>
      <c r="J81" s="28">
        <f t="shared" si="14"/>
        <v>0</v>
      </c>
      <c r="K81" s="28">
        <f t="shared" si="1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'[1]Memória 02'!K75</f>
        <v>0</v>
      </c>
      <c r="H82" s="27">
        <f>G82+'[1]BM 01'!H82</f>
        <v>0</v>
      </c>
      <c r="I82" s="28">
        <f t="shared" si="14"/>
        <v>596.80949999999996</v>
      </c>
      <c r="J82" s="28">
        <f t="shared" si="14"/>
        <v>0</v>
      </c>
      <c r="K82" s="28">
        <f t="shared" si="1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'[1]Memória 02'!K76</f>
        <v>0</v>
      </c>
      <c r="H83" s="27">
        <f>G83+'[1]BM 01'!H83</f>
        <v>0</v>
      </c>
      <c r="I83" s="28">
        <f t="shared" si="14"/>
        <v>433.53200000000004</v>
      </c>
      <c r="J83" s="28">
        <f t="shared" si="14"/>
        <v>0</v>
      </c>
      <c r="K83" s="28">
        <f t="shared" si="14"/>
        <v>0</v>
      </c>
      <c r="L83" s="4"/>
    </row>
    <row r="84" spans="2:12" s="5" customFormat="1" ht="15">
      <c r="B84" s="36" t="s">
        <v>160</v>
      </c>
      <c r="C84" s="98" t="s">
        <v>161</v>
      </c>
      <c r="D84" s="98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'[1]Memória 02'!K78</f>
        <v>0</v>
      </c>
      <c r="H85" s="27">
        <f>G85+'[1]BM 01'!H85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'[1]Memória 02'!K81</f>
        <v>0</v>
      </c>
      <c r="H88" s="27">
        <f>G88+'[1]BM 01'!H88</f>
        <v>0</v>
      </c>
      <c r="I88" s="28">
        <f t="shared" ref="I88:K95" si="15">$E88*F88</f>
        <v>3442.74</v>
      </c>
      <c r="J88" s="28">
        <f t="shared" si="15"/>
        <v>0</v>
      </c>
      <c r="K88" s="28">
        <f t="shared" si="15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'[1]Memória 02'!K82</f>
        <v>0</v>
      </c>
      <c r="H89" s="27">
        <f>G89+'[1]BM 01'!H89</f>
        <v>0</v>
      </c>
      <c r="I89" s="28">
        <f t="shared" si="15"/>
        <v>7354.2000000000007</v>
      </c>
      <c r="J89" s="28">
        <f t="shared" si="15"/>
        <v>0</v>
      </c>
      <c r="K89" s="28">
        <f t="shared" si="15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'[1]Memória 02'!K83</f>
        <v>0</v>
      </c>
      <c r="H90" s="27">
        <f>G90+'[1]BM 01'!H90</f>
        <v>0</v>
      </c>
      <c r="I90" s="28">
        <f t="shared" si="15"/>
        <v>741.28</v>
      </c>
      <c r="J90" s="28">
        <f t="shared" si="15"/>
        <v>0</v>
      </c>
      <c r="K90" s="28">
        <f t="shared" si="15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'[1]Memória 02'!K84</f>
        <v>0</v>
      </c>
      <c r="H91" s="27">
        <f>G91+'[1]BM 01'!H91</f>
        <v>0</v>
      </c>
      <c r="I91" s="28">
        <f t="shared" si="15"/>
        <v>1386.43</v>
      </c>
      <c r="J91" s="28">
        <f t="shared" si="15"/>
        <v>0</v>
      </c>
      <c r="K91" s="28">
        <f t="shared" si="15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'[1]Memória 02'!K85</f>
        <v>0</v>
      </c>
      <c r="H92" s="27">
        <f>G92+'[1]BM 01'!H92</f>
        <v>0</v>
      </c>
      <c r="I92" s="28">
        <f t="shared" si="15"/>
        <v>374.34</v>
      </c>
      <c r="J92" s="28">
        <f t="shared" si="15"/>
        <v>0</v>
      </c>
      <c r="K92" s="28">
        <f t="shared" si="15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'[1]Memória 02'!K86</f>
        <v>0</v>
      </c>
      <c r="H93" s="27">
        <f>G93+'[1]BM 01'!H93</f>
        <v>0</v>
      </c>
      <c r="I93" s="28">
        <f t="shared" si="15"/>
        <v>474.3</v>
      </c>
      <c r="J93" s="28">
        <f t="shared" si="15"/>
        <v>0</v>
      </c>
      <c r="K93" s="28">
        <f t="shared" si="15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'[1]Memória 02'!K87</f>
        <v>0</v>
      </c>
      <c r="H94" s="27">
        <f>G94+'[1]BM 01'!H94</f>
        <v>0</v>
      </c>
      <c r="I94" s="28">
        <f t="shared" si="15"/>
        <v>551.98</v>
      </c>
      <c r="J94" s="28">
        <f t="shared" si="15"/>
        <v>0</v>
      </c>
      <c r="K94" s="28">
        <f t="shared" si="15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'[1]Memória 02'!K88</f>
        <v>0</v>
      </c>
      <c r="H95" s="27">
        <f>G95+'[1]BM 01'!H95</f>
        <v>0</v>
      </c>
      <c r="I95" s="28">
        <f t="shared" si="15"/>
        <v>2253.069</v>
      </c>
      <c r="J95" s="28">
        <f t="shared" si="15"/>
        <v>0</v>
      </c>
      <c r="K95" s="28">
        <f t="shared" si="15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'[1]Memória 02'!K90</f>
        <v>0</v>
      </c>
      <c r="H97" s="27">
        <f>G97+'[1]BM 01'!H97</f>
        <v>0</v>
      </c>
      <c r="I97" s="28">
        <f t="shared" ref="I97:K100" si="16">$E97*F97</f>
        <v>18004.346000000001</v>
      </c>
      <c r="J97" s="28">
        <f t="shared" si="16"/>
        <v>0</v>
      </c>
      <c r="K97" s="28">
        <f t="shared" si="16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'[1]Memória 02'!K91</f>
        <v>0</v>
      </c>
      <c r="H98" s="27">
        <f>G98+'[1]BM 01'!H98</f>
        <v>0</v>
      </c>
      <c r="I98" s="28">
        <f t="shared" si="16"/>
        <v>473.39200000000005</v>
      </c>
      <c r="J98" s="28">
        <f t="shared" si="16"/>
        <v>0</v>
      </c>
      <c r="K98" s="28">
        <f t="shared" si="16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'[1]Memória 02'!K92</f>
        <v>0</v>
      </c>
      <c r="H99" s="27">
        <f>G99+'[1]BM 01'!H99</f>
        <v>0</v>
      </c>
      <c r="I99" s="28">
        <f t="shared" si="16"/>
        <v>10536.165199999999</v>
      </c>
      <c r="J99" s="28">
        <f t="shared" si="16"/>
        <v>0</v>
      </c>
      <c r="K99" s="28">
        <f t="shared" si="16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'[1]Memória 02'!K93</f>
        <v>0</v>
      </c>
      <c r="H100" s="27">
        <f>G100+'[1]BM 01'!H100</f>
        <v>0</v>
      </c>
      <c r="I100" s="28">
        <f t="shared" si="16"/>
        <v>149.44999999999999</v>
      </c>
      <c r="J100" s="28">
        <f t="shared" si="16"/>
        <v>0</v>
      </c>
      <c r="K100" s="28">
        <f t="shared" si="16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'[1]Memória 02'!K95</f>
        <v>0</v>
      </c>
      <c r="H102" s="27">
        <f>G102+'[1]BM 01'!H102</f>
        <v>0</v>
      </c>
      <c r="I102" s="28">
        <f t="shared" ref="I102:K104" si="17">$E102*F102</f>
        <v>6197.4107999999997</v>
      </c>
      <c r="J102" s="28">
        <f t="shared" si="17"/>
        <v>0</v>
      </c>
      <c r="K102" s="28">
        <f t="shared" si="17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'[1]Memória 02'!K96</f>
        <v>0</v>
      </c>
      <c r="H103" s="27">
        <f>G103+'[1]BM 01'!H103</f>
        <v>0</v>
      </c>
      <c r="I103" s="28">
        <f t="shared" si="17"/>
        <v>3777.5155999999997</v>
      </c>
      <c r="J103" s="28">
        <f t="shared" si="17"/>
        <v>0</v>
      </c>
      <c r="K103" s="28">
        <f t="shared" si="17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'[1]Memória 02'!K97</f>
        <v>0</v>
      </c>
      <c r="H104" s="27">
        <f>G104+'[1]BM 01'!H104</f>
        <v>0</v>
      </c>
      <c r="I104" s="28">
        <f t="shared" si="17"/>
        <v>1274.6487999999999</v>
      </c>
      <c r="J104" s="28">
        <f t="shared" si="17"/>
        <v>0</v>
      </c>
      <c r="K104" s="28">
        <f t="shared" si="17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>SUBTOTAL(9,J107:J107)</f>
        <v>0</v>
      </c>
      <c r="K106" s="41">
        <f>SUBTOTAL(9,K107:K107)</f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'[1]Memória 02'!K100</f>
        <v>0</v>
      </c>
      <c r="H107" s="27">
        <f>G107+'[1]BM 01'!H107</f>
        <v>0</v>
      </c>
      <c r="I107" s="28">
        <f t="shared" ref="I107:K107" si="18">$E107*F107</f>
        <v>1687.24</v>
      </c>
      <c r="J107" s="28">
        <f t="shared" si="18"/>
        <v>0</v>
      </c>
      <c r="K107" s="28">
        <f t="shared" si="18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'[1]Memória 02'!K102</f>
        <v>0</v>
      </c>
      <c r="H109" s="27">
        <f>G109+'[1]BM 01'!H109</f>
        <v>0</v>
      </c>
      <c r="I109" s="28">
        <f t="shared" ref="I109:K124" si="19">$E109*F109</f>
        <v>4015.61</v>
      </c>
      <c r="J109" s="28">
        <f t="shared" si="19"/>
        <v>0</v>
      </c>
      <c r="K109" s="28">
        <f t="shared" si="19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'[1]Memória 02'!K103</f>
        <v>0</v>
      </c>
      <c r="H110" s="27">
        <f>G110+'[1]BM 01'!H110</f>
        <v>0</v>
      </c>
      <c r="I110" s="28">
        <f t="shared" si="19"/>
        <v>616</v>
      </c>
      <c r="J110" s="28">
        <f t="shared" si="19"/>
        <v>0</v>
      </c>
      <c r="K110" s="28">
        <f t="shared" si="19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'[1]Memória 02'!K104</f>
        <v>0</v>
      </c>
      <c r="H111" s="27">
        <f>G111+'[1]BM 01'!H111</f>
        <v>0</v>
      </c>
      <c r="I111" s="28">
        <f t="shared" si="19"/>
        <v>1205.28</v>
      </c>
      <c r="J111" s="28">
        <f t="shared" si="19"/>
        <v>0</v>
      </c>
      <c r="K111" s="28">
        <f t="shared" si="19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'[1]Memória 02'!K105</f>
        <v>0</v>
      </c>
      <c r="H112" s="27">
        <f>G112+'[1]BM 01'!H112</f>
        <v>0</v>
      </c>
      <c r="I112" s="28">
        <f t="shared" si="19"/>
        <v>632.93999999999994</v>
      </c>
      <c r="J112" s="28">
        <f t="shared" si="19"/>
        <v>0</v>
      </c>
      <c r="K112" s="28">
        <f t="shared" si="19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'[1]Memória 02'!K106</f>
        <v>0</v>
      </c>
      <c r="H113" s="27">
        <f>G113+'[1]BM 01'!H113</f>
        <v>0</v>
      </c>
      <c r="I113" s="28">
        <f t="shared" si="19"/>
        <v>240.86</v>
      </c>
      <c r="J113" s="28">
        <f t="shared" si="19"/>
        <v>0</v>
      </c>
      <c r="K113" s="28">
        <f t="shared" si="19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'[1]Memória 02'!K107</f>
        <v>0</v>
      </c>
      <c r="H114" s="27">
        <f>G114+'[1]BM 01'!H114</f>
        <v>0</v>
      </c>
      <c r="I114" s="28">
        <f t="shared" si="19"/>
        <v>61.56</v>
      </c>
      <c r="J114" s="28">
        <f t="shared" si="19"/>
        <v>0</v>
      </c>
      <c r="K114" s="28">
        <f t="shared" si="19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'[1]Memória 02'!K108</f>
        <v>0</v>
      </c>
      <c r="H115" s="27">
        <f>G115+'[1]BM 01'!H115</f>
        <v>0</v>
      </c>
      <c r="I115" s="28">
        <f t="shared" si="19"/>
        <v>12512</v>
      </c>
      <c r="J115" s="28">
        <f t="shared" si="19"/>
        <v>0</v>
      </c>
      <c r="K115" s="28">
        <f t="shared" si="19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'[1]Memória 02'!K109</f>
        <v>0</v>
      </c>
      <c r="H116" s="27">
        <f>G116+'[1]BM 01'!H116</f>
        <v>0</v>
      </c>
      <c r="I116" s="28">
        <f t="shared" si="19"/>
        <v>2.96</v>
      </c>
      <c r="J116" s="28">
        <f t="shared" si="19"/>
        <v>0</v>
      </c>
      <c r="K116" s="28">
        <f t="shared" si="19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'[1]Memória 02'!K110</f>
        <v>0</v>
      </c>
      <c r="H117" s="27">
        <f>G117+'[1]BM 01'!H117</f>
        <v>0</v>
      </c>
      <c r="I117" s="28">
        <f t="shared" si="19"/>
        <v>738.72</v>
      </c>
      <c r="J117" s="28">
        <f t="shared" si="19"/>
        <v>0</v>
      </c>
      <c r="K117" s="28">
        <f t="shared" si="19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'[1]Memória 02'!K111</f>
        <v>0</v>
      </c>
      <c r="H118" s="27">
        <f>G118+'[1]BM 01'!H118</f>
        <v>0</v>
      </c>
      <c r="I118" s="28">
        <f t="shared" si="19"/>
        <v>71.25</v>
      </c>
      <c r="J118" s="28">
        <f t="shared" si="19"/>
        <v>0</v>
      </c>
      <c r="K118" s="28">
        <f t="shared" si="19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'[1]Memória 02'!K112</f>
        <v>0</v>
      </c>
      <c r="H119" s="27">
        <f>G119+'[1]BM 01'!H119</f>
        <v>0</v>
      </c>
      <c r="I119" s="28">
        <f t="shared" si="19"/>
        <v>25.92</v>
      </c>
      <c r="J119" s="28">
        <f t="shared" si="19"/>
        <v>0</v>
      </c>
      <c r="K119" s="28">
        <f t="shared" si="19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'[1]Memória 02'!K113</f>
        <v>0</v>
      </c>
      <c r="H120" s="27">
        <f>G120+'[1]BM 01'!H120</f>
        <v>0</v>
      </c>
      <c r="I120" s="28">
        <f t="shared" si="19"/>
        <v>15.52</v>
      </c>
      <c r="J120" s="28">
        <f t="shared" si="19"/>
        <v>0</v>
      </c>
      <c r="K120" s="28">
        <f t="shared" si="19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'[1]Memória 02'!K114</f>
        <v>0</v>
      </c>
      <c r="H121" s="27">
        <f>G121+'[1]BM 01'!H121</f>
        <v>0</v>
      </c>
      <c r="I121" s="28">
        <f t="shared" si="19"/>
        <v>11224</v>
      </c>
      <c r="J121" s="28">
        <f t="shared" si="19"/>
        <v>0</v>
      </c>
      <c r="K121" s="28">
        <f t="shared" si="19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'[1]Memória 02'!K115</f>
        <v>0</v>
      </c>
      <c r="H122" s="27">
        <f>G122+'[1]BM 01'!H122</f>
        <v>0</v>
      </c>
      <c r="I122" s="28">
        <f t="shared" si="19"/>
        <v>144.60000000000002</v>
      </c>
      <c r="J122" s="28">
        <f t="shared" si="19"/>
        <v>0</v>
      </c>
      <c r="K122" s="28">
        <f t="shared" si="19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'[1]Memória 02'!K116</f>
        <v>0</v>
      </c>
      <c r="H123" s="27">
        <f>G123+'[1]BM 01'!H123</f>
        <v>0</v>
      </c>
      <c r="I123" s="28">
        <f t="shared" si="19"/>
        <v>162.9</v>
      </c>
      <c r="J123" s="28">
        <f t="shared" si="19"/>
        <v>0</v>
      </c>
      <c r="K123" s="28">
        <f t="shared" si="19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'[1]Memória 02'!K117</f>
        <v>0</v>
      </c>
      <c r="H124" s="27">
        <f>G124+'[1]BM 01'!H124</f>
        <v>0</v>
      </c>
      <c r="I124" s="28">
        <f t="shared" si="19"/>
        <v>56.16</v>
      </c>
      <c r="J124" s="28">
        <f t="shared" si="19"/>
        <v>0</v>
      </c>
      <c r="K124" s="28">
        <f t="shared" si="19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'[1]Memória 02'!K118</f>
        <v>0</v>
      </c>
      <c r="H125" s="27">
        <f>G125+'[1]BM 01'!H125</f>
        <v>0</v>
      </c>
      <c r="I125" s="28">
        <f t="shared" ref="I125:K129" si="20">$E125*F125</f>
        <v>34.630000000000003</v>
      </c>
      <c r="J125" s="28">
        <f t="shared" si="20"/>
        <v>0</v>
      </c>
      <c r="K125" s="28">
        <f t="shared" si="20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'[1]Memória 02'!K119</f>
        <v>0</v>
      </c>
      <c r="H126" s="27">
        <f>G126+'[1]BM 01'!H126</f>
        <v>0</v>
      </c>
      <c r="I126" s="28">
        <f t="shared" si="20"/>
        <v>22.72</v>
      </c>
      <c r="J126" s="28">
        <f t="shared" si="20"/>
        <v>0</v>
      </c>
      <c r="K126" s="28">
        <f t="shared" si="20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'[1]Memória 02'!K120</f>
        <v>0</v>
      </c>
      <c r="H127" s="27">
        <f>G127+'[1]BM 01'!H127</f>
        <v>0</v>
      </c>
      <c r="I127" s="28">
        <f t="shared" si="20"/>
        <v>5.94</v>
      </c>
      <c r="J127" s="28">
        <f t="shared" si="20"/>
        <v>0</v>
      </c>
      <c r="K127" s="28">
        <f t="shared" si="20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'[1]Memória 02'!K121</f>
        <v>0</v>
      </c>
      <c r="H128" s="27">
        <f>G128+'[1]BM 01'!H128</f>
        <v>0</v>
      </c>
      <c r="I128" s="28">
        <f t="shared" si="20"/>
        <v>181.98</v>
      </c>
      <c r="J128" s="28">
        <f t="shared" si="20"/>
        <v>0</v>
      </c>
      <c r="K128" s="28">
        <f t="shared" si="20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'[1]Memória 02'!K122</f>
        <v>0</v>
      </c>
      <c r="H129" s="27">
        <f>G129+'[1]BM 01'!H129</f>
        <v>0</v>
      </c>
      <c r="I129" s="28">
        <f t="shared" si="20"/>
        <v>5336</v>
      </c>
      <c r="J129" s="28">
        <f t="shared" si="20"/>
        <v>0</v>
      </c>
      <c r="K129" s="28">
        <f t="shared" si="20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'[1]Memória 02'!K124</f>
        <v>0</v>
      </c>
      <c r="H131" s="27">
        <f>G131+'[1]BM 01'!H131</f>
        <v>0</v>
      </c>
      <c r="I131" s="28">
        <f t="shared" ref="I131:K134" si="21">$E131*F131</f>
        <v>408.32</v>
      </c>
      <c r="J131" s="28">
        <f t="shared" si="21"/>
        <v>0</v>
      </c>
      <c r="K131" s="28">
        <f t="shared" si="21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'[1]Memória 02'!K125</f>
        <v>0</v>
      </c>
      <c r="H132" s="27">
        <f>G132+'[1]BM 01'!H132</f>
        <v>0</v>
      </c>
      <c r="I132" s="28">
        <f t="shared" si="21"/>
        <v>235.01</v>
      </c>
      <c r="J132" s="28">
        <f t="shared" si="21"/>
        <v>0</v>
      </c>
      <c r="K132" s="28">
        <f t="shared" si="21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'[1]Memória 02'!K126</f>
        <v>0</v>
      </c>
      <c r="H133" s="27">
        <f>G133+'[1]BM 01'!H133</f>
        <v>0</v>
      </c>
      <c r="I133" s="28">
        <f t="shared" si="21"/>
        <v>165.94</v>
      </c>
      <c r="J133" s="28">
        <f t="shared" si="21"/>
        <v>0</v>
      </c>
      <c r="K133" s="28">
        <f t="shared" si="21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'[1]Memória 02'!K127</f>
        <v>0</v>
      </c>
      <c r="H134" s="27">
        <f>G134+'[1]BM 01'!H134</f>
        <v>0</v>
      </c>
      <c r="I134" s="28">
        <f t="shared" si="21"/>
        <v>61.63</v>
      </c>
      <c r="J134" s="28">
        <f t="shared" si="21"/>
        <v>0</v>
      </c>
      <c r="K134" s="28">
        <f t="shared" si="21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>SUBTOTAL(9,J136:J138)</f>
        <v>0</v>
      </c>
      <c r="K135" s="41">
        <f>SUBTOTAL(9,K136:K138)</f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'[1]Memória 02'!K129</f>
        <v>0</v>
      </c>
      <c r="H136" s="27">
        <f>G136+'[1]BM 01'!H136</f>
        <v>0</v>
      </c>
      <c r="I136" s="28">
        <f t="shared" ref="I136:K142" si="22">$E136*F136</f>
        <v>816.64</v>
      </c>
      <c r="J136" s="28">
        <f t="shared" si="22"/>
        <v>0</v>
      </c>
      <c r="K136" s="28">
        <f t="shared" si="22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'[1]Memória 02'!K130</f>
        <v>0</v>
      </c>
      <c r="H137" s="27">
        <f>G137+'[1]BM 01'!H137</f>
        <v>0</v>
      </c>
      <c r="I137" s="28">
        <f t="shared" si="22"/>
        <v>352.6</v>
      </c>
      <c r="J137" s="28">
        <f t="shared" si="22"/>
        <v>0</v>
      </c>
      <c r="K137" s="28">
        <f t="shared" si="2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'[1]Memória 02'!K131</f>
        <v>0</v>
      </c>
      <c r="H138" s="27">
        <f>G138+'[1]BM 01'!H138</f>
        <v>0</v>
      </c>
      <c r="I138" s="28">
        <f t="shared" si="22"/>
        <v>184.89000000000001</v>
      </c>
      <c r="J138" s="28">
        <f t="shared" si="22"/>
        <v>0</v>
      </c>
      <c r="K138" s="28">
        <f t="shared" si="2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'[1]Memória 02'!K132</f>
        <v>0</v>
      </c>
      <c r="H139" s="27">
        <f>G139+'[1]BM 01'!H139</f>
        <v>0</v>
      </c>
      <c r="I139" s="28">
        <f t="shared" si="22"/>
        <v>165.94</v>
      </c>
      <c r="J139" s="28">
        <f t="shared" si="22"/>
        <v>0</v>
      </c>
      <c r="K139" s="28">
        <f t="shared" si="22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'[1]Memória 02'!K133</f>
        <v>0</v>
      </c>
      <c r="H140" s="27">
        <f>G140+'[1]BM 01'!H140</f>
        <v>0</v>
      </c>
      <c r="I140" s="28">
        <f t="shared" si="22"/>
        <v>95.9</v>
      </c>
      <c r="J140" s="28">
        <f t="shared" si="22"/>
        <v>0</v>
      </c>
      <c r="K140" s="28">
        <f t="shared" si="22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'[1]Memória 02'!K134</f>
        <v>0</v>
      </c>
      <c r="H141" s="27">
        <f>G141+'[1]BM 01'!H141</f>
        <v>0</v>
      </c>
      <c r="I141" s="28">
        <f t="shared" si="22"/>
        <v>147</v>
      </c>
      <c r="J141" s="28">
        <f t="shared" si="22"/>
        <v>0</v>
      </c>
      <c r="K141" s="28">
        <f t="shared" si="2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'[1]Memória 02'!K135</f>
        <v>0</v>
      </c>
      <c r="H142" s="27">
        <f>G142+'[1]BM 01'!H142</f>
        <v>0</v>
      </c>
      <c r="I142" s="28">
        <f t="shared" si="22"/>
        <v>215.45000000000002</v>
      </c>
      <c r="J142" s="28">
        <f t="shared" si="22"/>
        <v>0</v>
      </c>
      <c r="K142" s="28">
        <f t="shared" si="2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'[1]Memória 02'!K137</f>
        <v>0</v>
      </c>
      <c r="H144" s="27">
        <f>G144+'[1]BM 01'!H144</f>
        <v>0</v>
      </c>
      <c r="I144" s="28">
        <f t="shared" ref="I144:K154" si="23">$E144*F144</f>
        <v>1122.6600000000001</v>
      </c>
      <c r="J144" s="28">
        <f t="shared" si="23"/>
        <v>0</v>
      </c>
      <c r="K144" s="28">
        <f t="shared" si="23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'[1]Memória 02'!K138</f>
        <v>0</v>
      </c>
      <c r="H145" s="27">
        <f>G145+'[1]BM 01'!H145</f>
        <v>0</v>
      </c>
      <c r="I145" s="28">
        <f t="shared" si="23"/>
        <v>1325.3899999999999</v>
      </c>
      <c r="J145" s="28">
        <f t="shared" si="23"/>
        <v>0</v>
      </c>
      <c r="K145" s="28">
        <f t="shared" si="23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'[1]Memória 02'!K139</f>
        <v>0</v>
      </c>
      <c r="H146" s="27">
        <f>G146+'[1]BM 01'!H146</f>
        <v>0</v>
      </c>
      <c r="I146" s="28">
        <f t="shared" si="23"/>
        <v>140.57999999999998</v>
      </c>
      <c r="J146" s="28">
        <f t="shared" si="23"/>
        <v>0</v>
      </c>
      <c r="K146" s="28">
        <f t="shared" si="23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'[1]Memória 02'!K140</f>
        <v>0</v>
      </c>
      <c r="H147" s="27">
        <f>G147+'[1]BM 01'!H147</f>
        <v>0</v>
      </c>
      <c r="I147" s="28">
        <f t="shared" si="23"/>
        <v>835.66</v>
      </c>
      <c r="J147" s="28">
        <f t="shared" si="23"/>
        <v>0</v>
      </c>
      <c r="K147" s="28">
        <f t="shared" si="23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'[1]Memória 02'!K141</f>
        <v>0</v>
      </c>
      <c r="H148" s="27">
        <f>G148+'[1]BM 01'!H148</f>
        <v>0</v>
      </c>
      <c r="I148" s="28">
        <f t="shared" si="23"/>
        <v>863.64</v>
      </c>
      <c r="J148" s="28">
        <f t="shared" si="23"/>
        <v>0</v>
      </c>
      <c r="K148" s="28">
        <f t="shared" si="23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'[1]Memória 02'!K142</f>
        <v>0</v>
      </c>
      <c r="H149" s="27">
        <f>G149+'[1]BM 01'!H149</f>
        <v>0</v>
      </c>
      <c r="I149" s="28">
        <f t="shared" si="23"/>
        <v>497.35</v>
      </c>
      <c r="J149" s="28">
        <f t="shared" si="23"/>
        <v>0</v>
      </c>
      <c r="K149" s="28">
        <f t="shared" si="23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'[1]Memória 02'!K143</f>
        <v>0</v>
      </c>
      <c r="H150" s="27">
        <f>G150+'[1]BM 01'!H150</f>
        <v>0</v>
      </c>
      <c r="I150" s="28">
        <f t="shared" si="23"/>
        <v>284.01</v>
      </c>
      <c r="J150" s="28">
        <f t="shared" si="23"/>
        <v>0</v>
      </c>
      <c r="K150" s="28">
        <f t="shared" si="23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'[1]Memória 02'!K144</f>
        <v>0</v>
      </c>
      <c r="H151" s="27">
        <f>G151+'[1]BM 01'!H151</f>
        <v>0</v>
      </c>
      <c r="I151" s="28">
        <f t="shared" si="23"/>
        <v>9.86</v>
      </c>
      <c r="J151" s="28">
        <f t="shared" si="23"/>
        <v>0</v>
      </c>
      <c r="K151" s="28">
        <f t="shared" si="23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'[1]Memória 02'!K145</f>
        <v>0</v>
      </c>
      <c r="H152" s="27">
        <f>G152+'[1]BM 01'!H152</f>
        <v>0</v>
      </c>
      <c r="I152" s="28">
        <f t="shared" si="23"/>
        <v>318.08</v>
      </c>
      <c r="J152" s="28">
        <f t="shared" si="23"/>
        <v>0</v>
      </c>
      <c r="K152" s="28">
        <f t="shared" si="23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'[1]Memória 02'!K146</f>
        <v>0</v>
      </c>
      <c r="H153" s="27">
        <f>G153+'[1]BM 01'!H153</f>
        <v>0</v>
      </c>
      <c r="I153" s="28">
        <f t="shared" si="23"/>
        <v>161.66999999999999</v>
      </c>
      <c r="J153" s="28">
        <f t="shared" si="23"/>
        <v>0</v>
      </c>
      <c r="K153" s="28">
        <f t="shared" si="23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'[1]Memória 02'!K147</f>
        <v>0</v>
      </c>
      <c r="H154" s="27">
        <f>G154+'[1]BM 01'!H154</f>
        <v>0</v>
      </c>
      <c r="I154" s="28">
        <f t="shared" si="23"/>
        <v>542.01</v>
      </c>
      <c r="J154" s="28">
        <f t="shared" si="23"/>
        <v>0</v>
      </c>
      <c r="K154" s="28">
        <f t="shared" si="23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'[1]Memória 02'!K150</f>
        <v>0</v>
      </c>
      <c r="H157" s="27">
        <f>G157+'[1]BM 01'!H157</f>
        <v>0</v>
      </c>
      <c r="I157" s="28">
        <f t="shared" ref="I157:K172" si="24">$E157*F157</f>
        <v>351.46</v>
      </c>
      <c r="J157" s="28">
        <f t="shared" si="24"/>
        <v>0</v>
      </c>
      <c r="K157" s="28">
        <f t="shared" si="24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'[1]Memória 02'!K151</f>
        <v>0</v>
      </c>
      <c r="H158" s="27">
        <f>G158+'[1]BM 01'!H158</f>
        <v>0</v>
      </c>
      <c r="I158" s="28">
        <f t="shared" si="24"/>
        <v>9.44</v>
      </c>
      <c r="J158" s="28">
        <f t="shared" si="24"/>
        <v>0</v>
      </c>
      <c r="K158" s="28">
        <f t="shared" si="24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'[1]Memória 02'!K152</f>
        <v>0</v>
      </c>
      <c r="H159" s="27">
        <f>G159+'[1]BM 01'!H159</f>
        <v>0</v>
      </c>
      <c r="I159" s="28">
        <f t="shared" si="24"/>
        <v>1171.04</v>
      </c>
      <c r="J159" s="28">
        <f t="shared" si="24"/>
        <v>0</v>
      </c>
      <c r="K159" s="28">
        <f t="shared" si="24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'[1]Memória 02'!K153</f>
        <v>0</v>
      </c>
      <c r="H160" s="27">
        <f>G160+'[1]BM 01'!H160</f>
        <v>0</v>
      </c>
      <c r="I160" s="28">
        <f t="shared" si="24"/>
        <v>305.85000000000002</v>
      </c>
      <c r="J160" s="28">
        <f t="shared" si="24"/>
        <v>0</v>
      </c>
      <c r="K160" s="28">
        <f t="shared" si="24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'[1]Memória 02'!K154</f>
        <v>0</v>
      </c>
      <c r="H161" s="27">
        <f>G161+'[1]BM 01'!H161</f>
        <v>0</v>
      </c>
      <c r="I161" s="28">
        <f t="shared" si="24"/>
        <v>1438.44</v>
      </c>
      <c r="J161" s="28">
        <f t="shared" si="24"/>
        <v>0</v>
      </c>
      <c r="K161" s="28">
        <f t="shared" si="24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'[1]Memória 02'!K155</f>
        <v>0</v>
      </c>
      <c r="H162" s="27">
        <f>G162+'[1]BM 01'!H162</f>
        <v>0</v>
      </c>
      <c r="I162" s="28">
        <f t="shared" si="24"/>
        <v>2430.9</v>
      </c>
      <c r="J162" s="28">
        <f t="shared" si="24"/>
        <v>0</v>
      </c>
      <c r="K162" s="28">
        <f t="shared" si="24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'[1]Memória 02'!K156</f>
        <v>0</v>
      </c>
      <c r="H163" s="27">
        <f>G163+'[1]BM 01'!H163</f>
        <v>0</v>
      </c>
      <c r="I163" s="28">
        <f t="shared" si="24"/>
        <v>1594.6000000000001</v>
      </c>
      <c r="J163" s="28">
        <f t="shared" si="24"/>
        <v>0</v>
      </c>
      <c r="K163" s="28">
        <f t="shared" si="24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'[1]Memória 02'!K157</f>
        <v>0</v>
      </c>
      <c r="H164" s="27">
        <f>G164+'[1]BM 01'!H164</f>
        <v>0</v>
      </c>
      <c r="I164" s="28">
        <f t="shared" si="24"/>
        <v>594.57999999999993</v>
      </c>
      <c r="J164" s="28">
        <f t="shared" si="24"/>
        <v>0</v>
      </c>
      <c r="K164" s="28">
        <f t="shared" si="24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'[1]Memória 02'!K158</f>
        <v>0</v>
      </c>
      <c r="H165" s="27">
        <f>G165+'[1]BM 01'!H165</f>
        <v>0</v>
      </c>
      <c r="I165" s="28">
        <f t="shared" si="24"/>
        <v>1009.45</v>
      </c>
      <c r="J165" s="28">
        <f t="shared" si="24"/>
        <v>0</v>
      </c>
      <c r="K165" s="28">
        <f t="shared" si="24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'[1]Memória 02'!K159</f>
        <v>0</v>
      </c>
      <c r="H166" s="27">
        <f>G166+'[1]BM 01'!H166</f>
        <v>0</v>
      </c>
      <c r="I166" s="28">
        <f t="shared" si="24"/>
        <v>598.77</v>
      </c>
      <c r="J166" s="28">
        <f t="shared" si="24"/>
        <v>0</v>
      </c>
      <c r="K166" s="28">
        <f t="shared" si="24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'[1]Memória 02'!K160</f>
        <v>0</v>
      </c>
      <c r="H167" s="27">
        <f>G167+'[1]BM 01'!H167</f>
        <v>0</v>
      </c>
      <c r="I167" s="28">
        <f t="shared" si="24"/>
        <v>5320.26</v>
      </c>
      <c r="J167" s="28">
        <f t="shared" si="24"/>
        <v>0</v>
      </c>
      <c r="K167" s="28">
        <f t="shared" si="24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'[1]Memória 02'!K161</f>
        <v>0</v>
      </c>
      <c r="H168" s="27">
        <f>G168+'[1]BM 01'!H168</f>
        <v>0</v>
      </c>
      <c r="I168" s="28">
        <f t="shared" si="24"/>
        <v>1008.4230000000001</v>
      </c>
      <c r="J168" s="28">
        <f t="shared" si="24"/>
        <v>0</v>
      </c>
      <c r="K168" s="28">
        <f t="shared" si="24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'[1]Memória 02'!K162</f>
        <v>0</v>
      </c>
      <c r="H169" s="27">
        <f>G169+'[1]BM 01'!H169</f>
        <v>0</v>
      </c>
      <c r="I169" s="28">
        <f t="shared" si="24"/>
        <v>2264.808</v>
      </c>
      <c r="J169" s="28">
        <f t="shared" si="24"/>
        <v>0</v>
      </c>
      <c r="K169" s="28">
        <f t="shared" si="24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'[1]Memória 02'!K163</f>
        <v>0</v>
      </c>
      <c r="H170" s="27">
        <f>G170+'[1]BM 01'!H170</f>
        <v>0</v>
      </c>
      <c r="I170" s="28">
        <f t="shared" si="24"/>
        <v>715.99</v>
      </c>
      <c r="J170" s="28">
        <f t="shared" si="24"/>
        <v>0</v>
      </c>
      <c r="K170" s="28">
        <f t="shared" si="24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'[1]Memória 02'!K164</f>
        <v>0</v>
      </c>
      <c r="H171" s="27">
        <f>G171+'[1]BM 01'!H171</f>
        <v>0</v>
      </c>
      <c r="I171" s="28">
        <f t="shared" si="24"/>
        <v>2123.52</v>
      </c>
      <c r="J171" s="28">
        <f t="shared" si="24"/>
        <v>0</v>
      </c>
      <c r="K171" s="28">
        <f t="shared" si="24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'[1]Memória 02'!K165</f>
        <v>0</v>
      </c>
      <c r="H172" s="27">
        <f>G172+'[1]BM 01'!H172</f>
        <v>0</v>
      </c>
      <c r="I172" s="28">
        <f t="shared" si="24"/>
        <v>550.42000000000007</v>
      </c>
      <c r="J172" s="28">
        <f t="shared" si="24"/>
        <v>0</v>
      </c>
      <c r="K172" s="28">
        <f t="shared" si="24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'[1]Memória 02'!K166</f>
        <v>0</v>
      </c>
      <c r="H173" s="27">
        <f>G173+'[1]BM 01'!H173</f>
        <v>0</v>
      </c>
      <c r="I173" s="28">
        <f t="shared" ref="I173:K176" si="25">$E173*F173</f>
        <v>181.76</v>
      </c>
      <c r="J173" s="28">
        <f t="shared" si="25"/>
        <v>0</v>
      </c>
      <c r="K173" s="28">
        <f t="shared" si="25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'[1]Memória 02'!K167</f>
        <v>0</v>
      </c>
      <c r="H174" s="27">
        <f>G174+'[1]BM 01'!H174</f>
        <v>0</v>
      </c>
      <c r="I174" s="28">
        <f t="shared" si="25"/>
        <v>770.40000000000009</v>
      </c>
      <c r="J174" s="28">
        <f t="shared" si="25"/>
        <v>0</v>
      </c>
      <c r="K174" s="28">
        <f t="shared" si="25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'[1]Memória 02'!K168</f>
        <v>0</v>
      </c>
      <c r="H175" s="27">
        <f>G175+'[1]BM 01'!H175</f>
        <v>0</v>
      </c>
      <c r="I175" s="28">
        <f t="shared" si="25"/>
        <v>152.56</v>
      </c>
      <c r="J175" s="28">
        <f t="shared" si="25"/>
        <v>0</v>
      </c>
      <c r="K175" s="28">
        <f t="shared" si="25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'[1]Memória 02'!K169</f>
        <v>0</v>
      </c>
      <c r="H176" s="27">
        <f>G176+'[1]BM 01'!H176</f>
        <v>0</v>
      </c>
      <c r="I176" s="28">
        <f t="shared" si="25"/>
        <v>867.48</v>
      </c>
      <c r="J176" s="28">
        <f t="shared" si="25"/>
        <v>0</v>
      </c>
      <c r="K176" s="28">
        <f t="shared" si="25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'[1]Memória 02'!K171</f>
        <v>0</v>
      </c>
      <c r="H178" s="27">
        <f>G178+'[1]BM 01'!H178</f>
        <v>0</v>
      </c>
      <c r="I178" s="28">
        <f t="shared" ref="I178:K191" si="26">$E178*F178</f>
        <v>1380.75</v>
      </c>
      <c r="J178" s="28">
        <f t="shared" si="26"/>
        <v>0</v>
      </c>
      <c r="K178" s="28">
        <f t="shared" si="26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'[1]Memória 02'!K172</f>
        <v>0</v>
      </c>
      <c r="H179" s="27">
        <f>G179+'[1]BM 01'!H179</f>
        <v>0</v>
      </c>
      <c r="I179" s="28">
        <f t="shared" si="26"/>
        <v>74.37</v>
      </c>
      <c r="J179" s="28">
        <f t="shared" si="26"/>
        <v>0</v>
      </c>
      <c r="K179" s="28">
        <f t="shared" si="26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'[1]Memória 02'!K173</f>
        <v>0</v>
      </c>
      <c r="H180" s="27">
        <f>G180+'[1]BM 01'!H180</f>
        <v>0</v>
      </c>
      <c r="I180" s="28">
        <f t="shared" si="26"/>
        <v>45.19</v>
      </c>
      <c r="J180" s="28">
        <f t="shared" si="26"/>
        <v>0</v>
      </c>
      <c r="K180" s="28">
        <f t="shared" si="26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'[1]Memória 02'!K174</f>
        <v>0</v>
      </c>
      <c r="H181" s="27">
        <f>G181+'[1]BM 01'!H181</f>
        <v>0</v>
      </c>
      <c r="I181" s="28">
        <f t="shared" si="26"/>
        <v>11.73</v>
      </c>
      <c r="J181" s="28">
        <f t="shared" si="26"/>
        <v>0</v>
      </c>
      <c r="K181" s="28">
        <f t="shared" si="26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'[1]Memória 02'!K175</f>
        <v>0</v>
      </c>
      <c r="H182" s="27">
        <f>G182+'[1]BM 01'!H182</f>
        <v>0</v>
      </c>
      <c r="I182" s="28">
        <f t="shared" si="26"/>
        <v>1438.95</v>
      </c>
      <c r="J182" s="28">
        <f t="shared" si="26"/>
        <v>0</v>
      </c>
      <c r="K182" s="28">
        <f t="shared" si="26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'[1]Memória 02'!K176</f>
        <v>0</v>
      </c>
      <c r="H183" s="27">
        <f>G183+'[1]BM 01'!H183</f>
        <v>0</v>
      </c>
      <c r="I183" s="28">
        <f t="shared" si="26"/>
        <v>95.64</v>
      </c>
      <c r="J183" s="28">
        <f t="shared" si="26"/>
        <v>0</v>
      </c>
      <c r="K183" s="28">
        <f t="shared" si="26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'[1]Memória 02'!K177</f>
        <v>0</v>
      </c>
      <c r="H184" s="27">
        <f>G184+'[1]BM 01'!H184</f>
        <v>0</v>
      </c>
      <c r="I184" s="28">
        <f t="shared" si="26"/>
        <v>230.64</v>
      </c>
      <c r="J184" s="28">
        <f t="shared" si="26"/>
        <v>0</v>
      </c>
      <c r="K184" s="28">
        <f t="shared" si="26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'[1]Memória 02'!K178</f>
        <v>0</v>
      </c>
      <c r="H185" s="27">
        <f>G185+'[1]BM 01'!H185</f>
        <v>0</v>
      </c>
      <c r="I185" s="28">
        <f t="shared" si="26"/>
        <v>307.66000000000003</v>
      </c>
      <c r="J185" s="28">
        <f t="shared" si="26"/>
        <v>0</v>
      </c>
      <c r="K185" s="28">
        <f t="shared" si="26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'[1]Memória 02'!K179</f>
        <v>0</v>
      </c>
      <c r="H186" s="27">
        <f>G186+'[1]BM 01'!H186</f>
        <v>0</v>
      </c>
      <c r="I186" s="28">
        <f t="shared" si="26"/>
        <v>195.98</v>
      </c>
      <c r="J186" s="28">
        <f t="shared" si="26"/>
        <v>0</v>
      </c>
      <c r="K186" s="28">
        <f t="shared" si="26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'[1]Memória 02'!K180</f>
        <v>0</v>
      </c>
      <c r="H187" s="27">
        <f>G187+'[1]BM 01'!H187</f>
        <v>0</v>
      </c>
      <c r="I187" s="28">
        <f t="shared" si="26"/>
        <v>65.16</v>
      </c>
      <c r="J187" s="28">
        <f t="shared" si="26"/>
        <v>0</v>
      </c>
      <c r="K187" s="28">
        <f t="shared" si="26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'[1]Memória 02'!K181</f>
        <v>0</v>
      </c>
      <c r="H188" s="27">
        <f>G188+'[1]BM 01'!H188</f>
        <v>0</v>
      </c>
      <c r="I188" s="28">
        <f t="shared" si="26"/>
        <v>301.19</v>
      </c>
      <c r="J188" s="28">
        <f t="shared" si="26"/>
        <v>0</v>
      </c>
      <c r="K188" s="28">
        <f t="shared" si="26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'[1]Memória 02'!K182</f>
        <v>0</v>
      </c>
      <c r="H189" s="27">
        <f>G189+'[1]BM 01'!H189</f>
        <v>0</v>
      </c>
      <c r="I189" s="28">
        <f t="shared" si="26"/>
        <v>80.14</v>
      </c>
      <c r="J189" s="28">
        <f t="shared" si="26"/>
        <v>0</v>
      </c>
      <c r="K189" s="28">
        <f t="shared" si="26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'[1]Memória 02'!K183</f>
        <v>0</v>
      </c>
      <c r="H190" s="27">
        <f>G190+'[1]BM 01'!H190</f>
        <v>0</v>
      </c>
      <c r="I190" s="28">
        <f t="shared" si="26"/>
        <v>41.3</v>
      </c>
      <c r="J190" s="28">
        <f t="shared" si="26"/>
        <v>0</v>
      </c>
      <c r="K190" s="28">
        <f t="shared" si="26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'[1]Memória 02'!K184</f>
        <v>0</v>
      </c>
      <c r="H191" s="27">
        <f>G191+'[1]BM 01'!H191</f>
        <v>0</v>
      </c>
      <c r="I191" s="28">
        <f t="shared" si="26"/>
        <v>56.5</v>
      </c>
      <c r="J191" s="28">
        <f t="shared" si="26"/>
        <v>0</v>
      </c>
      <c r="K191" s="28">
        <f t="shared" si="26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'[1]Memória 02'!K186</f>
        <v>0</v>
      </c>
      <c r="H193" s="27">
        <f>G193+'[1]BM 01'!H193</f>
        <v>0</v>
      </c>
      <c r="I193" s="28">
        <f t="shared" ref="I193:K200" si="27">$E193*F193</f>
        <v>135.52000000000001</v>
      </c>
      <c r="J193" s="28">
        <f t="shared" si="27"/>
        <v>0</v>
      </c>
      <c r="K193" s="28">
        <f t="shared" si="27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'[1]Memória 02'!K187</f>
        <v>0</v>
      </c>
      <c r="H194" s="27">
        <f>G194+'[1]BM 01'!H194</f>
        <v>0</v>
      </c>
      <c r="I194" s="28">
        <f t="shared" si="27"/>
        <v>1265.05</v>
      </c>
      <c r="J194" s="28">
        <f t="shared" si="27"/>
        <v>0</v>
      </c>
      <c r="K194" s="28">
        <f t="shared" si="27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'[1]Memória 02'!K188</f>
        <v>0</v>
      </c>
      <c r="H195" s="27">
        <f>G195+'[1]BM 01'!H195</f>
        <v>0</v>
      </c>
      <c r="I195" s="28">
        <f t="shared" si="27"/>
        <v>1294.72</v>
      </c>
      <c r="J195" s="28">
        <f t="shared" si="27"/>
        <v>0</v>
      </c>
      <c r="K195" s="28">
        <f t="shared" si="27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'[1]Memória 02'!K189</f>
        <v>0</v>
      </c>
      <c r="H196" s="27">
        <f>G196+'[1]BM 01'!H196</f>
        <v>0</v>
      </c>
      <c r="I196" s="28">
        <f t="shared" si="27"/>
        <v>6864.26</v>
      </c>
      <c r="J196" s="28">
        <f t="shared" si="27"/>
        <v>0</v>
      </c>
      <c r="K196" s="28">
        <f t="shared" si="27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'[1]Memória 02'!K190</f>
        <v>0</v>
      </c>
      <c r="H197" s="27">
        <f>G197+'[1]BM 01'!H197</f>
        <v>0</v>
      </c>
      <c r="I197" s="28">
        <f t="shared" si="27"/>
        <v>45.19</v>
      </c>
      <c r="J197" s="28">
        <f t="shared" si="27"/>
        <v>0</v>
      </c>
      <c r="K197" s="28">
        <f t="shared" si="27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'[1]Memória 02'!K191</f>
        <v>0</v>
      </c>
      <c r="H198" s="27">
        <f>G198+'[1]BM 01'!H198</f>
        <v>0</v>
      </c>
      <c r="I198" s="28">
        <f t="shared" si="27"/>
        <v>11.73</v>
      </c>
      <c r="J198" s="28">
        <f t="shared" si="27"/>
        <v>0</v>
      </c>
      <c r="K198" s="28">
        <f t="shared" si="27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'[1]Memória 02'!K192</f>
        <v>0</v>
      </c>
      <c r="H199" s="27">
        <f>G199+'[1]BM 01'!H199</f>
        <v>0</v>
      </c>
      <c r="I199" s="28">
        <f t="shared" si="27"/>
        <v>82.6</v>
      </c>
      <c r="J199" s="28">
        <f t="shared" si="27"/>
        <v>0</v>
      </c>
      <c r="K199" s="28">
        <f t="shared" si="27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'[1]Memória 02'!K193</f>
        <v>0</v>
      </c>
      <c r="H200" s="27">
        <f>G200+'[1]BM 01'!H200</f>
        <v>0</v>
      </c>
      <c r="I200" s="28">
        <f t="shared" si="27"/>
        <v>344.07</v>
      </c>
      <c r="J200" s="28">
        <f t="shared" si="27"/>
        <v>0</v>
      </c>
      <c r="K200" s="28">
        <f t="shared" si="27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'[1]Memória 02'!K195</f>
        <v>0</v>
      </c>
      <c r="H202" s="27">
        <f>G202+'[1]BM 01'!H202</f>
        <v>0</v>
      </c>
      <c r="I202" s="28">
        <f t="shared" ref="I202:K205" si="28">$E202*F202</f>
        <v>4535.9399999999996</v>
      </c>
      <c r="J202" s="28">
        <f t="shared" si="28"/>
        <v>0</v>
      </c>
      <c r="K202" s="28">
        <f t="shared" si="28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'[1]Memória 02'!K196</f>
        <v>0</v>
      </c>
      <c r="H203" s="27">
        <f>G203+'[1]BM 01'!H203</f>
        <v>0</v>
      </c>
      <c r="I203" s="28">
        <f t="shared" si="28"/>
        <v>629.15</v>
      </c>
      <c r="J203" s="28">
        <f t="shared" si="28"/>
        <v>0</v>
      </c>
      <c r="K203" s="28">
        <f t="shared" si="28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'[1]Memória 02'!K197</f>
        <v>0</v>
      </c>
      <c r="H204" s="27">
        <f>G204+'[1]BM 01'!H204</f>
        <v>0</v>
      </c>
      <c r="I204" s="28">
        <f t="shared" si="28"/>
        <v>2589.1000000000004</v>
      </c>
      <c r="J204" s="28">
        <f t="shared" si="28"/>
        <v>0</v>
      </c>
      <c r="K204" s="28">
        <f t="shared" si="28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'[1]Memória 02'!K198</f>
        <v>0</v>
      </c>
      <c r="H205" s="27">
        <f>G205+'[1]BM 01'!H205</f>
        <v>0</v>
      </c>
      <c r="I205" s="28">
        <f t="shared" si="28"/>
        <v>388.8</v>
      </c>
      <c r="J205" s="28">
        <f t="shared" si="28"/>
        <v>0</v>
      </c>
      <c r="K205" s="28">
        <f t="shared" si="28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'[1]Memória 02'!K200</f>
        <v>0</v>
      </c>
      <c r="H207" s="27">
        <f>G207+'[1]BM 01'!H207</f>
        <v>0</v>
      </c>
      <c r="I207" s="28">
        <f t="shared" ref="I207:K211" si="29">$E207*F207</f>
        <v>2723.04</v>
      </c>
      <c r="J207" s="28">
        <f t="shared" si="29"/>
        <v>0</v>
      </c>
      <c r="K207" s="28">
        <f t="shared" si="29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'[1]Memória 02'!K201</f>
        <v>0</v>
      </c>
      <c r="H208" s="27">
        <f>G208+'[1]BM 01'!H208</f>
        <v>0</v>
      </c>
      <c r="I208" s="28">
        <f t="shared" si="29"/>
        <v>1292.912</v>
      </c>
      <c r="J208" s="28">
        <f t="shared" si="29"/>
        <v>0</v>
      </c>
      <c r="K208" s="28">
        <f t="shared" si="29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'[1]Memória 02'!K202</f>
        <v>0</v>
      </c>
      <c r="H209" s="27">
        <f>G209+'[1]BM 01'!H209</f>
        <v>0</v>
      </c>
      <c r="I209" s="28">
        <f t="shared" si="29"/>
        <v>1579.8999999999999</v>
      </c>
      <c r="J209" s="28">
        <f t="shared" si="29"/>
        <v>0</v>
      </c>
      <c r="K209" s="28">
        <f t="shared" si="29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'[1]Memória 02'!K203</f>
        <v>0</v>
      </c>
      <c r="H210" s="27">
        <f>G210+'[1]BM 01'!H210</f>
        <v>0</v>
      </c>
      <c r="I210" s="28">
        <f t="shared" si="29"/>
        <v>7371.21</v>
      </c>
      <c r="J210" s="28">
        <f t="shared" si="29"/>
        <v>0</v>
      </c>
      <c r="K210" s="28">
        <f t="shared" si="29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'[1]Memória 02'!K204</f>
        <v>0</v>
      </c>
      <c r="H211" s="27">
        <f>G211+'[1]BM 01'!H211</f>
        <v>0</v>
      </c>
      <c r="I211" s="28">
        <f t="shared" si="29"/>
        <v>5894.83</v>
      </c>
      <c r="J211" s="28">
        <f t="shared" si="29"/>
        <v>0</v>
      </c>
      <c r="K211" s="28">
        <f t="shared" si="29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'[1]Memória 02'!K206</f>
        <v>0</v>
      </c>
      <c r="H213" s="27">
        <f>G213+'[1]BM 01'!H213</f>
        <v>0</v>
      </c>
      <c r="I213" s="28">
        <f>$E213*F213</f>
        <v>957.6</v>
      </c>
      <c r="J213" s="28">
        <f t="shared" ref="J213:K215" si="30">$E213*G213</f>
        <v>0</v>
      </c>
      <c r="K213" s="28">
        <f t="shared" si="30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'[1]Memória 02'!K207</f>
        <v>0</v>
      </c>
      <c r="H214" s="27">
        <f>G214+'[1]BM 01'!H214</f>
        <v>0</v>
      </c>
      <c r="I214" s="28">
        <f t="shared" ref="I214:I215" si="31">$E214*F214</f>
        <v>54.36</v>
      </c>
      <c r="J214" s="28">
        <f t="shared" si="30"/>
        <v>0</v>
      </c>
      <c r="K214" s="28">
        <f t="shared" si="30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'[1]Memória 02'!K208</f>
        <v>0</v>
      </c>
      <c r="H215" s="27">
        <f>G215+'[1]BM 01'!H215</f>
        <v>0</v>
      </c>
      <c r="I215" s="28">
        <f t="shared" si="31"/>
        <v>489.79999999999995</v>
      </c>
      <c r="J215" s="28">
        <f t="shared" si="30"/>
        <v>0</v>
      </c>
      <c r="K215" s="28">
        <f t="shared" si="30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'[1]Memória 02'!K210</f>
        <v>0</v>
      </c>
      <c r="H217" s="27">
        <f>G217+'[1]BM 01'!H217</f>
        <v>0</v>
      </c>
      <c r="I217" s="28">
        <f>$E217*F217</f>
        <v>250.53</v>
      </c>
      <c r="J217" s="28">
        <f t="shared" ref="J217:K222" si="32">$E217*G217</f>
        <v>0</v>
      </c>
      <c r="K217" s="28">
        <f t="shared" si="32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'[1]Memória 02'!K211</f>
        <v>0</v>
      </c>
      <c r="H218" s="27">
        <f>G218+'[1]BM 01'!H218</f>
        <v>0</v>
      </c>
      <c r="I218" s="28">
        <f t="shared" ref="I218:I222" si="33">$E218*F218</f>
        <v>29.96</v>
      </c>
      <c r="J218" s="28">
        <f t="shared" si="32"/>
        <v>0</v>
      </c>
      <c r="K218" s="28">
        <f t="shared" si="32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'[1]Memória 02'!K212</f>
        <v>0</v>
      </c>
      <c r="H219" s="27">
        <f>G219+'[1]BM 01'!H219</f>
        <v>0</v>
      </c>
      <c r="I219" s="28">
        <f t="shared" si="33"/>
        <v>35.880000000000003</v>
      </c>
      <c r="J219" s="28">
        <f t="shared" si="32"/>
        <v>0</v>
      </c>
      <c r="K219" s="28">
        <f t="shared" si="32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'[1]Memória 02'!K213</f>
        <v>0</v>
      </c>
      <c r="H220" s="27">
        <f>G220+'[1]BM 01'!H220</f>
        <v>0</v>
      </c>
      <c r="I220" s="28">
        <f t="shared" si="33"/>
        <v>58.95</v>
      </c>
      <c r="J220" s="28">
        <f t="shared" si="32"/>
        <v>0</v>
      </c>
      <c r="K220" s="28">
        <f t="shared" si="32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'[1]Memória 02'!K214</f>
        <v>0</v>
      </c>
      <c r="H221" s="27">
        <f>G221+'[1]BM 01'!H221</f>
        <v>0</v>
      </c>
      <c r="I221" s="28">
        <f t="shared" si="33"/>
        <v>158.19999999999999</v>
      </c>
      <c r="J221" s="28">
        <f t="shared" si="32"/>
        <v>0</v>
      </c>
      <c r="K221" s="28">
        <f t="shared" si="32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'[1]Memória 02'!K215</f>
        <v>0</v>
      </c>
      <c r="H222" s="27">
        <f>G222+'[1]BM 01'!H222</f>
        <v>0</v>
      </c>
      <c r="I222" s="28">
        <f t="shared" si="33"/>
        <v>31.64</v>
      </c>
      <c r="J222" s="28">
        <f t="shared" si="32"/>
        <v>0</v>
      </c>
      <c r="K222" s="28">
        <f t="shared" si="32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'[1]Memória 02'!K217</f>
        <v>0</v>
      </c>
      <c r="H224" s="27">
        <f>G224+'[1]BM 01'!H224</f>
        <v>0</v>
      </c>
      <c r="I224" s="28">
        <f>$E224*F224</f>
        <v>324.92</v>
      </c>
      <c r="J224" s="28">
        <f t="shared" ref="J224:K228" si="34">$E224*G224</f>
        <v>0</v>
      </c>
      <c r="K224" s="28">
        <f t="shared" si="34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'[1]Memória 02'!K218</f>
        <v>0</v>
      </c>
      <c r="H225" s="27">
        <f>G225+'[1]BM 01'!H225</f>
        <v>0</v>
      </c>
      <c r="I225" s="28">
        <f t="shared" ref="I225:I228" si="35">$E225*F225</f>
        <v>167.37</v>
      </c>
      <c r="J225" s="28">
        <f t="shared" si="34"/>
        <v>0</v>
      </c>
      <c r="K225" s="28">
        <f t="shared" si="34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'[1]Memória 02'!K219</f>
        <v>0</v>
      </c>
      <c r="H226" s="27">
        <f>G226+'[1]BM 01'!H226</f>
        <v>0</v>
      </c>
      <c r="I226" s="28">
        <f t="shared" si="35"/>
        <v>624.68500000000006</v>
      </c>
      <c r="J226" s="28">
        <f t="shared" si="34"/>
        <v>0</v>
      </c>
      <c r="K226" s="28">
        <f t="shared" si="34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'[1]Memória 02'!K220</f>
        <v>0</v>
      </c>
      <c r="H227" s="27">
        <f>G227+'[1]BM 01'!H227</f>
        <v>0</v>
      </c>
      <c r="I227" s="28">
        <f t="shared" si="35"/>
        <v>200.67060000000001</v>
      </c>
      <c r="J227" s="28">
        <f t="shared" si="34"/>
        <v>0</v>
      </c>
      <c r="K227" s="28">
        <f t="shared" si="34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'[1]Memória 02'!K221</f>
        <v>0</v>
      </c>
      <c r="H228" s="27">
        <f>G228+'[1]BM 01'!H228</f>
        <v>0</v>
      </c>
      <c r="I228" s="28">
        <f t="shared" si="35"/>
        <v>40.371600000000001</v>
      </c>
      <c r="J228" s="28">
        <f t="shared" si="34"/>
        <v>0</v>
      </c>
      <c r="K228" s="28">
        <f t="shared" si="34"/>
        <v>0</v>
      </c>
      <c r="L228" s="4"/>
    </row>
    <row r="229" spans="2:12" s="5" customFormat="1" ht="15">
      <c r="B229" s="99" t="s">
        <v>439</v>
      </c>
      <c r="C229" s="100"/>
      <c r="D229" s="100"/>
      <c r="E229" s="100"/>
      <c r="F229" s="100"/>
      <c r="G229" s="100"/>
      <c r="H229" s="101"/>
      <c r="I229" s="66">
        <f>SUM(I223+I216+I212+I155+I105+I86+I56+I52+I48+I32+I25+I20+I11)</f>
        <v>565955.96719999996</v>
      </c>
      <c r="J229" s="66">
        <f>SUM(J223+J216+J212+J155+J105+J86+J56+J52+J48+J32+J20+J11)</f>
        <v>94861.958200000008</v>
      </c>
      <c r="K229" s="66">
        <f>SUM(K223+K216+K212+K155+K105+K86+K56+K52+K48+K32+K25+K20+K11)</f>
        <v>144447.54690000002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</row>
    <row r="233" spans="2:12">
      <c r="K233" s="96">
        <f>K229/I229</f>
        <v>0.25522753583575969</v>
      </c>
    </row>
  </sheetData>
  <mergeCells count="19"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  <mergeCell ref="B5:C5"/>
    <mergeCell ref="D5:H5"/>
    <mergeCell ref="I5:K5"/>
    <mergeCell ref="B2:K2"/>
    <mergeCell ref="B3:K3"/>
    <mergeCell ref="B4:C4"/>
    <mergeCell ref="D4:H4"/>
    <mergeCell ref="I4:K4"/>
  </mergeCells>
  <conditionalFormatting sqref="B11:K83 B84:C84">
    <cfRule type="expression" dxfId="11" priority="3">
      <formula>LEN($B11)=1</formula>
    </cfRule>
  </conditionalFormatting>
  <conditionalFormatting sqref="B85:K228">
    <cfRule type="expression" dxfId="10" priority="1">
      <formula>LEN($B85)=1</formula>
    </cfRule>
  </conditionalFormatting>
  <conditionalFormatting sqref="E84:K84">
    <cfRule type="expression" dxfId="9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5A2E9-0893-456C-919D-5884479298A0}">
  <dimension ref="A2:M222"/>
  <sheetViews>
    <sheetView view="pageBreakPreview" zoomScale="90" zoomScaleNormal="100" zoomScaleSheetLayoutView="90" workbookViewId="0">
      <selection activeCell="A3" sqref="A3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1" ht="15">
      <c r="A2" s="118" t="s">
        <v>491</v>
      </c>
      <c r="B2" s="119"/>
      <c r="C2" s="119"/>
      <c r="D2" s="119"/>
      <c r="E2" s="119"/>
      <c r="F2" s="119"/>
      <c r="G2" s="119"/>
      <c r="H2" s="119"/>
      <c r="I2" s="119"/>
      <c r="J2" s="119"/>
    </row>
    <row r="3" spans="1:11" ht="15">
      <c r="A3" s="72" t="s">
        <v>15</v>
      </c>
      <c r="B3" s="73" t="s">
        <v>441</v>
      </c>
      <c r="C3" s="72" t="s">
        <v>17</v>
      </c>
      <c r="D3" s="120" t="s">
        <v>442</v>
      </c>
      <c r="E3" s="120"/>
      <c r="F3" s="120"/>
      <c r="G3" s="120"/>
      <c r="H3" s="120"/>
      <c r="I3" s="120"/>
      <c r="J3" s="120"/>
    </row>
    <row r="4" spans="1:11">
      <c r="A4" s="74">
        <v>1</v>
      </c>
      <c r="B4" s="75" t="s">
        <v>443</v>
      </c>
      <c r="C4" s="76"/>
      <c r="D4" s="115"/>
      <c r="E4" s="115"/>
      <c r="F4" s="115"/>
      <c r="G4" s="115"/>
      <c r="H4" s="115"/>
      <c r="I4" s="115"/>
      <c r="J4" s="115"/>
    </row>
    <row r="5" spans="1:11">
      <c r="A5" s="77" t="s">
        <v>25</v>
      </c>
      <c r="B5" s="78" t="s">
        <v>26</v>
      </c>
      <c r="C5" s="79" t="s">
        <v>27</v>
      </c>
      <c r="D5" s="115"/>
      <c r="E5" s="115"/>
      <c r="F5" s="115"/>
      <c r="G5" s="115"/>
      <c r="H5" s="115"/>
      <c r="I5" s="115"/>
      <c r="J5" s="115"/>
    </row>
    <row r="6" spans="1:11" ht="42.75">
      <c r="A6" s="77" t="s">
        <v>28</v>
      </c>
      <c r="B6" s="78" t="s">
        <v>29</v>
      </c>
      <c r="C6" s="79" t="s">
        <v>27</v>
      </c>
      <c r="D6" s="115"/>
      <c r="E6" s="115"/>
      <c r="F6" s="115"/>
      <c r="G6" s="115"/>
      <c r="H6" s="115"/>
      <c r="I6" s="115"/>
      <c r="J6" s="115"/>
    </row>
    <row r="7" spans="1:11" ht="28.5">
      <c r="A7" s="77" t="s">
        <v>30</v>
      </c>
      <c r="B7" s="80" t="s">
        <v>446</v>
      </c>
      <c r="C7" s="79" t="s">
        <v>27</v>
      </c>
      <c r="D7" s="115"/>
      <c r="E7" s="115"/>
      <c r="F7" s="115"/>
      <c r="G7" s="115"/>
      <c r="H7" s="115"/>
      <c r="I7" s="115"/>
      <c r="J7" s="115"/>
    </row>
    <row r="8" spans="1:11" ht="28.5">
      <c r="A8" s="77" t="s">
        <v>32</v>
      </c>
      <c r="B8" s="80" t="s">
        <v>447</v>
      </c>
      <c r="C8" s="79" t="s">
        <v>27</v>
      </c>
      <c r="D8" s="115"/>
      <c r="E8" s="115"/>
      <c r="F8" s="115"/>
      <c r="G8" s="115"/>
      <c r="H8" s="115"/>
      <c r="I8" s="115"/>
      <c r="J8" s="115"/>
    </row>
    <row r="9" spans="1:11" ht="28.5">
      <c r="A9" s="77" t="s">
        <v>34</v>
      </c>
      <c r="B9" s="78" t="s">
        <v>35</v>
      </c>
      <c r="C9" s="79" t="s">
        <v>36</v>
      </c>
      <c r="D9" s="115"/>
      <c r="E9" s="115"/>
      <c r="F9" s="115"/>
      <c r="G9" s="115"/>
      <c r="H9" s="115"/>
      <c r="I9" s="115"/>
      <c r="J9" s="115"/>
    </row>
    <row r="10" spans="1:11">
      <c r="A10" s="77" t="s">
        <v>37</v>
      </c>
      <c r="B10" s="78" t="s">
        <v>38</v>
      </c>
      <c r="C10" s="79" t="s">
        <v>36</v>
      </c>
      <c r="D10" s="115" t="s">
        <v>449</v>
      </c>
      <c r="E10" s="115"/>
      <c r="F10" s="115"/>
      <c r="G10" s="115"/>
      <c r="H10" s="115"/>
      <c r="I10" s="115"/>
      <c r="J10" s="115"/>
      <c r="K10" s="5">
        <v>1</v>
      </c>
    </row>
    <row r="11" spans="1:11" ht="28.5">
      <c r="A11" s="77" t="s">
        <v>39</v>
      </c>
      <c r="B11" s="80" t="s">
        <v>40</v>
      </c>
      <c r="C11" s="79" t="s">
        <v>27</v>
      </c>
      <c r="D11" s="115"/>
      <c r="E11" s="115"/>
      <c r="F11" s="115"/>
      <c r="G11" s="115"/>
      <c r="H11" s="115"/>
      <c r="I11" s="115"/>
      <c r="J11" s="115"/>
    </row>
    <row r="12" spans="1:11" ht="42.75">
      <c r="A12" s="77" t="s">
        <v>41</v>
      </c>
      <c r="B12" s="80" t="s">
        <v>451</v>
      </c>
      <c r="C12" s="79" t="s">
        <v>27</v>
      </c>
      <c r="D12" s="115"/>
      <c r="E12" s="115"/>
      <c r="F12" s="115"/>
      <c r="G12" s="115"/>
      <c r="H12" s="115"/>
      <c r="I12" s="115"/>
      <c r="J12" s="115"/>
    </row>
    <row r="13" spans="1:11">
      <c r="A13" s="74">
        <v>2</v>
      </c>
      <c r="B13" s="75" t="str">
        <f>[2]Planilha!$B$21</f>
        <v>MOVIMENTO DE TERRA</v>
      </c>
      <c r="C13" s="76"/>
      <c r="D13" s="115"/>
      <c r="E13" s="115"/>
      <c r="F13" s="115"/>
      <c r="G13" s="115"/>
      <c r="H13" s="115"/>
      <c r="I13" s="115"/>
      <c r="J13" s="115"/>
    </row>
    <row r="14" spans="1:11" ht="42.75">
      <c r="A14" s="77" t="s">
        <v>43</v>
      </c>
      <c r="B14" s="80" t="s">
        <v>44</v>
      </c>
      <c r="C14" s="79" t="s">
        <v>45</v>
      </c>
      <c r="D14" s="117"/>
      <c r="E14" s="117"/>
      <c r="F14" s="117"/>
      <c r="G14" s="117"/>
      <c r="H14" s="117"/>
      <c r="I14" s="117"/>
      <c r="J14" s="117"/>
    </row>
    <row r="15" spans="1:11" ht="44.25" customHeight="1">
      <c r="A15" s="77" t="s">
        <v>46</v>
      </c>
      <c r="B15" s="80" t="s">
        <v>47</v>
      </c>
      <c r="C15" s="79" t="s">
        <v>45</v>
      </c>
      <c r="D15" s="117"/>
      <c r="E15" s="117"/>
      <c r="F15" s="117"/>
      <c r="G15" s="117"/>
      <c r="H15" s="117"/>
      <c r="I15" s="117"/>
      <c r="J15" s="117"/>
    </row>
    <row r="16" spans="1:11" ht="28.5">
      <c r="A16" s="77" t="s">
        <v>48</v>
      </c>
      <c r="B16" s="80" t="s">
        <v>49</v>
      </c>
      <c r="C16" s="79" t="s">
        <v>45</v>
      </c>
      <c r="D16" s="117"/>
      <c r="E16" s="117"/>
      <c r="F16" s="117"/>
      <c r="G16" s="117"/>
      <c r="H16" s="117"/>
      <c r="I16" s="117"/>
      <c r="J16" s="117"/>
    </row>
    <row r="17" spans="1:10" ht="28.5">
      <c r="A17" s="77" t="s">
        <v>50</v>
      </c>
      <c r="B17" s="80" t="s">
        <v>456</v>
      </c>
      <c r="C17" s="79" t="s">
        <v>45</v>
      </c>
      <c r="D17" s="115"/>
      <c r="E17" s="115"/>
      <c r="F17" s="115"/>
      <c r="G17" s="115"/>
      <c r="H17" s="115"/>
      <c r="I17" s="115"/>
      <c r="J17" s="115"/>
    </row>
    <row r="18" spans="1:10">
      <c r="A18" s="74">
        <v>3</v>
      </c>
      <c r="B18" s="75" t="str">
        <f>[2]Planilha!$B$26</f>
        <v>COBERTURA</v>
      </c>
      <c r="C18" s="76"/>
      <c r="D18" s="115"/>
      <c r="E18" s="115"/>
      <c r="F18" s="115"/>
      <c r="G18" s="115"/>
      <c r="H18" s="115"/>
      <c r="I18" s="115"/>
      <c r="J18" s="115"/>
    </row>
    <row r="19" spans="1:10" ht="28.5">
      <c r="A19" s="77" t="s">
        <v>52</v>
      </c>
      <c r="B19" s="80" t="s">
        <v>53</v>
      </c>
      <c r="C19" s="79" t="s">
        <v>27</v>
      </c>
      <c r="D19" s="115"/>
      <c r="E19" s="115"/>
      <c r="F19" s="115"/>
      <c r="G19" s="115"/>
      <c r="H19" s="115"/>
      <c r="I19" s="115"/>
      <c r="J19" s="115"/>
    </row>
    <row r="20" spans="1:10" ht="28.5">
      <c r="A20" s="77" t="s">
        <v>54</v>
      </c>
      <c r="B20" s="80" t="s">
        <v>55</v>
      </c>
      <c r="C20" s="79" t="s">
        <v>27</v>
      </c>
      <c r="D20" s="115"/>
      <c r="E20" s="115"/>
      <c r="F20" s="115"/>
      <c r="G20" s="115"/>
      <c r="H20" s="115"/>
      <c r="I20" s="115"/>
      <c r="J20" s="115"/>
    </row>
    <row r="21" spans="1:10">
      <c r="A21" s="77" t="s">
        <v>56</v>
      </c>
      <c r="B21" s="78" t="s">
        <v>57</v>
      </c>
      <c r="C21" s="79" t="s">
        <v>27</v>
      </c>
      <c r="D21" s="115"/>
      <c r="E21" s="115"/>
      <c r="F21" s="115"/>
      <c r="G21" s="115"/>
      <c r="H21" s="115"/>
      <c r="I21" s="115"/>
      <c r="J21" s="115"/>
    </row>
    <row r="22" spans="1:10" ht="28.5">
      <c r="A22" s="77" t="s">
        <v>58</v>
      </c>
      <c r="B22" s="80" t="s">
        <v>458</v>
      </c>
      <c r="C22" s="79" t="s">
        <v>60</v>
      </c>
      <c r="D22" s="115"/>
      <c r="E22" s="115"/>
      <c r="F22" s="115"/>
      <c r="G22" s="115"/>
      <c r="H22" s="115"/>
      <c r="I22" s="115"/>
      <c r="J22" s="115"/>
    </row>
    <row r="23" spans="1:10" ht="28.5">
      <c r="A23" s="77" t="s">
        <v>61</v>
      </c>
      <c r="B23" s="80" t="s">
        <v>62</v>
      </c>
      <c r="C23" s="79" t="s">
        <v>60</v>
      </c>
      <c r="D23" s="115"/>
      <c r="E23" s="115"/>
      <c r="F23" s="115"/>
      <c r="G23" s="115"/>
      <c r="H23" s="115"/>
      <c r="I23" s="115"/>
      <c r="J23" s="115"/>
    </row>
    <row r="24" spans="1:10" ht="28.5">
      <c r="A24" s="77" t="s">
        <v>63</v>
      </c>
      <c r="B24" s="80" t="s">
        <v>64</v>
      </c>
      <c r="C24" s="79" t="s">
        <v>60</v>
      </c>
      <c r="D24" s="115"/>
      <c r="E24" s="115"/>
      <c r="F24" s="115"/>
      <c r="G24" s="115"/>
      <c r="H24" s="115"/>
      <c r="I24" s="115"/>
      <c r="J24" s="115"/>
    </row>
    <row r="25" spans="1:10">
      <c r="A25" s="74">
        <v>4</v>
      </c>
      <c r="B25" s="75" t="s">
        <v>65</v>
      </c>
      <c r="C25" s="76"/>
      <c r="D25" s="115"/>
      <c r="E25" s="115"/>
      <c r="F25" s="115"/>
      <c r="G25" s="115"/>
      <c r="H25" s="115"/>
      <c r="I25" s="115"/>
      <c r="J25" s="115"/>
    </row>
    <row r="26" spans="1:10" ht="15">
      <c r="A26" s="72" t="s">
        <v>66</v>
      </c>
      <c r="B26" s="81" t="s">
        <v>459</v>
      </c>
      <c r="C26" s="73"/>
      <c r="D26" s="115"/>
      <c r="E26" s="115"/>
      <c r="F26" s="115"/>
      <c r="G26" s="115"/>
      <c r="H26" s="115"/>
      <c r="I26" s="115"/>
      <c r="J26" s="115"/>
    </row>
    <row r="27" spans="1:10" ht="29.25" customHeight="1">
      <c r="A27" s="77" t="s">
        <v>67</v>
      </c>
      <c r="B27" s="78" t="s">
        <v>68</v>
      </c>
      <c r="C27" s="79" t="s">
        <v>45</v>
      </c>
      <c r="D27" s="117"/>
      <c r="E27" s="117"/>
      <c r="F27" s="117"/>
      <c r="G27" s="117"/>
      <c r="H27" s="117"/>
      <c r="I27" s="117"/>
      <c r="J27" s="117"/>
    </row>
    <row r="28" spans="1:10" ht="47.25" customHeight="1">
      <c r="A28" s="77" t="s">
        <v>69</v>
      </c>
      <c r="B28" s="78" t="s">
        <v>70</v>
      </c>
      <c r="C28" s="79" t="s">
        <v>27</v>
      </c>
      <c r="D28" s="117"/>
      <c r="E28" s="117"/>
      <c r="F28" s="117"/>
      <c r="G28" s="117"/>
      <c r="H28" s="117"/>
      <c r="I28" s="117"/>
      <c r="J28" s="117"/>
    </row>
    <row r="29" spans="1:10" ht="71.25" customHeight="1">
      <c r="A29" s="77" t="s">
        <v>71</v>
      </c>
      <c r="B29" s="78" t="s">
        <v>72</v>
      </c>
      <c r="C29" s="79" t="s">
        <v>73</v>
      </c>
      <c r="D29" s="117"/>
      <c r="E29" s="117"/>
      <c r="F29" s="117"/>
      <c r="G29" s="117"/>
      <c r="H29" s="117"/>
      <c r="I29" s="117"/>
      <c r="J29" s="117"/>
    </row>
    <row r="30" spans="1:10" ht="46.5" customHeight="1">
      <c r="A30" s="77" t="s">
        <v>74</v>
      </c>
      <c r="B30" s="80" t="s">
        <v>75</v>
      </c>
      <c r="C30" s="79" t="s">
        <v>73</v>
      </c>
      <c r="D30" s="117"/>
      <c r="E30" s="117"/>
      <c r="F30" s="117"/>
      <c r="G30" s="117"/>
      <c r="H30" s="117"/>
      <c r="I30" s="117"/>
      <c r="J30" s="117"/>
    </row>
    <row r="31" spans="1:10" ht="28.5">
      <c r="A31" s="77" t="s">
        <v>76</v>
      </c>
      <c r="B31" s="78" t="s">
        <v>77</v>
      </c>
      <c r="C31" s="79" t="s">
        <v>45</v>
      </c>
      <c r="D31" s="117"/>
      <c r="E31" s="117"/>
      <c r="F31" s="117"/>
      <c r="G31" s="117"/>
      <c r="H31" s="117"/>
      <c r="I31" s="117"/>
      <c r="J31" s="117"/>
    </row>
    <row r="32" spans="1:10" ht="15">
      <c r="A32" s="72" t="s">
        <v>78</v>
      </c>
      <c r="B32" s="81" t="s">
        <v>65</v>
      </c>
      <c r="C32" s="73"/>
      <c r="D32" s="115"/>
      <c r="E32" s="115"/>
      <c r="F32" s="115"/>
      <c r="G32" s="115"/>
      <c r="H32" s="115"/>
      <c r="I32" s="115"/>
      <c r="J32" s="115"/>
    </row>
    <row r="33" spans="1:13" ht="57">
      <c r="A33" s="77" t="s">
        <v>79</v>
      </c>
      <c r="B33" s="82" t="s">
        <v>80</v>
      </c>
      <c r="C33" s="79" t="s">
        <v>27</v>
      </c>
      <c r="D33" s="115" t="s">
        <v>492</v>
      </c>
      <c r="E33" s="115"/>
      <c r="F33" s="115"/>
      <c r="G33" s="115"/>
      <c r="H33" s="115"/>
      <c r="I33" s="115"/>
      <c r="J33" s="115"/>
      <c r="K33" s="5">
        <v>324.26</v>
      </c>
    </row>
    <row r="34" spans="1:13" ht="28.5">
      <c r="A34" s="77" t="s">
        <v>81</v>
      </c>
      <c r="B34" s="82" t="s">
        <v>72</v>
      </c>
      <c r="C34" s="79" t="s">
        <v>73</v>
      </c>
      <c r="D34" s="117" t="s">
        <v>493</v>
      </c>
      <c r="E34" s="117"/>
      <c r="F34" s="117"/>
      <c r="G34" s="117"/>
      <c r="H34" s="117"/>
      <c r="I34" s="117"/>
      <c r="J34" s="117"/>
      <c r="K34" s="5">
        <f>826.7+743.1</f>
        <v>1569.8000000000002</v>
      </c>
    </row>
    <row r="35" spans="1:13" ht="28.5">
      <c r="A35" s="77" t="s">
        <v>82</v>
      </c>
      <c r="B35" s="83" t="s">
        <v>465</v>
      </c>
      <c r="C35" s="79" t="s">
        <v>73</v>
      </c>
      <c r="D35" s="117" t="s">
        <v>494</v>
      </c>
      <c r="E35" s="117"/>
      <c r="F35" s="117"/>
      <c r="G35" s="117"/>
      <c r="H35" s="117"/>
      <c r="I35" s="117"/>
      <c r="J35" s="117"/>
      <c r="K35" s="5">
        <f>170.9+208.6</f>
        <v>379.5</v>
      </c>
    </row>
    <row r="36" spans="1:13" ht="28.5">
      <c r="A36" s="77" t="s">
        <v>83</v>
      </c>
      <c r="B36" s="82" t="s">
        <v>84</v>
      </c>
      <c r="C36" s="79" t="s">
        <v>45</v>
      </c>
      <c r="D36" s="117" t="s">
        <v>495</v>
      </c>
      <c r="E36" s="117"/>
      <c r="F36" s="117"/>
      <c r="G36" s="117"/>
      <c r="H36" s="117"/>
      <c r="I36" s="117"/>
      <c r="J36" s="117"/>
      <c r="K36" s="5">
        <f>10.85+7.34</f>
        <v>18.189999999999998</v>
      </c>
    </row>
    <row r="37" spans="1:13" ht="28.5">
      <c r="A37" s="77" t="s">
        <v>85</v>
      </c>
      <c r="B37" s="83" t="s">
        <v>466</v>
      </c>
      <c r="C37" s="79" t="s">
        <v>45</v>
      </c>
      <c r="D37" s="115" t="s">
        <v>496</v>
      </c>
      <c r="E37" s="115"/>
      <c r="F37" s="115"/>
      <c r="G37" s="115"/>
      <c r="H37" s="115"/>
      <c r="I37" s="115"/>
      <c r="J37" s="115"/>
      <c r="K37" s="5">
        <f>K36</f>
        <v>18.189999999999998</v>
      </c>
    </row>
    <row r="38" spans="1:13" ht="42.75">
      <c r="A38" s="77" t="s">
        <v>87</v>
      </c>
      <c r="B38" s="83" t="s">
        <v>88</v>
      </c>
      <c r="C38" s="79" t="s">
        <v>27</v>
      </c>
      <c r="D38" s="115" t="s">
        <v>497</v>
      </c>
      <c r="E38" s="115"/>
      <c r="F38" s="115"/>
      <c r="G38" s="115"/>
      <c r="H38" s="115"/>
      <c r="I38" s="115"/>
      <c r="J38" s="115"/>
      <c r="K38" s="5">
        <v>276.43</v>
      </c>
    </row>
    <row r="39" spans="1:13" ht="42.75">
      <c r="A39" s="77" t="s">
        <v>89</v>
      </c>
      <c r="B39" s="83" t="s">
        <v>90</v>
      </c>
      <c r="C39" s="79" t="s">
        <v>27</v>
      </c>
      <c r="D39" s="115"/>
      <c r="E39" s="115"/>
      <c r="F39" s="115"/>
      <c r="G39" s="115"/>
      <c r="H39" s="115"/>
      <c r="I39" s="115"/>
      <c r="J39" s="115"/>
    </row>
    <row r="40" spans="1:13" ht="87.75" customHeight="1">
      <c r="A40" s="77" t="s">
        <v>91</v>
      </c>
      <c r="B40" s="82" t="s">
        <v>92</v>
      </c>
      <c r="C40" s="79" t="s">
        <v>60</v>
      </c>
      <c r="D40" s="117" t="s">
        <v>498</v>
      </c>
      <c r="E40" s="117"/>
      <c r="F40" s="117"/>
      <c r="G40" s="117"/>
      <c r="H40" s="117"/>
      <c r="I40" s="117"/>
      <c r="J40" s="117"/>
      <c r="K40" s="5">
        <f>L40+M40</f>
        <v>78.009999999999991</v>
      </c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</row>
    <row r="41" spans="1:13" ht="15">
      <c r="A41" s="74">
        <v>5</v>
      </c>
      <c r="B41" s="84" t="s">
        <v>93</v>
      </c>
      <c r="C41" s="76"/>
      <c r="D41" s="115"/>
      <c r="E41" s="115"/>
      <c r="F41" s="115"/>
      <c r="G41" s="115"/>
      <c r="H41" s="115"/>
      <c r="I41" s="115"/>
      <c r="J41" s="115"/>
    </row>
    <row r="42" spans="1:13" ht="139.5" customHeight="1">
      <c r="A42" s="85" t="s">
        <v>94</v>
      </c>
      <c r="B42" s="78" t="s">
        <v>95</v>
      </c>
      <c r="C42" s="79" t="s">
        <v>27</v>
      </c>
      <c r="D42" s="117" t="s">
        <v>499</v>
      </c>
      <c r="E42" s="117"/>
      <c r="F42" s="117"/>
      <c r="G42" s="117"/>
      <c r="H42" s="117"/>
      <c r="I42" s="117"/>
      <c r="J42" s="117"/>
      <c r="K42" s="5">
        <f>L42-M42</f>
        <v>417.84000000000003</v>
      </c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</row>
    <row r="43" spans="1:13" ht="15">
      <c r="A43" s="72" t="s">
        <v>96</v>
      </c>
      <c r="B43" s="81" t="s">
        <v>97</v>
      </c>
      <c r="C43" s="73"/>
      <c r="D43" s="115"/>
      <c r="E43" s="115"/>
      <c r="F43" s="115"/>
      <c r="G43" s="115"/>
      <c r="H43" s="115"/>
      <c r="I43" s="115"/>
      <c r="J43" s="115"/>
    </row>
    <row r="44" spans="1:13" ht="28.5">
      <c r="A44" s="85" t="s">
        <v>98</v>
      </c>
      <c r="B44" s="82" t="s">
        <v>99</v>
      </c>
      <c r="C44" s="79" t="s">
        <v>27</v>
      </c>
      <c r="D44" s="115"/>
      <c r="E44" s="115"/>
      <c r="F44" s="115"/>
      <c r="G44" s="115"/>
      <c r="H44" s="115"/>
      <c r="I44" s="115"/>
      <c r="J44" s="115"/>
    </row>
    <row r="45" spans="1:13">
      <c r="A45" s="74">
        <v>6</v>
      </c>
      <c r="B45" s="75" t="s">
        <v>100</v>
      </c>
      <c r="C45" s="76"/>
      <c r="D45" s="115"/>
      <c r="E45" s="115"/>
      <c r="F45" s="115"/>
      <c r="G45" s="115"/>
      <c r="H45" s="115"/>
      <c r="I45" s="115"/>
      <c r="J45" s="115"/>
    </row>
    <row r="46" spans="1:13" ht="28.5">
      <c r="A46" s="85" t="s">
        <v>101</v>
      </c>
      <c r="B46" s="80" t="s">
        <v>102</v>
      </c>
      <c r="C46" s="86" t="s">
        <v>27</v>
      </c>
      <c r="D46" s="117"/>
      <c r="E46" s="117"/>
      <c r="F46" s="117"/>
      <c r="G46" s="117"/>
      <c r="H46" s="117"/>
      <c r="I46" s="117"/>
      <c r="J46" s="117"/>
    </row>
    <row r="47" spans="1:13" ht="28.5">
      <c r="A47" s="85" t="s">
        <v>103</v>
      </c>
      <c r="B47" s="80" t="s">
        <v>104</v>
      </c>
      <c r="C47" s="86" t="s">
        <v>27</v>
      </c>
      <c r="D47" s="115"/>
      <c r="E47" s="115"/>
      <c r="F47" s="115"/>
      <c r="G47" s="115"/>
      <c r="H47" s="115"/>
      <c r="I47" s="115"/>
      <c r="J47" s="115"/>
    </row>
    <row r="48" spans="1:13" ht="28.5">
      <c r="A48" s="77" t="s">
        <v>105</v>
      </c>
      <c r="B48" s="80" t="s">
        <v>106</v>
      </c>
      <c r="C48" s="86" t="s">
        <v>27</v>
      </c>
      <c r="D48" s="115"/>
      <c r="E48" s="115"/>
      <c r="F48" s="115"/>
      <c r="G48" s="115"/>
      <c r="H48" s="115"/>
      <c r="I48" s="115"/>
      <c r="J48" s="115"/>
    </row>
    <row r="49" spans="1:10">
      <c r="A49" s="74">
        <v>7</v>
      </c>
      <c r="B49" s="75" t="s">
        <v>107</v>
      </c>
      <c r="C49" s="76"/>
      <c r="D49" s="115"/>
      <c r="E49" s="115"/>
      <c r="F49" s="115"/>
      <c r="G49" s="115"/>
      <c r="H49" s="115"/>
      <c r="I49" s="115"/>
      <c r="J49" s="115"/>
    </row>
    <row r="50" spans="1:10" ht="15">
      <c r="A50" s="72" t="s">
        <v>108</v>
      </c>
      <c r="B50" s="81" t="s">
        <v>109</v>
      </c>
      <c r="C50" s="73"/>
      <c r="D50" s="115"/>
      <c r="E50" s="115"/>
      <c r="F50" s="115"/>
      <c r="G50" s="115"/>
      <c r="H50" s="115"/>
      <c r="I50" s="115"/>
      <c r="J50" s="115"/>
    </row>
    <row r="51" spans="1:10" ht="28.5">
      <c r="A51" s="85" t="s">
        <v>110</v>
      </c>
      <c r="B51" s="80" t="s">
        <v>468</v>
      </c>
      <c r="C51" s="79" t="s">
        <v>27</v>
      </c>
      <c r="D51" s="115"/>
      <c r="E51" s="115"/>
      <c r="F51" s="115"/>
      <c r="G51" s="115"/>
      <c r="H51" s="115"/>
      <c r="I51" s="115"/>
      <c r="J51" s="115"/>
    </row>
    <row r="52" spans="1:10" ht="28.5">
      <c r="A52" s="85" t="s">
        <v>112</v>
      </c>
      <c r="B52" s="78" t="s">
        <v>113</v>
      </c>
      <c r="C52" s="79" t="s">
        <v>27</v>
      </c>
      <c r="D52" s="115"/>
      <c r="E52" s="115"/>
      <c r="F52" s="115"/>
      <c r="G52" s="115"/>
      <c r="H52" s="115"/>
      <c r="I52" s="115"/>
      <c r="J52" s="115"/>
    </row>
    <row r="53" spans="1:10" ht="57">
      <c r="A53" s="85" t="s">
        <v>114</v>
      </c>
      <c r="B53" s="78" t="s">
        <v>115</v>
      </c>
      <c r="C53" s="79" t="s">
        <v>27</v>
      </c>
      <c r="D53" s="115"/>
      <c r="E53" s="115"/>
      <c r="F53" s="115"/>
      <c r="G53" s="115"/>
      <c r="H53" s="115"/>
      <c r="I53" s="115"/>
      <c r="J53" s="115"/>
    </row>
    <row r="54" spans="1:10" ht="42.75">
      <c r="A54" s="85" t="s">
        <v>116</v>
      </c>
      <c r="B54" s="78" t="s">
        <v>117</v>
      </c>
      <c r="C54" s="79" t="s">
        <v>27</v>
      </c>
      <c r="D54" s="115"/>
      <c r="E54" s="115"/>
      <c r="F54" s="115"/>
      <c r="G54" s="115"/>
      <c r="H54" s="115"/>
      <c r="I54" s="115"/>
      <c r="J54" s="115"/>
    </row>
    <row r="55" spans="1:10" ht="57">
      <c r="A55" s="85" t="s">
        <v>118</v>
      </c>
      <c r="B55" s="80" t="s">
        <v>119</v>
      </c>
      <c r="C55" s="79" t="s">
        <v>60</v>
      </c>
      <c r="D55" s="115"/>
      <c r="E55" s="115"/>
      <c r="F55" s="115"/>
      <c r="G55" s="115"/>
      <c r="H55" s="115"/>
      <c r="I55" s="115"/>
      <c r="J55" s="115"/>
    </row>
    <row r="56" spans="1:10">
      <c r="A56" s="85" t="s">
        <v>120</v>
      </c>
      <c r="B56" s="78" t="s">
        <v>121</v>
      </c>
      <c r="C56" s="79" t="s">
        <v>27</v>
      </c>
      <c r="D56" s="115"/>
      <c r="E56" s="115"/>
      <c r="F56" s="115"/>
      <c r="G56" s="115"/>
      <c r="H56" s="115"/>
      <c r="I56" s="115"/>
      <c r="J56" s="115"/>
    </row>
    <row r="57" spans="1:10" ht="28.5">
      <c r="A57" s="85" t="s">
        <v>122</v>
      </c>
      <c r="B57" s="80" t="s">
        <v>469</v>
      </c>
      <c r="C57" s="79" t="s">
        <v>60</v>
      </c>
      <c r="D57" s="115"/>
      <c r="E57" s="115"/>
      <c r="F57" s="115"/>
      <c r="G57" s="115"/>
      <c r="H57" s="115"/>
      <c r="I57" s="115"/>
      <c r="J57" s="115"/>
    </row>
    <row r="58" spans="1:10" ht="57">
      <c r="A58" s="85" t="s">
        <v>124</v>
      </c>
      <c r="B58" s="78" t="s">
        <v>125</v>
      </c>
      <c r="C58" s="79" t="s">
        <v>27</v>
      </c>
      <c r="D58" s="115"/>
      <c r="E58" s="115"/>
      <c r="F58" s="115"/>
      <c r="G58" s="115"/>
      <c r="H58" s="115"/>
      <c r="I58" s="115"/>
      <c r="J58" s="115"/>
    </row>
    <row r="59" spans="1:10" ht="42.75">
      <c r="A59" s="85" t="s">
        <v>126</v>
      </c>
      <c r="B59" s="80" t="s">
        <v>127</v>
      </c>
      <c r="C59" s="79" t="s">
        <v>60</v>
      </c>
      <c r="D59" s="115"/>
      <c r="E59" s="115"/>
      <c r="F59" s="115"/>
      <c r="G59" s="115"/>
      <c r="H59" s="115"/>
      <c r="I59" s="115"/>
      <c r="J59" s="115"/>
    </row>
    <row r="60" spans="1:10" ht="28.5">
      <c r="A60" s="85" t="s">
        <v>128</v>
      </c>
      <c r="B60" s="78" t="s">
        <v>129</v>
      </c>
      <c r="C60" s="79" t="s">
        <v>60</v>
      </c>
      <c r="D60" s="115"/>
      <c r="E60" s="115"/>
      <c r="F60" s="115"/>
      <c r="G60" s="115"/>
      <c r="H60" s="115"/>
      <c r="I60" s="115"/>
      <c r="J60" s="115"/>
    </row>
    <row r="61" spans="1:10" ht="15">
      <c r="A61" s="72" t="s">
        <v>130</v>
      </c>
      <c r="B61" s="81" t="s">
        <v>131</v>
      </c>
      <c r="C61" s="73"/>
      <c r="D61" s="115"/>
      <c r="E61" s="115"/>
      <c r="F61" s="115"/>
      <c r="G61" s="115"/>
      <c r="H61" s="115"/>
      <c r="I61" s="115"/>
      <c r="J61" s="115"/>
    </row>
    <row r="62" spans="1:10" ht="28.5">
      <c r="A62" s="85" t="s">
        <v>132</v>
      </c>
      <c r="B62" s="80" t="s">
        <v>133</v>
      </c>
      <c r="C62" s="79" t="s">
        <v>27</v>
      </c>
      <c r="D62" s="115"/>
      <c r="E62" s="115"/>
      <c r="F62" s="115"/>
      <c r="G62" s="115"/>
      <c r="H62" s="115"/>
      <c r="I62" s="115"/>
      <c r="J62" s="115"/>
    </row>
    <row r="63" spans="1:10" ht="42.75">
      <c r="A63" s="85" t="s">
        <v>134</v>
      </c>
      <c r="B63" s="80" t="s">
        <v>470</v>
      </c>
      <c r="C63" s="79" t="s">
        <v>27</v>
      </c>
      <c r="D63" s="115"/>
      <c r="E63" s="115"/>
      <c r="F63" s="115"/>
      <c r="G63" s="115"/>
      <c r="H63" s="115"/>
      <c r="I63" s="115"/>
      <c r="J63" s="115"/>
    </row>
    <row r="64" spans="1:10" ht="28.5">
      <c r="A64" s="85" t="s">
        <v>136</v>
      </c>
      <c r="B64" s="78" t="s">
        <v>137</v>
      </c>
      <c r="C64" s="79" t="s">
        <v>27</v>
      </c>
      <c r="D64" s="115"/>
      <c r="E64" s="115"/>
      <c r="F64" s="115"/>
      <c r="G64" s="115"/>
      <c r="H64" s="115"/>
      <c r="I64" s="115"/>
      <c r="J64" s="115"/>
    </row>
    <row r="65" spans="1:10" ht="57">
      <c r="A65" s="85" t="s">
        <v>138</v>
      </c>
      <c r="B65" s="78" t="s">
        <v>139</v>
      </c>
      <c r="C65" s="79" t="s">
        <v>27</v>
      </c>
      <c r="D65" s="115"/>
      <c r="E65" s="115"/>
      <c r="F65" s="115"/>
      <c r="G65" s="115"/>
      <c r="H65" s="115"/>
      <c r="I65" s="115"/>
      <c r="J65" s="115"/>
    </row>
    <row r="66" spans="1:10" ht="28.5">
      <c r="A66" s="85" t="s">
        <v>140</v>
      </c>
      <c r="B66" s="80" t="s">
        <v>141</v>
      </c>
      <c r="C66" s="79" t="s">
        <v>27</v>
      </c>
      <c r="D66" s="115"/>
      <c r="E66" s="115"/>
      <c r="F66" s="115"/>
      <c r="G66" s="115"/>
      <c r="H66" s="115"/>
      <c r="I66" s="115"/>
      <c r="J66" s="115"/>
    </row>
    <row r="67" spans="1:10" ht="28.5">
      <c r="A67" s="85" t="s">
        <v>142</v>
      </c>
      <c r="B67" s="80" t="s">
        <v>143</v>
      </c>
      <c r="C67" s="79" t="s">
        <v>27</v>
      </c>
      <c r="D67" s="115"/>
      <c r="E67" s="115"/>
      <c r="F67" s="115"/>
      <c r="G67" s="115"/>
      <c r="H67" s="115"/>
      <c r="I67" s="115"/>
      <c r="J67" s="115"/>
    </row>
    <row r="68" spans="1:10">
      <c r="A68" s="85" t="s">
        <v>144</v>
      </c>
      <c r="B68" s="78" t="s">
        <v>145</v>
      </c>
      <c r="C68" s="79" t="s">
        <v>60</v>
      </c>
      <c r="D68" s="115"/>
      <c r="E68" s="115"/>
      <c r="F68" s="115"/>
      <c r="G68" s="115"/>
      <c r="H68" s="115"/>
      <c r="I68" s="115"/>
      <c r="J68" s="115"/>
    </row>
    <row r="69" spans="1:10" ht="28.5">
      <c r="A69" s="85" t="s">
        <v>146</v>
      </c>
      <c r="B69" s="78" t="s">
        <v>147</v>
      </c>
      <c r="C69" s="79" t="s">
        <v>27</v>
      </c>
      <c r="D69" s="115"/>
      <c r="E69" s="115"/>
      <c r="F69" s="115"/>
      <c r="G69" s="115"/>
      <c r="H69" s="115"/>
      <c r="I69" s="115"/>
      <c r="J69" s="115"/>
    </row>
    <row r="70" spans="1:10" ht="15">
      <c r="A70" s="72" t="s">
        <v>148</v>
      </c>
      <c r="B70" s="81" t="s">
        <v>149</v>
      </c>
      <c r="C70" s="73"/>
      <c r="D70" s="115"/>
      <c r="E70" s="115"/>
      <c r="F70" s="115"/>
      <c r="G70" s="115"/>
      <c r="H70" s="115"/>
      <c r="I70" s="115"/>
      <c r="J70" s="115"/>
    </row>
    <row r="71" spans="1:10" ht="28.5">
      <c r="A71" s="85" t="s">
        <v>150</v>
      </c>
      <c r="B71" s="80" t="s">
        <v>471</v>
      </c>
      <c r="C71" s="79" t="s">
        <v>27</v>
      </c>
      <c r="D71" s="115"/>
      <c r="E71" s="115"/>
      <c r="F71" s="115"/>
      <c r="G71" s="115"/>
      <c r="H71" s="115"/>
      <c r="I71" s="115"/>
      <c r="J71" s="115"/>
    </row>
    <row r="72" spans="1:10" ht="28.5">
      <c r="A72" s="85" t="s">
        <v>152</v>
      </c>
      <c r="B72" s="80" t="s">
        <v>153</v>
      </c>
      <c r="C72" s="79" t="s">
        <v>27</v>
      </c>
      <c r="D72" s="115"/>
      <c r="E72" s="115"/>
      <c r="F72" s="115"/>
      <c r="G72" s="115"/>
      <c r="H72" s="115"/>
      <c r="I72" s="115"/>
      <c r="J72" s="115"/>
    </row>
    <row r="73" spans="1:10" ht="28.5">
      <c r="A73" s="85" t="s">
        <v>154</v>
      </c>
      <c r="B73" s="80" t="s">
        <v>155</v>
      </c>
      <c r="C73" s="79" t="s">
        <v>27</v>
      </c>
      <c r="D73" s="115"/>
      <c r="E73" s="115"/>
      <c r="F73" s="115"/>
      <c r="G73" s="115"/>
      <c r="H73" s="115"/>
      <c r="I73" s="115"/>
      <c r="J73" s="115"/>
    </row>
    <row r="74" spans="1:10" ht="28.5">
      <c r="A74" s="85" t="s">
        <v>156</v>
      </c>
      <c r="B74" s="80" t="s">
        <v>143</v>
      </c>
      <c r="C74" s="79" t="s">
        <v>27</v>
      </c>
      <c r="D74" s="115"/>
      <c r="E74" s="115"/>
      <c r="F74" s="115"/>
      <c r="G74" s="115"/>
      <c r="H74" s="115"/>
      <c r="I74" s="115"/>
      <c r="J74" s="115"/>
    </row>
    <row r="75" spans="1:10" ht="28.5">
      <c r="A75" s="85" t="s">
        <v>157</v>
      </c>
      <c r="B75" s="78" t="s">
        <v>147</v>
      </c>
      <c r="C75" s="79" t="s">
        <v>27</v>
      </c>
      <c r="D75" s="115"/>
      <c r="E75" s="115"/>
      <c r="F75" s="115"/>
      <c r="G75" s="115"/>
      <c r="H75" s="115"/>
      <c r="I75" s="115"/>
      <c r="J75" s="115"/>
    </row>
    <row r="76" spans="1:10" ht="42.75">
      <c r="A76" s="85" t="s">
        <v>158</v>
      </c>
      <c r="B76" s="87" t="s">
        <v>159</v>
      </c>
      <c r="C76" s="88" t="s">
        <v>27</v>
      </c>
      <c r="D76" s="115"/>
      <c r="E76" s="115"/>
      <c r="F76" s="115"/>
      <c r="G76" s="115"/>
      <c r="H76" s="115"/>
      <c r="I76" s="115"/>
      <c r="J76" s="115"/>
    </row>
    <row r="77" spans="1:10" ht="15">
      <c r="A77" s="72" t="s">
        <v>160</v>
      </c>
      <c r="B77" s="116" t="s">
        <v>161</v>
      </c>
      <c r="C77" s="116"/>
      <c r="D77" s="115"/>
      <c r="E77" s="115"/>
      <c r="F77" s="115"/>
      <c r="G77" s="115"/>
      <c r="H77" s="115"/>
      <c r="I77" s="115"/>
      <c r="J77" s="115"/>
    </row>
    <row r="78" spans="1:10" ht="28.5">
      <c r="A78" s="85" t="s">
        <v>162</v>
      </c>
      <c r="B78" s="78" t="s">
        <v>147</v>
      </c>
      <c r="C78" s="79" t="s">
        <v>27</v>
      </c>
      <c r="D78" s="115"/>
      <c r="E78" s="115"/>
      <c r="F78" s="115"/>
      <c r="G78" s="115"/>
      <c r="H78" s="115"/>
      <c r="I78" s="115"/>
      <c r="J78" s="115"/>
    </row>
    <row r="79" spans="1:10">
      <c r="A79" s="74">
        <v>8</v>
      </c>
      <c r="B79" s="75" t="s">
        <v>163</v>
      </c>
      <c r="C79" s="76"/>
      <c r="D79" s="115"/>
      <c r="E79" s="115"/>
      <c r="F79" s="115"/>
      <c r="G79" s="115"/>
      <c r="H79" s="115"/>
      <c r="I79" s="115"/>
      <c r="J79" s="115"/>
    </row>
    <row r="80" spans="1:10" ht="15">
      <c r="A80" s="72" t="s">
        <v>164</v>
      </c>
      <c r="B80" s="89" t="s">
        <v>165</v>
      </c>
      <c r="C80" s="73"/>
      <c r="D80" s="115"/>
      <c r="E80" s="115"/>
      <c r="F80" s="115"/>
      <c r="G80" s="115"/>
      <c r="H80" s="115"/>
      <c r="I80" s="115"/>
      <c r="J80" s="115"/>
    </row>
    <row r="81" spans="1:10" ht="28.5">
      <c r="A81" s="85" t="s">
        <v>166</v>
      </c>
      <c r="B81" s="80" t="s">
        <v>167</v>
      </c>
      <c r="C81" s="79" t="s">
        <v>36</v>
      </c>
      <c r="D81" s="115"/>
      <c r="E81" s="115"/>
      <c r="F81" s="115"/>
      <c r="G81" s="115"/>
      <c r="H81" s="115"/>
      <c r="I81" s="115"/>
      <c r="J81" s="115"/>
    </row>
    <row r="82" spans="1:10" ht="28.5">
      <c r="A82" s="85" t="s">
        <v>168</v>
      </c>
      <c r="B82" s="80" t="s">
        <v>169</v>
      </c>
      <c r="C82" s="79" t="s">
        <v>36</v>
      </c>
      <c r="D82" s="115"/>
      <c r="E82" s="115"/>
      <c r="F82" s="115"/>
      <c r="G82" s="115"/>
      <c r="H82" s="115"/>
      <c r="I82" s="115"/>
      <c r="J82" s="115"/>
    </row>
    <row r="83" spans="1:10" ht="28.5">
      <c r="A83" s="85" t="s">
        <v>170</v>
      </c>
      <c r="B83" s="80" t="s">
        <v>171</v>
      </c>
      <c r="C83" s="79" t="s">
        <v>36</v>
      </c>
      <c r="D83" s="115"/>
      <c r="E83" s="115"/>
      <c r="F83" s="115"/>
      <c r="G83" s="115"/>
      <c r="H83" s="115"/>
      <c r="I83" s="115"/>
      <c r="J83" s="115"/>
    </row>
    <row r="84" spans="1:10" ht="28.5">
      <c r="A84" s="85" t="s">
        <v>172</v>
      </c>
      <c r="B84" s="80" t="s">
        <v>173</v>
      </c>
      <c r="C84" s="79" t="s">
        <v>36</v>
      </c>
      <c r="D84" s="115"/>
      <c r="E84" s="115"/>
      <c r="F84" s="115"/>
      <c r="G84" s="115"/>
      <c r="H84" s="115"/>
      <c r="I84" s="115"/>
      <c r="J84" s="115"/>
    </row>
    <row r="85" spans="1:10" ht="42.75">
      <c r="A85" s="85" t="s">
        <v>174</v>
      </c>
      <c r="B85" s="80" t="s">
        <v>175</v>
      </c>
      <c r="C85" s="79" t="s">
        <v>36</v>
      </c>
      <c r="D85" s="115"/>
      <c r="E85" s="115"/>
      <c r="F85" s="115"/>
      <c r="G85" s="115"/>
      <c r="H85" s="115"/>
      <c r="I85" s="115"/>
      <c r="J85" s="115"/>
    </row>
    <row r="86" spans="1:10" ht="42.75">
      <c r="A86" s="85" t="s">
        <v>176</v>
      </c>
      <c r="B86" s="80" t="s">
        <v>177</v>
      </c>
      <c r="C86" s="79" t="s">
        <v>36</v>
      </c>
      <c r="D86" s="115"/>
      <c r="E86" s="115"/>
      <c r="F86" s="115"/>
      <c r="G86" s="115"/>
      <c r="H86" s="115"/>
      <c r="I86" s="115"/>
      <c r="J86" s="115"/>
    </row>
    <row r="87" spans="1:10" ht="42.75">
      <c r="A87" s="85" t="s">
        <v>178</v>
      </c>
      <c r="B87" s="80" t="s">
        <v>179</v>
      </c>
      <c r="C87" s="79" t="s">
        <v>36</v>
      </c>
      <c r="D87" s="115"/>
      <c r="E87" s="115"/>
      <c r="F87" s="115"/>
      <c r="G87" s="115"/>
      <c r="H87" s="115"/>
      <c r="I87" s="115"/>
      <c r="J87" s="115"/>
    </row>
    <row r="88" spans="1:10" ht="28.5">
      <c r="A88" s="85" t="s">
        <v>180</v>
      </c>
      <c r="B88" s="80" t="s">
        <v>472</v>
      </c>
      <c r="C88" s="79" t="s">
        <v>27</v>
      </c>
      <c r="D88" s="115"/>
      <c r="E88" s="115"/>
      <c r="F88" s="115"/>
      <c r="G88" s="115"/>
      <c r="H88" s="115"/>
      <c r="I88" s="115"/>
      <c r="J88" s="115"/>
    </row>
    <row r="89" spans="1:10" ht="15">
      <c r="A89" s="72" t="s">
        <v>182</v>
      </c>
      <c r="B89" s="81" t="s">
        <v>183</v>
      </c>
      <c r="C89" s="73"/>
      <c r="D89" s="115"/>
      <c r="E89" s="115"/>
      <c r="F89" s="115"/>
      <c r="G89" s="115"/>
      <c r="H89" s="115"/>
      <c r="I89" s="115"/>
      <c r="J89" s="115"/>
    </row>
    <row r="90" spans="1:10" ht="28.5">
      <c r="A90" s="85" t="s">
        <v>184</v>
      </c>
      <c r="B90" s="80" t="s">
        <v>185</v>
      </c>
      <c r="C90" s="79" t="s">
        <v>27</v>
      </c>
      <c r="D90" s="115"/>
      <c r="E90" s="115"/>
      <c r="F90" s="115"/>
      <c r="G90" s="115"/>
      <c r="H90" s="115"/>
      <c r="I90" s="115"/>
      <c r="J90" s="115"/>
    </row>
    <row r="91" spans="1:10" ht="28.5">
      <c r="A91" s="85" t="s">
        <v>186</v>
      </c>
      <c r="B91" s="78" t="s">
        <v>187</v>
      </c>
      <c r="C91" s="79" t="s">
        <v>27</v>
      </c>
      <c r="D91" s="115"/>
      <c r="E91" s="115"/>
      <c r="F91" s="115"/>
      <c r="G91" s="115"/>
      <c r="H91" s="115"/>
      <c r="I91" s="115"/>
      <c r="J91" s="115"/>
    </row>
    <row r="92" spans="1:10">
      <c r="A92" s="85" t="s">
        <v>188</v>
      </c>
      <c r="B92" s="78" t="s">
        <v>189</v>
      </c>
      <c r="C92" s="79" t="s">
        <v>27</v>
      </c>
      <c r="D92" s="115"/>
      <c r="E92" s="115"/>
      <c r="F92" s="115"/>
      <c r="G92" s="115"/>
      <c r="H92" s="115"/>
      <c r="I92" s="115"/>
      <c r="J92" s="115"/>
    </row>
    <row r="93" spans="1:10" ht="28.5">
      <c r="A93" s="85" t="s">
        <v>190</v>
      </c>
      <c r="B93" s="80" t="s">
        <v>473</v>
      </c>
      <c r="C93" s="79" t="s">
        <v>60</v>
      </c>
      <c r="D93" s="115"/>
      <c r="E93" s="115"/>
      <c r="F93" s="115"/>
      <c r="G93" s="115"/>
      <c r="H93" s="115"/>
      <c r="I93" s="115"/>
      <c r="J93" s="115"/>
    </row>
    <row r="94" spans="1:10" ht="15">
      <c r="A94" s="72" t="s">
        <v>192</v>
      </c>
      <c r="B94" s="81" t="s">
        <v>193</v>
      </c>
      <c r="C94" s="73"/>
      <c r="D94" s="115"/>
      <c r="E94" s="115"/>
      <c r="F94" s="115"/>
      <c r="G94" s="115"/>
      <c r="H94" s="115"/>
      <c r="I94" s="115"/>
      <c r="J94" s="115"/>
    </row>
    <row r="95" spans="1:10">
      <c r="A95" s="85" t="s">
        <v>194</v>
      </c>
      <c r="B95" s="82" t="s">
        <v>195</v>
      </c>
      <c r="C95" s="79" t="s">
        <v>27</v>
      </c>
      <c r="D95" s="115"/>
      <c r="E95" s="115"/>
      <c r="F95" s="115"/>
      <c r="G95" s="115"/>
      <c r="H95" s="115"/>
      <c r="I95" s="115"/>
      <c r="J95" s="115"/>
    </row>
    <row r="96" spans="1:10">
      <c r="A96" s="85" t="s">
        <v>196</v>
      </c>
      <c r="B96" s="82" t="s">
        <v>197</v>
      </c>
      <c r="C96" s="79" t="s">
        <v>27</v>
      </c>
      <c r="D96" s="115"/>
      <c r="E96" s="115"/>
      <c r="F96" s="115"/>
      <c r="G96" s="115"/>
      <c r="H96" s="115"/>
      <c r="I96" s="115"/>
      <c r="J96" s="115"/>
    </row>
    <row r="97" spans="1:10" ht="28.5">
      <c r="A97" s="85" t="s">
        <v>198</v>
      </c>
      <c r="B97" s="83" t="s">
        <v>474</v>
      </c>
      <c r="C97" s="79" t="s">
        <v>27</v>
      </c>
      <c r="D97" s="115"/>
      <c r="E97" s="115"/>
      <c r="F97" s="115"/>
      <c r="G97" s="115"/>
      <c r="H97" s="115"/>
      <c r="I97" s="115"/>
      <c r="J97" s="115"/>
    </row>
    <row r="98" spans="1:10">
      <c r="A98" s="74">
        <v>9</v>
      </c>
      <c r="B98" s="75" t="s">
        <v>200</v>
      </c>
      <c r="C98" s="76"/>
      <c r="D98" s="115"/>
      <c r="E98" s="115"/>
      <c r="F98" s="115"/>
      <c r="G98" s="115"/>
      <c r="H98" s="115"/>
      <c r="I98" s="115"/>
      <c r="J98" s="115"/>
    </row>
    <row r="99" spans="1:10" ht="15">
      <c r="A99" s="72" t="s">
        <v>201</v>
      </c>
      <c r="B99" s="81" t="s">
        <v>202</v>
      </c>
      <c r="C99" s="73"/>
      <c r="D99" s="115"/>
      <c r="E99" s="115"/>
      <c r="F99" s="115"/>
      <c r="G99" s="115"/>
      <c r="H99" s="115"/>
      <c r="I99" s="115"/>
      <c r="J99" s="115"/>
    </row>
    <row r="100" spans="1:10" ht="28.5">
      <c r="A100" s="85" t="s">
        <v>203</v>
      </c>
      <c r="B100" s="80" t="s">
        <v>204</v>
      </c>
      <c r="C100" s="79" t="s">
        <v>36</v>
      </c>
      <c r="D100" s="115"/>
      <c r="E100" s="115"/>
      <c r="F100" s="115"/>
      <c r="G100" s="115"/>
      <c r="H100" s="115"/>
      <c r="I100" s="115"/>
      <c r="J100" s="115"/>
    </row>
    <row r="101" spans="1:10" ht="15">
      <c r="A101" s="72" t="s">
        <v>205</v>
      </c>
      <c r="B101" s="81" t="s">
        <v>206</v>
      </c>
      <c r="C101" s="73"/>
      <c r="D101" s="115"/>
      <c r="E101" s="115"/>
      <c r="F101" s="115"/>
      <c r="G101" s="115"/>
      <c r="H101" s="115"/>
      <c r="I101" s="115"/>
      <c r="J101" s="115"/>
    </row>
    <row r="102" spans="1:10" ht="42.75">
      <c r="A102" s="85" t="s">
        <v>207</v>
      </c>
      <c r="B102" s="80" t="s">
        <v>475</v>
      </c>
      <c r="C102" s="79" t="s">
        <v>36</v>
      </c>
      <c r="D102" s="115"/>
      <c r="E102" s="115"/>
      <c r="F102" s="115"/>
      <c r="G102" s="115"/>
      <c r="H102" s="115"/>
      <c r="I102" s="115"/>
      <c r="J102" s="115"/>
    </row>
    <row r="103" spans="1:10" ht="28.5">
      <c r="A103" s="85" t="s">
        <v>209</v>
      </c>
      <c r="B103" s="80" t="s">
        <v>476</v>
      </c>
      <c r="C103" s="79" t="s">
        <v>36</v>
      </c>
      <c r="D103" s="115"/>
      <c r="E103" s="115"/>
      <c r="F103" s="115"/>
      <c r="G103" s="115"/>
      <c r="H103" s="115"/>
      <c r="I103" s="115"/>
      <c r="J103" s="115"/>
    </row>
    <row r="104" spans="1:10" ht="28.5">
      <c r="A104" s="85" t="s">
        <v>211</v>
      </c>
      <c r="B104" s="78" t="s">
        <v>212</v>
      </c>
      <c r="C104" s="79" t="s">
        <v>36</v>
      </c>
      <c r="D104" s="115"/>
      <c r="E104" s="115"/>
      <c r="F104" s="115"/>
      <c r="G104" s="115"/>
      <c r="H104" s="115"/>
      <c r="I104" s="115"/>
      <c r="J104" s="115"/>
    </row>
    <row r="105" spans="1:10" ht="28.5">
      <c r="A105" s="85" t="s">
        <v>213</v>
      </c>
      <c r="B105" s="78" t="s">
        <v>214</v>
      </c>
      <c r="C105" s="79" t="s">
        <v>36</v>
      </c>
      <c r="D105" s="115"/>
      <c r="E105" s="115"/>
      <c r="F105" s="115"/>
      <c r="G105" s="115"/>
      <c r="H105" s="115"/>
      <c r="I105" s="115"/>
      <c r="J105" s="115"/>
    </row>
    <row r="106" spans="1:10" ht="42.75">
      <c r="A106" s="85" t="s">
        <v>215</v>
      </c>
      <c r="B106" s="78" t="s">
        <v>216</v>
      </c>
      <c r="C106" s="79" t="s">
        <v>36</v>
      </c>
      <c r="D106" s="115"/>
      <c r="E106" s="115"/>
      <c r="F106" s="115"/>
      <c r="G106" s="115"/>
      <c r="H106" s="115"/>
      <c r="I106" s="115"/>
      <c r="J106" s="115"/>
    </row>
    <row r="107" spans="1:10" ht="28.5">
      <c r="A107" s="85" t="s">
        <v>217</v>
      </c>
      <c r="B107" s="80" t="s">
        <v>477</v>
      </c>
      <c r="C107" s="79" t="s">
        <v>36</v>
      </c>
      <c r="D107" s="115"/>
      <c r="E107" s="115"/>
      <c r="F107" s="115"/>
      <c r="G107" s="115"/>
      <c r="H107" s="115"/>
      <c r="I107" s="115"/>
      <c r="J107" s="115"/>
    </row>
    <row r="108" spans="1:10" ht="28.5">
      <c r="A108" s="85" t="s">
        <v>219</v>
      </c>
      <c r="B108" s="80" t="s">
        <v>220</v>
      </c>
      <c r="C108" s="79" t="s">
        <v>36</v>
      </c>
      <c r="D108" s="115"/>
      <c r="E108" s="115"/>
      <c r="F108" s="115"/>
      <c r="G108" s="115"/>
      <c r="H108" s="115"/>
      <c r="I108" s="115"/>
      <c r="J108" s="115"/>
    </row>
    <row r="109" spans="1:10">
      <c r="A109" s="85" t="s">
        <v>221</v>
      </c>
      <c r="B109" s="78" t="s">
        <v>222</v>
      </c>
      <c r="C109" s="79" t="s">
        <v>36</v>
      </c>
      <c r="D109" s="115"/>
      <c r="E109" s="115"/>
      <c r="F109" s="115"/>
      <c r="G109" s="115"/>
      <c r="H109" s="115"/>
      <c r="I109" s="115"/>
      <c r="J109" s="115"/>
    </row>
    <row r="110" spans="1:10">
      <c r="A110" s="85" t="s">
        <v>223</v>
      </c>
      <c r="B110" s="78" t="s">
        <v>224</v>
      </c>
      <c r="C110" s="79" t="s">
        <v>36</v>
      </c>
      <c r="D110" s="115"/>
      <c r="E110" s="115"/>
      <c r="F110" s="115"/>
      <c r="G110" s="115"/>
      <c r="H110" s="115"/>
      <c r="I110" s="115"/>
      <c r="J110" s="115"/>
    </row>
    <row r="111" spans="1:10" ht="28.5">
      <c r="A111" s="85" t="s">
        <v>225</v>
      </c>
      <c r="B111" s="80" t="s">
        <v>226</v>
      </c>
      <c r="C111" s="79" t="s">
        <v>36</v>
      </c>
      <c r="D111" s="115"/>
      <c r="E111" s="115"/>
      <c r="F111" s="115"/>
      <c r="G111" s="115"/>
      <c r="H111" s="115"/>
      <c r="I111" s="115"/>
      <c r="J111" s="115"/>
    </row>
    <row r="112" spans="1:10">
      <c r="A112" s="85" t="s">
        <v>227</v>
      </c>
      <c r="B112" s="78" t="s">
        <v>224</v>
      </c>
      <c r="C112" s="79" t="s">
        <v>36</v>
      </c>
      <c r="D112" s="115"/>
      <c r="E112" s="115"/>
      <c r="F112" s="115"/>
      <c r="G112" s="115"/>
      <c r="H112" s="115"/>
      <c r="I112" s="115"/>
      <c r="J112" s="115"/>
    </row>
    <row r="113" spans="1:10">
      <c r="A113" s="85" t="s">
        <v>228</v>
      </c>
      <c r="B113" s="78" t="s">
        <v>229</v>
      </c>
      <c r="C113" s="79" t="s">
        <v>36</v>
      </c>
      <c r="D113" s="115"/>
      <c r="E113" s="115"/>
      <c r="F113" s="115"/>
      <c r="G113" s="115"/>
      <c r="H113" s="115"/>
      <c r="I113" s="115"/>
      <c r="J113" s="115"/>
    </row>
    <row r="114" spans="1:10" ht="28.5">
      <c r="A114" s="85" t="s">
        <v>230</v>
      </c>
      <c r="B114" s="80" t="s">
        <v>220</v>
      </c>
      <c r="C114" s="79" t="s">
        <v>36</v>
      </c>
      <c r="D114" s="115"/>
      <c r="E114" s="115"/>
      <c r="F114" s="115"/>
      <c r="G114" s="115"/>
      <c r="H114" s="115"/>
      <c r="I114" s="115"/>
      <c r="J114" s="115"/>
    </row>
    <row r="115" spans="1:10" ht="28.5">
      <c r="A115" s="85" t="s">
        <v>231</v>
      </c>
      <c r="B115" s="80" t="s">
        <v>232</v>
      </c>
      <c r="C115" s="79" t="s">
        <v>36</v>
      </c>
      <c r="D115" s="115"/>
      <c r="E115" s="115"/>
      <c r="F115" s="115"/>
      <c r="G115" s="115"/>
      <c r="H115" s="115"/>
      <c r="I115" s="115"/>
      <c r="J115" s="115"/>
    </row>
    <row r="116" spans="1:10" ht="28.5">
      <c r="A116" s="85" t="s">
        <v>233</v>
      </c>
      <c r="B116" s="80" t="s">
        <v>234</v>
      </c>
      <c r="C116" s="79" t="s">
        <v>36</v>
      </c>
      <c r="D116" s="115"/>
      <c r="E116" s="115"/>
      <c r="F116" s="115"/>
      <c r="G116" s="115"/>
      <c r="H116" s="115"/>
      <c r="I116" s="115"/>
      <c r="J116" s="115"/>
    </row>
    <row r="117" spans="1:10" ht="28.5">
      <c r="A117" s="85" t="s">
        <v>235</v>
      </c>
      <c r="B117" s="80" t="s">
        <v>236</v>
      </c>
      <c r="C117" s="79" t="s">
        <v>36</v>
      </c>
      <c r="D117" s="115"/>
      <c r="E117" s="115"/>
      <c r="F117" s="115"/>
      <c r="G117" s="115"/>
      <c r="H117" s="115"/>
      <c r="I117" s="115"/>
      <c r="J117" s="115"/>
    </row>
    <row r="118" spans="1:10" ht="28.5">
      <c r="A118" s="85" t="s">
        <v>237</v>
      </c>
      <c r="B118" s="80" t="s">
        <v>238</v>
      </c>
      <c r="C118" s="79" t="s">
        <v>36</v>
      </c>
      <c r="D118" s="115"/>
      <c r="E118" s="115"/>
      <c r="F118" s="115"/>
      <c r="G118" s="115"/>
      <c r="H118" s="115"/>
      <c r="I118" s="115"/>
      <c r="J118" s="115"/>
    </row>
    <row r="119" spans="1:10" ht="28.5">
      <c r="A119" s="85" t="s">
        <v>239</v>
      </c>
      <c r="B119" s="80" t="s">
        <v>240</v>
      </c>
      <c r="C119" s="79" t="s">
        <v>36</v>
      </c>
      <c r="D119" s="115"/>
      <c r="E119" s="115"/>
      <c r="F119" s="115"/>
      <c r="G119" s="115"/>
      <c r="H119" s="115"/>
      <c r="I119" s="115"/>
      <c r="J119" s="115"/>
    </row>
    <row r="120" spans="1:10">
      <c r="A120" s="85" t="s">
        <v>241</v>
      </c>
      <c r="B120" s="78" t="s">
        <v>242</v>
      </c>
      <c r="C120" s="79" t="s">
        <v>36</v>
      </c>
      <c r="D120" s="115"/>
      <c r="E120" s="115"/>
      <c r="F120" s="115"/>
      <c r="G120" s="115"/>
      <c r="H120" s="115"/>
      <c r="I120" s="115"/>
      <c r="J120" s="115"/>
    </row>
    <row r="121" spans="1:10">
      <c r="A121" s="85" t="s">
        <v>243</v>
      </c>
      <c r="B121" s="78" t="s">
        <v>244</v>
      </c>
      <c r="C121" s="79" t="s">
        <v>36</v>
      </c>
      <c r="D121" s="115"/>
      <c r="E121" s="115"/>
      <c r="F121" s="115"/>
      <c r="G121" s="115"/>
      <c r="H121" s="115"/>
      <c r="I121" s="115"/>
      <c r="J121" s="115"/>
    </row>
    <row r="122" spans="1:10" ht="28.5">
      <c r="A122" s="85" t="s">
        <v>245</v>
      </c>
      <c r="B122" s="80" t="s">
        <v>220</v>
      </c>
      <c r="C122" s="79" t="s">
        <v>36</v>
      </c>
      <c r="D122" s="115"/>
      <c r="E122" s="115"/>
      <c r="F122" s="115"/>
      <c r="G122" s="115"/>
      <c r="H122" s="115"/>
      <c r="I122" s="115"/>
      <c r="J122" s="115"/>
    </row>
    <row r="123" spans="1:10" ht="15">
      <c r="A123" s="72" t="s">
        <v>246</v>
      </c>
      <c r="B123" s="81" t="s">
        <v>247</v>
      </c>
      <c r="C123" s="73"/>
      <c r="D123" s="115"/>
      <c r="E123" s="115"/>
      <c r="F123" s="115"/>
      <c r="G123" s="115"/>
      <c r="H123" s="115"/>
      <c r="I123" s="115"/>
      <c r="J123" s="115"/>
    </row>
    <row r="124" spans="1:10" ht="57">
      <c r="A124" s="85" t="s">
        <v>248</v>
      </c>
      <c r="B124" s="78" t="s">
        <v>249</v>
      </c>
      <c r="C124" s="79" t="s">
        <v>36</v>
      </c>
      <c r="D124" s="115"/>
      <c r="E124" s="115"/>
      <c r="F124" s="115"/>
      <c r="G124" s="115"/>
      <c r="H124" s="115"/>
      <c r="I124" s="115"/>
      <c r="J124" s="115"/>
    </row>
    <row r="125" spans="1:10" ht="28.5">
      <c r="A125" s="85" t="s">
        <v>250</v>
      </c>
      <c r="B125" s="78" t="s">
        <v>251</v>
      </c>
      <c r="C125" s="79" t="s">
        <v>36</v>
      </c>
      <c r="D125" s="115"/>
      <c r="E125" s="115"/>
      <c r="F125" s="115"/>
      <c r="G125" s="115"/>
      <c r="H125" s="115"/>
      <c r="I125" s="115"/>
      <c r="J125" s="115"/>
    </row>
    <row r="126" spans="1:10" ht="28.5">
      <c r="A126" s="85" t="s">
        <v>252</v>
      </c>
      <c r="B126" s="80" t="s">
        <v>253</v>
      </c>
      <c r="C126" s="79" t="s">
        <v>36</v>
      </c>
      <c r="D126" s="115"/>
      <c r="E126" s="115"/>
      <c r="F126" s="115"/>
      <c r="G126" s="115"/>
      <c r="H126" s="115"/>
      <c r="I126" s="115"/>
      <c r="J126" s="115"/>
    </row>
    <row r="127" spans="1:10">
      <c r="A127" s="85" t="s">
        <v>254</v>
      </c>
      <c r="B127" s="78" t="s">
        <v>255</v>
      </c>
      <c r="C127" s="79" t="s">
        <v>36</v>
      </c>
      <c r="D127" s="115"/>
      <c r="E127" s="115"/>
      <c r="F127" s="115"/>
      <c r="G127" s="115"/>
      <c r="H127" s="115"/>
      <c r="I127" s="115"/>
      <c r="J127" s="115"/>
    </row>
    <row r="128" spans="1:10" ht="15">
      <c r="A128" s="72" t="s">
        <v>256</v>
      </c>
      <c r="B128" s="81" t="s">
        <v>257</v>
      </c>
      <c r="C128" s="73"/>
      <c r="D128" s="115"/>
      <c r="E128" s="115"/>
      <c r="F128" s="115"/>
      <c r="G128" s="115"/>
      <c r="H128" s="115"/>
      <c r="I128" s="115"/>
      <c r="J128" s="115"/>
    </row>
    <row r="129" spans="1:10" ht="57">
      <c r="A129" s="85" t="s">
        <v>258</v>
      </c>
      <c r="B129" s="78" t="s">
        <v>249</v>
      </c>
      <c r="C129" s="79" t="s">
        <v>36</v>
      </c>
      <c r="D129" s="115"/>
      <c r="E129" s="115"/>
      <c r="F129" s="115"/>
      <c r="G129" s="115"/>
      <c r="H129" s="115"/>
      <c r="I129" s="115"/>
      <c r="J129" s="115"/>
    </row>
    <row r="130" spans="1:10" ht="28.5">
      <c r="A130" s="85" t="s">
        <v>259</v>
      </c>
      <c r="B130" s="78" t="s">
        <v>260</v>
      </c>
      <c r="C130" s="79" t="s">
        <v>36</v>
      </c>
      <c r="D130" s="115"/>
      <c r="E130" s="115"/>
      <c r="F130" s="115"/>
      <c r="G130" s="115"/>
      <c r="H130" s="115"/>
      <c r="I130" s="115"/>
      <c r="J130" s="115"/>
    </row>
    <row r="131" spans="1:10">
      <c r="A131" s="85" t="s">
        <v>261</v>
      </c>
      <c r="B131" s="78" t="s">
        <v>255</v>
      </c>
      <c r="C131" s="79" t="s">
        <v>36</v>
      </c>
      <c r="D131" s="115"/>
      <c r="E131" s="115"/>
      <c r="F131" s="115"/>
      <c r="G131" s="115"/>
      <c r="H131" s="115"/>
      <c r="I131" s="115"/>
      <c r="J131" s="115"/>
    </row>
    <row r="132" spans="1:10" ht="28.5">
      <c r="A132" s="85" t="s">
        <v>262</v>
      </c>
      <c r="B132" s="80" t="s">
        <v>253</v>
      </c>
      <c r="C132" s="79" t="s">
        <v>36</v>
      </c>
      <c r="D132" s="115"/>
      <c r="E132" s="115"/>
      <c r="F132" s="115"/>
      <c r="G132" s="115"/>
      <c r="H132" s="115"/>
      <c r="I132" s="115"/>
      <c r="J132" s="115"/>
    </row>
    <row r="133" spans="1:10" ht="28.5">
      <c r="A133" s="85" t="s">
        <v>263</v>
      </c>
      <c r="B133" s="80" t="s">
        <v>264</v>
      </c>
      <c r="C133" s="79" t="s">
        <v>36</v>
      </c>
      <c r="D133" s="115"/>
      <c r="E133" s="115"/>
      <c r="F133" s="115"/>
      <c r="G133" s="115"/>
      <c r="H133" s="115"/>
      <c r="I133" s="115"/>
      <c r="J133" s="115"/>
    </row>
    <row r="134" spans="1:10" ht="28.5">
      <c r="A134" s="85" t="s">
        <v>265</v>
      </c>
      <c r="B134" s="80" t="s">
        <v>266</v>
      </c>
      <c r="C134" s="79" t="s">
        <v>36</v>
      </c>
      <c r="D134" s="115"/>
      <c r="E134" s="115"/>
      <c r="F134" s="115"/>
      <c r="G134" s="115"/>
      <c r="H134" s="115"/>
      <c r="I134" s="115"/>
      <c r="J134" s="115"/>
    </row>
    <row r="135" spans="1:10" ht="28.5">
      <c r="A135" s="85" t="s">
        <v>267</v>
      </c>
      <c r="B135" s="80" t="s">
        <v>268</v>
      </c>
      <c r="C135" s="79" t="s">
        <v>36</v>
      </c>
      <c r="D135" s="115"/>
      <c r="E135" s="115"/>
      <c r="F135" s="115"/>
      <c r="G135" s="115"/>
      <c r="H135" s="115"/>
      <c r="I135" s="115"/>
      <c r="J135" s="115"/>
    </row>
    <row r="136" spans="1:10" ht="15">
      <c r="A136" s="72" t="s">
        <v>269</v>
      </c>
      <c r="B136" s="81" t="s">
        <v>270</v>
      </c>
      <c r="C136" s="73"/>
      <c r="D136" s="115"/>
      <c r="E136" s="115"/>
      <c r="F136" s="115"/>
      <c r="G136" s="115"/>
      <c r="H136" s="115"/>
      <c r="I136" s="115"/>
      <c r="J136" s="115"/>
    </row>
    <row r="137" spans="1:10">
      <c r="A137" s="85" t="s">
        <v>271</v>
      </c>
      <c r="B137" s="78" t="s">
        <v>272</v>
      </c>
      <c r="C137" s="79" t="s">
        <v>36</v>
      </c>
      <c r="D137" s="115"/>
      <c r="E137" s="115"/>
      <c r="F137" s="115"/>
      <c r="G137" s="115"/>
      <c r="H137" s="115"/>
      <c r="I137" s="115"/>
      <c r="J137" s="115"/>
    </row>
    <row r="138" spans="1:10" ht="28.5">
      <c r="A138" s="85" t="s">
        <v>273</v>
      </c>
      <c r="B138" s="78" t="s">
        <v>274</v>
      </c>
      <c r="C138" s="79" t="s">
        <v>36</v>
      </c>
      <c r="D138" s="115"/>
      <c r="E138" s="115"/>
      <c r="F138" s="115"/>
      <c r="G138" s="115"/>
      <c r="H138" s="115"/>
      <c r="I138" s="115"/>
      <c r="J138" s="115"/>
    </row>
    <row r="139" spans="1:10" ht="28.5">
      <c r="A139" s="85" t="s">
        <v>275</v>
      </c>
      <c r="B139" s="80" t="s">
        <v>276</v>
      </c>
      <c r="C139" s="79" t="s">
        <v>36</v>
      </c>
      <c r="D139" s="115"/>
      <c r="E139" s="115"/>
      <c r="F139" s="115"/>
      <c r="G139" s="115"/>
      <c r="H139" s="115"/>
      <c r="I139" s="115"/>
      <c r="J139" s="115"/>
    </row>
    <row r="140" spans="1:10" ht="28.5">
      <c r="A140" s="85" t="s">
        <v>277</v>
      </c>
      <c r="B140" s="80" t="s">
        <v>278</v>
      </c>
      <c r="C140" s="79" t="s">
        <v>279</v>
      </c>
      <c r="D140" s="115"/>
      <c r="E140" s="115"/>
      <c r="F140" s="115"/>
      <c r="G140" s="115"/>
      <c r="H140" s="115"/>
      <c r="I140" s="115"/>
      <c r="J140" s="115"/>
    </row>
    <row r="141" spans="1:10">
      <c r="A141" s="85" t="s">
        <v>280</v>
      </c>
      <c r="B141" s="78" t="s">
        <v>281</v>
      </c>
      <c r="C141" s="79" t="s">
        <v>36</v>
      </c>
      <c r="D141" s="115"/>
      <c r="E141" s="115"/>
      <c r="F141" s="115"/>
      <c r="G141" s="115"/>
      <c r="H141" s="115"/>
      <c r="I141" s="115"/>
      <c r="J141" s="115"/>
    </row>
    <row r="142" spans="1:10">
      <c r="A142" s="85" t="s">
        <v>282</v>
      </c>
      <c r="B142" s="78" t="s">
        <v>283</v>
      </c>
      <c r="C142" s="79" t="s">
        <v>36</v>
      </c>
      <c r="D142" s="115"/>
      <c r="E142" s="115"/>
      <c r="F142" s="115"/>
      <c r="G142" s="115"/>
      <c r="H142" s="115"/>
      <c r="I142" s="115"/>
      <c r="J142" s="115"/>
    </row>
    <row r="143" spans="1:10">
      <c r="A143" s="85" t="s">
        <v>284</v>
      </c>
      <c r="B143" s="78" t="s">
        <v>285</v>
      </c>
      <c r="C143" s="79" t="s">
        <v>36</v>
      </c>
      <c r="D143" s="115"/>
      <c r="E143" s="115"/>
      <c r="F143" s="115"/>
      <c r="G143" s="115"/>
      <c r="H143" s="115"/>
      <c r="I143" s="115"/>
      <c r="J143" s="115"/>
    </row>
    <row r="144" spans="1:10">
      <c r="A144" s="85" t="s">
        <v>286</v>
      </c>
      <c r="B144" s="78" t="s">
        <v>287</v>
      </c>
      <c r="C144" s="79" t="s">
        <v>36</v>
      </c>
      <c r="D144" s="115"/>
      <c r="E144" s="115"/>
      <c r="F144" s="115"/>
      <c r="G144" s="115"/>
      <c r="H144" s="115"/>
      <c r="I144" s="115"/>
      <c r="J144" s="115"/>
    </row>
    <row r="145" spans="1:10" ht="28.5">
      <c r="A145" s="85" t="s">
        <v>288</v>
      </c>
      <c r="B145" s="78" t="s">
        <v>289</v>
      </c>
      <c r="C145" s="79" t="s">
        <v>279</v>
      </c>
      <c r="D145" s="115"/>
      <c r="E145" s="115"/>
      <c r="F145" s="115"/>
      <c r="G145" s="115"/>
      <c r="H145" s="115"/>
      <c r="I145" s="115"/>
      <c r="J145" s="115"/>
    </row>
    <row r="146" spans="1:10" ht="42.75">
      <c r="A146" s="85" t="s">
        <v>290</v>
      </c>
      <c r="B146" s="80" t="s">
        <v>291</v>
      </c>
      <c r="C146" s="79" t="s">
        <v>36</v>
      </c>
      <c r="D146" s="115"/>
      <c r="E146" s="115"/>
      <c r="F146" s="115"/>
      <c r="G146" s="115"/>
      <c r="H146" s="115"/>
      <c r="I146" s="115"/>
      <c r="J146" s="115"/>
    </row>
    <row r="147" spans="1:10" ht="28.5">
      <c r="A147" s="85" t="s">
        <v>292</v>
      </c>
      <c r="B147" s="78" t="s">
        <v>293</v>
      </c>
      <c r="C147" s="79" t="s">
        <v>36</v>
      </c>
      <c r="D147" s="115"/>
      <c r="E147" s="115"/>
      <c r="F147" s="115"/>
      <c r="G147" s="115"/>
      <c r="H147" s="115"/>
      <c r="I147" s="115"/>
      <c r="J147" s="115"/>
    </row>
    <row r="148" spans="1:10" ht="15">
      <c r="A148" s="90">
        <v>10</v>
      </c>
      <c r="B148" s="91" t="s">
        <v>294</v>
      </c>
      <c r="C148" s="92"/>
      <c r="D148" s="115"/>
      <c r="E148" s="115"/>
      <c r="F148" s="115"/>
      <c r="G148" s="115"/>
      <c r="H148" s="115"/>
      <c r="I148" s="115"/>
      <c r="J148" s="115"/>
    </row>
    <row r="149" spans="1:10" ht="15">
      <c r="A149" s="72" t="s">
        <v>295</v>
      </c>
      <c r="B149" s="81" t="s">
        <v>296</v>
      </c>
      <c r="C149" s="73"/>
      <c r="D149" s="115"/>
      <c r="E149" s="115"/>
      <c r="F149" s="115"/>
      <c r="G149" s="115"/>
      <c r="H149" s="115"/>
      <c r="I149" s="115"/>
      <c r="J149" s="115"/>
    </row>
    <row r="150" spans="1:10" ht="28.5">
      <c r="A150" s="85" t="s">
        <v>297</v>
      </c>
      <c r="B150" s="83" t="s">
        <v>298</v>
      </c>
      <c r="C150" s="79" t="s">
        <v>36</v>
      </c>
      <c r="D150" s="115"/>
      <c r="E150" s="115"/>
      <c r="F150" s="115"/>
      <c r="G150" s="115"/>
      <c r="H150" s="115"/>
      <c r="I150" s="115"/>
      <c r="J150" s="115"/>
    </row>
    <row r="151" spans="1:10" ht="28.5">
      <c r="A151" s="85" t="s">
        <v>299</v>
      </c>
      <c r="B151" s="82" t="s">
        <v>300</v>
      </c>
      <c r="C151" s="79" t="s">
        <v>36</v>
      </c>
      <c r="D151" s="115"/>
      <c r="E151" s="115"/>
      <c r="F151" s="115"/>
      <c r="G151" s="115"/>
      <c r="H151" s="115"/>
      <c r="I151" s="115"/>
      <c r="J151" s="115"/>
    </row>
    <row r="152" spans="1:10" ht="71.25">
      <c r="A152" s="85" t="s">
        <v>301</v>
      </c>
      <c r="B152" s="82" t="s">
        <v>302</v>
      </c>
      <c r="C152" s="79" t="s">
        <v>36</v>
      </c>
      <c r="D152" s="115"/>
      <c r="E152" s="115"/>
      <c r="F152" s="115"/>
      <c r="G152" s="115"/>
      <c r="H152" s="115"/>
      <c r="I152" s="115"/>
      <c r="J152" s="115"/>
    </row>
    <row r="153" spans="1:10" ht="28.5">
      <c r="A153" s="85" t="s">
        <v>303</v>
      </c>
      <c r="B153" s="82" t="s">
        <v>304</v>
      </c>
      <c r="C153" s="79" t="s">
        <v>36</v>
      </c>
      <c r="D153" s="115"/>
      <c r="E153" s="115"/>
      <c r="F153" s="115"/>
      <c r="G153" s="115"/>
      <c r="H153" s="115"/>
      <c r="I153" s="115"/>
      <c r="J153" s="115"/>
    </row>
    <row r="154" spans="1:10" ht="42.75">
      <c r="A154" s="85" t="s">
        <v>305</v>
      </c>
      <c r="B154" s="82" t="s">
        <v>306</v>
      </c>
      <c r="C154" s="79" t="s">
        <v>36</v>
      </c>
      <c r="D154" s="115"/>
      <c r="E154" s="115"/>
      <c r="F154" s="115"/>
      <c r="G154" s="115"/>
      <c r="H154" s="115"/>
      <c r="I154" s="115"/>
      <c r="J154" s="115"/>
    </row>
    <row r="155" spans="1:10">
      <c r="A155" s="85" t="s">
        <v>307</v>
      </c>
      <c r="B155" s="82" t="s">
        <v>308</v>
      </c>
      <c r="C155" s="79" t="s">
        <v>36</v>
      </c>
      <c r="D155" s="115"/>
      <c r="E155" s="115"/>
      <c r="F155" s="115"/>
      <c r="G155" s="115"/>
      <c r="H155" s="115"/>
      <c r="I155" s="115"/>
      <c r="J155" s="115"/>
    </row>
    <row r="156" spans="1:10">
      <c r="A156" s="85" t="s">
        <v>309</v>
      </c>
      <c r="B156" s="82" t="s">
        <v>310</v>
      </c>
      <c r="C156" s="79" t="s">
        <v>36</v>
      </c>
      <c r="D156" s="115"/>
      <c r="E156" s="115"/>
      <c r="F156" s="115"/>
      <c r="G156" s="115"/>
      <c r="H156" s="115"/>
      <c r="I156" s="115"/>
      <c r="J156" s="115"/>
    </row>
    <row r="157" spans="1:10">
      <c r="A157" s="85" t="s">
        <v>311</v>
      </c>
      <c r="B157" s="82" t="s">
        <v>312</v>
      </c>
      <c r="C157" s="79" t="s">
        <v>36</v>
      </c>
      <c r="D157" s="115"/>
      <c r="E157" s="115"/>
      <c r="F157" s="115"/>
      <c r="G157" s="115"/>
      <c r="H157" s="115"/>
      <c r="I157" s="115"/>
      <c r="J157" s="115"/>
    </row>
    <row r="158" spans="1:10" ht="42.75">
      <c r="A158" s="85" t="s">
        <v>313</v>
      </c>
      <c r="B158" s="82" t="s">
        <v>314</v>
      </c>
      <c r="C158" s="79" t="s">
        <v>36</v>
      </c>
      <c r="D158" s="115"/>
      <c r="E158" s="115"/>
      <c r="F158" s="115"/>
      <c r="G158" s="115"/>
      <c r="H158" s="115"/>
      <c r="I158" s="115"/>
      <c r="J158" s="115"/>
    </row>
    <row r="159" spans="1:10" ht="28.5">
      <c r="A159" s="85" t="s">
        <v>315</v>
      </c>
      <c r="B159" s="82" t="s">
        <v>316</v>
      </c>
      <c r="C159" s="79" t="s">
        <v>36</v>
      </c>
      <c r="D159" s="115"/>
      <c r="E159" s="115"/>
      <c r="F159" s="115"/>
      <c r="G159" s="115"/>
      <c r="H159" s="115"/>
      <c r="I159" s="115"/>
      <c r="J159" s="115"/>
    </row>
    <row r="160" spans="1:10" ht="28.5">
      <c r="A160" s="85" t="s">
        <v>317</v>
      </c>
      <c r="B160" s="83" t="s">
        <v>318</v>
      </c>
      <c r="C160" s="79" t="s">
        <v>60</v>
      </c>
      <c r="D160" s="115"/>
      <c r="E160" s="115"/>
      <c r="F160" s="115"/>
      <c r="G160" s="115"/>
      <c r="H160" s="115"/>
      <c r="I160" s="115"/>
      <c r="J160" s="115"/>
    </row>
    <row r="161" spans="1:10">
      <c r="A161" s="85" t="s">
        <v>319</v>
      </c>
      <c r="B161" s="82" t="s">
        <v>320</v>
      </c>
      <c r="C161" s="79" t="s">
        <v>60</v>
      </c>
      <c r="D161" s="115"/>
      <c r="E161" s="115"/>
      <c r="F161" s="115"/>
      <c r="G161" s="115"/>
      <c r="H161" s="115"/>
      <c r="I161" s="115"/>
      <c r="J161" s="115"/>
    </row>
    <row r="162" spans="1:10">
      <c r="A162" s="85" t="s">
        <v>321</v>
      </c>
      <c r="B162" s="82" t="s">
        <v>322</v>
      </c>
      <c r="C162" s="79" t="s">
        <v>60</v>
      </c>
      <c r="D162" s="115"/>
      <c r="E162" s="115"/>
      <c r="F162" s="115"/>
      <c r="G162" s="115"/>
      <c r="H162" s="115"/>
      <c r="I162" s="115"/>
      <c r="J162" s="115"/>
    </row>
    <row r="163" spans="1:10" ht="28.5">
      <c r="A163" s="85" t="s">
        <v>323</v>
      </c>
      <c r="B163" s="82" t="s">
        <v>324</v>
      </c>
      <c r="C163" s="79" t="s">
        <v>36</v>
      </c>
      <c r="D163" s="115"/>
      <c r="E163" s="115"/>
      <c r="F163" s="115"/>
      <c r="G163" s="115"/>
      <c r="H163" s="115"/>
      <c r="I163" s="115"/>
      <c r="J163" s="115"/>
    </row>
    <row r="164" spans="1:10" ht="28.5">
      <c r="A164" s="85" t="s">
        <v>325</v>
      </c>
      <c r="B164" s="83" t="s">
        <v>478</v>
      </c>
      <c r="C164" s="79" t="s">
        <v>36</v>
      </c>
      <c r="D164" s="115"/>
      <c r="E164" s="115"/>
      <c r="F164" s="115"/>
      <c r="G164" s="115"/>
      <c r="H164" s="115"/>
      <c r="I164" s="115"/>
      <c r="J164" s="115"/>
    </row>
    <row r="165" spans="1:10">
      <c r="A165" s="85" t="s">
        <v>327</v>
      </c>
      <c r="B165" s="82" t="s">
        <v>328</v>
      </c>
      <c r="C165" s="79" t="s">
        <v>36</v>
      </c>
      <c r="D165" s="115"/>
      <c r="E165" s="115"/>
      <c r="F165" s="115"/>
      <c r="G165" s="115"/>
      <c r="H165" s="115"/>
      <c r="I165" s="115"/>
      <c r="J165" s="115"/>
    </row>
    <row r="166" spans="1:10" ht="28.5">
      <c r="A166" s="85" t="s">
        <v>329</v>
      </c>
      <c r="B166" s="82" t="s">
        <v>330</v>
      </c>
      <c r="C166" s="79" t="s">
        <v>36</v>
      </c>
      <c r="D166" s="115"/>
      <c r="E166" s="115"/>
      <c r="F166" s="115"/>
      <c r="G166" s="115"/>
      <c r="H166" s="115"/>
      <c r="I166" s="115"/>
      <c r="J166" s="115"/>
    </row>
    <row r="167" spans="1:10" ht="28.5">
      <c r="A167" s="85" t="s">
        <v>331</v>
      </c>
      <c r="B167" s="82" t="s">
        <v>332</v>
      </c>
      <c r="C167" s="79" t="s">
        <v>36</v>
      </c>
      <c r="D167" s="115"/>
      <c r="E167" s="115"/>
      <c r="F167" s="115"/>
      <c r="G167" s="115"/>
      <c r="H167" s="115"/>
      <c r="I167" s="115"/>
      <c r="J167" s="115"/>
    </row>
    <row r="168" spans="1:10" ht="28.5">
      <c r="A168" s="85" t="s">
        <v>333</v>
      </c>
      <c r="B168" s="83" t="s">
        <v>334</v>
      </c>
      <c r="C168" s="79" t="s">
        <v>36</v>
      </c>
      <c r="D168" s="115"/>
      <c r="E168" s="115"/>
      <c r="F168" s="115"/>
      <c r="G168" s="115"/>
      <c r="H168" s="115"/>
      <c r="I168" s="115"/>
      <c r="J168" s="115"/>
    </row>
    <row r="169" spans="1:10" ht="42.75">
      <c r="A169" s="85" t="s">
        <v>335</v>
      </c>
      <c r="B169" s="82" t="s">
        <v>336</v>
      </c>
      <c r="C169" s="79" t="s">
        <v>36</v>
      </c>
      <c r="D169" s="115"/>
      <c r="E169" s="115"/>
      <c r="F169" s="115"/>
      <c r="G169" s="115"/>
      <c r="H169" s="115"/>
      <c r="I169" s="115"/>
      <c r="J169" s="115"/>
    </row>
    <row r="170" spans="1:10" ht="15">
      <c r="A170" s="72" t="s">
        <v>337</v>
      </c>
      <c r="B170" s="81" t="s">
        <v>338</v>
      </c>
      <c r="C170" s="73"/>
      <c r="D170" s="115"/>
      <c r="E170" s="115"/>
      <c r="F170" s="115"/>
      <c r="G170" s="115"/>
      <c r="H170" s="115"/>
      <c r="I170" s="115"/>
      <c r="J170" s="115"/>
    </row>
    <row r="171" spans="1:10" ht="28.5">
      <c r="A171" s="85" t="s">
        <v>339</v>
      </c>
      <c r="B171" s="83" t="s">
        <v>340</v>
      </c>
      <c r="C171" s="79" t="s">
        <v>36</v>
      </c>
      <c r="D171" s="115"/>
      <c r="E171" s="115"/>
      <c r="F171" s="115"/>
      <c r="G171" s="115"/>
      <c r="H171" s="115"/>
      <c r="I171" s="115"/>
      <c r="J171" s="115"/>
    </row>
    <row r="172" spans="1:10" ht="28.5">
      <c r="A172" s="85" t="s">
        <v>341</v>
      </c>
      <c r="B172" s="83" t="s">
        <v>342</v>
      </c>
      <c r="C172" s="79" t="s">
        <v>36</v>
      </c>
      <c r="D172" s="115"/>
      <c r="E172" s="115"/>
      <c r="F172" s="115"/>
      <c r="G172" s="115"/>
      <c r="H172" s="115"/>
      <c r="I172" s="115"/>
      <c r="J172" s="115"/>
    </row>
    <row r="173" spans="1:10" ht="28.5">
      <c r="A173" s="85" t="s">
        <v>343</v>
      </c>
      <c r="B173" s="83" t="s">
        <v>344</v>
      </c>
      <c r="C173" s="79" t="s">
        <v>36</v>
      </c>
      <c r="D173" s="115"/>
      <c r="E173" s="115"/>
      <c r="F173" s="115"/>
      <c r="G173" s="115"/>
      <c r="H173" s="115"/>
      <c r="I173" s="115"/>
      <c r="J173" s="115"/>
    </row>
    <row r="174" spans="1:10">
      <c r="A174" s="85" t="s">
        <v>345</v>
      </c>
      <c r="B174" s="82" t="s">
        <v>346</v>
      </c>
      <c r="C174" s="79" t="s">
        <v>36</v>
      </c>
      <c r="D174" s="115"/>
      <c r="E174" s="115"/>
      <c r="F174" s="115"/>
      <c r="G174" s="115"/>
      <c r="H174" s="115"/>
      <c r="I174" s="115"/>
      <c r="J174" s="115"/>
    </row>
    <row r="175" spans="1:10">
      <c r="A175" s="85" t="s">
        <v>347</v>
      </c>
      <c r="B175" s="82" t="s">
        <v>348</v>
      </c>
      <c r="C175" s="79" t="s">
        <v>36</v>
      </c>
      <c r="D175" s="115"/>
      <c r="E175" s="115"/>
      <c r="F175" s="115"/>
      <c r="G175" s="115"/>
      <c r="H175" s="115"/>
      <c r="I175" s="115"/>
      <c r="J175" s="115"/>
    </row>
    <row r="176" spans="1:10">
      <c r="A176" s="85" t="s">
        <v>349</v>
      </c>
      <c r="B176" s="82" t="s">
        <v>350</v>
      </c>
      <c r="C176" s="79" t="s">
        <v>351</v>
      </c>
      <c r="D176" s="115"/>
      <c r="E176" s="115"/>
      <c r="F176" s="115"/>
      <c r="G176" s="115"/>
      <c r="H176" s="115"/>
      <c r="I176" s="115"/>
      <c r="J176" s="115"/>
    </row>
    <row r="177" spans="1:10" ht="28.5">
      <c r="A177" s="85" t="s">
        <v>352</v>
      </c>
      <c r="B177" s="82" t="s">
        <v>353</v>
      </c>
      <c r="C177" s="79" t="s">
        <v>36</v>
      </c>
      <c r="D177" s="115"/>
      <c r="E177" s="115"/>
      <c r="F177" s="115"/>
      <c r="G177" s="115"/>
      <c r="H177" s="115"/>
      <c r="I177" s="115"/>
      <c r="J177" s="115"/>
    </row>
    <row r="178" spans="1:10" ht="28.5">
      <c r="A178" s="85" t="s">
        <v>354</v>
      </c>
      <c r="B178" s="83" t="s">
        <v>479</v>
      </c>
      <c r="C178" s="79" t="s">
        <v>351</v>
      </c>
      <c r="D178" s="115"/>
      <c r="E178" s="115"/>
      <c r="F178" s="115"/>
      <c r="G178" s="115"/>
      <c r="H178" s="115"/>
      <c r="I178" s="115"/>
      <c r="J178" s="115"/>
    </row>
    <row r="179" spans="1:10">
      <c r="A179" s="85" t="s">
        <v>356</v>
      </c>
      <c r="B179" s="82" t="s">
        <v>357</v>
      </c>
      <c r="C179" s="79" t="s">
        <v>36</v>
      </c>
      <c r="D179" s="115"/>
      <c r="E179" s="115"/>
      <c r="F179" s="115"/>
      <c r="G179" s="115"/>
      <c r="H179" s="115"/>
      <c r="I179" s="115"/>
      <c r="J179" s="115"/>
    </row>
    <row r="180" spans="1:10" ht="28.5">
      <c r="A180" s="85" t="s">
        <v>358</v>
      </c>
      <c r="B180" s="83" t="s">
        <v>480</v>
      </c>
      <c r="C180" s="79" t="s">
        <v>36</v>
      </c>
      <c r="D180" s="115"/>
      <c r="E180" s="115"/>
      <c r="F180" s="115"/>
      <c r="G180" s="115"/>
      <c r="H180" s="115"/>
      <c r="I180" s="115"/>
      <c r="J180" s="115"/>
    </row>
    <row r="181" spans="1:10" ht="28.5">
      <c r="A181" s="85" t="s">
        <v>360</v>
      </c>
      <c r="B181" s="83" t="s">
        <v>481</v>
      </c>
      <c r="C181" s="79" t="s">
        <v>36</v>
      </c>
      <c r="D181" s="115"/>
      <c r="E181" s="115"/>
      <c r="F181" s="115"/>
      <c r="G181" s="115"/>
      <c r="H181" s="115"/>
      <c r="I181" s="115"/>
      <c r="J181" s="115"/>
    </row>
    <row r="182" spans="1:10" ht="28.5">
      <c r="A182" s="85" t="s">
        <v>362</v>
      </c>
      <c r="B182" s="82" t="s">
        <v>363</v>
      </c>
      <c r="C182" s="79" t="s">
        <v>36</v>
      </c>
      <c r="D182" s="115"/>
      <c r="E182" s="115"/>
      <c r="F182" s="115"/>
      <c r="G182" s="115"/>
      <c r="H182" s="115"/>
      <c r="I182" s="115"/>
      <c r="J182" s="115"/>
    </row>
    <row r="183" spans="1:10" ht="28.5">
      <c r="A183" s="85" t="s">
        <v>364</v>
      </c>
      <c r="B183" s="82" t="s">
        <v>365</v>
      </c>
      <c r="C183" s="79" t="s">
        <v>36</v>
      </c>
      <c r="D183" s="115"/>
      <c r="E183" s="115"/>
      <c r="F183" s="115"/>
      <c r="G183" s="115"/>
      <c r="H183" s="115"/>
      <c r="I183" s="115"/>
      <c r="J183" s="115"/>
    </row>
    <row r="184" spans="1:10">
      <c r="A184" s="85" t="s">
        <v>366</v>
      </c>
      <c r="B184" s="82" t="s">
        <v>367</v>
      </c>
      <c r="C184" s="79" t="s">
        <v>36</v>
      </c>
      <c r="D184" s="115"/>
      <c r="E184" s="115"/>
      <c r="F184" s="115"/>
      <c r="G184" s="115"/>
      <c r="H184" s="115"/>
      <c r="I184" s="115"/>
      <c r="J184" s="115"/>
    </row>
    <row r="185" spans="1:10" ht="15">
      <c r="A185" s="72" t="s">
        <v>368</v>
      </c>
      <c r="B185" s="81" t="s">
        <v>369</v>
      </c>
      <c r="C185" s="73"/>
      <c r="D185" s="115"/>
      <c r="E185" s="115"/>
      <c r="F185" s="115"/>
      <c r="G185" s="115"/>
      <c r="H185" s="115"/>
      <c r="I185" s="115"/>
      <c r="J185" s="115"/>
    </row>
    <row r="186" spans="1:10" ht="42.75">
      <c r="A186" s="85" t="s">
        <v>370</v>
      </c>
      <c r="B186" s="83" t="s">
        <v>482</v>
      </c>
      <c r="C186" s="79" t="s">
        <v>36</v>
      </c>
      <c r="D186" s="115"/>
      <c r="E186" s="115"/>
      <c r="F186" s="115"/>
      <c r="G186" s="115"/>
      <c r="H186" s="115"/>
      <c r="I186" s="115"/>
      <c r="J186" s="115"/>
    </row>
    <row r="187" spans="1:10" ht="28.5">
      <c r="A187" s="85" t="s">
        <v>372</v>
      </c>
      <c r="B187" s="83" t="s">
        <v>483</v>
      </c>
      <c r="C187" s="79" t="s">
        <v>36</v>
      </c>
      <c r="D187" s="115"/>
      <c r="E187" s="115"/>
      <c r="F187" s="115"/>
      <c r="G187" s="115"/>
      <c r="H187" s="115"/>
      <c r="I187" s="115"/>
      <c r="J187" s="115"/>
    </row>
    <row r="188" spans="1:10" ht="28.5">
      <c r="A188" s="85" t="s">
        <v>374</v>
      </c>
      <c r="B188" s="83" t="s">
        <v>484</v>
      </c>
      <c r="C188" s="79" t="s">
        <v>36</v>
      </c>
      <c r="D188" s="115"/>
      <c r="E188" s="115"/>
      <c r="F188" s="115"/>
      <c r="G188" s="115"/>
      <c r="H188" s="115"/>
      <c r="I188" s="115"/>
      <c r="J188" s="115"/>
    </row>
    <row r="189" spans="1:10">
      <c r="A189" s="85" t="s">
        <v>376</v>
      </c>
      <c r="B189" s="82" t="s">
        <v>377</v>
      </c>
      <c r="C189" s="79" t="s">
        <v>36</v>
      </c>
      <c r="D189" s="115"/>
      <c r="E189" s="115"/>
      <c r="F189" s="115"/>
      <c r="G189" s="115"/>
      <c r="H189" s="115"/>
      <c r="I189" s="115"/>
      <c r="J189" s="115"/>
    </row>
    <row r="190" spans="1:10" ht="28.5">
      <c r="A190" s="85" t="s">
        <v>378</v>
      </c>
      <c r="B190" s="83" t="s">
        <v>379</v>
      </c>
      <c r="C190" s="79" t="s">
        <v>36</v>
      </c>
      <c r="D190" s="115"/>
      <c r="E190" s="115"/>
      <c r="F190" s="115"/>
      <c r="G190" s="115"/>
      <c r="H190" s="115"/>
      <c r="I190" s="115"/>
      <c r="J190" s="115"/>
    </row>
    <row r="191" spans="1:10">
      <c r="A191" s="85" t="s">
        <v>380</v>
      </c>
      <c r="B191" s="82" t="s">
        <v>346</v>
      </c>
      <c r="C191" s="79" t="s">
        <v>36</v>
      </c>
      <c r="D191" s="115"/>
      <c r="E191" s="115"/>
      <c r="F191" s="115"/>
      <c r="G191" s="115"/>
      <c r="H191" s="115"/>
      <c r="I191" s="115"/>
      <c r="J191" s="115"/>
    </row>
    <row r="192" spans="1:10" ht="28.5">
      <c r="A192" s="85" t="s">
        <v>381</v>
      </c>
      <c r="B192" s="82" t="s">
        <v>365</v>
      </c>
      <c r="C192" s="79" t="s">
        <v>36</v>
      </c>
      <c r="D192" s="115"/>
      <c r="E192" s="115"/>
      <c r="F192" s="115"/>
      <c r="G192" s="115"/>
      <c r="H192" s="115"/>
      <c r="I192" s="115"/>
      <c r="J192" s="115"/>
    </row>
    <row r="193" spans="1:10" ht="28.5">
      <c r="A193" s="85" t="s">
        <v>382</v>
      </c>
      <c r="B193" s="83" t="s">
        <v>485</v>
      </c>
      <c r="C193" s="79" t="s">
        <v>36</v>
      </c>
      <c r="D193" s="115"/>
      <c r="E193" s="115"/>
      <c r="F193" s="115"/>
      <c r="G193" s="115"/>
      <c r="H193" s="115"/>
      <c r="I193" s="115"/>
      <c r="J193" s="115"/>
    </row>
    <row r="194" spans="1:10" ht="15">
      <c r="A194" s="72" t="s">
        <v>384</v>
      </c>
      <c r="B194" s="81" t="s">
        <v>385</v>
      </c>
      <c r="C194" s="73"/>
      <c r="D194" s="115"/>
      <c r="E194" s="115"/>
      <c r="F194" s="115"/>
      <c r="G194" s="115"/>
      <c r="H194" s="115"/>
      <c r="I194" s="115"/>
      <c r="J194" s="115"/>
    </row>
    <row r="195" spans="1:10" ht="28.5">
      <c r="A195" s="85" t="s">
        <v>386</v>
      </c>
      <c r="B195" s="82" t="s">
        <v>387</v>
      </c>
      <c r="C195" s="79" t="s">
        <v>36</v>
      </c>
      <c r="D195" s="115"/>
      <c r="E195" s="115"/>
      <c r="F195" s="115"/>
      <c r="G195" s="115"/>
      <c r="H195" s="115"/>
      <c r="I195" s="115"/>
      <c r="J195" s="115"/>
    </row>
    <row r="196" spans="1:10" ht="28.5">
      <c r="A196" s="85" t="s">
        <v>388</v>
      </c>
      <c r="B196" s="82" t="s">
        <v>389</v>
      </c>
      <c r="C196" s="79" t="s">
        <v>36</v>
      </c>
      <c r="D196" s="115"/>
      <c r="E196" s="115"/>
      <c r="F196" s="115"/>
      <c r="G196" s="115"/>
      <c r="H196" s="115"/>
      <c r="I196" s="115"/>
      <c r="J196" s="115"/>
    </row>
    <row r="197" spans="1:10" ht="28.5">
      <c r="A197" s="85" t="s">
        <v>390</v>
      </c>
      <c r="B197" s="82" t="s">
        <v>391</v>
      </c>
      <c r="C197" s="79" t="s">
        <v>36</v>
      </c>
      <c r="D197" s="115"/>
      <c r="E197" s="115"/>
      <c r="F197" s="115"/>
      <c r="G197" s="115"/>
      <c r="H197" s="115"/>
      <c r="I197" s="115"/>
      <c r="J197" s="115"/>
    </row>
    <row r="198" spans="1:10" ht="28.5">
      <c r="A198" s="85" t="s">
        <v>392</v>
      </c>
      <c r="B198" s="82" t="s">
        <v>393</v>
      </c>
      <c r="C198" s="79" t="s">
        <v>279</v>
      </c>
      <c r="D198" s="115"/>
      <c r="E198" s="115"/>
      <c r="F198" s="115"/>
      <c r="G198" s="115"/>
      <c r="H198" s="115"/>
      <c r="I198" s="115"/>
      <c r="J198" s="115"/>
    </row>
    <row r="199" spans="1:10" ht="15">
      <c r="A199" s="72" t="s">
        <v>394</v>
      </c>
      <c r="B199" s="81" t="s">
        <v>395</v>
      </c>
      <c r="C199" s="73"/>
      <c r="D199" s="115"/>
      <c r="E199" s="115"/>
      <c r="F199" s="115"/>
      <c r="G199" s="115"/>
      <c r="H199" s="115"/>
      <c r="I199" s="115"/>
      <c r="J199" s="115"/>
    </row>
    <row r="200" spans="1:10" ht="57">
      <c r="A200" s="85" t="s">
        <v>396</v>
      </c>
      <c r="B200" s="82" t="s">
        <v>397</v>
      </c>
      <c r="C200" s="79" t="s">
        <v>36</v>
      </c>
      <c r="D200" s="115"/>
      <c r="E200" s="115"/>
      <c r="F200" s="115"/>
      <c r="G200" s="115"/>
      <c r="H200" s="115"/>
      <c r="I200" s="115"/>
      <c r="J200" s="115"/>
    </row>
    <row r="201" spans="1:10" ht="28.5">
      <c r="A201" s="85" t="s">
        <v>398</v>
      </c>
      <c r="B201" s="83" t="s">
        <v>399</v>
      </c>
      <c r="C201" s="79" t="s">
        <v>60</v>
      </c>
      <c r="D201" s="115"/>
      <c r="E201" s="115"/>
      <c r="F201" s="115"/>
      <c r="G201" s="115"/>
      <c r="H201" s="115"/>
      <c r="I201" s="115"/>
      <c r="J201" s="115"/>
    </row>
    <row r="202" spans="1:10" ht="28.5">
      <c r="A202" s="85" t="s">
        <v>400</v>
      </c>
      <c r="B202" s="83" t="s">
        <v>486</v>
      </c>
      <c r="C202" s="79" t="s">
        <v>60</v>
      </c>
      <c r="D202" s="115"/>
      <c r="E202" s="115"/>
      <c r="F202" s="115"/>
      <c r="G202" s="115"/>
      <c r="H202" s="115"/>
      <c r="I202" s="115"/>
      <c r="J202" s="115"/>
    </row>
    <row r="203" spans="1:10" ht="42.75">
      <c r="A203" s="85" t="s">
        <v>402</v>
      </c>
      <c r="B203" s="82" t="s">
        <v>403</v>
      </c>
      <c r="C203" s="79" t="s">
        <v>36</v>
      </c>
      <c r="D203" s="115"/>
      <c r="E203" s="115"/>
      <c r="F203" s="115"/>
      <c r="G203" s="115"/>
      <c r="H203" s="115"/>
      <c r="I203" s="115"/>
      <c r="J203" s="115"/>
    </row>
    <row r="204" spans="1:10" ht="42.75">
      <c r="A204" s="85" t="s">
        <v>404</v>
      </c>
      <c r="B204" s="82" t="s">
        <v>405</v>
      </c>
      <c r="C204" s="79" t="s">
        <v>36</v>
      </c>
      <c r="D204" s="115"/>
      <c r="E204" s="115"/>
      <c r="F204" s="115"/>
      <c r="G204" s="115"/>
      <c r="H204" s="115"/>
      <c r="I204" s="115"/>
      <c r="J204" s="115"/>
    </row>
    <row r="205" spans="1:10" ht="15">
      <c r="A205" s="90">
        <v>11</v>
      </c>
      <c r="B205" s="91" t="s">
        <v>406</v>
      </c>
      <c r="C205" s="92"/>
      <c r="D205" s="115"/>
      <c r="E205" s="115"/>
      <c r="F205" s="115"/>
      <c r="G205" s="115"/>
      <c r="H205" s="115"/>
      <c r="I205" s="115"/>
      <c r="J205" s="115"/>
    </row>
    <row r="206" spans="1:10">
      <c r="A206" s="77" t="s">
        <v>407</v>
      </c>
      <c r="B206" s="82" t="s">
        <v>408</v>
      </c>
      <c r="C206" s="79" t="s">
        <v>60</v>
      </c>
      <c r="D206" s="115"/>
      <c r="E206" s="115"/>
      <c r="F206" s="115"/>
      <c r="G206" s="115"/>
      <c r="H206" s="115"/>
      <c r="I206" s="115"/>
      <c r="J206" s="115"/>
    </row>
    <row r="207" spans="1:10" ht="28.5">
      <c r="A207" s="77" t="s">
        <v>409</v>
      </c>
      <c r="B207" s="82" t="s">
        <v>410</v>
      </c>
      <c r="C207" s="79" t="s">
        <v>36</v>
      </c>
      <c r="D207" s="115"/>
      <c r="E207" s="115"/>
      <c r="F207" s="115"/>
      <c r="G207" s="115"/>
      <c r="H207" s="115"/>
      <c r="I207" s="115"/>
      <c r="J207" s="115"/>
    </row>
    <row r="208" spans="1:10">
      <c r="A208" s="77" t="s">
        <v>411</v>
      </c>
      <c r="B208" s="82" t="s">
        <v>412</v>
      </c>
      <c r="C208" s="79" t="s">
        <v>36</v>
      </c>
      <c r="D208" s="115"/>
      <c r="E208" s="115"/>
      <c r="F208" s="115"/>
      <c r="G208" s="115"/>
      <c r="H208" s="115"/>
      <c r="I208" s="115"/>
      <c r="J208" s="115"/>
    </row>
    <row r="209" spans="1:10" ht="15">
      <c r="A209" s="90">
        <v>12</v>
      </c>
      <c r="B209" s="91" t="s">
        <v>413</v>
      </c>
      <c r="C209" s="92"/>
      <c r="D209" s="115"/>
      <c r="E209" s="115"/>
      <c r="F209" s="115"/>
      <c r="G209" s="115"/>
      <c r="H209" s="115"/>
      <c r="I209" s="115"/>
      <c r="J209" s="115"/>
    </row>
    <row r="210" spans="1:10" ht="57">
      <c r="A210" s="77" t="s">
        <v>414</v>
      </c>
      <c r="B210" s="83" t="s">
        <v>415</v>
      </c>
      <c r="C210" s="79" t="s">
        <v>36</v>
      </c>
      <c r="D210" s="115"/>
      <c r="E210" s="115"/>
      <c r="F210" s="115"/>
      <c r="G210" s="115"/>
      <c r="H210" s="115"/>
      <c r="I210" s="115"/>
      <c r="J210" s="115"/>
    </row>
    <row r="211" spans="1:10" ht="42.75">
      <c r="A211" s="77" t="s">
        <v>416</v>
      </c>
      <c r="B211" s="83" t="s">
        <v>417</v>
      </c>
      <c r="C211" s="79" t="s">
        <v>36</v>
      </c>
      <c r="D211" s="115"/>
      <c r="E211" s="115"/>
      <c r="F211" s="115"/>
      <c r="G211" s="115"/>
      <c r="H211" s="115"/>
      <c r="I211" s="115"/>
      <c r="J211" s="115"/>
    </row>
    <row r="212" spans="1:10" ht="42.75">
      <c r="A212" s="77" t="s">
        <v>418</v>
      </c>
      <c r="B212" s="83" t="s">
        <v>419</v>
      </c>
      <c r="C212" s="79" t="s">
        <v>36</v>
      </c>
      <c r="D212" s="115"/>
      <c r="E212" s="115"/>
      <c r="F212" s="115"/>
      <c r="G212" s="115"/>
      <c r="H212" s="115"/>
      <c r="I212" s="115"/>
      <c r="J212" s="115"/>
    </row>
    <row r="213" spans="1:10" ht="57">
      <c r="A213" s="77" t="s">
        <v>420</v>
      </c>
      <c r="B213" s="82" t="s">
        <v>421</v>
      </c>
      <c r="C213" s="79" t="s">
        <v>36</v>
      </c>
      <c r="D213" s="115"/>
      <c r="E213" s="115"/>
      <c r="F213" s="115"/>
      <c r="G213" s="115"/>
      <c r="H213" s="115"/>
      <c r="I213" s="115"/>
      <c r="J213" s="115"/>
    </row>
    <row r="214" spans="1:10" ht="42.75">
      <c r="A214" s="77" t="s">
        <v>422</v>
      </c>
      <c r="B214" s="83" t="s">
        <v>487</v>
      </c>
      <c r="C214" s="79" t="s">
        <v>36</v>
      </c>
      <c r="D214" s="115"/>
      <c r="E214" s="115"/>
      <c r="F214" s="115"/>
      <c r="G214" s="115"/>
      <c r="H214" s="115"/>
      <c r="I214" s="115"/>
      <c r="J214" s="115"/>
    </row>
    <row r="215" spans="1:10" ht="42.75">
      <c r="A215" s="77" t="s">
        <v>424</v>
      </c>
      <c r="B215" s="83" t="s">
        <v>425</v>
      </c>
      <c r="C215" s="79" t="s">
        <v>36</v>
      </c>
      <c r="D215" s="115"/>
      <c r="E215" s="115"/>
      <c r="F215" s="115"/>
      <c r="G215" s="115"/>
      <c r="H215" s="115"/>
      <c r="I215" s="115"/>
      <c r="J215" s="115"/>
    </row>
    <row r="216" spans="1:10" ht="15">
      <c r="A216" s="90">
        <v>13</v>
      </c>
      <c r="B216" s="91" t="s">
        <v>426</v>
      </c>
      <c r="C216" s="92"/>
      <c r="D216" s="115"/>
      <c r="E216" s="115"/>
      <c r="F216" s="115"/>
      <c r="G216" s="115"/>
      <c r="H216" s="115"/>
      <c r="I216" s="115"/>
      <c r="J216" s="115"/>
    </row>
    <row r="217" spans="1:10">
      <c r="A217" s="77" t="s">
        <v>427</v>
      </c>
      <c r="B217" s="82" t="s">
        <v>428</v>
      </c>
      <c r="C217" s="79" t="s">
        <v>351</v>
      </c>
      <c r="D217" s="115"/>
      <c r="E217" s="115"/>
      <c r="F217" s="115"/>
      <c r="G217" s="115"/>
      <c r="H217" s="115"/>
      <c r="I217" s="115"/>
      <c r="J217" s="115"/>
    </row>
    <row r="218" spans="1:10">
      <c r="A218" s="77" t="s">
        <v>429</v>
      </c>
      <c r="B218" s="82" t="s">
        <v>430</v>
      </c>
      <c r="C218" s="79" t="s">
        <v>36</v>
      </c>
      <c r="D218" s="115"/>
      <c r="E218" s="115"/>
      <c r="F218" s="115"/>
      <c r="G218" s="115"/>
      <c r="H218" s="115"/>
      <c r="I218" s="115"/>
      <c r="J218" s="115"/>
    </row>
    <row r="219" spans="1:10">
      <c r="A219" s="77" t="s">
        <v>431</v>
      </c>
      <c r="B219" s="82" t="s">
        <v>432</v>
      </c>
      <c r="C219" s="79" t="s">
        <v>27</v>
      </c>
      <c r="D219" s="115"/>
      <c r="E219" s="115"/>
      <c r="F219" s="115"/>
      <c r="G219" s="115"/>
      <c r="H219" s="115"/>
      <c r="I219" s="115"/>
      <c r="J219" s="115"/>
    </row>
    <row r="220" spans="1:10" ht="28.5">
      <c r="A220" s="77" t="s">
        <v>433</v>
      </c>
      <c r="B220" s="82" t="s">
        <v>434</v>
      </c>
      <c r="C220" s="79" t="s">
        <v>435</v>
      </c>
      <c r="D220" s="115"/>
      <c r="E220" s="115"/>
      <c r="F220" s="115"/>
      <c r="G220" s="115"/>
      <c r="H220" s="115"/>
      <c r="I220" s="115"/>
      <c r="J220" s="115"/>
    </row>
    <row r="221" spans="1:10" ht="28.5">
      <c r="A221" s="77" t="s">
        <v>436</v>
      </c>
      <c r="B221" s="82" t="s">
        <v>437</v>
      </c>
      <c r="C221" s="79" t="s">
        <v>438</v>
      </c>
      <c r="D221" s="115"/>
      <c r="E221" s="115"/>
      <c r="F221" s="115"/>
      <c r="G221" s="115"/>
      <c r="H221" s="115"/>
      <c r="I221" s="115"/>
      <c r="J221" s="115"/>
    </row>
    <row r="222" spans="1:10">
      <c r="A222" s="93"/>
      <c r="B222" s="93"/>
      <c r="C222" s="93"/>
    </row>
  </sheetData>
  <mergeCells count="221"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  <mergeCell ref="D14:J14"/>
    <mergeCell ref="D15:J15"/>
    <mergeCell ref="D16:J16"/>
  </mergeCells>
  <conditionalFormatting sqref="A4:C76 A77:B77 A78:C221">
    <cfRule type="expression" dxfId="8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2A227-0B28-44E2-88EA-64310F219E6A}">
  <sheetPr>
    <tabColor theme="5" tint="-0.249977111117893"/>
  </sheetPr>
  <dimension ref="A2:M233"/>
  <sheetViews>
    <sheetView showGridLines="0" view="pageBreakPreview" topLeftCell="C1" zoomScale="80" zoomScaleNormal="80" zoomScaleSheetLayoutView="80" zoomScalePageLayoutView="80" workbookViewId="0">
      <selection activeCell="F58" sqref="F58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1" hidden="1"/>
  </cols>
  <sheetData>
    <row r="2" spans="2:13" s="3" customFormat="1" ht="26.25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"/>
      <c r="M2" s="2"/>
    </row>
    <row r="3" spans="2:13" s="3" customFormat="1" ht="18">
      <c r="B3" s="109" t="s">
        <v>1</v>
      </c>
      <c r="C3" s="110"/>
      <c r="D3" s="110"/>
      <c r="E3" s="110"/>
      <c r="F3" s="110"/>
      <c r="G3" s="110"/>
      <c r="H3" s="110"/>
      <c r="I3" s="110"/>
      <c r="J3" s="110"/>
      <c r="K3" s="111"/>
      <c r="L3" s="1"/>
      <c r="M3" s="2"/>
    </row>
    <row r="4" spans="2:13" s="5" customFormat="1" ht="15">
      <c r="B4" s="112" t="s">
        <v>2</v>
      </c>
      <c r="C4" s="113"/>
      <c r="D4" s="113" t="s">
        <v>3</v>
      </c>
      <c r="E4" s="113"/>
      <c r="F4" s="113"/>
      <c r="G4" s="113"/>
      <c r="H4" s="113"/>
      <c r="I4" s="113" t="s">
        <v>500</v>
      </c>
      <c r="J4" s="113"/>
      <c r="K4" s="114"/>
      <c r="L4" s="4"/>
    </row>
    <row r="5" spans="2:13" s="5" customFormat="1" ht="15">
      <c r="B5" s="102" t="s">
        <v>5</v>
      </c>
      <c r="C5" s="103"/>
      <c r="D5" s="103" t="s">
        <v>6</v>
      </c>
      <c r="E5" s="103"/>
      <c r="F5" s="103"/>
      <c r="G5" s="103"/>
      <c r="H5" s="103"/>
      <c r="I5" s="103" t="s">
        <v>501</v>
      </c>
      <c r="J5" s="103"/>
      <c r="K5" s="104"/>
      <c r="L5" s="4"/>
    </row>
    <row r="6" spans="2:13" s="5" customFormat="1" ht="15">
      <c r="B6" s="102" t="s">
        <v>8</v>
      </c>
      <c r="C6" s="103"/>
      <c r="D6" s="103" t="s">
        <v>9</v>
      </c>
      <c r="E6" s="103"/>
      <c r="F6" s="103"/>
      <c r="G6" s="103"/>
      <c r="H6" s="103"/>
      <c r="I6" s="103" t="s">
        <v>502</v>
      </c>
      <c r="J6" s="103"/>
      <c r="K6" s="104"/>
      <c r="L6" s="4"/>
    </row>
    <row r="7" spans="2:13" s="5" customFormat="1" ht="15">
      <c r="B7" s="102" t="s">
        <v>11</v>
      </c>
      <c r="C7" s="103"/>
      <c r="D7" s="103" t="s">
        <v>12</v>
      </c>
      <c r="E7" s="103"/>
      <c r="F7" s="103"/>
      <c r="G7" s="103"/>
      <c r="H7" s="103"/>
      <c r="I7" s="6" t="s">
        <v>13</v>
      </c>
      <c r="J7" s="8">
        <f>J229</f>
        <v>68674.454399999988</v>
      </c>
      <c r="K7" s="7"/>
      <c r="L7" s="4"/>
    </row>
    <row r="8" spans="2:13" s="5" customFormat="1" ht="15">
      <c r="B8" s="102"/>
      <c r="C8" s="103"/>
      <c r="D8" s="105"/>
      <c r="E8" s="105"/>
      <c r="F8" s="105"/>
      <c r="G8" s="105"/>
      <c r="H8" s="105"/>
      <c r="I8" s="106"/>
      <c r="J8" s="106"/>
      <c r="K8" s="107"/>
      <c r="L8" s="4"/>
    </row>
    <row r="9" spans="2:13" s="5" customFormat="1" ht="15.75">
      <c r="B9" s="97" t="s">
        <v>14</v>
      </c>
      <c r="C9" s="97"/>
      <c r="D9" s="97"/>
      <c r="E9" s="97"/>
      <c r="F9" s="97"/>
      <c r="G9" s="97"/>
      <c r="H9" s="97"/>
      <c r="I9" s="97"/>
      <c r="J9" s="97"/>
      <c r="K9" s="97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[2]Planilha!$B$12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16039.601699999999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'[1]Memória 03'!K5</f>
        <v>0</v>
      </c>
      <c r="H12" s="27">
        <f>G12+'[1]BM 02'!H12</f>
        <v>6</v>
      </c>
      <c r="I12" s="28">
        <f>$E12*F12</f>
        <v>2208.48</v>
      </c>
      <c r="J12" s="28">
        <f t="shared" ref="J12:K19" si="0">$E12*G12</f>
        <v>0</v>
      </c>
      <c r="K12" s="28">
        <f t="shared" si="0"/>
        <v>1656.3600000000001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'[1]Memória 03'!K6</f>
        <v>0</v>
      </c>
      <c r="H13" s="27">
        <f>G13+'[1]BM 02'!H13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'[1]Memória 03'!K7</f>
        <v>0</v>
      </c>
      <c r="H14" s="27">
        <f>G14+'[1]BM 02'!H14</f>
        <v>0</v>
      </c>
      <c r="I14" s="28">
        <f t="shared" si="1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'[1]Memória 03'!K8</f>
        <v>0</v>
      </c>
      <c r="H15" s="27">
        <f>G15+'[1]BM 02'!H15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'[1]Memória 03'!K9</f>
        <v>0</v>
      </c>
      <c r="H16" s="27">
        <f>G16+'[1]BM 02'!H16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'[1]Memória 03'!K10</f>
        <v>0</v>
      </c>
      <c r="H17" s="27">
        <f>G17+'[1]BM 02'!H17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'[1]Memória 03'!K11</f>
        <v>0</v>
      </c>
      <c r="H18" s="27">
        <f>G18+'[1]BM 02'!H18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'[1]Memória 03'!K12</f>
        <v>0</v>
      </c>
      <c r="H19" s="27">
        <f>G19+'[1]BM 02'!H19</f>
        <v>23</v>
      </c>
      <c r="I19" s="28">
        <f t="shared" si="1"/>
        <v>8473.6</v>
      </c>
      <c r="J19" s="28">
        <f t="shared" si="0"/>
        <v>0</v>
      </c>
      <c r="K19" s="28">
        <f t="shared" si="0"/>
        <v>4872.32</v>
      </c>
      <c r="L19" s="4"/>
    </row>
    <row r="20" spans="2:12" s="5" customFormat="1" ht="15">
      <c r="B20" s="30">
        <v>2</v>
      </c>
      <c r="C20" s="31" t="str">
        <f>[2]Planilha!$B$21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'[1]Memória 03'!K14</f>
        <v>0</v>
      </c>
      <c r="H21" s="27">
        <f>G21+'[1]BM 02'!H21</f>
        <v>39.049999999999997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'[1]Memória 03'!K15</f>
        <v>0</v>
      </c>
      <c r="H22" s="27">
        <f>G22+'[1]BM 02'!H22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'[1]Memória 03'!K16</f>
        <v>0</v>
      </c>
      <c r="H23" s="27">
        <f>G23+'[1]BM 02'!H23</f>
        <v>18.09</v>
      </c>
      <c r="I23" s="28">
        <f t="shared" si="3"/>
        <v>54.450899999999997</v>
      </c>
      <c r="J23" s="28">
        <f t="shared" si="2"/>
        <v>0</v>
      </c>
      <c r="K23" s="28">
        <f t="shared" si="2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'[1]Memória 03'!K17</f>
        <v>0</v>
      </c>
      <c r="H24" s="27">
        <f>G24+'[1]BM 02'!H24</f>
        <v>18.09</v>
      </c>
      <c r="I24" s="28">
        <f t="shared" si="3"/>
        <v>74.711699999999993</v>
      </c>
      <c r="J24" s="28">
        <f t="shared" si="2"/>
        <v>0</v>
      </c>
      <c r="K24" s="28">
        <f t="shared" si="2"/>
        <v>74.711699999999993</v>
      </c>
      <c r="L24" s="4"/>
    </row>
    <row r="25" spans="2:12" s="5" customFormat="1" ht="15">
      <c r="B25" s="30">
        <v>3</v>
      </c>
      <c r="C25" s="31" t="str">
        <f>[2]Planilha!$B$26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'[1]Memória 03'!K19</f>
        <v>0</v>
      </c>
      <c r="H26" s="27">
        <f>G26+'[1]BM 02'!H26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'[1]Memória 03'!K20</f>
        <v>0</v>
      </c>
      <c r="H27" s="27">
        <f>G27+'[1]BM 02'!H27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'[1]Memória 03'!K21</f>
        <v>0</v>
      </c>
      <c r="H28" s="27">
        <f>G28+'[1]BM 02'!H28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'[1]Memória 03'!K22</f>
        <v>0</v>
      </c>
      <c r="H29" s="27">
        <f>G29+'[1]BM 02'!H29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'[1]Memória 03'!K23</f>
        <v>0</v>
      </c>
      <c r="H30" s="27">
        <f>G30+'[1]BM 02'!H30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'[1]Memória 03'!K24</f>
        <v>0</v>
      </c>
      <c r="H31" s="27">
        <f>G31+'[1]BM 02'!H31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>SUM(K33+K39)</f>
        <v>100339.7022</v>
      </c>
      <c r="L32" s="4"/>
    </row>
    <row r="33" spans="2:12" s="43" customFormat="1" ht="15">
      <c r="B33" s="36" t="s">
        <v>66</v>
      </c>
      <c r="C33" s="37" t="str">
        <f>[2]Planilha!$B$34</f>
        <v>FUNDAÇÃO</v>
      </c>
      <c r="D33" s="38"/>
      <c r="E33" s="39"/>
      <c r="F33" s="40"/>
      <c r="G33" s="26">
        <f>'[1]Memória 03'!K26</f>
        <v>0</v>
      </c>
      <c r="H33" s="27">
        <f>G33+'[1]BM 02'!H33</f>
        <v>0</v>
      </c>
      <c r="I33" s="41">
        <f>SUM(I34:I38)</f>
        <v>32488.056400000001</v>
      </c>
      <c r="J33" s="41">
        <f>SUM(J34:J38)</f>
        <v>0</v>
      </c>
      <c r="K33" s="41">
        <f>SUM(K34:K38)</f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'[1]Memória 03'!K27</f>
        <v>0</v>
      </c>
      <c r="H34" s="27">
        <f>G34+'[1]BM 02'!H34</f>
        <v>2.0699999999999998</v>
      </c>
      <c r="I34" s="28">
        <f t="shared" ref="I34:K38" si="6">$E34*F34</f>
        <v>209.00789999999998</v>
      </c>
      <c r="J34" s="28">
        <f t="shared" si="6"/>
        <v>0</v>
      </c>
      <c r="K34" s="28">
        <f t="shared" si="6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'[1]Memória 03'!K28</f>
        <v>0</v>
      </c>
      <c r="H35" s="27">
        <f>G35+'[1]BM 02'!H35</f>
        <v>212.53</v>
      </c>
      <c r="I35" s="28">
        <f t="shared" si="6"/>
        <v>6110.2375000000002</v>
      </c>
      <c r="J35" s="28">
        <f t="shared" si="6"/>
        <v>0</v>
      </c>
      <c r="K35" s="28">
        <f t="shared" si="6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'[1]Memória 03'!K29</f>
        <v>0</v>
      </c>
      <c r="H36" s="27">
        <f>G36+'[1]BM 02'!H36</f>
        <v>1114.3</v>
      </c>
      <c r="I36" s="28">
        <f t="shared" si="6"/>
        <v>14017.894</v>
      </c>
      <c r="J36" s="28">
        <f t="shared" si="6"/>
        <v>0</v>
      </c>
      <c r="K36" s="28">
        <f t="shared" si="6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'[1]Memória 03'!K30</f>
        <v>0</v>
      </c>
      <c r="H37" s="27">
        <f>G37+'[1]BM 02'!H37</f>
        <v>225.7</v>
      </c>
      <c r="I37" s="28">
        <f t="shared" si="6"/>
        <v>1762.7169999999999</v>
      </c>
      <c r="J37" s="28">
        <f t="shared" si="6"/>
        <v>0</v>
      </c>
      <c r="K37" s="28">
        <f t="shared" si="6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'[1]Memória 03'!K31</f>
        <v>0</v>
      </c>
      <c r="H38" s="27">
        <f>G38+'[1]BM 02'!H38</f>
        <v>20</v>
      </c>
      <c r="I38" s="28">
        <f t="shared" si="6"/>
        <v>10388.199999999999</v>
      </c>
      <c r="J38" s="28">
        <f t="shared" si="6"/>
        <v>0</v>
      </c>
      <c r="K38" s="28">
        <f t="shared" si="6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26">
        <f>'[1]Memória 03'!K32</f>
        <v>0</v>
      </c>
      <c r="H39" s="27">
        <f>G39+'[1]BM 02'!H39</f>
        <v>0</v>
      </c>
      <c r="I39" s="41">
        <f>SUM(I40:I47)</f>
        <v>71976.009500000015</v>
      </c>
      <c r="J39" s="41">
        <f>SUM(J40:J47)</f>
        <v>0</v>
      </c>
      <c r="K39" s="41">
        <f>SUM(K40:K47)</f>
        <v>67851.645799999998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'[1]Memória 03'!K33</f>
        <v>0</v>
      </c>
      <c r="H40" s="27">
        <f>G40+'[1]BM 02'!H40</f>
        <v>324.26</v>
      </c>
      <c r="I40" s="28">
        <f t="shared" ref="I40:K47" si="7">$E40*F40</f>
        <v>11300.460999999999</v>
      </c>
      <c r="J40" s="28">
        <f t="shared" si="7"/>
        <v>0</v>
      </c>
      <c r="K40" s="28">
        <f t="shared" si="7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'[1]Memória 03'!K34</f>
        <v>0</v>
      </c>
      <c r="H41" s="27">
        <f>G41+'[1]BM 02'!H41</f>
        <v>1569.8000000000002</v>
      </c>
      <c r="I41" s="28">
        <f t="shared" si="7"/>
        <v>19748.083999999999</v>
      </c>
      <c r="J41" s="28">
        <f t="shared" si="7"/>
        <v>0</v>
      </c>
      <c r="K41" s="28">
        <f t="shared" si="7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'[1]Memória 03'!K35</f>
        <v>0</v>
      </c>
      <c r="H42" s="27">
        <f>G42+'[1]BM 02'!H42</f>
        <v>379.5</v>
      </c>
      <c r="I42" s="28">
        <f t="shared" si="7"/>
        <v>2963.895</v>
      </c>
      <c r="J42" s="28">
        <f t="shared" si="7"/>
        <v>0</v>
      </c>
      <c r="K42" s="28">
        <f t="shared" si="7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'[1]Memória 03'!K36</f>
        <v>0</v>
      </c>
      <c r="H43" s="27">
        <f>G43+'[1]BM 02'!H43</f>
        <v>18.189999999999998</v>
      </c>
      <c r="I43" s="28">
        <f t="shared" si="7"/>
        <v>6276.2776000000013</v>
      </c>
      <c r="J43" s="28">
        <f t="shared" si="7"/>
        <v>0</v>
      </c>
      <c r="K43" s="28">
        <f t="shared" si="7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'[1]Memória 03'!K37</f>
        <v>0</v>
      </c>
      <c r="H44" s="27">
        <f>G44+'[1]BM 02'!H44</f>
        <v>18.189999999999998</v>
      </c>
      <c r="I44" s="28">
        <f t="shared" si="7"/>
        <v>2396.8963000000003</v>
      </c>
      <c r="J44" s="28">
        <f t="shared" si="7"/>
        <v>0</v>
      </c>
      <c r="K44" s="28">
        <f t="shared" si="7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'[1]Memória 03'!K38</f>
        <v>0</v>
      </c>
      <c r="H45" s="27">
        <f>G45+'[1]BM 02'!H45</f>
        <v>276.43</v>
      </c>
      <c r="I45" s="28">
        <f t="shared" si="7"/>
        <v>23502.078600000001</v>
      </c>
      <c r="J45" s="28">
        <f t="shared" si="7"/>
        <v>0</v>
      </c>
      <c r="K45" s="28">
        <f t="shared" si="7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'[1]Memória 03'!K39</f>
        <v>0</v>
      </c>
      <c r="H46" s="27">
        <f>G46+'[1]BM 02'!H46</f>
        <v>0</v>
      </c>
      <c r="I46" s="28">
        <f t="shared" si="7"/>
        <v>2541.8910000000001</v>
      </c>
      <c r="J46" s="28">
        <f t="shared" si="7"/>
        <v>0</v>
      </c>
      <c r="K46" s="28">
        <f t="shared" si="7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'[1]Memória 03'!K40</f>
        <v>0</v>
      </c>
      <c r="H47" s="27">
        <f>G47+'[1]BM 02'!H47</f>
        <v>78.009999999999991</v>
      </c>
      <c r="I47" s="28">
        <f t="shared" si="7"/>
        <v>3246.4259999999995</v>
      </c>
      <c r="J47" s="28">
        <f t="shared" si="7"/>
        <v>0</v>
      </c>
      <c r="K47" s="28">
        <f t="shared" si="7"/>
        <v>1663.9532999999997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26">
        <f>'[1]Memória 03'!K41</f>
        <v>0</v>
      </c>
      <c r="H48" s="27">
        <f>G48+'[1]BM 02'!H48</f>
        <v>0</v>
      </c>
      <c r="I48" s="34">
        <f>I49+I51</f>
        <v>48988.743999999999</v>
      </c>
      <c r="J48" s="34">
        <f>SUBTOTAL(9,J49:J51)</f>
        <v>16914.631999999998</v>
      </c>
      <c r="K48" s="34">
        <f>SUBTOTAL(9,K49:K51)</f>
        <v>41717.614399999999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'[1]Memória 03'!K42</f>
        <v>284.95</v>
      </c>
      <c r="H49" s="27">
        <f>G49+'[1]BM 02'!H49</f>
        <v>702.79</v>
      </c>
      <c r="I49" s="28">
        <f>$E49*F49</f>
        <v>46948.417600000001</v>
      </c>
      <c r="J49" s="28">
        <f t="shared" ref="J49:K51" si="8">$E49*G49</f>
        <v>16914.631999999998</v>
      </c>
      <c r="K49" s="28">
        <f t="shared" si="8"/>
        <v>41717.614399999999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26">
        <f>'[1]Memória 03'!K43</f>
        <v>0</v>
      </c>
      <c r="H50" s="27">
        <f>G50+'[1]BM 02'!H50</f>
        <v>0</v>
      </c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'[1]Memória 03'!K44</f>
        <v>0</v>
      </c>
      <c r="H51" s="27">
        <f>G51+'[1]BM 02'!H51</f>
        <v>0</v>
      </c>
      <c r="I51" s="28">
        <f t="shared" ref="I51" si="9">$E51*F51</f>
        <v>2040.3263999999999</v>
      </c>
      <c r="J51" s="28">
        <f t="shared" si="8"/>
        <v>0</v>
      </c>
      <c r="K51" s="28">
        <f t="shared" si="8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1104.9480000000001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'[1]Memória 03'!K46</f>
        <v>0</v>
      </c>
      <c r="H53" s="27">
        <f>G53+'[1]BM 02'!H53</f>
        <v>127.8875</v>
      </c>
      <c r="I53" s="28">
        <f>$E53*F53</f>
        <v>1229.904</v>
      </c>
      <c r="J53" s="28">
        <f t="shared" ref="J53:K55" si="10">$E53*G53</f>
        <v>0</v>
      </c>
      <c r="K53" s="28">
        <f t="shared" si="10"/>
        <v>1104.9480000000001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'[1]Memória 03'!K47</f>
        <v>0</v>
      </c>
      <c r="H54" s="27">
        <f>G54+'[1]BM 02'!H54</f>
        <v>0</v>
      </c>
      <c r="I54" s="28">
        <f t="shared" ref="I54:I55" si="11">$E54*F54</f>
        <v>103.55200000000001</v>
      </c>
      <c r="J54" s="28">
        <f t="shared" si="10"/>
        <v>0</v>
      </c>
      <c r="K54" s="28">
        <f t="shared" si="10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'[1]Memória 03'!K48</f>
        <v>0</v>
      </c>
      <c r="H55" s="27">
        <f>G55+'[1]BM 02'!H55</f>
        <v>0</v>
      </c>
      <c r="I55" s="28">
        <f t="shared" si="11"/>
        <v>40.416000000000004</v>
      </c>
      <c r="J55" s="28">
        <f t="shared" si="10"/>
        <v>0</v>
      </c>
      <c r="K55" s="28">
        <f t="shared" si="10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50072.582399999999</v>
      </c>
      <c r="K56" s="34">
        <f>SUBTOTAL(9,K57:K228)</f>
        <v>50072.582399999999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26">
        <f>'[1]Memória 03'!K50</f>
        <v>0</v>
      </c>
      <c r="H57" s="27">
        <f>G57+'[1]BM 02'!H57</f>
        <v>0</v>
      </c>
      <c r="I57" s="41">
        <f>SUM(I58:I67)</f>
        <v>55055.659899999991</v>
      </c>
      <c r="J57" s="41">
        <f>SUBTOTAL(9,J58:J60)</f>
        <v>4481.0999999999995</v>
      </c>
      <c r="K57" s="41">
        <f>SUBTOTAL(9,K58:K60)</f>
        <v>4481.0999999999995</v>
      </c>
      <c r="L57" s="4"/>
    </row>
    <row r="58" spans="2:12" s="5" customFormat="1" ht="24">
      <c r="B58" s="50" t="s">
        <v>110</v>
      </c>
      <c r="C58" s="29" t="s">
        <v>468</v>
      </c>
      <c r="D58" s="23" t="s">
        <v>27</v>
      </c>
      <c r="E58" s="35">
        <v>38.299999999999997</v>
      </c>
      <c r="F58" s="25">
        <v>234.35</v>
      </c>
      <c r="G58" s="26">
        <f>'[1]Memória 03'!K51</f>
        <v>117</v>
      </c>
      <c r="H58" s="27">
        <f>G58+'[1]BM 02'!H58</f>
        <v>117</v>
      </c>
      <c r="I58" s="28">
        <f t="shared" ref="I58:K67" si="12">$E58*F58</f>
        <v>8975.6049999999996</v>
      </c>
      <c r="J58" s="28">
        <f t="shared" si="12"/>
        <v>4481.0999999999995</v>
      </c>
      <c r="K58" s="28">
        <f t="shared" si="12"/>
        <v>4481.0999999999995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'[1]Memória 03'!K52</f>
        <v>0</v>
      </c>
      <c r="H59" s="27">
        <f>G59+'[1]BM 02'!H59</f>
        <v>0</v>
      </c>
      <c r="I59" s="28">
        <f t="shared" si="12"/>
        <v>4586.6959999999999</v>
      </c>
      <c r="J59" s="28">
        <f t="shared" si="12"/>
        <v>0</v>
      </c>
      <c r="K59" s="28">
        <f t="shared" si="12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'[1]Memória 03'!K53</f>
        <v>0</v>
      </c>
      <c r="H60" s="27">
        <f>G60+'[1]BM 02'!H60</f>
        <v>0</v>
      </c>
      <c r="I60" s="28">
        <f t="shared" si="12"/>
        <v>7814.9655000000002</v>
      </c>
      <c r="J60" s="28">
        <f t="shared" si="12"/>
        <v>0</v>
      </c>
      <c r="K60" s="28">
        <f t="shared" si="12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'[1]Memória 03'!K54</f>
        <v>0</v>
      </c>
      <c r="H61" s="27">
        <f>G61+'[1]BM 02'!H61</f>
        <v>0</v>
      </c>
      <c r="I61" s="28">
        <f t="shared" si="12"/>
        <v>4580.0923999999995</v>
      </c>
      <c r="J61" s="28">
        <f t="shared" si="12"/>
        <v>0</v>
      </c>
      <c r="K61" s="28">
        <f t="shared" si="12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'[1]Memória 03'!K55</f>
        <v>0</v>
      </c>
      <c r="H62" s="27">
        <f>G62+'[1]BM 02'!H62</f>
        <v>0</v>
      </c>
      <c r="I62" s="28">
        <f t="shared" si="12"/>
        <v>1510.8</v>
      </c>
      <c r="J62" s="28">
        <f t="shared" si="12"/>
        <v>0</v>
      </c>
      <c r="K62" s="28">
        <f t="shared" si="12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'[1]Memória 03'!K56</f>
        <v>0</v>
      </c>
      <c r="H63" s="27">
        <f>G63+'[1]BM 02'!H63</f>
        <v>0</v>
      </c>
      <c r="I63" s="28">
        <f t="shared" si="12"/>
        <v>2829.8804999999998</v>
      </c>
      <c r="J63" s="28">
        <f t="shared" si="12"/>
        <v>0</v>
      </c>
      <c r="K63" s="28">
        <f t="shared" si="12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'[1]Memória 03'!K57</f>
        <v>0</v>
      </c>
      <c r="H64" s="27">
        <f>G64+'[1]BM 02'!H64</f>
        <v>0</v>
      </c>
      <c r="I64" s="28">
        <f t="shared" si="12"/>
        <v>1180.2</v>
      </c>
      <c r="J64" s="28">
        <f t="shared" si="12"/>
        <v>0</v>
      </c>
      <c r="K64" s="28">
        <f t="shared" si="12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'[1]Memória 03'!K58</f>
        <v>0</v>
      </c>
      <c r="H65" s="27">
        <f>G65+'[1]BM 02'!H65</f>
        <v>0</v>
      </c>
      <c r="I65" s="28">
        <f t="shared" si="12"/>
        <v>18663.633999999998</v>
      </c>
      <c r="J65" s="28">
        <f t="shared" si="12"/>
        <v>0</v>
      </c>
      <c r="K65" s="28">
        <f t="shared" si="12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'[1]Memória 03'!K59</f>
        <v>0</v>
      </c>
      <c r="H66" s="27">
        <f>G66+'[1]BM 02'!H66</f>
        <v>0</v>
      </c>
      <c r="I66" s="28">
        <f t="shared" si="12"/>
        <v>3317.0199999999995</v>
      </c>
      <c r="J66" s="28">
        <f t="shared" si="12"/>
        <v>0</v>
      </c>
      <c r="K66" s="28">
        <f t="shared" si="12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'[1]Memória 03'!K60</f>
        <v>0</v>
      </c>
      <c r="H67" s="27">
        <f>G67+'[1]BM 02'!H67</f>
        <v>0</v>
      </c>
      <c r="I67" s="28">
        <f t="shared" si="12"/>
        <v>1596.7665</v>
      </c>
      <c r="J67" s="28">
        <f t="shared" si="12"/>
        <v>0</v>
      </c>
      <c r="K67" s="28">
        <f t="shared" si="12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26">
        <f>'[1]Memória 03'!K61</f>
        <v>0</v>
      </c>
      <c r="H68" s="27">
        <f>G68+'[1]BM 02'!H68</f>
        <v>0</v>
      </c>
      <c r="I68" s="41">
        <f>SUM(I69:I76)</f>
        <v>88744.272500000021</v>
      </c>
      <c r="J68" s="41">
        <f>SUBTOTAL(9,J69:J71)</f>
        <v>34960.162400000001</v>
      </c>
      <c r="K68" s="41">
        <f>SUBTOTAL(9,K69:K71)</f>
        <v>34960.162400000001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'[1]Memória 03'!K62</f>
        <v>678.77</v>
      </c>
      <c r="H69" s="27">
        <f>G69+'[1]BM 02'!H69</f>
        <v>678.77</v>
      </c>
      <c r="I69" s="28">
        <f t="shared" ref="I69:K76" si="13">$E69*F69</f>
        <v>3061.2526999999995</v>
      </c>
      <c r="J69" s="28">
        <f t="shared" si="13"/>
        <v>3061.2526999999995</v>
      </c>
      <c r="K69" s="28">
        <f t="shared" si="13"/>
        <v>3061.2526999999995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'[1]Memória 03'!K63</f>
        <v>638.87000000000012</v>
      </c>
      <c r="H70" s="27">
        <f>G70+'[1]BM 02'!H70</f>
        <v>638.87000000000012</v>
      </c>
      <c r="I70" s="28">
        <f t="shared" si="13"/>
        <v>2724.0911999999998</v>
      </c>
      <c r="J70" s="28">
        <f t="shared" si="13"/>
        <v>1935.7761000000003</v>
      </c>
      <c r="K70" s="28">
        <f t="shared" si="13"/>
        <v>1935.7761000000003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'[1]Memória 03'!K64</f>
        <v>1317.64</v>
      </c>
      <c r="H71" s="27">
        <f>G71+'[1]BM 02'!H71</f>
        <v>1317.64</v>
      </c>
      <c r="I71" s="28">
        <f t="shared" si="13"/>
        <v>35879.399399999995</v>
      </c>
      <c r="J71" s="28">
        <f t="shared" si="13"/>
        <v>29963.133600000001</v>
      </c>
      <c r="K71" s="28">
        <f t="shared" si="13"/>
        <v>29963.133600000001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'[1]Memória 03'!K65</f>
        <v>0</v>
      </c>
      <c r="H72" s="27">
        <f>G72+'[1]BM 02'!H72</f>
        <v>0</v>
      </c>
      <c r="I72" s="28">
        <f t="shared" si="13"/>
        <v>13681.215600000001</v>
      </c>
      <c r="J72" s="28">
        <f t="shared" si="13"/>
        <v>0</v>
      </c>
      <c r="K72" s="28">
        <f t="shared" si="13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'[1]Memória 03'!K66</f>
        <v>0</v>
      </c>
      <c r="H73" s="27">
        <f>G73+'[1]BM 02'!H73</f>
        <v>0</v>
      </c>
      <c r="I73" s="28">
        <f t="shared" si="13"/>
        <v>11523.627</v>
      </c>
      <c r="J73" s="28">
        <f t="shared" si="13"/>
        <v>0</v>
      </c>
      <c r="K73" s="28">
        <f t="shared" si="13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'[1]Memória 03'!K67</f>
        <v>0</v>
      </c>
      <c r="H74" s="27">
        <f>G74+'[1]BM 02'!H74</f>
        <v>0</v>
      </c>
      <c r="I74" s="28">
        <f t="shared" si="13"/>
        <v>7791.1956000000009</v>
      </c>
      <c r="J74" s="28">
        <f t="shared" si="13"/>
        <v>0</v>
      </c>
      <c r="K74" s="28">
        <f t="shared" si="13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'[1]Memória 03'!K68</f>
        <v>0</v>
      </c>
      <c r="H75" s="27">
        <f>G75+'[1]BM 02'!H75</f>
        <v>0</v>
      </c>
      <c r="I75" s="28">
        <f t="shared" si="13"/>
        <v>2385.7874999999999</v>
      </c>
      <c r="J75" s="28">
        <f t="shared" si="13"/>
        <v>0</v>
      </c>
      <c r="K75" s="28">
        <f t="shared" si="13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'[1]Memória 03'!K69</f>
        <v>0</v>
      </c>
      <c r="H76" s="27">
        <f>G76+'[1]BM 02'!H76</f>
        <v>0</v>
      </c>
      <c r="I76" s="28">
        <f t="shared" si="13"/>
        <v>11697.7035</v>
      </c>
      <c r="J76" s="28">
        <f t="shared" si="13"/>
        <v>0</v>
      </c>
      <c r="K76" s="28">
        <f t="shared" si="13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26">
        <f>'[1]Memória 03'!K70</f>
        <v>0</v>
      </c>
      <c r="H77" s="27">
        <f>G77+'[1]BM 02'!H77</f>
        <v>0</v>
      </c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'[1]Memória 03'!K71</f>
        <v>0</v>
      </c>
      <c r="H78" s="27">
        <f>G78+'[1]BM 02'!H78</f>
        <v>0</v>
      </c>
      <c r="I78" s="28">
        <f t="shared" ref="I78:K83" si="14">$E78*F78</f>
        <v>2444.7015000000001</v>
      </c>
      <c r="J78" s="28">
        <f t="shared" si="14"/>
        <v>0</v>
      </c>
      <c r="K78" s="28">
        <f t="shared" si="14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'[1]Memória 03'!K72</f>
        <v>0</v>
      </c>
      <c r="H79" s="27">
        <f>G79+'[1]BM 02'!H79</f>
        <v>0</v>
      </c>
      <c r="I79" s="28">
        <f t="shared" si="14"/>
        <v>6650.7318000000005</v>
      </c>
      <c r="J79" s="28">
        <f t="shared" si="14"/>
        <v>0</v>
      </c>
      <c r="K79" s="28">
        <f t="shared" si="1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'[1]Memória 03'!K73</f>
        <v>0</v>
      </c>
      <c r="H80" s="27">
        <f>G80+'[1]BM 02'!H80</f>
        <v>0</v>
      </c>
      <c r="I80" s="28">
        <f t="shared" si="14"/>
        <v>3382.2359999999999</v>
      </c>
      <c r="J80" s="28">
        <f t="shared" si="14"/>
        <v>0</v>
      </c>
      <c r="K80" s="28">
        <f t="shared" si="1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'[1]Memória 03'!K74</f>
        <v>0</v>
      </c>
      <c r="H81" s="27">
        <f>G81+'[1]BM 02'!H81</f>
        <v>0</v>
      </c>
      <c r="I81" s="28">
        <f t="shared" si="14"/>
        <v>2949.8040000000001</v>
      </c>
      <c r="J81" s="28">
        <f t="shared" si="14"/>
        <v>0</v>
      </c>
      <c r="K81" s="28">
        <f t="shared" si="1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'[1]Memória 03'!K75</f>
        <v>0</v>
      </c>
      <c r="H82" s="27">
        <f>G82+'[1]BM 02'!H82</f>
        <v>0</v>
      </c>
      <c r="I82" s="28">
        <f t="shared" si="14"/>
        <v>596.80949999999996</v>
      </c>
      <c r="J82" s="28">
        <f t="shared" si="14"/>
        <v>0</v>
      </c>
      <c r="K82" s="28">
        <f t="shared" si="1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'[1]Memória 03'!K76</f>
        <v>0</v>
      </c>
      <c r="H83" s="27">
        <f>G83+'[1]BM 02'!H83</f>
        <v>0</v>
      </c>
      <c r="I83" s="28">
        <f t="shared" si="14"/>
        <v>433.53200000000004</v>
      </c>
      <c r="J83" s="28">
        <f t="shared" si="14"/>
        <v>0</v>
      </c>
      <c r="K83" s="28">
        <f t="shared" si="14"/>
        <v>0</v>
      </c>
      <c r="L83" s="4"/>
    </row>
    <row r="84" spans="2:12" s="5" customFormat="1" ht="15">
      <c r="B84" s="36" t="s">
        <v>160</v>
      </c>
      <c r="C84" s="98" t="s">
        <v>161</v>
      </c>
      <c r="D84" s="98"/>
      <c r="E84" s="46"/>
      <c r="F84" s="46"/>
      <c r="G84" s="26">
        <f>'[1]Memória 03'!K77</f>
        <v>0</v>
      </c>
      <c r="H84" s="27">
        <f>G84+'[1]BM 02'!H84</f>
        <v>0</v>
      </c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'[1]Memória 03'!K78</f>
        <v>0</v>
      </c>
      <c r="H85" s="27">
        <f>G85+'[1]BM 02'!H85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26">
        <f>'[1]Memória 03'!K80</f>
        <v>0</v>
      </c>
      <c r="H87" s="27">
        <f>G87+'[1]BM 02'!H87</f>
        <v>0</v>
      </c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'[1]Memória 03'!K81</f>
        <v>0</v>
      </c>
      <c r="H88" s="27">
        <f>G88+'[1]BM 02'!H88</f>
        <v>0</v>
      </c>
      <c r="I88" s="28">
        <f t="shared" ref="I88:K95" si="15">$E88*F88</f>
        <v>3442.74</v>
      </c>
      <c r="J88" s="28">
        <f t="shared" si="15"/>
        <v>0</v>
      </c>
      <c r="K88" s="28">
        <f t="shared" si="15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'[1]Memória 03'!K82</f>
        <v>0</v>
      </c>
      <c r="H89" s="27">
        <f>G89+'[1]BM 02'!H89</f>
        <v>0</v>
      </c>
      <c r="I89" s="28">
        <f t="shared" si="15"/>
        <v>7354.2000000000007</v>
      </c>
      <c r="J89" s="28">
        <f t="shared" si="15"/>
        <v>0</v>
      </c>
      <c r="K89" s="28">
        <f t="shared" si="15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'[1]Memória 03'!K83</f>
        <v>0</v>
      </c>
      <c r="H90" s="27">
        <f>G90+'[1]BM 02'!H90</f>
        <v>0</v>
      </c>
      <c r="I90" s="28">
        <f t="shared" si="15"/>
        <v>741.28</v>
      </c>
      <c r="J90" s="28">
        <f t="shared" si="15"/>
        <v>0</v>
      </c>
      <c r="K90" s="28">
        <f t="shared" si="15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'[1]Memória 03'!K84</f>
        <v>0</v>
      </c>
      <c r="H91" s="27">
        <f>G91+'[1]BM 02'!H91</f>
        <v>0</v>
      </c>
      <c r="I91" s="28">
        <f t="shared" si="15"/>
        <v>1386.43</v>
      </c>
      <c r="J91" s="28">
        <f t="shared" si="15"/>
        <v>0</v>
      </c>
      <c r="K91" s="28">
        <f t="shared" si="15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'[1]Memória 03'!K85</f>
        <v>0</v>
      </c>
      <c r="H92" s="27">
        <f>G92+'[1]BM 02'!H92</f>
        <v>0</v>
      </c>
      <c r="I92" s="28">
        <f t="shared" si="15"/>
        <v>374.34</v>
      </c>
      <c r="J92" s="28">
        <f t="shared" si="15"/>
        <v>0</v>
      </c>
      <c r="K92" s="28">
        <f t="shared" si="15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'[1]Memória 03'!K86</f>
        <v>0</v>
      </c>
      <c r="H93" s="27">
        <f>G93+'[1]BM 02'!H93</f>
        <v>0</v>
      </c>
      <c r="I93" s="28">
        <f t="shared" si="15"/>
        <v>474.3</v>
      </c>
      <c r="J93" s="28">
        <f t="shared" si="15"/>
        <v>0</v>
      </c>
      <c r="K93" s="28">
        <f t="shared" si="15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'[1]Memória 03'!K87</f>
        <v>0</v>
      </c>
      <c r="H94" s="27">
        <f>G94+'[1]BM 02'!H94</f>
        <v>0</v>
      </c>
      <c r="I94" s="28">
        <f t="shared" si="15"/>
        <v>551.98</v>
      </c>
      <c r="J94" s="28">
        <f t="shared" si="15"/>
        <v>0</v>
      </c>
      <c r="K94" s="28">
        <f t="shared" si="15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'[1]Memória 03'!K88</f>
        <v>0</v>
      </c>
      <c r="H95" s="27">
        <f>G95+'[1]BM 02'!H95</f>
        <v>0</v>
      </c>
      <c r="I95" s="28">
        <f t="shared" si="15"/>
        <v>2253.069</v>
      </c>
      <c r="J95" s="28">
        <f t="shared" si="15"/>
        <v>0</v>
      </c>
      <c r="K95" s="28">
        <f t="shared" si="15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26">
        <f>'[1]Memória 03'!K89</f>
        <v>0</v>
      </c>
      <c r="H96" s="27">
        <f>G96+'[1]BM 02'!H96</f>
        <v>0</v>
      </c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'[1]Memória 03'!K90</f>
        <v>0</v>
      </c>
      <c r="H97" s="27">
        <f>G97+'[1]BM 02'!H97</f>
        <v>0</v>
      </c>
      <c r="I97" s="28">
        <f t="shared" ref="I97:K100" si="16">$E97*F97</f>
        <v>18004.346000000001</v>
      </c>
      <c r="J97" s="28">
        <f t="shared" si="16"/>
        <v>0</v>
      </c>
      <c r="K97" s="28">
        <f t="shared" si="16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'[1]Memória 03'!K91</f>
        <v>0</v>
      </c>
      <c r="H98" s="27">
        <f>G98+'[1]BM 02'!H98</f>
        <v>0</v>
      </c>
      <c r="I98" s="28">
        <f t="shared" si="16"/>
        <v>473.39200000000005</v>
      </c>
      <c r="J98" s="28">
        <f t="shared" si="16"/>
        <v>0</v>
      </c>
      <c r="K98" s="28">
        <f t="shared" si="16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'[1]Memória 03'!K92</f>
        <v>0</v>
      </c>
      <c r="H99" s="27">
        <f>G99+'[1]BM 02'!H99</f>
        <v>0</v>
      </c>
      <c r="I99" s="28">
        <f t="shared" si="16"/>
        <v>10536.165199999999</v>
      </c>
      <c r="J99" s="28">
        <f t="shared" si="16"/>
        <v>0</v>
      </c>
      <c r="K99" s="28">
        <f t="shared" si="16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'[1]Memória 03'!K93</f>
        <v>0</v>
      </c>
      <c r="H100" s="27">
        <f>G100+'[1]BM 02'!H100</f>
        <v>0</v>
      </c>
      <c r="I100" s="28">
        <f t="shared" si="16"/>
        <v>149.44999999999999</v>
      </c>
      <c r="J100" s="28">
        <f t="shared" si="16"/>
        <v>0</v>
      </c>
      <c r="K100" s="28">
        <f t="shared" si="16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26">
        <f>'[1]Memória 03'!K94</f>
        <v>0</v>
      </c>
      <c r="H101" s="27">
        <f>G101+'[1]BM 02'!H101</f>
        <v>0</v>
      </c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'[1]Memória 03'!K95</f>
        <v>0</v>
      </c>
      <c r="H102" s="27">
        <f>G102+'[1]BM 02'!H102</f>
        <v>0</v>
      </c>
      <c r="I102" s="28">
        <f t="shared" ref="I102:K104" si="17">$E102*F102</f>
        <v>6197.4107999999997</v>
      </c>
      <c r="J102" s="28">
        <f t="shared" si="17"/>
        <v>0</v>
      </c>
      <c r="K102" s="28">
        <f t="shared" si="17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'[1]Memória 03'!K96</f>
        <v>0</v>
      </c>
      <c r="H103" s="27">
        <f>G103+'[1]BM 02'!H103</f>
        <v>0</v>
      </c>
      <c r="I103" s="28">
        <f t="shared" si="17"/>
        <v>3777.5155999999997</v>
      </c>
      <c r="J103" s="28">
        <f t="shared" si="17"/>
        <v>0</v>
      </c>
      <c r="K103" s="28">
        <f t="shared" si="17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'[1]Memória 03'!K97</f>
        <v>0</v>
      </c>
      <c r="H104" s="27">
        <f>G104+'[1]BM 02'!H104</f>
        <v>0</v>
      </c>
      <c r="I104" s="28">
        <f t="shared" si="17"/>
        <v>1274.6487999999999</v>
      </c>
      <c r="J104" s="28">
        <f t="shared" si="17"/>
        <v>0</v>
      </c>
      <c r="K104" s="28">
        <f t="shared" si="17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1687.24</v>
      </c>
      <c r="K105" s="34">
        <f>SUBTOTAL(9,K107:K107)</f>
        <v>1687.24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26">
        <f>'[1]Memória 03'!K99</f>
        <v>0</v>
      </c>
      <c r="H106" s="27">
        <f>G106+'[1]BM 02'!H106</f>
        <v>0</v>
      </c>
      <c r="I106" s="41">
        <f>I107</f>
        <v>1687.24</v>
      </c>
      <c r="J106" s="41">
        <f>SUBTOTAL(9,J107:J107)</f>
        <v>1687.24</v>
      </c>
      <c r="K106" s="41">
        <f>SUBTOTAL(9,K107:K107)</f>
        <v>1687.24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'[1]Memória 03'!K100</f>
        <v>1</v>
      </c>
      <c r="H107" s="27">
        <f>G107+'[1]BM 02'!H107</f>
        <v>1</v>
      </c>
      <c r="I107" s="28">
        <f t="shared" ref="I107:K107" si="18">$E107*F107</f>
        <v>1687.24</v>
      </c>
      <c r="J107" s="28">
        <f t="shared" si="18"/>
        <v>1687.24</v>
      </c>
      <c r="K107" s="28">
        <f t="shared" si="18"/>
        <v>1687.24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26">
        <f>'[1]Memória 03'!K101</f>
        <v>0</v>
      </c>
      <c r="H108" s="27">
        <f>G108+'[1]BM 02'!H108</f>
        <v>0</v>
      </c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'[1]Memória 03'!K102</f>
        <v>0</v>
      </c>
      <c r="H109" s="27">
        <f>G109+'[1]BM 02'!H109</f>
        <v>0</v>
      </c>
      <c r="I109" s="28">
        <f t="shared" ref="I109:K124" si="19">$E109*F109</f>
        <v>4015.61</v>
      </c>
      <c r="J109" s="28">
        <f t="shared" si="19"/>
        <v>0</v>
      </c>
      <c r="K109" s="28">
        <f t="shared" si="19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'[1]Memória 03'!K103</f>
        <v>0</v>
      </c>
      <c r="H110" s="27">
        <f>G110+'[1]BM 02'!H110</f>
        <v>0</v>
      </c>
      <c r="I110" s="28">
        <f t="shared" si="19"/>
        <v>616</v>
      </c>
      <c r="J110" s="28">
        <f t="shared" si="19"/>
        <v>0</v>
      </c>
      <c r="K110" s="28">
        <f t="shared" si="19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'[1]Memória 03'!K104</f>
        <v>0</v>
      </c>
      <c r="H111" s="27">
        <f>G111+'[1]BM 02'!H111</f>
        <v>0</v>
      </c>
      <c r="I111" s="28">
        <f t="shared" si="19"/>
        <v>1205.28</v>
      </c>
      <c r="J111" s="28">
        <f t="shared" si="19"/>
        <v>0</v>
      </c>
      <c r="K111" s="28">
        <f t="shared" si="19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'[1]Memória 03'!K105</f>
        <v>0</v>
      </c>
      <c r="H112" s="27">
        <f>G112+'[1]BM 02'!H112</f>
        <v>0</v>
      </c>
      <c r="I112" s="28">
        <f t="shared" si="19"/>
        <v>632.93999999999994</v>
      </c>
      <c r="J112" s="28">
        <f t="shared" si="19"/>
        <v>0</v>
      </c>
      <c r="K112" s="28">
        <f t="shared" si="19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'[1]Memória 03'!K106</f>
        <v>0</v>
      </c>
      <c r="H113" s="27">
        <f>G113+'[1]BM 02'!H113</f>
        <v>0</v>
      </c>
      <c r="I113" s="28">
        <f t="shared" si="19"/>
        <v>240.86</v>
      </c>
      <c r="J113" s="28">
        <f t="shared" si="19"/>
        <v>0</v>
      </c>
      <c r="K113" s="28">
        <f t="shared" si="19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'[1]Memória 03'!K107</f>
        <v>0</v>
      </c>
      <c r="H114" s="27">
        <f>G114+'[1]BM 02'!H114</f>
        <v>0</v>
      </c>
      <c r="I114" s="28">
        <f t="shared" si="19"/>
        <v>61.56</v>
      </c>
      <c r="J114" s="28">
        <f t="shared" si="19"/>
        <v>0</v>
      </c>
      <c r="K114" s="28">
        <f t="shared" si="19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'[1]Memória 03'!K108</f>
        <v>0</v>
      </c>
      <c r="H115" s="27">
        <f>G115+'[1]BM 02'!H115</f>
        <v>0</v>
      </c>
      <c r="I115" s="28">
        <f t="shared" si="19"/>
        <v>12512</v>
      </c>
      <c r="J115" s="28">
        <f t="shared" si="19"/>
        <v>0</v>
      </c>
      <c r="K115" s="28">
        <f t="shared" si="19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'[1]Memória 03'!K109</f>
        <v>0</v>
      </c>
      <c r="H116" s="27">
        <f>G116+'[1]BM 02'!H116</f>
        <v>0</v>
      </c>
      <c r="I116" s="28">
        <f t="shared" si="19"/>
        <v>2.96</v>
      </c>
      <c r="J116" s="28">
        <f t="shared" si="19"/>
        <v>0</v>
      </c>
      <c r="K116" s="28">
        <f t="shared" si="19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'[1]Memória 03'!K110</f>
        <v>0</v>
      </c>
      <c r="H117" s="27">
        <f>G117+'[1]BM 02'!H117</f>
        <v>0</v>
      </c>
      <c r="I117" s="28">
        <f t="shared" si="19"/>
        <v>738.72</v>
      </c>
      <c r="J117" s="28">
        <f t="shared" si="19"/>
        <v>0</v>
      </c>
      <c r="K117" s="28">
        <f t="shared" si="19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'[1]Memória 03'!K111</f>
        <v>0</v>
      </c>
      <c r="H118" s="27">
        <f>G118+'[1]BM 02'!H118</f>
        <v>0</v>
      </c>
      <c r="I118" s="28">
        <f t="shared" si="19"/>
        <v>71.25</v>
      </c>
      <c r="J118" s="28">
        <f t="shared" si="19"/>
        <v>0</v>
      </c>
      <c r="K118" s="28">
        <f t="shared" si="19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'[1]Memória 03'!K112</f>
        <v>0</v>
      </c>
      <c r="H119" s="27">
        <f>G119+'[1]BM 02'!H119</f>
        <v>0</v>
      </c>
      <c r="I119" s="28">
        <f t="shared" si="19"/>
        <v>25.92</v>
      </c>
      <c r="J119" s="28">
        <f t="shared" si="19"/>
        <v>0</v>
      </c>
      <c r="K119" s="28">
        <f t="shared" si="19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'[1]Memória 03'!K113</f>
        <v>0</v>
      </c>
      <c r="H120" s="27">
        <f>G120+'[1]BM 02'!H120</f>
        <v>0</v>
      </c>
      <c r="I120" s="28">
        <f t="shared" si="19"/>
        <v>15.52</v>
      </c>
      <c r="J120" s="28">
        <f t="shared" si="19"/>
        <v>0</v>
      </c>
      <c r="K120" s="28">
        <f t="shared" si="19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'[1]Memória 03'!K114</f>
        <v>0</v>
      </c>
      <c r="H121" s="27">
        <f>G121+'[1]BM 02'!H121</f>
        <v>0</v>
      </c>
      <c r="I121" s="28">
        <f t="shared" si="19"/>
        <v>11224</v>
      </c>
      <c r="J121" s="28">
        <f t="shared" si="19"/>
        <v>0</v>
      </c>
      <c r="K121" s="28">
        <f t="shared" si="19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'[1]Memória 03'!K115</f>
        <v>0</v>
      </c>
      <c r="H122" s="27">
        <f>G122+'[1]BM 02'!H122</f>
        <v>0</v>
      </c>
      <c r="I122" s="28">
        <f t="shared" si="19"/>
        <v>144.60000000000002</v>
      </c>
      <c r="J122" s="28">
        <f t="shared" si="19"/>
        <v>0</v>
      </c>
      <c r="K122" s="28">
        <f t="shared" si="19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'[1]Memória 03'!K116</f>
        <v>0</v>
      </c>
      <c r="H123" s="27">
        <f>G123+'[1]BM 02'!H123</f>
        <v>0</v>
      </c>
      <c r="I123" s="28">
        <f t="shared" si="19"/>
        <v>162.9</v>
      </c>
      <c r="J123" s="28">
        <f t="shared" si="19"/>
        <v>0</v>
      </c>
      <c r="K123" s="28">
        <f t="shared" si="19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'[1]Memória 03'!K117</f>
        <v>0</v>
      </c>
      <c r="H124" s="27">
        <f>G124+'[1]BM 02'!H124</f>
        <v>0</v>
      </c>
      <c r="I124" s="28">
        <f t="shared" si="19"/>
        <v>56.16</v>
      </c>
      <c r="J124" s="28">
        <f t="shared" si="19"/>
        <v>0</v>
      </c>
      <c r="K124" s="28">
        <f t="shared" si="19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'[1]Memória 03'!K118</f>
        <v>0</v>
      </c>
      <c r="H125" s="27">
        <f>G125+'[1]BM 02'!H125</f>
        <v>0</v>
      </c>
      <c r="I125" s="28">
        <f t="shared" ref="I125:K129" si="20">$E125*F125</f>
        <v>34.630000000000003</v>
      </c>
      <c r="J125" s="28">
        <f t="shared" si="20"/>
        <v>0</v>
      </c>
      <c r="K125" s="28">
        <f t="shared" si="20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'[1]Memória 03'!K119</f>
        <v>0</v>
      </c>
      <c r="H126" s="27">
        <f>G126+'[1]BM 02'!H126</f>
        <v>0</v>
      </c>
      <c r="I126" s="28">
        <f t="shared" si="20"/>
        <v>22.72</v>
      </c>
      <c r="J126" s="28">
        <f t="shared" si="20"/>
        <v>0</v>
      </c>
      <c r="K126" s="28">
        <f t="shared" si="20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'[1]Memória 03'!K120</f>
        <v>0</v>
      </c>
      <c r="H127" s="27">
        <f>G127+'[1]BM 02'!H127</f>
        <v>0</v>
      </c>
      <c r="I127" s="28">
        <f t="shared" si="20"/>
        <v>5.94</v>
      </c>
      <c r="J127" s="28">
        <f t="shared" si="20"/>
        <v>0</v>
      </c>
      <c r="K127" s="28">
        <f t="shared" si="20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'[1]Memória 03'!K121</f>
        <v>0</v>
      </c>
      <c r="H128" s="27">
        <f>G128+'[1]BM 02'!H128</f>
        <v>0</v>
      </c>
      <c r="I128" s="28">
        <f t="shared" si="20"/>
        <v>181.98</v>
      </c>
      <c r="J128" s="28">
        <f t="shared" si="20"/>
        <v>0</v>
      </c>
      <c r="K128" s="28">
        <f t="shared" si="20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'[1]Memória 03'!K122</f>
        <v>0</v>
      </c>
      <c r="H129" s="27">
        <f>G129+'[1]BM 02'!H129</f>
        <v>0</v>
      </c>
      <c r="I129" s="28">
        <f t="shared" si="20"/>
        <v>5336</v>
      </c>
      <c r="J129" s="28">
        <f t="shared" si="20"/>
        <v>0</v>
      </c>
      <c r="K129" s="28">
        <f t="shared" si="20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26">
        <f>'[1]Memória 03'!K123</f>
        <v>0</v>
      </c>
      <c r="H130" s="27">
        <f>G130+'[1]BM 02'!H130</f>
        <v>0</v>
      </c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'[1]Memória 03'!K124</f>
        <v>0</v>
      </c>
      <c r="H131" s="27">
        <f>G131+'[1]BM 02'!H131</f>
        <v>0</v>
      </c>
      <c r="I131" s="28">
        <f t="shared" ref="I131:K134" si="21">$E131*F131</f>
        <v>408.32</v>
      </c>
      <c r="J131" s="28">
        <f t="shared" si="21"/>
        <v>0</v>
      </c>
      <c r="K131" s="28">
        <f t="shared" si="21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'[1]Memória 03'!K125</f>
        <v>0</v>
      </c>
      <c r="H132" s="27">
        <f>G132+'[1]BM 02'!H132</f>
        <v>0</v>
      </c>
      <c r="I132" s="28">
        <f t="shared" si="21"/>
        <v>235.01</v>
      </c>
      <c r="J132" s="28">
        <f t="shared" si="21"/>
        <v>0</v>
      </c>
      <c r="K132" s="28">
        <f t="shared" si="21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'[1]Memória 03'!K126</f>
        <v>0</v>
      </c>
      <c r="H133" s="27">
        <f>G133+'[1]BM 02'!H133</f>
        <v>0</v>
      </c>
      <c r="I133" s="28">
        <f t="shared" si="21"/>
        <v>165.94</v>
      </c>
      <c r="J133" s="28">
        <f t="shared" si="21"/>
        <v>0</v>
      </c>
      <c r="K133" s="28">
        <f t="shared" si="21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'[1]Memória 03'!K127</f>
        <v>0</v>
      </c>
      <c r="H134" s="27">
        <f>G134+'[1]BM 02'!H134</f>
        <v>0</v>
      </c>
      <c r="I134" s="28">
        <f t="shared" si="21"/>
        <v>61.63</v>
      </c>
      <c r="J134" s="28">
        <f t="shared" si="21"/>
        <v>0</v>
      </c>
      <c r="K134" s="28">
        <f t="shared" si="21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26">
        <f>'[1]Memória 03'!K128</f>
        <v>0</v>
      </c>
      <c r="H135" s="27">
        <f>G135+'[1]BM 02'!H135</f>
        <v>0</v>
      </c>
      <c r="I135" s="41">
        <f>SUM(I136:I142)</f>
        <v>1978.4200000000003</v>
      </c>
      <c r="J135" s="41">
        <f>SUBTOTAL(9,J136:J138)</f>
        <v>0</v>
      </c>
      <c r="K135" s="41">
        <f>SUBTOTAL(9,K136:K138)</f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'[1]Memória 03'!K129</f>
        <v>0</v>
      </c>
      <c r="H136" s="27">
        <f>G136+'[1]BM 02'!H136</f>
        <v>0</v>
      </c>
      <c r="I136" s="28">
        <f t="shared" ref="I136:K142" si="22">$E136*F136</f>
        <v>816.64</v>
      </c>
      <c r="J136" s="28">
        <f t="shared" si="22"/>
        <v>0</v>
      </c>
      <c r="K136" s="28">
        <f t="shared" si="22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'[1]Memória 03'!K130</f>
        <v>0</v>
      </c>
      <c r="H137" s="27">
        <f>G137+'[1]BM 02'!H137</f>
        <v>0</v>
      </c>
      <c r="I137" s="28">
        <f t="shared" si="22"/>
        <v>352.6</v>
      </c>
      <c r="J137" s="28">
        <f t="shared" si="22"/>
        <v>0</v>
      </c>
      <c r="K137" s="28">
        <f t="shared" si="2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'[1]Memória 03'!K131</f>
        <v>0</v>
      </c>
      <c r="H138" s="27">
        <f>G138+'[1]BM 02'!H138</f>
        <v>0</v>
      </c>
      <c r="I138" s="28">
        <f t="shared" si="22"/>
        <v>184.89000000000001</v>
      </c>
      <c r="J138" s="28">
        <f t="shared" si="22"/>
        <v>0</v>
      </c>
      <c r="K138" s="28">
        <f t="shared" si="2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'[1]Memória 03'!K132</f>
        <v>0</v>
      </c>
      <c r="H139" s="27">
        <f>G139+'[1]BM 02'!H139</f>
        <v>0</v>
      </c>
      <c r="I139" s="28">
        <f t="shared" si="22"/>
        <v>165.94</v>
      </c>
      <c r="J139" s="28">
        <f t="shared" si="22"/>
        <v>0</v>
      </c>
      <c r="K139" s="28">
        <f t="shared" si="22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'[1]Memória 03'!K133</f>
        <v>0</v>
      </c>
      <c r="H140" s="27">
        <f>G140+'[1]BM 02'!H140</f>
        <v>0</v>
      </c>
      <c r="I140" s="28">
        <f t="shared" si="22"/>
        <v>95.9</v>
      </c>
      <c r="J140" s="28">
        <f t="shared" si="22"/>
        <v>0</v>
      </c>
      <c r="K140" s="28">
        <f t="shared" si="22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'[1]Memória 03'!K134</f>
        <v>0</v>
      </c>
      <c r="H141" s="27">
        <f>G141+'[1]BM 02'!H141</f>
        <v>0</v>
      </c>
      <c r="I141" s="28">
        <f t="shared" si="22"/>
        <v>147</v>
      </c>
      <c r="J141" s="28">
        <f t="shared" si="22"/>
        <v>0</v>
      </c>
      <c r="K141" s="28">
        <f t="shared" si="2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'[1]Memória 03'!K135</f>
        <v>0</v>
      </c>
      <c r="H142" s="27">
        <f>G142+'[1]BM 02'!H142</f>
        <v>0</v>
      </c>
      <c r="I142" s="28">
        <f t="shared" si="22"/>
        <v>215.45000000000002</v>
      </c>
      <c r="J142" s="28">
        <f t="shared" si="22"/>
        <v>0</v>
      </c>
      <c r="K142" s="28">
        <f t="shared" si="2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26">
        <f>'[1]Memória 03'!K136</f>
        <v>0</v>
      </c>
      <c r="H143" s="27">
        <f>G143+'[1]BM 02'!H143</f>
        <v>0</v>
      </c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'[1]Memória 03'!K137</f>
        <v>0</v>
      </c>
      <c r="H144" s="27">
        <f>G144+'[1]BM 02'!H144</f>
        <v>0</v>
      </c>
      <c r="I144" s="28">
        <f t="shared" ref="I144:K154" si="23">$E144*F144</f>
        <v>1122.6600000000001</v>
      </c>
      <c r="J144" s="28">
        <f t="shared" si="23"/>
        <v>0</v>
      </c>
      <c r="K144" s="28">
        <f t="shared" si="23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'[1]Memória 03'!K138</f>
        <v>0</v>
      </c>
      <c r="H145" s="27">
        <f>G145+'[1]BM 02'!H145</f>
        <v>0</v>
      </c>
      <c r="I145" s="28">
        <f t="shared" si="23"/>
        <v>1325.3899999999999</v>
      </c>
      <c r="J145" s="28">
        <f t="shared" si="23"/>
        <v>0</v>
      </c>
      <c r="K145" s="28">
        <f t="shared" si="23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'[1]Memória 03'!K139</f>
        <v>0</v>
      </c>
      <c r="H146" s="27">
        <f>G146+'[1]BM 02'!H146</f>
        <v>0</v>
      </c>
      <c r="I146" s="28">
        <f t="shared" si="23"/>
        <v>140.57999999999998</v>
      </c>
      <c r="J146" s="28">
        <f t="shared" si="23"/>
        <v>0</v>
      </c>
      <c r="K146" s="28">
        <f t="shared" si="23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'[1]Memória 03'!K140</f>
        <v>0</v>
      </c>
      <c r="H147" s="27">
        <f>G147+'[1]BM 02'!H147</f>
        <v>0</v>
      </c>
      <c r="I147" s="28">
        <f t="shared" si="23"/>
        <v>835.66</v>
      </c>
      <c r="J147" s="28">
        <f t="shared" si="23"/>
        <v>0</v>
      </c>
      <c r="K147" s="28">
        <f t="shared" si="23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'[1]Memória 03'!K141</f>
        <v>0</v>
      </c>
      <c r="H148" s="27">
        <f>G148+'[1]BM 02'!H148</f>
        <v>0</v>
      </c>
      <c r="I148" s="28">
        <f t="shared" si="23"/>
        <v>863.64</v>
      </c>
      <c r="J148" s="28">
        <f t="shared" si="23"/>
        <v>0</v>
      </c>
      <c r="K148" s="28">
        <f t="shared" si="23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'[1]Memória 03'!K142</f>
        <v>0</v>
      </c>
      <c r="H149" s="27">
        <f>G149+'[1]BM 02'!H149</f>
        <v>0</v>
      </c>
      <c r="I149" s="28">
        <f t="shared" si="23"/>
        <v>497.35</v>
      </c>
      <c r="J149" s="28">
        <f t="shared" si="23"/>
        <v>0</v>
      </c>
      <c r="K149" s="28">
        <f t="shared" si="23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'[1]Memória 03'!K143</f>
        <v>0</v>
      </c>
      <c r="H150" s="27">
        <f>G150+'[1]BM 02'!H150</f>
        <v>0</v>
      </c>
      <c r="I150" s="28">
        <f t="shared" si="23"/>
        <v>284.01</v>
      </c>
      <c r="J150" s="28">
        <f t="shared" si="23"/>
        <v>0</v>
      </c>
      <c r="K150" s="28">
        <f t="shared" si="23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'[1]Memória 03'!K144</f>
        <v>0</v>
      </c>
      <c r="H151" s="27">
        <f>G151+'[1]BM 02'!H151</f>
        <v>0</v>
      </c>
      <c r="I151" s="28">
        <f t="shared" si="23"/>
        <v>9.86</v>
      </c>
      <c r="J151" s="28">
        <f t="shared" si="23"/>
        <v>0</v>
      </c>
      <c r="K151" s="28">
        <f t="shared" si="23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'[1]Memória 03'!K145</f>
        <v>0</v>
      </c>
      <c r="H152" s="27">
        <f>G152+'[1]BM 02'!H152</f>
        <v>0</v>
      </c>
      <c r="I152" s="28">
        <f t="shared" si="23"/>
        <v>318.08</v>
      </c>
      <c r="J152" s="28">
        <f t="shared" si="23"/>
        <v>0</v>
      </c>
      <c r="K152" s="28">
        <f t="shared" si="23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'[1]Memória 03'!K146</f>
        <v>0</v>
      </c>
      <c r="H153" s="27">
        <f>G153+'[1]BM 02'!H153</f>
        <v>0</v>
      </c>
      <c r="I153" s="28">
        <f t="shared" si="23"/>
        <v>161.66999999999999</v>
      </c>
      <c r="J153" s="28">
        <f t="shared" si="23"/>
        <v>0</v>
      </c>
      <c r="K153" s="28">
        <f t="shared" si="23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'[1]Memória 03'!K147</f>
        <v>0</v>
      </c>
      <c r="H154" s="27">
        <f>G154+'[1]BM 02'!H154</f>
        <v>0</v>
      </c>
      <c r="I154" s="28">
        <f t="shared" si="23"/>
        <v>542.01</v>
      </c>
      <c r="J154" s="28">
        <f t="shared" si="23"/>
        <v>0</v>
      </c>
      <c r="K154" s="28">
        <f t="shared" si="23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'[1]Memória 03'!K150</f>
        <v>0</v>
      </c>
      <c r="H157" s="27">
        <f>G157+'[1]BM 02'!H157</f>
        <v>0</v>
      </c>
      <c r="I157" s="28">
        <f t="shared" ref="I157:K172" si="24">$E157*F157</f>
        <v>351.46</v>
      </c>
      <c r="J157" s="28">
        <f t="shared" si="24"/>
        <v>0</v>
      </c>
      <c r="K157" s="28">
        <f t="shared" si="24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'[1]Memória 03'!K151</f>
        <v>0</v>
      </c>
      <c r="H158" s="27">
        <f>G158+'[1]BM 02'!H158</f>
        <v>0</v>
      </c>
      <c r="I158" s="28">
        <f t="shared" si="24"/>
        <v>9.44</v>
      </c>
      <c r="J158" s="28">
        <f t="shared" si="24"/>
        <v>0</v>
      </c>
      <c r="K158" s="28">
        <f t="shared" si="24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'[1]Memória 03'!K152</f>
        <v>0</v>
      </c>
      <c r="H159" s="27">
        <f>G159+'[1]BM 02'!H159</f>
        <v>0</v>
      </c>
      <c r="I159" s="28">
        <f t="shared" si="24"/>
        <v>1171.04</v>
      </c>
      <c r="J159" s="28">
        <f t="shared" si="24"/>
        <v>0</v>
      </c>
      <c r="K159" s="28">
        <f t="shared" si="24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'[1]Memória 03'!K153</f>
        <v>0</v>
      </c>
      <c r="H160" s="27">
        <f>G160+'[1]BM 02'!H160</f>
        <v>0</v>
      </c>
      <c r="I160" s="28">
        <f t="shared" si="24"/>
        <v>305.85000000000002</v>
      </c>
      <c r="J160" s="28">
        <f t="shared" si="24"/>
        <v>0</v>
      </c>
      <c r="K160" s="28">
        <f t="shared" si="24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'[1]Memória 03'!K154</f>
        <v>0</v>
      </c>
      <c r="H161" s="27">
        <f>G161+'[1]BM 02'!H161</f>
        <v>0</v>
      </c>
      <c r="I161" s="28">
        <f t="shared" si="24"/>
        <v>1438.44</v>
      </c>
      <c r="J161" s="28">
        <f t="shared" si="24"/>
        <v>0</v>
      </c>
      <c r="K161" s="28">
        <f t="shared" si="24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'[1]Memória 03'!K155</f>
        <v>0</v>
      </c>
      <c r="H162" s="27">
        <f>G162+'[1]BM 02'!H162</f>
        <v>0</v>
      </c>
      <c r="I162" s="28">
        <f t="shared" si="24"/>
        <v>2430.9</v>
      </c>
      <c r="J162" s="28">
        <f t="shared" si="24"/>
        <v>0</v>
      </c>
      <c r="K162" s="28">
        <f t="shared" si="24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'[1]Memória 03'!K156</f>
        <v>0</v>
      </c>
      <c r="H163" s="27">
        <f>G163+'[1]BM 02'!H163</f>
        <v>0</v>
      </c>
      <c r="I163" s="28">
        <f t="shared" si="24"/>
        <v>1594.6000000000001</v>
      </c>
      <c r="J163" s="28">
        <f t="shared" si="24"/>
        <v>0</v>
      </c>
      <c r="K163" s="28">
        <f t="shared" si="24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'[1]Memória 03'!K157</f>
        <v>0</v>
      </c>
      <c r="H164" s="27">
        <f>G164+'[1]BM 02'!H164</f>
        <v>0</v>
      </c>
      <c r="I164" s="28">
        <f t="shared" si="24"/>
        <v>594.57999999999993</v>
      </c>
      <c r="J164" s="28">
        <f t="shared" si="24"/>
        <v>0</v>
      </c>
      <c r="K164" s="28">
        <f t="shared" si="24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'[1]Memória 03'!K158</f>
        <v>0</v>
      </c>
      <c r="H165" s="27">
        <f>G165+'[1]BM 02'!H165</f>
        <v>0</v>
      </c>
      <c r="I165" s="28">
        <f t="shared" si="24"/>
        <v>1009.45</v>
      </c>
      <c r="J165" s="28">
        <f t="shared" si="24"/>
        <v>0</v>
      </c>
      <c r="K165" s="28">
        <f t="shared" si="24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'[1]Memória 03'!K159</f>
        <v>0</v>
      </c>
      <c r="H166" s="27">
        <f>G166+'[1]BM 02'!H166</f>
        <v>0</v>
      </c>
      <c r="I166" s="28">
        <f t="shared" si="24"/>
        <v>598.77</v>
      </c>
      <c r="J166" s="28">
        <f t="shared" si="24"/>
        <v>0</v>
      </c>
      <c r="K166" s="28">
        <f t="shared" si="24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'[1]Memória 03'!K160</f>
        <v>0</v>
      </c>
      <c r="H167" s="27">
        <f>G167+'[1]BM 02'!H167</f>
        <v>0</v>
      </c>
      <c r="I167" s="28">
        <f t="shared" si="24"/>
        <v>5320.26</v>
      </c>
      <c r="J167" s="28">
        <f t="shared" si="24"/>
        <v>0</v>
      </c>
      <c r="K167" s="28">
        <f t="shared" si="24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'[1]Memória 03'!K161</f>
        <v>0</v>
      </c>
      <c r="H168" s="27">
        <f>G168+'[1]BM 02'!H168</f>
        <v>0</v>
      </c>
      <c r="I168" s="28">
        <f t="shared" si="24"/>
        <v>1008.4230000000001</v>
      </c>
      <c r="J168" s="28">
        <f t="shared" si="24"/>
        <v>0</v>
      </c>
      <c r="K168" s="28">
        <f t="shared" si="24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'[1]Memória 03'!K162</f>
        <v>0</v>
      </c>
      <c r="H169" s="27">
        <f>G169+'[1]BM 02'!H169</f>
        <v>0</v>
      </c>
      <c r="I169" s="28">
        <f t="shared" si="24"/>
        <v>2264.808</v>
      </c>
      <c r="J169" s="28">
        <f t="shared" si="24"/>
        <v>0</v>
      </c>
      <c r="K169" s="28">
        <f t="shared" si="24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'[1]Memória 03'!K163</f>
        <v>0</v>
      </c>
      <c r="H170" s="27">
        <f>G170+'[1]BM 02'!H170</f>
        <v>0</v>
      </c>
      <c r="I170" s="28">
        <f t="shared" si="24"/>
        <v>715.99</v>
      </c>
      <c r="J170" s="28">
        <f t="shared" si="24"/>
        <v>0</v>
      </c>
      <c r="K170" s="28">
        <f t="shared" si="24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'[1]Memória 03'!K164</f>
        <v>0</v>
      </c>
      <c r="H171" s="27">
        <f>G171+'[1]BM 02'!H171</f>
        <v>0</v>
      </c>
      <c r="I171" s="28">
        <f t="shared" si="24"/>
        <v>2123.52</v>
      </c>
      <c r="J171" s="28">
        <f t="shared" si="24"/>
        <v>0</v>
      </c>
      <c r="K171" s="28">
        <f t="shared" si="24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'[1]Memória 03'!K165</f>
        <v>0</v>
      </c>
      <c r="H172" s="27">
        <f>G172+'[1]BM 02'!H172</f>
        <v>0</v>
      </c>
      <c r="I172" s="28">
        <f t="shared" si="24"/>
        <v>550.42000000000007</v>
      </c>
      <c r="J172" s="28">
        <f t="shared" si="24"/>
        <v>0</v>
      </c>
      <c r="K172" s="28">
        <f t="shared" si="24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'[1]Memória 03'!K166</f>
        <v>0</v>
      </c>
      <c r="H173" s="27">
        <f>G173+'[1]BM 02'!H173</f>
        <v>0</v>
      </c>
      <c r="I173" s="28">
        <f t="shared" ref="I173:K176" si="25">$E173*F173</f>
        <v>181.76</v>
      </c>
      <c r="J173" s="28">
        <f t="shared" si="25"/>
        <v>0</v>
      </c>
      <c r="K173" s="28">
        <f t="shared" si="25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'[1]Memória 03'!K167</f>
        <v>0</v>
      </c>
      <c r="H174" s="27">
        <f>G174+'[1]BM 02'!H174</f>
        <v>0</v>
      </c>
      <c r="I174" s="28">
        <f t="shared" si="25"/>
        <v>770.40000000000009</v>
      </c>
      <c r="J174" s="28">
        <f t="shared" si="25"/>
        <v>0</v>
      </c>
      <c r="K174" s="28">
        <f t="shared" si="25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'[1]Memória 03'!K168</f>
        <v>0</v>
      </c>
      <c r="H175" s="27">
        <f>G175+'[1]BM 02'!H175</f>
        <v>0</v>
      </c>
      <c r="I175" s="28">
        <f t="shared" si="25"/>
        <v>152.56</v>
      </c>
      <c r="J175" s="28">
        <f t="shared" si="25"/>
        <v>0</v>
      </c>
      <c r="K175" s="28">
        <f t="shared" si="25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'[1]Memória 03'!K169</f>
        <v>0</v>
      </c>
      <c r="H176" s="27">
        <f>G176+'[1]BM 02'!H176</f>
        <v>0</v>
      </c>
      <c r="I176" s="28">
        <f t="shared" si="25"/>
        <v>867.48</v>
      </c>
      <c r="J176" s="28">
        <f t="shared" si="25"/>
        <v>0</v>
      </c>
      <c r="K176" s="28">
        <f t="shared" si="25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26">
        <f>'[1]Memória 03'!K170</f>
        <v>0</v>
      </c>
      <c r="H177" s="27">
        <f>G177+'[1]BM 02'!H177</f>
        <v>0</v>
      </c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'[1]Memória 03'!K171</f>
        <v>0</v>
      </c>
      <c r="H178" s="27">
        <f>G178+'[1]BM 02'!H178</f>
        <v>0</v>
      </c>
      <c r="I178" s="28">
        <f t="shared" ref="I178:K191" si="26">$E178*F178</f>
        <v>1380.75</v>
      </c>
      <c r="J178" s="28">
        <f t="shared" si="26"/>
        <v>0</v>
      </c>
      <c r="K178" s="28">
        <f t="shared" si="26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'[1]Memória 03'!K172</f>
        <v>0</v>
      </c>
      <c r="H179" s="27">
        <f>G179+'[1]BM 02'!H179</f>
        <v>0</v>
      </c>
      <c r="I179" s="28">
        <f t="shared" si="26"/>
        <v>74.37</v>
      </c>
      <c r="J179" s="28">
        <f t="shared" si="26"/>
        <v>0</v>
      </c>
      <c r="K179" s="28">
        <f t="shared" si="26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'[1]Memória 03'!K173</f>
        <v>0</v>
      </c>
      <c r="H180" s="27">
        <f>G180+'[1]BM 02'!H180</f>
        <v>0</v>
      </c>
      <c r="I180" s="28">
        <f t="shared" si="26"/>
        <v>45.19</v>
      </c>
      <c r="J180" s="28">
        <f t="shared" si="26"/>
        <v>0</v>
      </c>
      <c r="K180" s="28">
        <f t="shared" si="26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'[1]Memória 03'!K174</f>
        <v>0</v>
      </c>
      <c r="H181" s="27">
        <f>G181+'[1]BM 02'!H181</f>
        <v>0</v>
      </c>
      <c r="I181" s="28">
        <f t="shared" si="26"/>
        <v>11.73</v>
      </c>
      <c r="J181" s="28">
        <f t="shared" si="26"/>
        <v>0</v>
      </c>
      <c r="K181" s="28">
        <f t="shared" si="26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'[1]Memória 03'!K175</f>
        <v>0</v>
      </c>
      <c r="H182" s="27">
        <f>G182+'[1]BM 02'!H182</f>
        <v>0</v>
      </c>
      <c r="I182" s="28">
        <f t="shared" si="26"/>
        <v>1438.95</v>
      </c>
      <c r="J182" s="28">
        <f t="shared" si="26"/>
        <v>0</v>
      </c>
      <c r="K182" s="28">
        <f t="shared" si="26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'[1]Memória 03'!K176</f>
        <v>0</v>
      </c>
      <c r="H183" s="27">
        <f>G183+'[1]BM 02'!H183</f>
        <v>0</v>
      </c>
      <c r="I183" s="28">
        <f t="shared" si="26"/>
        <v>95.64</v>
      </c>
      <c r="J183" s="28">
        <f t="shared" si="26"/>
        <v>0</v>
      </c>
      <c r="K183" s="28">
        <f t="shared" si="26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'[1]Memória 03'!K177</f>
        <v>0</v>
      </c>
      <c r="H184" s="27">
        <f>G184+'[1]BM 02'!H184</f>
        <v>0</v>
      </c>
      <c r="I184" s="28">
        <f t="shared" si="26"/>
        <v>230.64</v>
      </c>
      <c r="J184" s="28">
        <f t="shared" si="26"/>
        <v>0</v>
      </c>
      <c r="K184" s="28">
        <f t="shared" si="26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'[1]Memória 03'!K178</f>
        <v>0</v>
      </c>
      <c r="H185" s="27">
        <f>G185+'[1]BM 02'!H185</f>
        <v>0</v>
      </c>
      <c r="I185" s="28">
        <f t="shared" si="26"/>
        <v>307.66000000000003</v>
      </c>
      <c r="J185" s="28">
        <f t="shared" si="26"/>
        <v>0</v>
      </c>
      <c r="K185" s="28">
        <f t="shared" si="26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'[1]Memória 03'!K179</f>
        <v>0</v>
      </c>
      <c r="H186" s="27">
        <f>G186+'[1]BM 02'!H186</f>
        <v>0</v>
      </c>
      <c r="I186" s="28">
        <f t="shared" si="26"/>
        <v>195.98</v>
      </c>
      <c r="J186" s="28">
        <f t="shared" si="26"/>
        <v>0</v>
      </c>
      <c r="K186" s="28">
        <f t="shared" si="26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'[1]Memória 03'!K180</f>
        <v>0</v>
      </c>
      <c r="H187" s="27">
        <f>G187+'[1]BM 02'!H187</f>
        <v>0</v>
      </c>
      <c r="I187" s="28">
        <f t="shared" si="26"/>
        <v>65.16</v>
      </c>
      <c r="J187" s="28">
        <f t="shared" si="26"/>
        <v>0</v>
      </c>
      <c r="K187" s="28">
        <f t="shared" si="26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'[1]Memória 03'!K181</f>
        <v>0</v>
      </c>
      <c r="H188" s="27">
        <f>G188+'[1]BM 02'!H188</f>
        <v>0</v>
      </c>
      <c r="I188" s="28">
        <f t="shared" si="26"/>
        <v>301.19</v>
      </c>
      <c r="J188" s="28">
        <f t="shared" si="26"/>
        <v>0</v>
      </c>
      <c r="K188" s="28">
        <f t="shared" si="26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'[1]Memória 03'!K182</f>
        <v>0</v>
      </c>
      <c r="H189" s="27">
        <f>G189+'[1]BM 02'!H189</f>
        <v>0</v>
      </c>
      <c r="I189" s="28">
        <f t="shared" si="26"/>
        <v>80.14</v>
      </c>
      <c r="J189" s="28">
        <f t="shared" si="26"/>
        <v>0</v>
      </c>
      <c r="K189" s="28">
        <f t="shared" si="26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'[1]Memória 03'!K183</f>
        <v>0</v>
      </c>
      <c r="H190" s="27">
        <f>G190+'[1]BM 02'!H190</f>
        <v>0</v>
      </c>
      <c r="I190" s="28">
        <f t="shared" si="26"/>
        <v>41.3</v>
      </c>
      <c r="J190" s="28">
        <f t="shared" si="26"/>
        <v>0</v>
      </c>
      <c r="K190" s="28">
        <f t="shared" si="26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'[1]Memória 03'!K184</f>
        <v>0</v>
      </c>
      <c r="H191" s="27">
        <f>G191+'[1]BM 02'!H191</f>
        <v>0</v>
      </c>
      <c r="I191" s="28">
        <f t="shared" si="26"/>
        <v>56.5</v>
      </c>
      <c r="J191" s="28">
        <f t="shared" si="26"/>
        <v>0</v>
      </c>
      <c r="K191" s="28">
        <f t="shared" si="26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26">
        <f>'[1]Memória 03'!K185</f>
        <v>0</v>
      </c>
      <c r="H192" s="27">
        <f>G192+'[1]BM 02'!H192</f>
        <v>0</v>
      </c>
      <c r="I192" s="41">
        <f>SUM(I193:I200)</f>
        <v>10043.14</v>
      </c>
      <c r="J192" s="41">
        <f>SUBTOTAL(9,J193:J200)</f>
        <v>1430.24</v>
      </c>
      <c r="K192" s="41">
        <f>SUBTOTAL(9,K193:K200)</f>
        <v>1430.24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'[1]Memória 03'!K186</f>
        <v>2</v>
      </c>
      <c r="H193" s="27">
        <f>G193+'[1]BM 02'!H193</f>
        <v>2</v>
      </c>
      <c r="I193" s="28">
        <f t="shared" ref="I193:K200" si="27">$E193*F193</f>
        <v>135.52000000000001</v>
      </c>
      <c r="J193" s="28">
        <f t="shared" si="27"/>
        <v>135.52000000000001</v>
      </c>
      <c r="K193" s="28">
        <f t="shared" si="27"/>
        <v>135.52000000000001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'[1]Memória 03'!K187</f>
        <v>0</v>
      </c>
      <c r="H194" s="27">
        <f>G194+'[1]BM 02'!H194</f>
        <v>0</v>
      </c>
      <c r="I194" s="28">
        <f t="shared" si="27"/>
        <v>1265.05</v>
      </c>
      <c r="J194" s="28">
        <f t="shared" si="27"/>
        <v>0</v>
      </c>
      <c r="K194" s="28">
        <f t="shared" si="27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'[1]Memória 03'!K188</f>
        <v>16</v>
      </c>
      <c r="H195" s="27">
        <f>G195+'[1]BM 02'!H195</f>
        <v>16</v>
      </c>
      <c r="I195" s="28">
        <f t="shared" si="27"/>
        <v>1294.72</v>
      </c>
      <c r="J195" s="28">
        <f t="shared" si="27"/>
        <v>1294.72</v>
      </c>
      <c r="K195" s="28">
        <f t="shared" si="27"/>
        <v>1294.72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'[1]Memória 03'!K189</f>
        <v>0</v>
      </c>
      <c r="H196" s="27">
        <f>G196+'[1]BM 02'!H196</f>
        <v>0</v>
      </c>
      <c r="I196" s="28">
        <f t="shared" si="27"/>
        <v>6864.26</v>
      </c>
      <c r="J196" s="28">
        <f t="shared" si="27"/>
        <v>0</v>
      </c>
      <c r="K196" s="28">
        <f t="shared" si="27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'[1]Memória 03'!K190</f>
        <v>0</v>
      </c>
      <c r="H197" s="27">
        <f>G197+'[1]BM 02'!H197</f>
        <v>0</v>
      </c>
      <c r="I197" s="28">
        <f t="shared" si="27"/>
        <v>45.19</v>
      </c>
      <c r="J197" s="28">
        <f t="shared" si="27"/>
        <v>0</v>
      </c>
      <c r="K197" s="28">
        <f t="shared" si="27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'[1]Memória 03'!K191</f>
        <v>0</v>
      </c>
      <c r="H198" s="27">
        <f>G198+'[1]BM 02'!H198</f>
        <v>0</v>
      </c>
      <c r="I198" s="28">
        <f t="shared" si="27"/>
        <v>11.73</v>
      </c>
      <c r="J198" s="28">
        <f t="shared" si="27"/>
        <v>0</v>
      </c>
      <c r="K198" s="28">
        <f t="shared" si="27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'[1]Memória 03'!K192</f>
        <v>0</v>
      </c>
      <c r="H199" s="27">
        <f>G199+'[1]BM 02'!H199</f>
        <v>0</v>
      </c>
      <c r="I199" s="28">
        <f t="shared" si="27"/>
        <v>82.6</v>
      </c>
      <c r="J199" s="28">
        <f t="shared" si="27"/>
        <v>0</v>
      </c>
      <c r="K199" s="28">
        <f t="shared" si="27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'[1]Memória 03'!K193</f>
        <v>0</v>
      </c>
      <c r="H200" s="27">
        <f>G200+'[1]BM 02'!H200</f>
        <v>0</v>
      </c>
      <c r="I200" s="28">
        <f t="shared" si="27"/>
        <v>344.07</v>
      </c>
      <c r="J200" s="28">
        <f t="shared" si="27"/>
        <v>0</v>
      </c>
      <c r="K200" s="28">
        <f t="shared" si="27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26">
        <f>'[1]Memória 03'!K194</f>
        <v>0</v>
      </c>
      <c r="H201" s="27">
        <f>G201+'[1]BM 02'!H201</f>
        <v>0</v>
      </c>
      <c r="I201" s="41">
        <f>SUM(I202:I205)</f>
        <v>8142.99</v>
      </c>
      <c r="J201" s="41">
        <f>SUBTOTAL(9,J202:J205)</f>
        <v>7513.84</v>
      </c>
      <c r="K201" s="41">
        <f>SUBTOTAL(9,K202:K205)</f>
        <v>7513.84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'[1]Memória 03'!K195</f>
        <v>34</v>
      </c>
      <c r="H202" s="27">
        <f>G202+'[1]BM 02'!H202</f>
        <v>34</v>
      </c>
      <c r="I202" s="28">
        <f t="shared" ref="I202:K205" si="28">$E202*F202</f>
        <v>4535.9399999999996</v>
      </c>
      <c r="J202" s="28">
        <f t="shared" si="28"/>
        <v>4535.9399999999996</v>
      </c>
      <c r="K202" s="28">
        <f t="shared" si="28"/>
        <v>4535.9399999999996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'[1]Memória 03'!K196</f>
        <v>0</v>
      </c>
      <c r="H203" s="27">
        <f>G203+'[1]BM 02'!H203</f>
        <v>0</v>
      </c>
      <c r="I203" s="28">
        <f t="shared" si="28"/>
        <v>629.15</v>
      </c>
      <c r="J203" s="28">
        <f t="shared" si="28"/>
        <v>0</v>
      </c>
      <c r="K203" s="28">
        <f t="shared" si="28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'[1]Memória 03'!K197</f>
        <v>34</v>
      </c>
      <c r="H204" s="27">
        <f>G204+'[1]BM 02'!H204</f>
        <v>34</v>
      </c>
      <c r="I204" s="28">
        <f t="shared" si="28"/>
        <v>2589.1000000000004</v>
      </c>
      <c r="J204" s="28">
        <f t="shared" si="28"/>
        <v>2589.1000000000004</v>
      </c>
      <c r="K204" s="28">
        <f t="shared" si="28"/>
        <v>2589.1000000000004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'[1]Memória 03'!K198</f>
        <v>5</v>
      </c>
      <c r="H205" s="27">
        <f>G205+'[1]BM 02'!H205</f>
        <v>5</v>
      </c>
      <c r="I205" s="28">
        <f t="shared" si="28"/>
        <v>388.8</v>
      </c>
      <c r="J205" s="28">
        <f t="shared" si="28"/>
        <v>388.8</v>
      </c>
      <c r="K205" s="28">
        <f t="shared" si="28"/>
        <v>388.8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26">
        <f>'[1]Memória 03'!K199</f>
        <v>0</v>
      </c>
      <c r="H206" s="27">
        <f>G206+'[1]BM 02'!H206</f>
        <v>0</v>
      </c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'[1]Memória 03'!K200</f>
        <v>0</v>
      </c>
      <c r="H207" s="27">
        <f>G207+'[1]BM 02'!H207</f>
        <v>0</v>
      </c>
      <c r="I207" s="28">
        <f t="shared" ref="I207:K211" si="29">$E207*F207</f>
        <v>2723.04</v>
      </c>
      <c r="J207" s="28">
        <f t="shared" si="29"/>
        <v>0</v>
      </c>
      <c r="K207" s="28">
        <f t="shared" si="29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'[1]Memória 03'!K201</f>
        <v>0</v>
      </c>
      <c r="H208" s="27">
        <f>G208+'[1]BM 02'!H208</f>
        <v>0</v>
      </c>
      <c r="I208" s="28">
        <f t="shared" si="29"/>
        <v>1292.912</v>
      </c>
      <c r="J208" s="28">
        <f t="shared" si="29"/>
        <v>0</v>
      </c>
      <c r="K208" s="28">
        <f t="shared" si="29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'[1]Memória 03'!K202</f>
        <v>0</v>
      </c>
      <c r="H209" s="27">
        <f>G209+'[1]BM 02'!H209</f>
        <v>0</v>
      </c>
      <c r="I209" s="28">
        <f t="shared" si="29"/>
        <v>1579.8999999999999</v>
      </c>
      <c r="J209" s="28">
        <f t="shared" si="29"/>
        <v>0</v>
      </c>
      <c r="K209" s="28">
        <f t="shared" si="29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'[1]Memória 03'!K203</f>
        <v>0</v>
      </c>
      <c r="H210" s="27">
        <f>G210+'[1]BM 02'!H210</f>
        <v>0</v>
      </c>
      <c r="I210" s="28">
        <f t="shared" si="29"/>
        <v>7371.21</v>
      </c>
      <c r="J210" s="28">
        <f t="shared" si="29"/>
        <v>0</v>
      </c>
      <c r="K210" s="28">
        <f t="shared" si="29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'[1]Memória 03'!K204</f>
        <v>0</v>
      </c>
      <c r="H211" s="27">
        <f>G211+'[1]BM 02'!H211</f>
        <v>0</v>
      </c>
      <c r="I211" s="28">
        <f t="shared" si="29"/>
        <v>5894.83</v>
      </c>
      <c r="J211" s="28">
        <f t="shared" si="29"/>
        <v>0</v>
      </c>
      <c r="K211" s="28">
        <f t="shared" si="29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'[1]Memória 03'!K206</f>
        <v>0</v>
      </c>
      <c r="H213" s="27">
        <f>G213+'[1]BM 02'!H213</f>
        <v>0</v>
      </c>
      <c r="I213" s="28">
        <f>$E213*F213</f>
        <v>957.6</v>
      </c>
      <c r="J213" s="28">
        <f t="shared" ref="J213:K215" si="30">$E213*G213</f>
        <v>0</v>
      </c>
      <c r="K213" s="28">
        <f t="shared" si="30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'[1]Memória 03'!K207</f>
        <v>0</v>
      </c>
      <c r="H214" s="27">
        <f>G214+'[1]BM 02'!H214</f>
        <v>0</v>
      </c>
      <c r="I214" s="28">
        <f t="shared" ref="I214:I215" si="31">$E214*F214</f>
        <v>54.36</v>
      </c>
      <c r="J214" s="28">
        <f t="shared" si="30"/>
        <v>0</v>
      </c>
      <c r="K214" s="28">
        <f t="shared" si="30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'[1]Memória 03'!K208</f>
        <v>0</v>
      </c>
      <c r="H215" s="27">
        <f>G215+'[1]BM 02'!H215</f>
        <v>0</v>
      </c>
      <c r="I215" s="28">
        <f t="shared" si="31"/>
        <v>489.79999999999995</v>
      </c>
      <c r="J215" s="28">
        <f t="shared" si="30"/>
        <v>0</v>
      </c>
      <c r="K215" s="28">
        <f t="shared" si="30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'[1]Memória 03'!K210</f>
        <v>0</v>
      </c>
      <c r="H217" s="27">
        <f>G217+'[1]BM 02'!H217</f>
        <v>0</v>
      </c>
      <c r="I217" s="28">
        <f>$E217*F217</f>
        <v>250.53</v>
      </c>
      <c r="J217" s="28">
        <f t="shared" ref="J217:K222" si="32">$E217*G217</f>
        <v>0</v>
      </c>
      <c r="K217" s="28">
        <f t="shared" si="32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'[1]Memória 03'!K211</f>
        <v>0</v>
      </c>
      <c r="H218" s="27">
        <f>G218+'[1]BM 02'!H218</f>
        <v>0</v>
      </c>
      <c r="I218" s="28">
        <f t="shared" ref="I218:I222" si="33">$E218*F218</f>
        <v>29.96</v>
      </c>
      <c r="J218" s="28">
        <f t="shared" si="32"/>
        <v>0</v>
      </c>
      <c r="K218" s="28">
        <f t="shared" si="32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'[1]Memória 03'!K212</f>
        <v>0</v>
      </c>
      <c r="H219" s="27">
        <f>G219+'[1]BM 02'!H219</f>
        <v>0</v>
      </c>
      <c r="I219" s="28">
        <f t="shared" si="33"/>
        <v>35.880000000000003</v>
      </c>
      <c r="J219" s="28">
        <f t="shared" si="32"/>
        <v>0</v>
      </c>
      <c r="K219" s="28">
        <f t="shared" si="32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'[1]Memória 03'!K213</f>
        <v>0</v>
      </c>
      <c r="H220" s="27">
        <f>G220+'[1]BM 02'!H220</f>
        <v>0</v>
      </c>
      <c r="I220" s="28">
        <f t="shared" si="33"/>
        <v>58.95</v>
      </c>
      <c r="J220" s="28">
        <f t="shared" si="32"/>
        <v>0</v>
      </c>
      <c r="K220" s="28">
        <f t="shared" si="32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'[1]Memória 03'!K214</f>
        <v>0</v>
      </c>
      <c r="H221" s="27">
        <f>G221+'[1]BM 02'!H221</f>
        <v>0</v>
      </c>
      <c r="I221" s="28">
        <f t="shared" si="33"/>
        <v>158.19999999999999</v>
      </c>
      <c r="J221" s="28">
        <f t="shared" si="32"/>
        <v>0</v>
      </c>
      <c r="K221" s="28">
        <f t="shared" si="32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'[1]Memória 03'!K215</f>
        <v>0</v>
      </c>
      <c r="H222" s="27">
        <f>G222+'[1]BM 02'!H222</f>
        <v>0</v>
      </c>
      <c r="I222" s="28">
        <f t="shared" si="33"/>
        <v>31.64</v>
      </c>
      <c r="J222" s="28">
        <f t="shared" si="32"/>
        <v>0</v>
      </c>
      <c r="K222" s="28">
        <f t="shared" si="32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'[1]Memória 03'!K217</f>
        <v>0</v>
      </c>
      <c r="H224" s="27">
        <f>G224+'[1]BM 02'!H224</f>
        <v>0</v>
      </c>
      <c r="I224" s="28">
        <f>$E224*F224</f>
        <v>324.92</v>
      </c>
      <c r="J224" s="28">
        <f t="shared" ref="J224:K228" si="34">$E224*G224</f>
        <v>0</v>
      </c>
      <c r="K224" s="28">
        <f t="shared" si="34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'[1]Memória 03'!K218</f>
        <v>0</v>
      </c>
      <c r="H225" s="27">
        <f>G225+'[1]BM 02'!H225</f>
        <v>0</v>
      </c>
      <c r="I225" s="28">
        <f t="shared" ref="I225:I228" si="35">$E225*F225</f>
        <v>167.37</v>
      </c>
      <c r="J225" s="28">
        <f t="shared" si="34"/>
        <v>0</v>
      </c>
      <c r="K225" s="28">
        <f t="shared" si="34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'[1]Memória 03'!K219</f>
        <v>0</v>
      </c>
      <c r="H226" s="27">
        <f>G226+'[1]BM 02'!H226</f>
        <v>0</v>
      </c>
      <c r="I226" s="28">
        <f t="shared" si="35"/>
        <v>624.68500000000006</v>
      </c>
      <c r="J226" s="28">
        <f t="shared" si="34"/>
        <v>0</v>
      </c>
      <c r="K226" s="28">
        <f t="shared" si="34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'[1]Memória 03'!K220</f>
        <v>0</v>
      </c>
      <c r="H227" s="27">
        <f>G227+'[1]BM 02'!H227</f>
        <v>0</v>
      </c>
      <c r="I227" s="28">
        <f t="shared" si="35"/>
        <v>200.67060000000001</v>
      </c>
      <c r="J227" s="28">
        <f t="shared" si="34"/>
        <v>0</v>
      </c>
      <c r="K227" s="28">
        <f t="shared" si="34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'[1]Memória 03'!K221</f>
        <v>0</v>
      </c>
      <c r="H228" s="27">
        <f>G228+'[1]BM 02'!H228</f>
        <v>0</v>
      </c>
      <c r="I228" s="28">
        <f t="shared" si="35"/>
        <v>40.371600000000001</v>
      </c>
      <c r="J228" s="28">
        <f t="shared" si="34"/>
        <v>0</v>
      </c>
      <c r="K228" s="28">
        <f t="shared" si="34"/>
        <v>0</v>
      </c>
      <c r="L228" s="4"/>
    </row>
    <row r="229" spans="2:12" s="5" customFormat="1" ht="15">
      <c r="B229" s="99" t="s">
        <v>439</v>
      </c>
      <c r="C229" s="100"/>
      <c r="D229" s="100"/>
      <c r="E229" s="100"/>
      <c r="F229" s="100"/>
      <c r="G229" s="100"/>
      <c r="H229" s="101"/>
      <c r="I229" s="66">
        <f>SUM(I223+I216+I212+I155+I105+I86+I56+I52+I48+I32+I25+I20+I11)</f>
        <v>565955.96719999996</v>
      </c>
      <c r="J229" s="66">
        <f>SUM(J223+J216+J212+J155+J105+J86+J56+J52+J48+J32+J20+J11)</f>
        <v>68674.454399999988</v>
      </c>
      <c r="K229" s="66">
        <f>SUM(K223+K216+K212+K155+K105+K86+K56+K52+K48+K32+K25+K20+K11)</f>
        <v>213122.0013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</row>
    <row r="233" spans="2:12">
      <c r="K233" s="96">
        <f>K229/I229</f>
        <v>0.37656993414946366</v>
      </c>
    </row>
  </sheetData>
  <mergeCells count="19">
    <mergeCell ref="B5:C5"/>
    <mergeCell ref="D5:H5"/>
    <mergeCell ref="I5:K5"/>
    <mergeCell ref="B2:K2"/>
    <mergeCell ref="B3:K3"/>
    <mergeCell ref="B4:C4"/>
    <mergeCell ref="D4:H4"/>
    <mergeCell ref="I4:K4"/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</mergeCells>
  <conditionalFormatting sqref="B11:K12 B13:F83 B84:C84 B85:F228">
    <cfRule type="expression" dxfId="7" priority="3">
      <formula>LEN($B11)=1</formula>
    </cfRule>
  </conditionalFormatting>
  <conditionalFormatting sqref="E84:F84">
    <cfRule type="expression" dxfId="6" priority="2">
      <formula>LEN($B84)=1</formula>
    </cfRule>
  </conditionalFormatting>
  <conditionalFormatting sqref="G13:K228">
    <cfRule type="expression" dxfId="5" priority="1">
      <formula>LEN($B13)=1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D664F-5CE4-4835-BB77-DCFE61CC88FD}">
  <dimension ref="A2:N222"/>
  <sheetViews>
    <sheetView view="pageBreakPreview" topLeftCell="A67" zoomScale="90" zoomScaleNormal="100" zoomScaleSheetLayoutView="90" workbookViewId="0">
      <selection activeCell="D52" sqref="D52:J52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0" ht="15">
      <c r="A2" s="118" t="s">
        <v>503</v>
      </c>
      <c r="B2" s="119"/>
      <c r="C2" s="119"/>
      <c r="D2" s="119"/>
      <c r="E2" s="119"/>
      <c r="F2" s="119"/>
      <c r="G2" s="119"/>
      <c r="H2" s="119"/>
      <c r="I2" s="119"/>
      <c r="J2" s="119"/>
    </row>
    <row r="3" spans="1:10" ht="15">
      <c r="A3" s="72" t="s">
        <v>15</v>
      </c>
      <c r="B3" s="73" t="s">
        <v>441</v>
      </c>
      <c r="C3" s="72" t="s">
        <v>17</v>
      </c>
      <c r="D3" s="120" t="s">
        <v>442</v>
      </c>
      <c r="E3" s="120"/>
      <c r="F3" s="120"/>
      <c r="G3" s="120"/>
      <c r="H3" s="120"/>
      <c r="I3" s="120"/>
      <c r="J3" s="120"/>
    </row>
    <row r="4" spans="1:10">
      <c r="A4" s="74">
        <v>1</v>
      </c>
      <c r="B4" s="75" t="s">
        <v>443</v>
      </c>
      <c r="C4" s="76"/>
      <c r="D4" s="115"/>
      <c r="E4" s="115"/>
      <c r="F4" s="115"/>
      <c r="G4" s="115"/>
      <c r="H4" s="115"/>
      <c r="I4" s="115"/>
      <c r="J4" s="115"/>
    </row>
    <row r="5" spans="1:10">
      <c r="A5" s="77" t="s">
        <v>25</v>
      </c>
      <c r="B5" s="78" t="s">
        <v>26</v>
      </c>
      <c r="C5" s="79" t="s">
        <v>27</v>
      </c>
      <c r="D5" s="115"/>
      <c r="E5" s="115"/>
      <c r="F5" s="115"/>
      <c r="G5" s="115"/>
      <c r="H5" s="115"/>
      <c r="I5" s="115"/>
      <c r="J5" s="115"/>
    </row>
    <row r="6" spans="1:10" ht="42.75">
      <c r="A6" s="77" t="s">
        <v>28</v>
      </c>
      <c r="B6" s="78" t="s">
        <v>29</v>
      </c>
      <c r="C6" s="79" t="s">
        <v>27</v>
      </c>
      <c r="D6" s="115"/>
      <c r="E6" s="115"/>
      <c r="F6" s="115"/>
      <c r="G6" s="115"/>
      <c r="H6" s="115"/>
      <c r="I6" s="115"/>
      <c r="J6" s="115"/>
    </row>
    <row r="7" spans="1:10" ht="28.5">
      <c r="A7" s="77" t="s">
        <v>30</v>
      </c>
      <c r="B7" s="80" t="s">
        <v>446</v>
      </c>
      <c r="C7" s="79" t="s">
        <v>27</v>
      </c>
      <c r="D7" s="115"/>
      <c r="E7" s="115"/>
      <c r="F7" s="115"/>
      <c r="G7" s="115"/>
      <c r="H7" s="115"/>
      <c r="I7" s="115"/>
      <c r="J7" s="115"/>
    </row>
    <row r="8" spans="1:10" ht="28.5">
      <c r="A8" s="77" t="s">
        <v>32</v>
      </c>
      <c r="B8" s="80" t="s">
        <v>447</v>
      </c>
      <c r="C8" s="79" t="s">
        <v>27</v>
      </c>
      <c r="D8" s="115"/>
      <c r="E8" s="115"/>
      <c r="F8" s="115"/>
      <c r="G8" s="115"/>
      <c r="H8" s="115"/>
      <c r="I8" s="115"/>
      <c r="J8" s="115"/>
    </row>
    <row r="9" spans="1:10" ht="28.5">
      <c r="A9" s="77" t="s">
        <v>34</v>
      </c>
      <c r="B9" s="78" t="s">
        <v>35</v>
      </c>
      <c r="C9" s="79" t="s">
        <v>36</v>
      </c>
      <c r="D9" s="115"/>
      <c r="E9" s="115"/>
      <c r="F9" s="115"/>
      <c r="G9" s="115"/>
      <c r="H9" s="115"/>
      <c r="I9" s="115"/>
      <c r="J9" s="115"/>
    </row>
    <row r="10" spans="1:10">
      <c r="A10" s="77" t="s">
        <v>37</v>
      </c>
      <c r="B10" s="78" t="s">
        <v>38</v>
      </c>
      <c r="C10" s="79" t="s">
        <v>36</v>
      </c>
      <c r="D10" s="115"/>
      <c r="E10" s="115"/>
      <c r="F10" s="115"/>
      <c r="G10" s="115"/>
      <c r="H10" s="115"/>
      <c r="I10" s="115"/>
      <c r="J10" s="115"/>
    </row>
    <row r="11" spans="1:10" ht="28.5">
      <c r="A11" s="77" t="s">
        <v>39</v>
      </c>
      <c r="B11" s="80" t="s">
        <v>40</v>
      </c>
      <c r="C11" s="79" t="s">
        <v>27</v>
      </c>
      <c r="D11" s="115"/>
      <c r="E11" s="115"/>
      <c r="F11" s="115"/>
      <c r="G11" s="115"/>
      <c r="H11" s="115"/>
      <c r="I11" s="115"/>
      <c r="J11" s="115"/>
    </row>
    <row r="12" spans="1:10" ht="42.75">
      <c r="A12" s="77" t="s">
        <v>41</v>
      </c>
      <c r="B12" s="80" t="s">
        <v>451</v>
      </c>
      <c r="C12" s="79" t="s">
        <v>27</v>
      </c>
      <c r="D12" s="115"/>
      <c r="E12" s="115"/>
      <c r="F12" s="115"/>
      <c r="G12" s="115"/>
      <c r="H12" s="115"/>
      <c r="I12" s="115"/>
      <c r="J12" s="115"/>
    </row>
    <row r="13" spans="1:10">
      <c r="A13" s="74">
        <v>2</v>
      </c>
      <c r="B13" s="75" t="str">
        <f>[2]Planilha!$B$21</f>
        <v>MOVIMENTO DE TERRA</v>
      </c>
      <c r="C13" s="76"/>
      <c r="D13" s="115"/>
      <c r="E13" s="115"/>
      <c r="F13" s="115"/>
      <c r="G13" s="115"/>
      <c r="H13" s="115"/>
      <c r="I13" s="115"/>
      <c r="J13" s="115"/>
    </row>
    <row r="14" spans="1:10" ht="42.75">
      <c r="A14" s="77" t="s">
        <v>43</v>
      </c>
      <c r="B14" s="80" t="s">
        <v>44</v>
      </c>
      <c r="C14" s="79" t="s">
        <v>45</v>
      </c>
      <c r="D14" s="117"/>
      <c r="E14" s="117"/>
      <c r="F14" s="117"/>
      <c r="G14" s="117"/>
      <c r="H14" s="117"/>
      <c r="I14" s="117"/>
      <c r="J14" s="117"/>
    </row>
    <row r="15" spans="1:10" ht="44.25" customHeight="1">
      <c r="A15" s="77" t="s">
        <v>46</v>
      </c>
      <c r="B15" s="80" t="s">
        <v>47</v>
      </c>
      <c r="C15" s="79" t="s">
        <v>45</v>
      </c>
      <c r="D15" s="117"/>
      <c r="E15" s="117"/>
      <c r="F15" s="117"/>
      <c r="G15" s="117"/>
      <c r="H15" s="117"/>
      <c r="I15" s="117"/>
      <c r="J15" s="117"/>
    </row>
    <row r="16" spans="1:10" ht="28.5">
      <c r="A16" s="77" t="s">
        <v>48</v>
      </c>
      <c r="B16" s="80" t="s">
        <v>49</v>
      </c>
      <c r="C16" s="79" t="s">
        <v>45</v>
      </c>
      <c r="D16" s="117"/>
      <c r="E16" s="117"/>
      <c r="F16" s="117"/>
      <c r="G16" s="117"/>
      <c r="H16" s="117"/>
      <c r="I16" s="117"/>
      <c r="J16" s="117"/>
    </row>
    <row r="17" spans="1:10" ht="28.5">
      <c r="A17" s="77" t="s">
        <v>50</v>
      </c>
      <c r="B17" s="80" t="s">
        <v>456</v>
      </c>
      <c r="C17" s="79" t="s">
        <v>45</v>
      </c>
      <c r="D17" s="115"/>
      <c r="E17" s="115"/>
      <c r="F17" s="115"/>
      <c r="G17" s="115"/>
      <c r="H17" s="115"/>
      <c r="I17" s="115"/>
      <c r="J17" s="115"/>
    </row>
    <row r="18" spans="1:10">
      <c r="A18" s="74">
        <v>3</v>
      </c>
      <c r="B18" s="75" t="str">
        <f>[2]Planilha!$B$26</f>
        <v>COBERTURA</v>
      </c>
      <c r="C18" s="76"/>
      <c r="D18" s="115"/>
      <c r="E18" s="115"/>
      <c r="F18" s="115"/>
      <c r="G18" s="115"/>
      <c r="H18" s="115"/>
      <c r="I18" s="115"/>
      <c r="J18" s="115"/>
    </row>
    <row r="19" spans="1:10" ht="28.5">
      <c r="A19" s="77" t="s">
        <v>52</v>
      </c>
      <c r="B19" s="80" t="s">
        <v>53</v>
      </c>
      <c r="C19" s="79" t="s">
        <v>27</v>
      </c>
      <c r="D19" s="115"/>
      <c r="E19" s="115"/>
      <c r="F19" s="115"/>
      <c r="G19" s="115"/>
      <c r="H19" s="115"/>
      <c r="I19" s="115"/>
      <c r="J19" s="115"/>
    </row>
    <row r="20" spans="1:10" ht="28.5">
      <c r="A20" s="77" t="s">
        <v>54</v>
      </c>
      <c r="B20" s="80" t="s">
        <v>55</v>
      </c>
      <c r="C20" s="79" t="s">
        <v>27</v>
      </c>
      <c r="D20" s="115"/>
      <c r="E20" s="115"/>
      <c r="F20" s="115"/>
      <c r="G20" s="115"/>
      <c r="H20" s="115"/>
      <c r="I20" s="115"/>
      <c r="J20" s="115"/>
    </row>
    <row r="21" spans="1:10">
      <c r="A21" s="77" t="s">
        <v>56</v>
      </c>
      <c r="B21" s="78" t="s">
        <v>57</v>
      </c>
      <c r="C21" s="79" t="s">
        <v>27</v>
      </c>
      <c r="D21" s="115"/>
      <c r="E21" s="115"/>
      <c r="F21" s="115"/>
      <c r="G21" s="115"/>
      <c r="H21" s="115"/>
      <c r="I21" s="115"/>
      <c r="J21" s="115"/>
    </row>
    <row r="22" spans="1:10" ht="28.5">
      <c r="A22" s="77" t="s">
        <v>58</v>
      </c>
      <c r="B22" s="80" t="s">
        <v>458</v>
      </c>
      <c r="C22" s="79" t="s">
        <v>60</v>
      </c>
      <c r="D22" s="115"/>
      <c r="E22" s="115"/>
      <c r="F22" s="115"/>
      <c r="G22" s="115"/>
      <c r="H22" s="115"/>
      <c r="I22" s="115"/>
      <c r="J22" s="115"/>
    </row>
    <row r="23" spans="1:10" ht="28.5">
      <c r="A23" s="77" t="s">
        <v>61</v>
      </c>
      <c r="B23" s="80" t="s">
        <v>62</v>
      </c>
      <c r="C23" s="79" t="s">
        <v>60</v>
      </c>
      <c r="D23" s="115"/>
      <c r="E23" s="115"/>
      <c r="F23" s="115"/>
      <c r="G23" s="115"/>
      <c r="H23" s="115"/>
      <c r="I23" s="115"/>
      <c r="J23" s="115"/>
    </row>
    <row r="24" spans="1:10" ht="28.5">
      <c r="A24" s="77" t="s">
        <v>63</v>
      </c>
      <c r="B24" s="80" t="s">
        <v>64</v>
      </c>
      <c r="C24" s="79" t="s">
        <v>60</v>
      </c>
      <c r="D24" s="115"/>
      <c r="E24" s="115"/>
      <c r="F24" s="115"/>
      <c r="G24" s="115"/>
      <c r="H24" s="115"/>
      <c r="I24" s="115"/>
      <c r="J24" s="115"/>
    </row>
    <row r="25" spans="1:10">
      <c r="A25" s="74">
        <v>4</v>
      </c>
      <c r="B25" s="75" t="s">
        <v>65</v>
      </c>
      <c r="C25" s="76"/>
      <c r="D25" s="115"/>
      <c r="E25" s="115"/>
      <c r="F25" s="115"/>
      <c r="G25" s="115"/>
      <c r="H25" s="115"/>
      <c r="I25" s="115"/>
      <c r="J25" s="115"/>
    </row>
    <row r="26" spans="1:10" ht="15">
      <c r="A26" s="72" t="s">
        <v>66</v>
      </c>
      <c r="B26" s="81" t="s">
        <v>459</v>
      </c>
      <c r="C26" s="73"/>
      <c r="D26" s="115"/>
      <c r="E26" s="115"/>
      <c r="F26" s="115"/>
      <c r="G26" s="115"/>
      <c r="H26" s="115"/>
      <c r="I26" s="115"/>
      <c r="J26" s="115"/>
    </row>
    <row r="27" spans="1:10" ht="29.25" customHeight="1">
      <c r="A27" s="77" t="s">
        <v>67</v>
      </c>
      <c r="B27" s="78" t="s">
        <v>68</v>
      </c>
      <c r="C27" s="79" t="s">
        <v>45</v>
      </c>
      <c r="D27" s="117"/>
      <c r="E27" s="117"/>
      <c r="F27" s="117"/>
      <c r="G27" s="117"/>
      <c r="H27" s="117"/>
      <c r="I27" s="117"/>
      <c r="J27" s="117"/>
    </row>
    <row r="28" spans="1:10" ht="47.25" customHeight="1">
      <c r="A28" s="77" t="s">
        <v>69</v>
      </c>
      <c r="B28" s="78" t="s">
        <v>70</v>
      </c>
      <c r="C28" s="79" t="s">
        <v>27</v>
      </c>
      <c r="D28" s="117"/>
      <c r="E28" s="117"/>
      <c r="F28" s="117"/>
      <c r="G28" s="117"/>
      <c r="H28" s="117"/>
      <c r="I28" s="117"/>
      <c r="J28" s="117"/>
    </row>
    <row r="29" spans="1:10" ht="71.25" customHeight="1">
      <c r="A29" s="77" t="s">
        <v>71</v>
      </c>
      <c r="B29" s="78" t="s">
        <v>72</v>
      </c>
      <c r="C29" s="79" t="s">
        <v>73</v>
      </c>
      <c r="D29" s="117"/>
      <c r="E29" s="117"/>
      <c r="F29" s="117"/>
      <c r="G29" s="117"/>
      <c r="H29" s="117"/>
      <c r="I29" s="117"/>
      <c r="J29" s="117"/>
    </row>
    <row r="30" spans="1:10" ht="46.5" customHeight="1">
      <c r="A30" s="77" t="s">
        <v>74</v>
      </c>
      <c r="B30" s="80" t="s">
        <v>75</v>
      </c>
      <c r="C30" s="79" t="s">
        <v>73</v>
      </c>
      <c r="D30" s="117"/>
      <c r="E30" s="117"/>
      <c r="F30" s="117"/>
      <c r="G30" s="117"/>
      <c r="H30" s="117"/>
      <c r="I30" s="117"/>
      <c r="J30" s="117"/>
    </row>
    <row r="31" spans="1:10" ht="28.5">
      <c r="A31" s="77" t="s">
        <v>76</v>
      </c>
      <c r="B31" s="78" t="s">
        <v>77</v>
      </c>
      <c r="C31" s="79" t="s">
        <v>45</v>
      </c>
      <c r="D31" s="117"/>
      <c r="E31" s="117"/>
      <c r="F31" s="117"/>
      <c r="G31" s="117"/>
      <c r="H31" s="117"/>
      <c r="I31" s="117"/>
      <c r="J31" s="117"/>
    </row>
    <row r="32" spans="1:10" ht="15">
      <c r="A32" s="72" t="s">
        <v>78</v>
      </c>
      <c r="B32" s="81" t="s">
        <v>65</v>
      </c>
      <c r="C32" s="73"/>
      <c r="D32" s="115"/>
      <c r="E32" s="115"/>
      <c r="F32" s="115"/>
      <c r="G32" s="115"/>
      <c r="H32" s="115"/>
      <c r="I32" s="115"/>
      <c r="J32" s="115"/>
    </row>
    <row r="33" spans="1:14" ht="57">
      <c r="A33" s="77" t="s">
        <v>79</v>
      </c>
      <c r="B33" s="82" t="s">
        <v>80</v>
      </c>
      <c r="C33" s="79" t="s">
        <v>27</v>
      </c>
      <c r="D33" s="115"/>
      <c r="E33" s="115"/>
      <c r="F33" s="115"/>
      <c r="G33" s="115"/>
      <c r="H33" s="115"/>
      <c r="I33" s="115"/>
      <c r="J33" s="115"/>
    </row>
    <row r="34" spans="1:14" ht="28.5">
      <c r="A34" s="77" t="s">
        <v>81</v>
      </c>
      <c r="B34" s="82" t="s">
        <v>72</v>
      </c>
      <c r="C34" s="79" t="s">
        <v>73</v>
      </c>
      <c r="D34" s="117"/>
      <c r="E34" s="117"/>
      <c r="F34" s="117"/>
      <c r="G34" s="117"/>
      <c r="H34" s="117"/>
      <c r="I34" s="117"/>
      <c r="J34" s="117"/>
    </row>
    <row r="35" spans="1:14" ht="28.5">
      <c r="A35" s="77" t="s">
        <v>82</v>
      </c>
      <c r="B35" s="83" t="s">
        <v>465</v>
      </c>
      <c r="C35" s="79" t="s">
        <v>73</v>
      </c>
      <c r="D35" s="117"/>
      <c r="E35" s="117"/>
      <c r="F35" s="117"/>
      <c r="G35" s="117"/>
      <c r="H35" s="117"/>
      <c r="I35" s="117"/>
      <c r="J35" s="117"/>
    </row>
    <row r="36" spans="1:14" ht="28.5">
      <c r="A36" s="77" t="s">
        <v>83</v>
      </c>
      <c r="B36" s="82" t="s">
        <v>84</v>
      </c>
      <c r="C36" s="79" t="s">
        <v>45</v>
      </c>
      <c r="D36" s="117"/>
      <c r="E36" s="117"/>
      <c r="F36" s="117"/>
      <c r="G36" s="117"/>
      <c r="H36" s="117"/>
      <c r="I36" s="117"/>
      <c r="J36" s="117"/>
    </row>
    <row r="37" spans="1:14" ht="28.5">
      <c r="A37" s="77" t="s">
        <v>85</v>
      </c>
      <c r="B37" s="83" t="s">
        <v>466</v>
      </c>
      <c r="C37" s="79" t="s">
        <v>45</v>
      </c>
      <c r="D37" s="115"/>
      <c r="E37" s="115"/>
      <c r="F37" s="115"/>
      <c r="G37" s="115"/>
      <c r="H37" s="115"/>
      <c r="I37" s="115"/>
      <c r="J37" s="115"/>
    </row>
    <row r="38" spans="1:14" ht="42.75">
      <c r="A38" s="77" t="s">
        <v>87</v>
      </c>
      <c r="B38" s="83" t="s">
        <v>88</v>
      </c>
      <c r="C38" s="79" t="s">
        <v>27</v>
      </c>
      <c r="D38" s="115"/>
      <c r="E38" s="115"/>
      <c r="F38" s="115"/>
      <c r="G38" s="115"/>
      <c r="H38" s="115"/>
      <c r="I38" s="115"/>
      <c r="J38" s="115"/>
    </row>
    <row r="39" spans="1:14" ht="42.75">
      <c r="A39" s="77" t="s">
        <v>89</v>
      </c>
      <c r="B39" s="83" t="s">
        <v>90</v>
      </c>
      <c r="C39" s="79" t="s">
        <v>27</v>
      </c>
      <c r="D39" s="115"/>
      <c r="E39" s="115"/>
      <c r="F39" s="115"/>
      <c r="G39" s="115"/>
      <c r="H39" s="115"/>
      <c r="I39" s="115"/>
      <c r="J39" s="115"/>
    </row>
    <row r="40" spans="1:14" ht="87.75" customHeight="1">
      <c r="A40" s="77" t="s">
        <v>91</v>
      </c>
      <c r="B40" s="82" t="s">
        <v>92</v>
      </c>
      <c r="C40" s="79" t="s">
        <v>60</v>
      </c>
      <c r="D40" s="117"/>
      <c r="E40" s="117"/>
      <c r="F40" s="117"/>
      <c r="G40" s="117"/>
      <c r="H40" s="117"/>
      <c r="I40" s="117"/>
      <c r="J40" s="117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</row>
    <row r="41" spans="1:14" ht="15">
      <c r="A41" s="74">
        <v>5</v>
      </c>
      <c r="B41" s="84" t="s">
        <v>93</v>
      </c>
      <c r="C41" s="76"/>
      <c r="D41" s="115"/>
      <c r="E41" s="115"/>
      <c r="F41" s="115"/>
      <c r="G41" s="115"/>
      <c r="H41" s="115"/>
      <c r="I41" s="115"/>
      <c r="J41" s="115"/>
    </row>
    <row r="42" spans="1:14" ht="98.25" customHeight="1">
      <c r="A42" s="85" t="s">
        <v>94</v>
      </c>
      <c r="B42" s="78" t="s">
        <v>95</v>
      </c>
      <c r="C42" s="79" t="s">
        <v>27</v>
      </c>
      <c r="D42" s="117" t="s">
        <v>504</v>
      </c>
      <c r="E42" s="117"/>
      <c r="F42" s="117"/>
      <c r="G42" s="117"/>
      <c r="H42" s="117"/>
      <c r="I42" s="117"/>
      <c r="J42" s="117"/>
      <c r="K42" s="5">
        <f>240.98+43.97</f>
        <v>284.95</v>
      </c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</row>
    <row r="43" spans="1:14" ht="15">
      <c r="A43" s="72" t="s">
        <v>96</v>
      </c>
      <c r="B43" s="81" t="s">
        <v>97</v>
      </c>
      <c r="C43" s="73"/>
      <c r="D43" s="115"/>
      <c r="E43" s="115"/>
      <c r="F43" s="115"/>
      <c r="G43" s="115"/>
      <c r="H43" s="115"/>
      <c r="I43" s="115"/>
      <c r="J43" s="115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5" t="s">
        <v>98</v>
      </c>
      <c r="B44" s="82" t="s">
        <v>99</v>
      </c>
      <c r="C44" s="79" t="s">
        <v>27</v>
      </c>
      <c r="D44" s="115"/>
      <c r="E44" s="115"/>
      <c r="F44" s="115"/>
      <c r="G44" s="115"/>
      <c r="H44" s="115"/>
      <c r="I44" s="115"/>
      <c r="J44" s="115"/>
    </row>
    <row r="45" spans="1:14">
      <c r="A45" s="74">
        <v>6</v>
      </c>
      <c r="B45" s="75" t="s">
        <v>100</v>
      </c>
      <c r="C45" s="76"/>
      <c r="D45" s="115"/>
      <c r="E45" s="115"/>
      <c r="F45" s="115"/>
      <c r="G45" s="115"/>
      <c r="H45" s="115"/>
      <c r="I45" s="115"/>
      <c r="J45" s="115"/>
    </row>
    <row r="46" spans="1:14" ht="28.5">
      <c r="A46" s="85" t="s">
        <v>101</v>
      </c>
      <c r="B46" s="80" t="s">
        <v>102</v>
      </c>
      <c r="C46" s="86" t="s">
        <v>27</v>
      </c>
      <c r="D46" s="117"/>
      <c r="E46" s="117"/>
      <c r="F46" s="117"/>
      <c r="G46" s="117"/>
      <c r="H46" s="117"/>
      <c r="I46" s="117"/>
      <c r="J46" s="117"/>
    </row>
    <row r="47" spans="1:14" ht="28.5">
      <c r="A47" s="85" t="s">
        <v>103</v>
      </c>
      <c r="B47" s="80" t="s">
        <v>104</v>
      </c>
      <c r="C47" s="86" t="s">
        <v>27</v>
      </c>
      <c r="D47" s="115"/>
      <c r="E47" s="115"/>
      <c r="F47" s="115"/>
      <c r="G47" s="115"/>
      <c r="H47" s="115"/>
      <c r="I47" s="115"/>
      <c r="J47" s="115"/>
    </row>
    <row r="48" spans="1:14" ht="28.5">
      <c r="A48" s="77" t="s">
        <v>105</v>
      </c>
      <c r="B48" s="80" t="s">
        <v>106</v>
      </c>
      <c r="C48" s="86" t="s">
        <v>27</v>
      </c>
      <c r="D48" s="115"/>
      <c r="E48" s="115"/>
      <c r="F48" s="115"/>
      <c r="G48" s="115"/>
      <c r="H48" s="115"/>
      <c r="I48" s="115"/>
      <c r="J48" s="115"/>
    </row>
    <row r="49" spans="1:12">
      <c r="A49" s="74">
        <v>7</v>
      </c>
      <c r="B49" s="75" t="s">
        <v>107</v>
      </c>
      <c r="C49" s="76"/>
      <c r="D49" s="115"/>
      <c r="E49" s="115"/>
      <c r="F49" s="115"/>
      <c r="G49" s="115"/>
      <c r="H49" s="115"/>
      <c r="I49" s="115"/>
      <c r="J49" s="115"/>
    </row>
    <row r="50" spans="1:12" ht="15">
      <c r="A50" s="72" t="s">
        <v>108</v>
      </c>
      <c r="B50" s="81" t="s">
        <v>109</v>
      </c>
      <c r="C50" s="73"/>
      <c r="D50" s="115"/>
      <c r="E50" s="115"/>
      <c r="F50" s="115"/>
      <c r="G50" s="115"/>
      <c r="H50" s="115"/>
      <c r="I50" s="115"/>
      <c r="J50" s="115"/>
    </row>
    <row r="51" spans="1:12" ht="28.5">
      <c r="A51" s="85" t="s">
        <v>110</v>
      </c>
      <c r="B51" s="80" t="s">
        <v>468</v>
      </c>
      <c r="C51" s="79" t="s">
        <v>27</v>
      </c>
      <c r="D51" s="115" t="s">
        <v>505</v>
      </c>
      <c r="E51" s="115"/>
      <c r="F51" s="115"/>
      <c r="G51" s="115"/>
      <c r="H51" s="115"/>
      <c r="I51" s="115"/>
      <c r="J51" s="115"/>
      <c r="K51" s="5">
        <f>234/2</f>
        <v>117</v>
      </c>
    </row>
    <row r="52" spans="1:12" ht="28.5">
      <c r="A52" s="85" t="s">
        <v>112</v>
      </c>
      <c r="B52" s="78" t="s">
        <v>113</v>
      </c>
      <c r="C52" s="79" t="s">
        <v>27</v>
      </c>
      <c r="D52" s="115"/>
      <c r="E52" s="115"/>
      <c r="F52" s="115"/>
      <c r="G52" s="115"/>
      <c r="H52" s="115"/>
      <c r="I52" s="115"/>
      <c r="J52" s="115"/>
    </row>
    <row r="53" spans="1:12" ht="57">
      <c r="A53" s="85" t="s">
        <v>114</v>
      </c>
      <c r="B53" s="78" t="s">
        <v>115</v>
      </c>
      <c r="C53" s="79" t="s">
        <v>27</v>
      </c>
      <c r="D53" s="115"/>
      <c r="E53" s="115"/>
      <c r="F53" s="115"/>
      <c r="G53" s="115"/>
      <c r="H53" s="115"/>
      <c r="I53" s="115"/>
      <c r="J53" s="115"/>
    </row>
    <row r="54" spans="1:12" ht="42.75">
      <c r="A54" s="85" t="s">
        <v>116</v>
      </c>
      <c r="B54" s="78" t="s">
        <v>117</v>
      </c>
      <c r="C54" s="79" t="s">
        <v>27</v>
      </c>
      <c r="D54" s="115"/>
      <c r="E54" s="115"/>
      <c r="F54" s="115"/>
      <c r="G54" s="115"/>
      <c r="H54" s="115"/>
      <c r="I54" s="115"/>
      <c r="J54" s="115"/>
    </row>
    <row r="55" spans="1:12" ht="57">
      <c r="A55" s="85" t="s">
        <v>118</v>
      </c>
      <c r="B55" s="80" t="s">
        <v>119</v>
      </c>
      <c r="C55" s="79" t="s">
        <v>60</v>
      </c>
      <c r="D55" s="115"/>
      <c r="E55" s="115"/>
      <c r="F55" s="115"/>
      <c r="G55" s="115"/>
      <c r="H55" s="115"/>
      <c r="I55" s="115"/>
      <c r="J55" s="115"/>
    </row>
    <row r="56" spans="1:12">
      <c r="A56" s="85" t="s">
        <v>120</v>
      </c>
      <c r="B56" s="78" t="s">
        <v>121</v>
      </c>
      <c r="C56" s="79" t="s">
        <v>27</v>
      </c>
      <c r="D56" s="115"/>
      <c r="E56" s="115"/>
      <c r="F56" s="115"/>
      <c r="G56" s="115"/>
      <c r="H56" s="115"/>
      <c r="I56" s="115"/>
      <c r="J56" s="115"/>
    </row>
    <row r="57" spans="1:12" ht="28.5">
      <c r="A57" s="85" t="s">
        <v>122</v>
      </c>
      <c r="B57" s="80" t="s">
        <v>469</v>
      </c>
      <c r="C57" s="79" t="s">
        <v>60</v>
      </c>
      <c r="D57" s="115"/>
      <c r="E57" s="115"/>
      <c r="F57" s="115"/>
      <c r="G57" s="115"/>
      <c r="H57" s="115"/>
      <c r="I57" s="115"/>
      <c r="J57" s="115"/>
    </row>
    <row r="58" spans="1:12" ht="57">
      <c r="A58" s="85" t="s">
        <v>124</v>
      </c>
      <c r="B58" s="78" t="s">
        <v>125</v>
      </c>
      <c r="C58" s="79" t="s">
        <v>27</v>
      </c>
      <c r="D58" s="115"/>
      <c r="E58" s="115"/>
      <c r="F58" s="115"/>
      <c r="G58" s="115"/>
      <c r="H58" s="115"/>
      <c r="I58" s="115"/>
      <c r="J58" s="115"/>
    </row>
    <row r="59" spans="1:12" ht="42.75">
      <c r="A59" s="85" t="s">
        <v>126</v>
      </c>
      <c r="B59" s="80" t="s">
        <v>127</v>
      </c>
      <c r="C59" s="79" t="s">
        <v>60</v>
      </c>
      <c r="D59" s="115"/>
      <c r="E59" s="115"/>
      <c r="F59" s="115"/>
      <c r="G59" s="115"/>
      <c r="H59" s="115"/>
      <c r="I59" s="115"/>
      <c r="J59" s="115"/>
    </row>
    <row r="60" spans="1:12" ht="28.5">
      <c r="A60" s="85" t="s">
        <v>128</v>
      </c>
      <c r="B60" s="78" t="s">
        <v>129</v>
      </c>
      <c r="C60" s="79" t="s">
        <v>60</v>
      </c>
      <c r="D60" s="115"/>
      <c r="E60" s="115"/>
      <c r="F60" s="115"/>
      <c r="G60" s="115"/>
      <c r="H60" s="115"/>
      <c r="I60" s="115"/>
      <c r="J60" s="115"/>
    </row>
    <row r="61" spans="1:12" ht="15">
      <c r="A61" s="72" t="s">
        <v>130</v>
      </c>
      <c r="B61" s="81" t="s">
        <v>131</v>
      </c>
      <c r="C61" s="73"/>
      <c r="D61" s="115"/>
      <c r="E61" s="115"/>
      <c r="F61" s="115"/>
      <c r="G61" s="115"/>
      <c r="H61" s="115"/>
      <c r="I61" s="115"/>
      <c r="J61" s="115"/>
    </row>
    <row r="62" spans="1:12" ht="28.5">
      <c r="A62" s="85" t="s">
        <v>132</v>
      </c>
      <c r="B62" s="80" t="s">
        <v>133</v>
      </c>
      <c r="C62" s="79" t="s">
        <v>27</v>
      </c>
      <c r="D62" s="115" t="s">
        <v>506</v>
      </c>
      <c r="E62" s="115"/>
      <c r="F62" s="115"/>
      <c r="G62" s="115"/>
      <c r="H62" s="115"/>
      <c r="I62" s="115"/>
      <c r="J62" s="115"/>
      <c r="K62" s="5">
        <v>678.77</v>
      </c>
    </row>
    <row r="63" spans="1:12" ht="42.75">
      <c r="A63" s="85" t="s">
        <v>134</v>
      </c>
      <c r="B63" s="80" t="s">
        <v>470</v>
      </c>
      <c r="C63" s="79" t="s">
        <v>27</v>
      </c>
      <c r="D63" s="115" t="s">
        <v>506</v>
      </c>
      <c r="E63" s="115"/>
      <c r="F63" s="115"/>
      <c r="G63" s="115"/>
      <c r="H63" s="115"/>
      <c r="I63" s="115"/>
      <c r="J63" s="115"/>
      <c r="K63" s="5">
        <f>K64-K62</f>
        <v>638.87000000000012</v>
      </c>
    </row>
    <row r="64" spans="1:12" ht="28.5">
      <c r="A64" s="85" t="s">
        <v>136</v>
      </c>
      <c r="B64" s="78" t="s">
        <v>137</v>
      </c>
      <c r="C64" s="79" t="s">
        <v>27</v>
      </c>
      <c r="D64" s="117" t="s">
        <v>507</v>
      </c>
      <c r="E64" s="117"/>
      <c r="F64" s="117"/>
      <c r="G64" s="117"/>
      <c r="H64" s="117"/>
      <c r="I64" s="117"/>
      <c r="J64" s="117"/>
      <c r="K64" s="5">
        <f>658.82*2</f>
        <v>1317.64</v>
      </c>
      <c r="L64" s="5">
        <f>702.79-43.97</f>
        <v>658.81999999999994</v>
      </c>
    </row>
    <row r="65" spans="1:10" ht="57">
      <c r="A65" s="85" t="s">
        <v>138</v>
      </c>
      <c r="B65" s="78" t="s">
        <v>139</v>
      </c>
      <c r="C65" s="79" t="s">
        <v>27</v>
      </c>
      <c r="D65" s="115"/>
      <c r="E65" s="115"/>
      <c r="F65" s="115"/>
      <c r="G65" s="115"/>
      <c r="H65" s="115"/>
      <c r="I65" s="115"/>
      <c r="J65" s="115"/>
    </row>
    <row r="66" spans="1:10" ht="28.5">
      <c r="A66" s="85" t="s">
        <v>140</v>
      </c>
      <c r="B66" s="80" t="s">
        <v>141</v>
      </c>
      <c r="C66" s="79" t="s">
        <v>27</v>
      </c>
      <c r="D66" s="115"/>
      <c r="E66" s="115"/>
      <c r="F66" s="115"/>
      <c r="G66" s="115"/>
      <c r="H66" s="115"/>
      <c r="I66" s="115"/>
      <c r="J66" s="115"/>
    </row>
    <row r="67" spans="1:10" ht="28.5">
      <c r="A67" s="85" t="s">
        <v>142</v>
      </c>
      <c r="B67" s="80" t="s">
        <v>143</v>
      </c>
      <c r="C67" s="79" t="s">
        <v>27</v>
      </c>
      <c r="D67" s="115"/>
      <c r="E67" s="115"/>
      <c r="F67" s="115"/>
      <c r="G67" s="115"/>
      <c r="H67" s="115"/>
      <c r="I67" s="115"/>
      <c r="J67" s="115"/>
    </row>
    <row r="68" spans="1:10">
      <c r="A68" s="85" t="s">
        <v>144</v>
      </c>
      <c r="B68" s="78" t="s">
        <v>145</v>
      </c>
      <c r="C68" s="79" t="s">
        <v>60</v>
      </c>
      <c r="D68" s="115"/>
      <c r="E68" s="115"/>
      <c r="F68" s="115"/>
      <c r="G68" s="115"/>
      <c r="H68" s="115"/>
      <c r="I68" s="115"/>
      <c r="J68" s="115"/>
    </row>
    <row r="69" spans="1:10" ht="28.5">
      <c r="A69" s="85" t="s">
        <v>146</v>
      </c>
      <c r="B69" s="78" t="s">
        <v>147</v>
      </c>
      <c r="C69" s="79" t="s">
        <v>27</v>
      </c>
      <c r="D69" s="115"/>
      <c r="E69" s="115"/>
      <c r="F69" s="115"/>
      <c r="G69" s="115"/>
      <c r="H69" s="115"/>
      <c r="I69" s="115"/>
      <c r="J69" s="115"/>
    </row>
    <row r="70" spans="1:10" ht="15">
      <c r="A70" s="72" t="s">
        <v>148</v>
      </c>
      <c r="B70" s="81" t="s">
        <v>149</v>
      </c>
      <c r="C70" s="73"/>
      <c r="D70" s="115"/>
      <c r="E70" s="115"/>
      <c r="F70" s="115"/>
      <c r="G70" s="115"/>
      <c r="H70" s="115"/>
      <c r="I70" s="115"/>
      <c r="J70" s="115"/>
    </row>
    <row r="71" spans="1:10" ht="28.5">
      <c r="A71" s="85" t="s">
        <v>150</v>
      </c>
      <c r="B71" s="80" t="s">
        <v>471</v>
      </c>
      <c r="C71" s="79" t="s">
        <v>27</v>
      </c>
      <c r="D71" s="115"/>
      <c r="E71" s="115"/>
      <c r="F71" s="115"/>
      <c r="G71" s="115"/>
      <c r="H71" s="115"/>
      <c r="I71" s="115"/>
      <c r="J71" s="115"/>
    </row>
    <row r="72" spans="1:10" ht="28.5">
      <c r="A72" s="85" t="s">
        <v>152</v>
      </c>
      <c r="B72" s="80" t="s">
        <v>153</v>
      </c>
      <c r="C72" s="79" t="s">
        <v>27</v>
      </c>
      <c r="D72" s="115"/>
      <c r="E72" s="115"/>
      <c r="F72" s="115"/>
      <c r="G72" s="115"/>
      <c r="H72" s="115"/>
      <c r="I72" s="115"/>
      <c r="J72" s="115"/>
    </row>
    <row r="73" spans="1:10" ht="28.5">
      <c r="A73" s="85" t="s">
        <v>154</v>
      </c>
      <c r="B73" s="80" t="s">
        <v>155</v>
      </c>
      <c r="C73" s="79" t="s">
        <v>27</v>
      </c>
      <c r="D73" s="115"/>
      <c r="E73" s="115"/>
      <c r="F73" s="115"/>
      <c r="G73" s="115"/>
      <c r="H73" s="115"/>
      <c r="I73" s="115"/>
      <c r="J73" s="115"/>
    </row>
    <row r="74" spans="1:10" ht="28.5">
      <c r="A74" s="85" t="s">
        <v>156</v>
      </c>
      <c r="B74" s="80" t="s">
        <v>143</v>
      </c>
      <c r="C74" s="79" t="s">
        <v>27</v>
      </c>
      <c r="D74" s="115"/>
      <c r="E74" s="115"/>
      <c r="F74" s="115"/>
      <c r="G74" s="115"/>
      <c r="H74" s="115"/>
      <c r="I74" s="115"/>
      <c r="J74" s="115"/>
    </row>
    <row r="75" spans="1:10" ht="28.5">
      <c r="A75" s="85" t="s">
        <v>157</v>
      </c>
      <c r="B75" s="78" t="s">
        <v>147</v>
      </c>
      <c r="C75" s="79" t="s">
        <v>27</v>
      </c>
      <c r="D75" s="115"/>
      <c r="E75" s="115"/>
      <c r="F75" s="115"/>
      <c r="G75" s="115"/>
      <c r="H75" s="115"/>
      <c r="I75" s="115"/>
      <c r="J75" s="115"/>
    </row>
    <row r="76" spans="1:10" ht="42.75">
      <c r="A76" s="85" t="s">
        <v>158</v>
      </c>
      <c r="B76" s="87" t="s">
        <v>159</v>
      </c>
      <c r="C76" s="88" t="s">
        <v>27</v>
      </c>
      <c r="D76" s="115"/>
      <c r="E76" s="115"/>
      <c r="F76" s="115"/>
      <c r="G76" s="115"/>
      <c r="H76" s="115"/>
      <c r="I76" s="115"/>
      <c r="J76" s="115"/>
    </row>
    <row r="77" spans="1:10" ht="15">
      <c r="A77" s="72" t="s">
        <v>160</v>
      </c>
      <c r="B77" s="116" t="s">
        <v>161</v>
      </c>
      <c r="C77" s="116"/>
      <c r="D77" s="115"/>
      <c r="E77" s="115"/>
      <c r="F77" s="115"/>
      <c r="G77" s="115"/>
      <c r="H77" s="115"/>
      <c r="I77" s="115"/>
      <c r="J77" s="115"/>
    </row>
    <row r="78" spans="1:10" ht="28.5">
      <c r="A78" s="85" t="s">
        <v>162</v>
      </c>
      <c r="B78" s="78" t="s">
        <v>147</v>
      </c>
      <c r="C78" s="79" t="s">
        <v>27</v>
      </c>
      <c r="D78" s="115"/>
      <c r="E78" s="115"/>
      <c r="F78" s="115"/>
      <c r="G78" s="115"/>
      <c r="H78" s="115"/>
      <c r="I78" s="115"/>
      <c r="J78" s="115"/>
    </row>
    <row r="79" spans="1:10">
      <c r="A79" s="74">
        <v>8</v>
      </c>
      <c r="B79" s="75" t="s">
        <v>163</v>
      </c>
      <c r="C79" s="76"/>
      <c r="D79" s="115"/>
      <c r="E79" s="115"/>
      <c r="F79" s="115"/>
      <c r="G79" s="115"/>
      <c r="H79" s="115"/>
      <c r="I79" s="115"/>
      <c r="J79" s="115"/>
    </row>
    <row r="80" spans="1:10" ht="15">
      <c r="A80" s="72" t="s">
        <v>164</v>
      </c>
      <c r="B80" s="89" t="s">
        <v>165</v>
      </c>
      <c r="C80" s="73"/>
      <c r="D80" s="115"/>
      <c r="E80" s="115"/>
      <c r="F80" s="115"/>
      <c r="G80" s="115"/>
      <c r="H80" s="115"/>
      <c r="I80" s="115"/>
      <c r="J80" s="115"/>
    </row>
    <row r="81" spans="1:10" ht="28.5">
      <c r="A81" s="85" t="s">
        <v>166</v>
      </c>
      <c r="B81" s="80" t="s">
        <v>167</v>
      </c>
      <c r="C81" s="79" t="s">
        <v>36</v>
      </c>
      <c r="D81" s="115"/>
      <c r="E81" s="115"/>
      <c r="F81" s="115"/>
      <c r="G81" s="115"/>
      <c r="H81" s="115"/>
      <c r="I81" s="115"/>
      <c r="J81" s="115"/>
    </row>
    <row r="82" spans="1:10" ht="28.5">
      <c r="A82" s="85" t="s">
        <v>168</v>
      </c>
      <c r="B82" s="80" t="s">
        <v>169</v>
      </c>
      <c r="C82" s="79" t="s">
        <v>36</v>
      </c>
      <c r="D82" s="115"/>
      <c r="E82" s="115"/>
      <c r="F82" s="115"/>
      <c r="G82" s="115"/>
      <c r="H82" s="115"/>
      <c r="I82" s="115"/>
      <c r="J82" s="115"/>
    </row>
    <row r="83" spans="1:10" ht="28.5">
      <c r="A83" s="85" t="s">
        <v>170</v>
      </c>
      <c r="B83" s="80" t="s">
        <v>171</v>
      </c>
      <c r="C83" s="79" t="s">
        <v>36</v>
      </c>
      <c r="D83" s="115"/>
      <c r="E83" s="115"/>
      <c r="F83" s="115"/>
      <c r="G83" s="115"/>
      <c r="H83" s="115"/>
      <c r="I83" s="115"/>
      <c r="J83" s="115"/>
    </row>
    <row r="84" spans="1:10" ht="28.5">
      <c r="A84" s="85" t="s">
        <v>172</v>
      </c>
      <c r="B84" s="80" t="s">
        <v>173</v>
      </c>
      <c r="C84" s="79" t="s">
        <v>36</v>
      </c>
      <c r="D84" s="115"/>
      <c r="E84" s="115"/>
      <c r="F84" s="115"/>
      <c r="G84" s="115"/>
      <c r="H84" s="115"/>
      <c r="I84" s="115"/>
      <c r="J84" s="115"/>
    </row>
    <row r="85" spans="1:10" ht="42.75">
      <c r="A85" s="85" t="s">
        <v>174</v>
      </c>
      <c r="B85" s="80" t="s">
        <v>175</v>
      </c>
      <c r="C85" s="79" t="s">
        <v>36</v>
      </c>
      <c r="D85" s="115"/>
      <c r="E85" s="115"/>
      <c r="F85" s="115"/>
      <c r="G85" s="115"/>
      <c r="H85" s="115"/>
      <c r="I85" s="115"/>
      <c r="J85" s="115"/>
    </row>
    <row r="86" spans="1:10" ht="42.75">
      <c r="A86" s="85" t="s">
        <v>176</v>
      </c>
      <c r="B86" s="80" t="s">
        <v>177</v>
      </c>
      <c r="C86" s="79" t="s">
        <v>36</v>
      </c>
      <c r="D86" s="115"/>
      <c r="E86" s="115"/>
      <c r="F86" s="115"/>
      <c r="G86" s="115"/>
      <c r="H86" s="115"/>
      <c r="I86" s="115"/>
      <c r="J86" s="115"/>
    </row>
    <row r="87" spans="1:10" ht="42.75">
      <c r="A87" s="85" t="s">
        <v>178</v>
      </c>
      <c r="B87" s="80" t="s">
        <v>179</v>
      </c>
      <c r="C87" s="79" t="s">
        <v>36</v>
      </c>
      <c r="D87" s="115"/>
      <c r="E87" s="115"/>
      <c r="F87" s="115"/>
      <c r="G87" s="115"/>
      <c r="H87" s="115"/>
      <c r="I87" s="115"/>
      <c r="J87" s="115"/>
    </row>
    <row r="88" spans="1:10" ht="28.5">
      <c r="A88" s="85" t="s">
        <v>180</v>
      </c>
      <c r="B88" s="80" t="s">
        <v>472</v>
      </c>
      <c r="C88" s="79" t="s">
        <v>27</v>
      </c>
      <c r="D88" s="115"/>
      <c r="E88" s="115"/>
      <c r="F88" s="115"/>
      <c r="G88" s="115"/>
      <c r="H88" s="115"/>
      <c r="I88" s="115"/>
      <c r="J88" s="115"/>
    </row>
    <row r="89" spans="1:10" ht="15">
      <c r="A89" s="72" t="s">
        <v>182</v>
      </c>
      <c r="B89" s="81" t="s">
        <v>183</v>
      </c>
      <c r="C89" s="73"/>
      <c r="D89" s="115"/>
      <c r="E89" s="115"/>
      <c r="F89" s="115"/>
      <c r="G89" s="115"/>
      <c r="H89" s="115"/>
      <c r="I89" s="115"/>
      <c r="J89" s="115"/>
    </row>
    <row r="90" spans="1:10" ht="28.5">
      <c r="A90" s="85" t="s">
        <v>184</v>
      </c>
      <c r="B90" s="80" t="s">
        <v>185</v>
      </c>
      <c r="C90" s="79" t="s">
        <v>27</v>
      </c>
      <c r="D90" s="115"/>
      <c r="E90" s="115"/>
      <c r="F90" s="115"/>
      <c r="G90" s="115"/>
      <c r="H90" s="115"/>
      <c r="I90" s="115"/>
      <c r="J90" s="115"/>
    </row>
    <row r="91" spans="1:10" ht="28.5">
      <c r="A91" s="85" t="s">
        <v>186</v>
      </c>
      <c r="B91" s="78" t="s">
        <v>187</v>
      </c>
      <c r="C91" s="79" t="s">
        <v>27</v>
      </c>
      <c r="D91" s="115"/>
      <c r="E91" s="115"/>
      <c r="F91" s="115"/>
      <c r="G91" s="115"/>
      <c r="H91" s="115"/>
      <c r="I91" s="115"/>
      <c r="J91" s="115"/>
    </row>
    <row r="92" spans="1:10">
      <c r="A92" s="85" t="s">
        <v>188</v>
      </c>
      <c r="B92" s="78" t="s">
        <v>189</v>
      </c>
      <c r="C92" s="79" t="s">
        <v>27</v>
      </c>
      <c r="D92" s="115"/>
      <c r="E92" s="115"/>
      <c r="F92" s="115"/>
      <c r="G92" s="115"/>
      <c r="H92" s="115"/>
      <c r="I92" s="115"/>
      <c r="J92" s="115"/>
    </row>
    <row r="93" spans="1:10" ht="28.5">
      <c r="A93" s="85" t="s">
        <v>190</v>
      </c>
      <c r="B93" s="80" t="s">
        <v>473</v>
      </c>
      <c r="C93" s="79" t="s">
        <v>60</v>
      </c>
      <c r="D93" s="115"/>
      <c r="E93" s="115"/>
      <c r="F93" s="115"/>
      <c r="G93" s="115"/>
      <c r="H93" s="115"/>
      <c r="I93" s="115"/>
      <c r="J93" s="115"/>
    </row>
    <row r="94" spans="1:10" ht="15">
      <c r="A94" s="72" t="s">
        <v>192</v>
      </c>
      <c r="B94" s="81" t="s">
        <v>193</v>
      </c>
      <c r="C94" s="73"/>
      <c r="D94" s="115"/>
      <c r="E94" s="115"/>
      <c r="F94" s="115"/>
      <c r="G94" s="115"/>
      <c r="H94" s="115"/>
      <c r="I94" s="115"/>
      <c r="J94" s="115"/>
    </row>
    <row r="95" spans="1:10">
      <c r="A95" s="85" t="s">
        <v>194</v>
      </c>
      <c r="B95" s="82" t="s">
        <v>195</v>
      </c>
      <c r="C95" s="79" t="s">
        <v>27</v>
      </c>
      <c r="D95" s="115"/>
      <c r="E95" s="115"/>
      <c r="F95" s="115"/>
      <c r="G95" s="115"/>
      <c r="H95" s="115"/>
      <c r="I95" s="115"/>
      <c r="J95" s="115"/>
    </row>
    <row r="96" spans="1:10">
      <c r="A96" s="85" t="s">
        <v>196</v>
      </c>
      <c r="B96" s="82" t="s">
        <v>197</v>
      </c>
      <c r="C96" s="79" t="s">
        <v>27</v>
      </c>
      <c r="D96" s="115"/>
      <c r="E96" s="115"/>
      <c r="F96" s="115"/>
      <c r="G96" s="115"/>
      <c r="H96" s="115"/>
      <c r="I96" s="115"/>
      <c r="J96" s="115"/>
    </row>
    <row r="97" spans="1:11" ht="28.5">
      <c r="A97" s="85" t="s">
        <v>198</v>
      </c>
      <c r="B97" s="83" t="s">
        <v>474</v>
      </c>
      <c r="C97" s="79" t="s">
        <v>27</v>
      </c>
      <c r="D97" s="115"/>
      <c r="E97" s="115"/>
      <c r="F97" s="115"/>
      <c r="G97" s="115"/>
      <c r="H97" s="115"/>
      <c r="I97" s="115"/>
      <c r="J97" s="115"/>
    </row>
    <row r="98" spans="1:11">
      <c r="A98" s="74">
        <v>9</v>
      </c>
      <c r="B98" s="75" t="s">
        <v>200</v>
      </c>
      <c r="C98" s="76"/>
      <c r="D98" s="115"/>
      <c r="E98" s="115"/>
      <c r="F98" s="115"/>
      <c r="G98" s="115"/>
      <c r="H98" s="115"/>
      <c r="I98" s="115"/>
      <c r="J98" s="115"/>
    </row>
    <row r="99" spans="1:11" ht="15">
      <c r="A99" s="72" t="s">
        <v>201</v>
      </c>
      <c r="B99" s="81" t="s">
        <v>202</v>
      </c>
      <c r="C99" s="73"/>
      <c r="D99" s="115"/>
      <c r="E99" s="115"/>
      <c r="F99" s="115"/>
      <c r="G99" s="115"/>
      <c r="H99" s="115"/>
      <c r="I99" s="115"/>
      <c r="J99" s="115"/>
    </row>
    <row r="100" spans="1:11" ht="28.5">
      <c r="A100" s="85" t="s">
        <v>203</v>
      </c>
      <c r="B100" s="80" t="s">
        <v>204</v>
      </c>
      <c r="C100" s="79" t="s">
        <v>36</v>
      </c>
      <c r="D100" s="115" t="s">
        <v>449</v>
      </c>
      <c r="E100" s="115"/>
      <c r="F100" s="115"/>
      <c r="G100" s="115"/>
      <c r="H100" s="115"/>
      <c r="I100" s="115"/>
      <c r="J100" s="115"/>
      <c r="K100" s="5">
        <v>1</v>
      </c>
    </row>
    <row r="101" spans="1:11" ht="15">
      <c r="A101" s="72" t="s">
        <v>205</v>
      </c>
      <c r="B101" s="81" t="s">
        <v>206</v>
      </c>
      <c r="C101" s="73"/>
      <c r="D101" s="115"/>
      <c r="E101" s="115"/>
      <c r="F101" s="115"/>
      <c r="G101" s="115"/>
      <c r="H101" s="115"/>
      <c r="I101" s="115"/>
      <c r="J101" s="115"/>
    </row>
    <row r="102" spans="1:11" ht="42.75">
      <c r="A102" s="85" t="s">
        <v>207</v>
      </c>
      <c r="B102" s="80" t="s">
        <v>475</v>
      </c>
      <c r="C102" s="79" t="s">
        <v>36</v>
      </c>
      <c r="D102" s="115"/>
      <c r="E102" s="115"/>
      <c r="F102" s="115"/>
      <c r="G102" s="115"/>
      <c r="H102" s="115"/>
      <c r="I102" s="115"/>
      <c r="J102" s="115"/>
    </row>
    <row r="103" spans="1:11" ht="28.5">
      <c r="A103" s="85" t="s">
        <v>209</v>
      </c>
      <c r="B103" s="80" t="s">
        <v>476</v>
      </c>
      <c r="C103" s="79" t="s">
        <v>36</v>
      </c>
      <c r="D103" s="115"/>
      <c r="E103" s="115"/>
      <c r="F103" s="115"/>
      <c r="G103" s="115"/>
      <c r="H103" s="115"/>
      <c r="I103" s="115"/>
      <c r="J103" s="115"/>
    </row>
    <row r="104" spans="1:11" ht="28.5">
      <c r="A104" s="85" t="s">
        <v>211</v>
      </c>
      <c r="B104" s="78" t="s">
        <v>212</v>
      </c>
      <c r="C104" s="79" t="s">
        <v>36</v>
      </c>
      <c r="D104" s="115"/>
      <c r="E104" s="115"/>
      <c r="F104" s="115"/>
      <c r="G104" s="115"/>
      <c r="H104" s="115"/>
      <c r="I104" s="115"/>
      <c r="J104" s="115"/>
    </row>
    <row r="105" spans="1:11" ht="28.5">
      <c r="A105" s="85" t="s">
        <v>213</v>
      </c>
      <c r="B105" s="78" t="s">
        <v>214</v>
      </c>
      <c r="C105" s="79" t="s">
        <v>36</v>
      </c>
      <c r="D105" s="115"/>
      <c r="E105" s="115"/>
      <c r="F105" s="115"/>
      <c r="G105" s="115"/>
      <c r="H105" s="115"/>
      <c r="I105" s="115"/>
      <c r="J105" s="115"/>
    </row>
    <row r="106" spans="1:11" ht="42.75">
      <c r="A106" s="85" t="s">
        <v>215</v>
      </c>
      <c r="B106" s="78" t="s">
        <v>216</v>
      </c>
      <c r="C106" s="79" t="s">
        <v>36</v>
      </c>
      <c r="D106" s="115"/>
      <c r="E106" s="115"/>
      <c r="F106" s="115"/>
      <c r="G106" s="115"/>
      <c r="H106" s="115"/>
      <c r="I106" s="115"/>
      <c r="J106" s="115"/>
    </row>
    <row r="107" spans="1:11" ht="28.5">
      <c r="A107" s="85" t="s">
        <v>217</v>
      </c>
      <c r="B107" s="80" t="s">
        <v>477</v>
      </c>
      <c r="C107" s="79" t="s">
        <v>36</v>
      </c>
      <c r="D107" s="115"/>
      <c r="E107" s="115"/>
      <c r="F107" s="115"/>
      <c r="G107" s="115"/>
      <c r="H107" s="115"/>
      <c r="I107" s="115"/>
      <c r="J107" s="115"/>
    </row>
    <row r="108" spans="1:11" ht="28.5">
      <c r="A108" s="85" t="s">
        <v>219</v>
      </c>
      <c r="B108" s="80" t="s">
        <v>220</v>
      </c>
      <c r="C108" s="79" t="s">
        <v>36</v>
      </c>
      <c r="D108" s="115"/>
      <c r="E108" s="115"/>
      <c r="F108" s="115"/>
      <c r="G108" s="115"/>
      <c r="H108" s="115"/>
      <c r="I108" s="115"/>
      <c r="J108" s="115"/>
    </row>
    <row r="109" spans="1:11">
      <c r="A109" s="85" t="s">
        <v>221</v>
      </c>
      <c r="B109" s="78" t="s">
        <v>222</v>
      </c>
      <c r="C109" s="79" t="s">
        <v>36</v>
      </c>
      <c r="D109" s="115"/>
      <c r="E109" s="115"/>
      <c r="F109" s="115"/>
      <c r="G109" s="115"/>
      <c r="H109" s="115"/>
      <c r="I109" s="115"/>
      <c r="J109" s="115"/>
    </row>
    <row r="110" spans="1:11">
      <c r="A110" s="85" t="s">
        <v>223</v>
      </c>
      <c r="B110" s="78" t="s">
        <v>224</v>
      </c>
      <c r="C110" s="79" t="s">
        <v>36</v>
      </c>
      <c r="D110" s="115"/>
      <c r="E110" s="115"/>
      <c r="F110" s="115"/>
      <c r="G110" s="115"/>
      <c r="H110" s="115"/>
      <c r="I110" s="115"/>
      <c r="J110" s="115"/>
    </row>
    <row r="111" spans="1:11" ht="28.5">
      <c r="A111" s="85" t="s">
        <v>225</v>
      </c>
      <c r="B111" s="80" t="s">
        <v>226</v>
      </c>
      <c r="C111" s="79" t="s">
        <v>36</v>
      </c>
      <c r="D111" s="115"/>
      <c r="E111" s="115"/>
      <c r="F111" s="115"/>
      <c r="G111" s="115"/>
      <c r="H111" s="115"/>
      <c r="I111" s="115"/>
      <c r="J111" s="115"/>
    </row>
    <row r="112" spans="1:11">
      <c r="A112" s="85" t="s">
        <v>227</v>
      </c>
      <c r="B112" s="78" t="s">
        <v>224</v>
      </c>
      <c r="C112" s="79" t="s">
        <v>36</v>
      </c>
      <c r="D112" s="115"/>
      <c r="E112" s="115"/>
      <c r="F112" s="115"/>
      <c r="G112" s="115"/>
      <c r="H112" s="115"/>
      <c r="I112" s="115"/>
      <c r="J112" s="115"/>
    </row>
    <row r="113" spans="1:10">
      <c r="A113" s="85" t="s">
        <v>228</v>
      </c>
      <c r="B113" s="78" t="s">
        <v>229</v>
      </c>
      <c r="C113" s="79" t="s">
        <v>36</v>
      </c>
      <c r="D113" s="115"/>
      <c r="E113" s="115"/>
      <c r="F113" s="115"/>
      <c r="G113" s="115"/>
      <c r="H113" s="115"/>
      <c r="I113" s="115"/>
      <c r="J113" s="115"/>
    </row>
    <row r="114" spans="1:10" ht="28.5">
      <c r="A114" s="85" t="s">
        <v>230</v>
      </c>
      <c r="B114" s="80" t="s">
        <v>220</v>
      </c>
      <c r="C114" s="79" t="s">
        <v>36</v>
      </c>
      <c r="D114" s="115"/>
      <c r="E114" s="115"/>
      <c r="F114" s="115"/>
      <c r="G114" s="115"/>
      <c r="H114" s="115"/>
      <c r="I114" s="115"/>
      <c r="J114" s="115"/>
    </row>
    <row r="115" spans="1:10" ht="28.5">
      <c r="A115" s="85" t="s">
        <v>231</v>
      </c>
      <c r="B115" s="80" t="s">
        <v>232</v>
      </c>
      <c r="C115" s="79" t="s">
        <v>36</v>
      </c>
      <c r="D115" s="115"/>
      <c r="E115" s="115"/>
      <c r="F115" s="115"/>
      <c r="G115" s="115"/>
      <c r="H115" s="115"/>
      <c r="I115" s="115"/>
      <c r="J115" s="115"/>
    </row>
    <row r="116" spans="1:10" ht="28.5">
      <c r="A116" s="85" t="s">
        <v>233</v>
      </c>
      <c r="B116" s="80" t="s">
        <v>234</v>
      </c>
      <c r="C116" s="79" t="s">
        <v>36</v>
      </c>
      <c r="D116" s="115"/>
      <c r="E116" s="115"/>
      <c r="F116" s="115"/>
      <c r="G116" s="115"/>
      <c r="H116" s="115"/>
      <c r="I116" s="115"/>
      <c r="J116" s="115"/>
    </row>
    <row r="117" spans="1:10" ht="28.5">
      <c r="A117" s="85" t="s">
        <v>235</v>
      </c>
      <c r="B117" s="80" t="s">
        <v>236</v>
      </c>
      <c r="C117" s="79" t="s">
        <v>36</v>
      </c>
      <c r="D117" s="115"/>
      <c r="E117" s="115"/>
      <c r="F117" s="115"/>
      <c r="G117" s="115"/>
      <c r="H117" s="115"/>
      <c r="I117" s="115"/>
      <c r="J117" s="115"/>
    </row>
    <row r="118" spans="1:10" ht="28.5">
      <c r="A118" s="85" t="s">
        <v>237</v>
      </c>
      <c r="B118" s="80" t="s">
        <v>238</v>
      </c>
      <c r="C118" s="79" t="s">
        <v>36</v>
      </c>
      <c r="D118" s="115"/>
      <c r="E118" s="115"/>
      <c r="F118" s="115"/>
      <c r="G118" s="115"/>
      <c r="H118" s="115"/>
      <c r="I118" s="115"/>
      <c r="J118" s="115"/>
    </row>
    <row r="119" spans="1:10" ht="28.5">
      <c r="A119" s="85" t="s">
        <v>239</v>
      </c>
      <c r="B119" s="80" t="s">
        <v>240</v>
      </c>
      <c r="C119" s="79" t="s">
        <v>36</v>
      </c>
      <c r="D119" s="115"/>
      <c r="E119" s="115"/>
      <c r="F119" s="115"/>
      <c r="G119" s="115"/>
      <c r="H119" s="115"/>
      <c r="I119" s="115"/>
      <c r="J119" s="115"/>
    </row>
    <row r="120" spans="1:10">
      <c r="A120" s="85" t="s">
        <v>241</v>
      </c>
      <c r="B120" s="78" t="s">
        <v>242</v>
      </c>
      <c r="C120" s="79" t="s">
        <v>36</v>
      </c>
      <c r="D120" s="115"/>
      <c r="E120" s="115"/>
      <c r="F120" s="115"/>
      <c r="G120" s="115"/>
      <c r="H120" s="115"/>
      <c r="I120" s="115"/>
      <c r="J120" s="115"/>
    </row>
    <row r="121" spans="1:10">
      <c r="A121" s="85" t="s">
        <v>243</v>
      </c>
      <c r="B121" s="78" t="s">
        <v>244</v>
      </c>
      <c r="C121" s="79" t="s">
        <v>36</v>
      </c>
      <c r="D121" s="115"/>
      <c r="E121" s="115"/>
      <c r="F121" s="115"/>
      <c r="G121" s="115"/>
      <c r="H121" s="115"/>
      <c r="I121" s="115"/>
      <c r="J121" s="115"/>
    </row>
    <row r="122" spans="1:10" ht="28.5">
      <c r="A122" s="85" t="s">
        <v>245</v>
      </c>
      <c r="B122" s="80" t="s">
        <v>220</v>
      </c>
      <c r="C122" s="79" t="s">
        <v>36</v>
      </c>
      <c r="D122" s="115"/>
      <c r="E122" s="115"/>
      <c r="F122" s="115"/>
      <c r="G122" s="115"/>
      <c r="H122" s="115"/>
      <c r="I122" s="115"/>
      <c r="J122" s="115"/>
    </row>
    <row r="123" spans="1:10" ht="15">
      <c r="A123" s="72" t="s">
        <v>246</v>
      </c>
      <c r="B123" s="81" t="s">
        <v>247</v>
      </c>
      <c r="C123" s="73"/>
      <c r="D123" s="115"/>
      <c r="E123" s="115"/>
      <c r="F123" s="115"/>
      <c r="G123" s="115"/>
      <c r="H123" s="115"/>
      <c r="I123" s="115"/>
      <c r="J123" s="115"/>
    </row>
    <row r="124" spans="1:10" ht="57">
      <c r="A124" s="85" t="s">
        <v>248</v>
      </c>
      <c r="B124" s="78" t="s">
        <v>249</v>
      </c>
      <c r="C124" s="79" t="s">
        <v>36</v>
      </c>
      <c r="D124" s="115"/>
      <c r="E124" s="115"/>
      <c r="F124" s="115"/>
      <c r="G124" s="115"/>
      <c r="H124" s="115"/>
      <c r="I124" s="115"/>
      <c r="J124" s="115"/>
    </row>
    <row r="125" spans="1:10" ht="28.5">
      <c r="A125" s="85" t="s">
        <v>250</v>
      </c>
      <c r="B125" s="78" t="s">
        <v>251</v>
      </c>
      <c r="C125" s="79" t="s">
        <v>36</v>
      </c>
      <c r="D125" s="115"/>
      <c r="E125" s="115"/>
      <c r="F125" s="115"/>
      <c r="G125" s="115"/>
      <c r="H125" s="115"/>
      <c r="I125" s="115"/>
      <c r="J125" s="115"/>
    </row>
    <row r="126" spans="1:10" ht="28.5">
      <c r="A126" s="85" t="s">
        <v>252</v>
      </c>
      <c r="B126" s="80" t="s">
        <v>253</v>
      </c>
      <c r="C126" s="79" t="s">
        <v>36</v>
      </c>
      <c r="D126" s="115"/>
      <c r="E126" s="115"/>
      <c r="F126" s="115"/>
      <c r="G126" s="115"/>
      <c r="H126" s="115"/>
      <c r="I126" s="115"/>
      <c r="J126" s="115"/>
    </row>
    <row r="127" spans="1:10">
      <c r="A127" s="85" t="s">
        <v>254</v>
      </c>
      <c r="B127" s="78" t="s">
        <v>255</v>
      </c>
      <c r="C127" s="79" t="s">
        <v>36</v>
      </c>
      <c r="D127" s="115"/>
      <c r="E127" s="115"/>
      <c r="F127" s="115"/>
      <c r="G127" s="115"/>
      <c r="H127" s="115"/>
      <c r="I127" s="115"/>
      <c r="J127" s="115"/>
    </row>
    <row r="128" spans="1:10" ht="15">
      <c r="A128" s="72" t="s">
        <v>256</v>
      </c>
      <c r="B128" s="81" t="s">
        <v>257</v>
      </c>
      <c r="C128" s="73"/>
      <c r="D128" s="115"/>
      <c r="E128" s="115"/>
      <c r="F128" s="115"/>
      <c r="G128" s="115"/>
      <c r="H128" s="115"/>
      <c r="I128" s="115"/>
      <c r="J128" s="115"/>
    </row>
    <row r="129" spans="1:10" ht="57">
      <c r="A129" s="85" t="s">
        <v>258</v>
      </c>
      <c r="B129" s="78" t="s">
        <v>249</v>
      </c>
      <c r="C129" s="79" t="s">
        <v>36</v>
      </c>
      <c r="D129" s="115"/>
      <c r="E129" s="115"/>
      <c r="F129" s="115"/>
      <c r="G129" s="115"/>
      <c r="H129" s="115"/>
      <c r="I129" s="115"/>
      <c r="J129" s="115"/>
    </row>
    <row r="130" spans="1:10" ht="28.5">
      <c r="A130" s="85" t="s">
        <v>259</v>
      </c>
      <c r="B130" s="78" t="s">
        <v>260</v>
      </c>
      <c r="C130" s="79" t="s">
        <v>36</v>
      </c>
      <c r="D130" s="115"/>
      <c r="E130" s="115"/>
      <c r="F130" s="115"/>
      <c r="G130" s="115"/>
      <c r="H130" s="115"/>
      <c r="I130" s="115"/>
      <c r="J130" s="115"/>
    </row>
    <row r="131" spans="1:10">
      <c r="A131" s="85" t="s">
        <v>261</v>
      </c>
      <c r="B131" s="78" t="s">
        <v>255</v>
      </c>
      <c r="C131" s="79" t="s">
        <v>36</v>
      </c>
      <c r="D131" s="115"/>
      <c r="E131" s="115"/>
      <c r="F131" s="115"/>
      <c r="G131" s="115"/>
      <c r="H131" s="115"/>
      <c r="I131" s="115"/>
      <c r="J131" s="115"/>
    </row>
    <row r="132" spans="1:10" ht="28.5">
      <c r="A132" s="85" t="s">
        <v>262</v>
      </c>
      <c r="B132" s="80" t="s">
        <v>253</v>
      </c>
      <c r="C132" s="79" t="s">
        <v>36</v>
      </c>
      <c r="D132" s="115"/>
      <c r="E132" s="115"/>
      <c r="F132" s="115"/>
      <c r="G132" s="115"/>
      <c r="H132" s="115"/>
      <c r="I132" s="115"/>
      <c r="J132" s="115"/>
    </row>
    <row r="133" spans="1:10" ht="28.5">
      <c r="A133" s="85" t="s">
        <v>263</v>
      </c>
      <c r="B133" s="80" t="s">
        <v>264</v>
      </c>
      <c r="C133" s="79" t="s">
        <v>36</v>
      </c>
      <c r="D133" s="115"/>
      <c r="E133" s="115"/>
      <c r="F133" s="115"/>
      <c r="G133" s="115"/>
      <c r="H133" s="115"/>
      <c r="I133" s="115"/>
      <c r="J133" s="115"/>
    </row>
    <row r="134" spans="1:10" ht="28.5">
      <c r="A134" s="85" t="s">
        <v>265</v>
      </c>
      <c r="B134" s="80" t="s">
        <v>266</v>
      </c>
      <c r="C134" s="79" t="s">
        <v>36</v>
      </c>
      <c r="D134" s="115"/>
      <c r="E134" s="115"/>
      <c r="F134" s="115"/>
      <c r="G134" s="115"/>
      <c r="H134" s="115"/>
      <c r="I134" s="115"/>
      <c r="J134" s="115"/>
    </row>
    <row r="135" spans="1:10" ht="28.5">
      <c r="A135" s="85" t="s">
        <v>267</v>
      </c>
      <c r="B135" s="80" t="s">
        <v>268</v>
      </c>
      <c r="C135" s="79" t="s">
        <v>36</v>
      </c>
      <c r="D135" s="115"/>
      <c r="E135" s="115"/>
      <c r="F135" s="115"/>
      <c r="G135" s="115"/>
      <c r="H135" s="115"/>
      <c r="I135" s="115"/>
      <c r="J135" s="115"/>
    </row>
    <row r="136" spans="1:10" ht="15">
      <c r="A136" s="72" t="s">
        <v>269</v>
      </c>
      <c r="B136" s="81" t="s">
        <v>270</v>
      </c>
      <c r="C136" s="73"/>
      <c r="D136" s="115"/>
      <c r="E136" s="115"/>
      <c r="F136" s="115"/>
      <c r="G136" s="115"/>
      <c r="H136" s="115"/>
      <c r="I136" s="115"/>
      <c r="J136" s="115"/>
    </row>
    <row r="137" spans="1:10">
      <c r="A137" s="85" t="s">
        <v>271</v>
      </c>
      <c r="B137" s="78" t="s">
        <v>272</v>
      </c>
      <c r="C137" s="79" t="s">
        <v>36</v>
      </c>
      <c r="D137" s="115"/>
      <c r="E137" s="115"/>
      <c r="F137" s="115"/>
      <c r="G137" s="115"/>
      <c r="H137" s="115"/>
      <c r="I137" s="115"/>
      <c r="J137" s="115"/>
    </row>
    <row r="138" spans="1:10" ht="28.5">
      <c r="A138" s="85" t="s">
        <v>273</v>
      </c>
      <c r="B138" s="78" t="s">
        <v>274</v>
      </c>
      <c r="C138" s="79" t="s">
        <v>36</v>
      </c>
      <c r="D138" s="115"/>
      <c r="E138" s="115"/>
      <c r="F138" s="115"/>
      <c r="G138" s="115"/>
      <c r="H138" s="115"/>
      <c r="I138" s="115"/>
      <c r="J138" s="115"/>
    </row>
    <row r="139" spans="1:10" ht="28.5">
      <c r="A139" s="85" t="s">
        <v>275</v>
      </c>
      <c r="B139" s="80" t="s">
        <v>276</v>
      </c>
      <c r="C139" s="79" t="s">
        <v>36</v>
      </c>
      <c r="D139" s="115"/>
      <c r="E139" s="115"/>
      <c r="F139" s="115"/>
      <c r="G139" s="115"/>
      <c r="H139" s="115"/>
      <c r="I139" s="115"/>
      <c r="J139" s="115"/>
    </row>
    <row r="140" spans="1:10" ht="28.5">
      <c r="A140" s="85" t="s">
        <v>277</v>
      </c>
      <c r="B140" s="80" t="s">
        <v>278</v>
      </c>
      <c r="C140" s="79" t="s">
        <v>279</v>
      </c>
      <c r="D140" s="115"/>
      <c r="E140" s="115"/>
      <c r="F140" s="115"/>
      <c r="G140" s="115"/>
      <c r="H140" s="115"/>
      <c r="I140" s="115"/>
      <c r="J140" s="115"/>
    </row>
    <row r="141" spans="1:10">
      <c r="A141" s="85" t="s">
        <v>280</v>
      </c>
      <c r="B141" s="78" t="s">
        <v>281</v>
      </c>
      <c r="C141" s="79" t="s">
        <v>36</v>
      </c>
      <c r="D141" s="115"/>
      <c r="E141" s="115"/>
      <c r="F141" s="115"/>
      <c r="G141" s="115"/>
      <c r="H141" s="115"/>
      <c r="I141" s="115"/>
      <c r="J141" s="115"/>
    </row>
    <row r="142" spans="1:10">
      <c r="A142" s="85" t="s">
        <v>282</v>
      </c>
      <c r="B142" s="78" t="s">
        <v>283</v>
      </c>
      <c r="C142" s="79" t="s">
        <v>36</v>
      </c>
      <c r="D142" s="115"/>
      <c r="E142" s="115"/>
      <c r="F142" s="115"/>
      <c r="G142" s="115"/>
      <c r="H142" s="115"/>
      <c r="I142" s="115"/>
      <c r="J142" s="115"/>
    </row>
    <row r="143" spans="1:10">
      <c r="A143" s="85" t="s">
        <v>284</v>
      </c>
      <c r="B143" s="78" t="s">
        <v>285</v>
      </c>
      <c r="C143" s="79" t="s">
        <v>36</v>
      </c>
      <c r="D143" s="115"/>
      <c r="E143" s="115"/>
      <c r="F143" s="115"/>
      <c r="G143" s="115"/>
      <c r="H143" s="115"/>
      <c r="I143" s="115"/>
      <c r="J143" s="115"/>
    </row>
    <row r="144" spans="1:10">
      <c r="A144" s="85" t="s">
        <v>286</v>
      </c>
      <c r="B144" s="78" t="s">
        <v>287</v>
      </c>
      <c r="C144" s="79" t="s">
        <v>36</v>
      </c>
      <c r="D144" s="115"/>
      <c r="E144" s="115"/>
      <c r="F144" s="115"/>
      <c r="G144" s="115"/>
      <c r="H144" s="115"/>
      <c r="I144" s="115"/>
      <c r="J144" s="115"/>
    </row>
    <row r="145" spans="1:10" ht="28.5">
      <c r="A145" s="85" t="s">
        <v>288</v>
      </c>
      <c r="B145" s="78" t="s">
        <v>289</v>
      </c>
      <c r="C145" s="79" t="s">
        <v>279</v>
      </c>
      <c r="D145" s="115"/>
      <c r="E145" s="115"/>
      <c r="F145" s="115"/>
      <c r="G145" s="115"/>
      <c r="H145" s="115"/>
      <c r="I145" s="115"/>
      <c r="J145" s="115"/>
    </row>
    <row r="146" spans="1:10" ht="42.75">
      <c r="A146" s="85" t="s">
        <v>290</v>
      </c>
      <c r="B146" s="80" t="s">
        <v>291</v>
      </c>
      <c r="C146" s="79" t="s">
        <v>36</v>
      </c>
      <c r="D146" s="115"/>
      <c r="E146" s="115"/>
      <c r="F146" s="115"/>
      <c r="G146" s="115"/>
      <c r="H146" s="115"/>
      <c r="I146" s="115"/>
      <c r="J146" s="115"/>
    </row>
    <row r="147" spans="1:10" ht="28.5">
      <c r="A147" s="85" t="s">
        <v>292</v>
      </c>
      <c r="B147" s="78" t="s">
        <v>293</v>
      </c>
      <c r="C147" s="79" t="s">
        <v>36</v>
      </c>
      <c r="D147" s="115"/>
      <c r="E147" s="115"/>
      <c r="F147" s="115"/>
      <c r="G147" s="115"/>
      <c r="H147" s="115"/>
      <c r="I147" s="115"/>
      <c r="J147" s="115"/>
    </row>
    <row r="148" spans="1:10" ht="15">
      <c r="A148" s="90">
        <v>10</v>
      </c>
      <c r="B148" s="91" t="s">
        <v>294</v>
      </c>
      <c r="C148" s="92"/>
      <c r="D148" s="115"/>
      <c r="E148" s="115"/>
      <c r="F148" s="115"/>
      <c r="G148" s="115"/>
      <c r="H148" s="115"/>
      <c r="I148" s="115"/>
      <c r="J148" s="115"/>
    </row>
    <row r="149" spans="1:10" ht="15">
      <c r="A149" s="72" t="s">
        <v>295</v>
      </c>
      <c r="B149" s="81" t="s">
        <v>296</v>
      </c>
      <c r="C149" s="73"/>
      <c r="D149" s="115"/>
      <c r="E149" s="115"/>
      <c r="F149" s="115"/>
      <c r="G149" s="115"/>
      <c r="H149" s="115"/>
      <c r="I149" s="115"/>
      <c r="J149" s="115"/>
    </row>
    <row r="150" spans="1:10" ht="28.5">
      <c r="A150" s="85" t="s">
        <v>297</v>
      </c>
      <c r="B150" s="83" t="s">
        <v>298</v>
      </c>
      <c r="C150" s="79" t="s">
        <v>36</v>
      </c>
      <c r="D150" s="115"/>
      <c r="E150" s="115"/>
      <c r="F150" s="115"/>
      <c r="G150" s="115"/>
      <c r="H150" s="115"/>
      <c r="I150" s="115"/>
      <c r="J150" s="115"/>
    </row>
    <row r="151" spans="1:10" ht="28.5">
      <c r="A151" s="85" t="s">
        <v>299</v>
      </c>
      <c r="B151" s="82" t="s">
        <v>300</v>
      </c>
      <c r="C151" s="79" t="s">
        <v>36</v>
      </c>
      <c r="D151" s="115"/>
      <c r="E151" s="115"/>
      <c r="F151" s="115"/>
      <c r="G151" s="115"/>
      <c r="H151" s="115"/>
      <c r="I151" s="115"/>
      <c r="J151" s="115"/>
    </row>
    <row r="152" spans="1:10" ht="71.25">
      <c r="A152" s="85" t="s">
        <v>301</v>
      </c>
      <c r="B152" s="82" t="s">
        <v>302</v>
      </c>
      <c r="C152" s="79" t="s">
        <v>36</v>
      </c>
      <c r="D152" s="115"/>
      <c r="E152" s="115"/>
      <c r="F152" s="115"/>
      <c r="G152" s="115"/>
      <c r="H152" s="115"/>
      <c r="I152" s="115"/>
      <c r="J152" s="115"/>
    </row>
    <row r="153" spans="1:10" ht="28.5">
      <c r="A153" s="85" t="s">
        <v>303</v>
      </c>
      <c r="B153" s="82" t="s">
        <v>304</v>
      </c>
      <c r="C153" s="79" t="s">
        <v>36</v>
      </c>
      <c r="D153" s="115"/>
      <c r="E153" s="115"/>
      <c r="F153" s="115"/>
      <c r="G153" s="115"/>
      <c r="H153" s="115"/>
      <c r="I153" s="115"/>
      <c r="J153" s="115"/>
    </row>
    <row r="154" spans="1:10" ht="42.75">
      <c r="A154" s="85" t="s">
        <v>305</v>
      </c>
      <c r="B154" s="82" t="s">
        <v>306</v>
      </c>
      <c r="C154" s="79" t="s">
        <v>36</v>
      </c>
      <c r="D154" s="115"/>
      <c r="E154" s="115"/>
      <c r="F154" s="115"/>
      <c r="G154" s="115"/>
      <c r="H154" s="115"/>
      <c r="I154" s="115"/>
      <c r="J154" s="115"/>
    </row>
    <row r="155" spans="1:10">
      <c r="A155" s="85" t="s">
        <v>307</v>
      </c>
      <c r="B155" s="82" t="s">
        <v>308</v>
      </c>
      <c r="C155" s="79" t="s">
        <v>36</v>
      </c>
      <c r="D155" s="115"/>
      <c r="E155" s="115"/>
      <c r="F155" s="115"/>
      <c r="G155" s="115"/>
      <c r="H155" s="115"/>
      <c r="I155" s="115"/>
      <c r="J155" s="115"/>
    </row>
    <row r="156" spans="1:10">
      <c r="A156" s="85" t="s">
        <v>309</v>
      </c>
      <c r="B156" s="82" t="s">
        <v>310</v>
      </c>
      <c r="C156" s="79" t="s">
        <v>36</v>
      </c>
      <c r="D156" s="115"/>
      <c r="E156" s="115"/>
      <c r="F156" s="115"/>
      <c r="G156" s="115"/>
      <c r="H156" s="115"/>
      <c r="I156" s="115"/>
      <c r="J156" s="115"/>
    </row>
    <row r="157" spans="1:10">
      <c r="A157" s="85" t="s">
        <v>311</v>
      </c>
      <c r="B157" s="82" t="s">
        <v>312</v>
      </c>
      <c r="C157" s="79" t="s">
        <v>36</v>
      </c>
      <c r="D157" s="115"/>
      <c r="E157" s="115"/>
      <c r="F157" s="115"/>
      <c r="G157" s="115"/>
      <c r="H157" s="115"/>
      <c r="I157" s="115"/>
      <c r="J157" s="115"/>
    </row>
    <row r="158" spans="1:10" ht="42.75">
      <c r="A158" s="85" t="s">
        <v>313</v>
      </c>
      <c r="B158" s="82" t="s">
        <v>314</v>
      </c>
      <c r="C158" s="79" t="s">
        <v>36</v>
      </c>
      <c r="D158" s="115"/>
      <c r="E158" s="115"/>
      <c r="F158" s="115"/>
      <c r="G158" s="115"/>
      <c r="H158" s="115"/>
      <c r="I158" s="115"/>
      <c r="J158" s="115"/>
    </row>
    <row r="159" spans="1:10" ht="28.5">
      <c r="A159" s="85" t="s">
        <v>315</v>
      </c>
      <c r="B159" s="82" t="s">
        <v>316</v>
      </c>
      <c r="C159" s="79" t="s">
        <v>36</v>
      </c>
      <c r="D159" s="115"/>
      <c r="E159" s="115"/>
      <c r="F159" s="115"/>
      <c r="G159" s="115"/>
      <c r="H159" s="115"/>
      <c r="I159" s="115"/>
      <c r="J159" s="115"/>
    </row>
    <row r="160" spans="1:10" ht="28.5">
      <c r="A160" s="85" t="s">
        <v>317</v>
      </c>
      <c r="B160" s="83" t="s">
        <v>318</v>
      </c>
      <c r="C160" s="79" t="s">
        <v>60</v>
      </c>
      <c r="D160" s="115"/>
      <c r="E160" s="115"/>
      <c r="F160" s="115"/>
      <c r="G160" s="115"/>
      <c r="H160" s="115"/>
      <c r="I160" s="115"/>
      <c r="J160" s="115"/>
    </row>
    <row r="161" spans="1:10">
      <c r="A161" s="85" t="s">
        <v>319</v>
      </c>
      <c r="B161" s="82" t="s">
        <v>320</v>
      </c>
      <c r="C161" s="79" t="s">
        <v>60</v>
      </c>
      <c r="D161" s="115"/>
      <c r="E161" s="115"/>
      <c r="F161" s="115"/>
      <c r="G161" s="115"/>
      <c r="H161" s="115"/>
      <c r="I161" s="115"/>
      <c r="J161" s="115"/>
    </row>
    <row r="162" spans="1:10">
      <c r="A162" s="85" t="s">
        <v>321</v>
      </c>
      <c r="B162" s="82" t="s">
        <v>322</v>
      </c>
      <c r="C162" s="79" t="s">
        <v>60</v>
      </c>
      <c r="D162" s="115"/>
      <c r="E162" s="115"/>
      <c r="F162" s="115"/>
      <c r="G162" s="115"/>
      <c r="H162" s="115"/>
      <c r="I162" s="115"/>
      <c r="J162" s="115"/>
    </row>
    <row r="163" spans="1:10" ht="28.5">
      <c r="A163" s="85" t="s">
        <v>323</v>
      </c>
      <c r="B163" s="82" t="s">
        <v>324</v>
      </c>
      <c r="C163" s="79" t="s">
        <v>36</v>
      </c>
      <c r="D163" s="115"/>
      <c r="E163" s="115"/>
      <c r="F163" s="115"/>
      <c r="G163" s="115"/>
      <c r="H163" s="115"/>
      <c r="I163" s="115"/>
      <c r="J163" s="115"/>
    </row>
    <row r="164" spans="1:10" ht="28.5">
      <c r="A164" s="85" t="s">
        <v>325</v>
      </c>
      <c r="B164" s="83" t="s">
        <v>478</v>
      </c>
      <c r="C164" s="79" t="s">
        <v>36</v>
      </c>
      <c r="D164" s="115"/>
      <c r="E164" s="115"/>
      <c r="F164" s="115"/>
      <c r="G164" s="115"/>
      <c r="H164" s="115"/>
      <c r="I164" s="115"/>
      <c r="J164" s="115"/>
    </row>
    <row r="165" spans="1:10">
      <c r="A165" s="85" t="s">
        <v>327</v>
      </c>
      <c r="B165" s="82" t="s">
        <v>328</v>
      </c>
      <c r="C165" s="79" t="s">
        <v>36</v>
      </c>
      <c r="D165" s="115"/>
      <c r="E165" s="115"/>
      <c r="F165" s="115"/>
      <c r="G165" s="115"/>
      <c r="H165" s="115"/>
      <c r="I165" s="115"/>
      <c r="J165" s="115"/>
    </row>
    <row r="166" spans="1:10" ht="28.5">
      <c r="A166" s="85" t="s">
        <v>329</v>
      </c>
      <c r="B166" s="82" t="s">
        <v>330</v>
      </c>
      <c r="C166" s="79" t="s">
        <v>36</v>
      </c>
      <c r="D166" s="115"/>
      <c r="E166" s="115"/>
      <c r="F166" s="115"/>
      <c r="G166" s="115"/>
      <c r="H166" s="115"/>
      <c r="I166" s="115"/>
      <c r="J166" s="115"/>
    </row>
    <row r="167" spans="1:10" ht="28.5">
      <c r="A167" s="85" t="s">
        <v>331</v>
      </c>
      <c r="B167" s="82" t="s">
        <v>332</v>
      </c>
      <c r="C167" s="79" t="s">
        <v>36</v>
      </c>
      <c r="D167" s="115"/>
      <c r="E167" s="115"/>
      <c r="F167" s="115"/>
      <c r="G167" s="115"/>
      <c r="H167" s="115"/>
      <c r="I167" s="115"/>
      <c r="J167" s="115"/>
    </row>
    <row r="168" spans="1:10" ht="28.5">
      <c r="A168" s="85" t="s">
        <v>333</v>
      </c>
      <c r="B168" s="83" t="s">
        <v>334</v>
      </c>
      <c r="C168" s="79" t="s">
        <v>36</v>
      </c>
      <c r="D168" s="115"/>
      <c r="E168" s="115"/>
      <c r="F168" s="115"/>
      <c r="G168" s="115"/>
      <c r="H168" s="115"/>
      <c r="I168" s="115"/>
      <c r="J168" s="115"/>
    </row>
    <row r="169" spans="1:10" ht="42.75">
      <c r="A169" s="85" t="s">
        <v>335</v>
      </c>
      <c r="B169" s="82" t="s">
        <v>336</v>
      </c>
      <c r="C169" s="79" t="s">
        <v>36</v>
      </c>
      <c r="D169" s="115"/>
      <c r="E169" s="115"/>
      <c r="F169" s="115"/>
      <c r="G169" s="115"/>
      <c r="H169" s="115"/>
      <c r="I169" s="115"/>
      <c r="J169" s="115"/>
    </row>
    <row r="170" spans="1:10" ht="15">
      <c r="A170" s="72" t="s">
        <v>337</v>
      </c>
      <c r="B170" s="81" t="s">
        <v>338</v>
      </c>
      <c r="C170" s="73"/>
      <c r="D170" s="115"/>
      <c r="E170" s="115"/>
      <c r="F170" s="115"/>
      <c r="G170" s="115"/>
      <c r="H170" s="115"/>
      <c r="I170" s="115"/>
      <c r="J170" s="115"/>
    </row>
    <row r="171" spans="1:10" ht="28.5">
      <c r="A171" s="85" t="s">
        <v>339</v>
      </c>
      <c r="B171" s="83" t="s">
        <v>340</v>
      </c>
      <c r="C171" s="79" t="s">
        <v>36</v>
      </c>
      <c r="D171" s="115"/>
      <c r="E171" s="115"/>
      <c r="F171" s="115"/>
      <c r="G171" s="115"/>
      <c r="H171" s="115"/>
      <c r="I171" s="115"/>
      <c r="J171" s="115"/>
    </row>
    <row r="172" spans="1:10" ht="28.5">
      <c r="A172" s="85" t="s">
        <v>341</v>
      </c>
      <c r="B172" s="83" t="s">
        <v>342</v>
      </c>
      <c r="C172" s="79" t="s">
        <v>36</v>
      </c>
      <c r="D172" s="115"/>
      <c r="E172" s="115"/>
      <c r="F172" s="115"/>
      <c r="G172" s="115"/>
      <c r="H172" s="115"/>
      <c r="I172" s="115"/>
      <c r="J172" s="115"/>
    </row>
    <row r="173" spans="1:10" ht="28.5">
      <c r="A173" s="85" t="s">
        <v>343</v>
      </c>
      <c r="B173" s="83" t="s">
        <v>344</v>
      </c>
      <c r="C173" s="79" t="s">
        <v>36</v>
      </c>
      <c r="D173" s="115"/>
      <c r="E173" s="115"/>
      <c r="F173" s="115"/>
      <c r="G173" s="115"/>
      <c r="H173" s="115"/>
      <c r="I173" s="115"/>
      <c r="J173" s="115"/>
    </row>
    <row r="174" spans="1:10">
      <c r="A174" s="85" t="s">
        <v>345</v>
      </c>
      <c r="B174" s="82" t="s">
        <v>346</v>
      </c>
      <c r="C174" s="79" t="s">
        <v>36</v>
      </c>
      <c r="D174" s="115"/>
      <c r="E174" s="115"/>
      <c r="F174" s="115"/>
      <c r="G174" s="115"/>
      <c r="H174" s="115"/>
      <c r="I174" s="115"/>
      <c r="J174" s="115"/>
    </row>
    <row r="175" spans="1:10">
      <c r="A175" s="85" t="s">
        <v>347</v>
      </c>
      <c r="B175" s="82" t="s">
        <v>348</v>
      </c>
      <c r="C175" s="79" t="s">
        <v>36</v>
      </c>
      <c r="D175" s="115"/>
      <c r="E175" s="115"/>
      <c r="F175" s="115"/>
      <c r="G175" s="115"/>
      <c r="H175" s="115"/>
      <c r="I175" s="115"/>
      <c r="J175" s="115"/>
    </row>
    <row r="176" spans="1:10">
      <c r="A176" s="85" t="s">
        <v>349</v>
      </c>
      <c r="B176" s="82" t="s">
        <v>350</v>
      </c>
      <c r="C176" s="79" t="s">
        <v>351</v>
      </c>
      <c r="D176" s="115"/>
      <c r="E176" s="115"/>
      <c r="F176" s="115"/>
      <c r="G176" s="115"/>
      <c r="H176" s="115"/>
      <c r="I176" s="115"/>
      <c r="J176" s="115"/>
    </row>
    <row r="177" spans="1:11" ht="28.5">
      <c r="A177" s="85" t="s">
        <v>352</v>
      </c>
      <c r="B177" s="82" t="s">
        <v>353</v>
      </c>
      <c r="C177" s="79" t="s">
        <v>36</v>
      </c>
      <c r="D177" s="115"/>
      <c r="E177" s="115"/>
      <c r="F177" s="115"/>
      <c r="G177" s="115"/>
      <c r="H177" s="115"/>
      <c r="I177" s="115"/>
      <c r="J177" s="115"/>
    </row>
    <row r="178" spans="1:11" ht="28.5">
      <c r="A178" s="85" t="s">
        <v>354</v>
      </c>
      <c r="B178" s="83" t="s">
        <v>479</v>
      </c>
      <c r="C178" s="79" t="s">
        <v>351</v>
      </c>
      <c r="D178" s="115"/>
      <c r="E178" s="115"/>
      <c r="F178" s="115"/>
      <c r="G178" s="115"/>
      <c r="H178" s="115"/>
      <c r="I178" s="115"/>
      <c r="J178" s="115"/>
    </row>
    <row r="179" spans="1:11">
      <c r="A179" s="85" t="s">
        <v>356</v>
      </c>
      <c r="B179" s="82" t="s">
        <v>357</v>
      </c>
      <c r="C179" s="79" t="s">
        <v>36</v>
      </c>
      <c r="D179" s="115"/>
      <c r="E179" s="115"/>
      <c r="F179" s="115"/>
      <c r="G179" s="115"/>
      <c r="H179" s="115"/>
      <c r="I179" s="115"/>
      <c r="J179" s="115"/>
    </row>
    <row r="180" spans="1:11" ht="28.5">
      <c r="A180" s="85" t="s">
        <v>358</v>
      </c>
      <c r="B180" s="83" t="s">
        <v>480</v>
      </c>
      <c r="C180" s="79" t="s">
        <v>36</v>
      </c>
      <c r="D180" s="115"/>
      <c r="E180" s="115"/>
      <c r="F180" s="115"/>
      <c r="G180" s="115"/>
      <c r="H180" s="115"/>
      <c r="I180" s="115"/>
      <c r="J180" s="115"/>
    </row>
    <row r="181" spans="1:11" ht="28.5">
      <c r="A181" s="85" t="s">
        <v>360</v>
      </c>
      <c r="B181" s="83" t="s">
        <v>481</v>
      </c>
      <c r="C181" s="79" t="s">
        <v>36</v>
      </c>
      <c r="D181" s="115"/>
      <c r="E181" s="115"/>
      <c r="F181" s="115"/>
      <c r="G181" s="115"/>
      <c r="H181" s="115"/>
      <c r="I181" s="115"/>
      <c r="J181" s="115"/>
    </row>
    <row r="182" spans="1:11" ht="28.5">
      <c r="A182" s="85" t="s">
        <v>362</v>
      </c>
      <c r="B182" s="82" t="s">
        <v>363</v>
      </c>
      <c r="C182" s="79" t="s">
        <v>36</v>
      </c>
      <c r="D182" s="115"/>
      <c r="E182" s="115"/>
      <c r="F182" s="115"/>
      <c r="G182" s="115"/>
      <c r="H182" s="115"/>
      <c r="I182" s="115"/>
      <c r="J182" s="115"/>
    </row>
    <row r="183" spans="1:11" ht="28.5">
      <c r="A183" s="85" t="s">
        <v>364</v>
      </c>
      <c r="B183" s="82" t="s">
        <v>365</v>
      </c>
      <c r="C183" s="79" t="s">
        <v>36</v>
      </c>
      <c r="D183" s="115"/>
      <c r="E183" s="115"/>
      <c r="F183" s="115"/>
      <c r="G183" s="115"/>
      <c r="H183" s="115"/>
      <c r="I183" s="115"/>
      <c r="J183" s="115"/>
    </row>
    <row r="184" spans="1:11">
      <c r="A184" s="85" t="s">
        <v>366</v>
      </c>
      <c r="B184" s="82" t="s">
        <v>367</v>
      </c>
      <c r="C184" s="79" t="s">
        <v>36</v>
      </c>
      <c r="D184" s="115"/>
      <c r="E184" s="115"/>
      <c r="F184" s="115"/>
      <c r="G184" s="115"/>
      <c r="H184" s="115"/>
      <c r="I184" s="115"/>
      <c r="J184" s="115"/>
    </row>
    <row r="185" spans="1:11" ht="15">
      <c r="A185" s="72" t="s">
        <v>368</v>
      </c>
      <c r="B185" s="81" t="s">
        <v>369</v>
      </c>
      <c r="C185" s="73"/>
      <c r="D185" s="115"/>
      <c r="E185" s="115"/>
      <c r="F185" s="115"/>
      <c r="G185" s="115"/>
      <c r="H185" s="115"/>
      <c r="I185" s="115"/>
      <c r="J185" s="115"/>
    </row>
    <row r="186" spans="1:11" ht="42.75">
      <c r="A186" s="85" t="s">
        <v>370</v>
      </c>
      <c r="B186" s="83" t="s">
        <v>482</v>
      </c>
      <c r="C186" s="79" t="s">
        <v>36</v>
      </c>
      <c r="D186" s="115" t="s">
        <v>508</v>
      </c>
      <c r="E186" s="115"/>
      <c r="F186" s="115"/>
      <c r="G186" s="115"/>
      <c r="H186" s="115"/>
      <c r="I186" s="115"/>
      <c r="J186" s="115"/>
      <c r="K186" s="5">
        <v>2</v>
      </c>
    </row>
    <row r="187" spans="1:11" ht="28.5">
      <c r="A187" s="85" t="s">
        <v>372</v>
      </c>
      <c r="B187" s="83" t="s">
        <v>483</v>
      </c>
      <c r="C187" s="79" t="s">
        <v>36</v>
      </c>
      <c r="D187" s="115"/>
      <c r="E187" s="115"/>
      <c r="F187" s="115"/>
      <c r="G187" s="115"/>
      <c r="H187" s="115"/>
      <c r="I187" s="115"/>
      <c r="J187" s="115"/>
    </row>
    <row r="188" spans="1:11" ht="28.5">
      <c r="A188" s="85" t="s">
        <v>374</v>
      </c>
      <c r="B188" s="83" t="s">
        <v>484</v>
      </c>
      <c r="C188" s="79" t="s">
        <v>36</v>
      </c>
      <c r="D188" s="115" t="s">
        <v>509</v>
      </c>
      <c r="E188" s="115"/>
      <c r="F188" s="115"/>
      <c r="G188" s="115"/>
      <c r="H188" s="115"/>
      <c r="I188" s="115"/>
      <c r="J188" s="115"/>
      <c r="K188" s="5">
        <v>16</v>
      </c>
    </row>
    <row r="189" spans="1:11">
      <c r="A189" s="85" t="s">
        <v>376</v>
      </c>
      <c r="B189" s="82" t="s">
        <v>377</v>
      </c>
      <c r="C189" s="79" t="s">
        <v>36</v>
      </c>
      <c r="D189" s="115"/>
      <c r="E189" s="115"/>
      <c r="F189" s="115"/>
      <c r="G189" s="115"/>
      <c r="H189" s="115"/>
      <c r="I189" s="115"/>
      <c r="J189" s="115"/>
    </row>
    <row r="190" spans="1:11" ht="28.5">
      <c r="A190" s="85" t="s">
        <v>378</v>
      </c>
      <c r="B190" s="83" t="s">
        <v>379</v>
      </c>
      <c r="C190" s="79" t="s">
        <v>36</v>
      </c>
      <c r="D190" s="115"/>
      <c r="E190" s="115"/>
      <c r="F190" s="115"/>
      <c r="G190" s="115"/>
      <c r="H190" s="115"/>
      <c r="I190" s="115"/>
      <c r="J190" s="115"/>
    </row>
    <row r="191" spans="1:11">
      <c r="A191" s="85" t="s">
        <v>380</v>
      </c>
      <c r="B191" s="82" t="s">
        <v>346</v>
      </c>
      <c r="C191" s="79" t="s">
        <v>36</v>
      </c>
      <c r="D191" s="115"/>
      <c r="E191" s="115"/>
      <c r="F191" s="115"/>
      <c r="G191" s="115"/>
      <c r="H191" s="115"/>
      <c r="I191" s="115"/>
      <c r="J191" s="115"/>
    </row>
    <row r="192" spans="1:11" ht="28.5">
      <c r="A192" s="85" t="s">
        <v>381</v>
      </c>
      <c r="B192" s="82" t="s">
        <v>365</v>
      </c>
      <c r="C192" s="79" t="s">
        <v>36</v>
      </c>
      <c r="D192" s="115"/>
      <c r="E192" s="115"/>
      <c r="F192" s="115"/>
      <c r="G192" s="115"/>
      <c r="H192" s="115"/>
      <c r="I192" s="115"/>
      <c r="J192" s="115"/>
    </row>
    <row r="193" spans="1:11" ht="28.5">
      <c r="A193" s="85" t="s">
        <v>382</v>
      </c>
      <c r="B193" s="83" t="s">
        <v>485</v>
      </c>
      <c r="C193" s="79" t="s">
        <v>36</v>
      </c>
      <c r="D193" s="115"/>
      <c r="E193" s="115"/>
      <c r="F193" s="115"/>
      <c r="G193" s="115"/>
      <c r="H193" s="115"/>
      <c r="I193" s="115"/>
      <c r="J193" s="115"/>
    </row>
    <row r="194" spans="1:11" ht="15">
      <c r="A194" s="72" t="s">
        <v>384</v>
      </c>
      <c r="B194" s="81" t="s">
        <v>385</v>
      </c>
      <c r="C194" s="73"/>
      <c r="D194" s="115"/>
      <c r="E194" s="115"/>
      <c r="F194" s="115"/>
      <c r="G194" s="115"/>
      <c r="H194" s="115"/>
      <c r="I194" s="115"/>
      <c r="J194" s="115"/>
    </row>
    <row r="195" spans="1:11" ht="28.5">
      <c r="A195" s="85" t="s">
        <v>386</v>
      </c>
      <c r="B195" s="82" t="s">
        <v>387</v>
      </c>
      <c r="C195" s="79" t="s">
        <v>36</v>
      </c>
      <c r="D195" s="115" t="s">
        <v>510</v>
      </c>
      <c r="E195" s="115"/>
      <c r="F195" s="115"/>
      <c r="G195" s="115"/>
      <c r="H195" s="115"/>
      <c r="I195" s="115"/>
      <c r="J195" s="115"/>
      <c r="K195" s="5">
        <v>34</v>
      </c>
    </row>
    <row r="196" spans="1:11" ht="28.5">
      <c r="A196" s="85" t="s">
        <v>388</v>
      </c>
      <c r="B196" s="82" t="s">
        <v>389</v>
      </c>
      <c r="C196" s="79" t="s">
        <v>36</v>
      </c>
      <c r="D196" s="115"/>
      <c r="E196" s="115"/>
      <c r="F196" s="115"/>
      <c r="G196" s="115"/>
      <c r="H196" s="115"/>
      <c r="I196" s="115"/>
      <c r="J196" s="115"/>
    </row>
    <row r="197" spans="1:11" ht="28.5">
      <c r="A197" s="85" t="s">
        <v>390</v>
      </c>
      <c r="B197" s="82" t="s">
        <v>391</v>
      </c>
      <c r="C197" s="79" t="s">
        <v>36</v>
      </c>
      <c r="D197" s="115" t="s">
        <v>511</v>
      </c>
      <c r="E197" s="115"/>
      <c r="F197" s="115"/>
      <c r="G197" s="115"/>
      <c r="H197" s="115"/>
      <c r="I197" s="115"/>
      <c r="J197" s="115"/>
      <c r="K197" s="5">
        <v>34</v>
      </c>
    </row>
    <row r="198" spans="1:11" ht="28.5">
      <c r="A198" s="85" t="s">
        <v>392</v>
      </c>
      <c r="B198" s="82" t="s">
        <v>393</v>
      </c>
      <c r="C198" s="79" t="s">
        <v>279</v>
      </c>
      <c r="D198" s="115" t="s">
        <v>512</v>
      </c>
      <c r="E198" s="115"/>
      <c r="F198" s="115"/>
      <c r="G198" s="115"/>
      <c r="H198" s="115"/>
      <c r="I198" s="115"/>
      <c r="J198" s="115"/>
      <c r="K198" s="5">
        <v>5</v>
      </c>
    </row>
    <row r="199" spans="1:11" ht="15">
      <c r="A199" s="72" t="s">
        <v>394</v>
      </c>
      <c r="B199" s="81" t="s">
        <v>395</v>
      </c>
      <c r="C199" s="73"/>
      <c r="D199" s="115"/>
      <c r="E199" s="115"/>
      <c r="F199" s="115"/>
      <c r="G199" s="115"/>
      <c r="H199" s="115"/>
      <c r="I199" s="115"/>
      <c r="J199" s="115"/>
    </row>
    <row r="200" spans="1:11" ht="57">
      <c r="A200" s="85" t="s">
        <v>396</v>
      </c>
      <c r="B200" s="82" t="s">
        <v>397</v>
      </c>
      <c r="C200" s="79" t="s">
        <v>36</v>
      </c>
      <c r="D200" s="115"/>
      <c r="E200" s="115"/>
      <c r="F200" s="115"/>
      <c r="G200" s="115"/>
      <c r="H200" s="115"/>
      <c r="I200" s="115"/>
      <c r="J200" s="115"/>
    </row>
    <row r="201" spans="1:11" ht="28.5">
      <c r="A201" s="85" t="s">
        <v>398</v>
      </c>
      <c r="B201" s="83" t="s">
        <v>399</v>
      </c>
      <c r="C201" s="79" t="s">
        <v>60</v>
      </c>
      <c r="D201" s="115"/>
      <c r="E201" s="115"/>
      <c r="F201" s="115"/>
      <c r="G201" s="115"/>
      <c r="H201" s="115"/>
      <c r="I201" s="115"/>
      <c r="J201" s="115"/>
    </row>
    <row r="202" spans="1:11" ht="28.5">
      <c r="A202" s="85" t="s">
        <v>400</v>
      </c>
      <c r="B202" s="83" t="s">
        <v>486</v>
      </c>
      <c r="C202" s="79" t="s">
        <v>60</v>
      </c>
      <c r="D202" s="115"/>
      <c r="E202" s="115"/>
      <c r="F202" s="115"/>
      <c r="G202" s="115"/>
      <c r="H202" s="115"/>
      <c r="I202" s="115"/>
      <c r="J202" s="115"/>
    </row>
    <row r="203" spans="1:11" ht="42.75">
      <c r="A203" s="85" t="s">
        <v>402</v>
      </c>
      <c r="B203" s="82" t="s">
        <v>403</v>
      </c>
      <c r="C203" s="79" t="s">
        <v>36</v>
      </c>
      <c r="D203" s="115"/>
      <c r="E203" s="115"/>
      <c r="F203" s="115"/>
      <c r="G203" s="115"/>
      <c r="H203" s="115"/>
      <c r="I203" s="115"/>
      <c r="J203" s="115"/>
    </row>
    <row r="204" spans="1:11" ht="42.75">
      <c r="A204" s="85" t="s">
        <v>404</v>
      </c>
      <c r="B204" s="82" t="s">
        <v>405</v>
      </c>
      <c r="C204" s="79" t="s">
        <v>36</v>
      </c>
      <c r="D204" s="115"/>
      <c r="E204" s="115"/>
      <c r="F204" s="115"/>
      <c r="G204" s="115"/>
      <c r="H204" s="115"/>
      <c r="I204" s="115"/>
      <c r="J204" s="115"/>
    </row>
    <row r="205" spans="1:11" ht="15">
      <c r="A205" s="90">
        <v>11</v>
      </c>
      <c r="B205" s="91" t="s">
        <v>406</v>
      </c>
      <c r="C205" s="92"/>
      <c r="D205" s="115"/>
      <c r="E205" s="115"/>
      <c r="F205" s="115"/>
      <c r="G205" s="115"/>
      <c r="H205" s="115"/>
      <c r="I205" s="115"/>
      <c r="J205" s="115"/>
    </row>
    <row r="206" spans="1:11">
      <c r="A206" s="77" t="s">
        <v>407</v>
      </c>
      <c r="B206" s="82" t="s">
        <v>408</v>
      </c>
      <c r="C206" s="79" t="s">
        <v>60</v>
      </c>
      <c r="D206" s="115"/>
      <c r="E206" s="115"/>
      <c r="F206" s="115"/>
      <c r="G206" s="115"/>
      <c r="H206" s="115"/>
      <c r="I206" s="115"/>
      <c r="J206" s="115"/>
    </row>
    <row r="207" spans="1:11" ht="28.5">
      <c r="A207" s="77" t="s">
        <v>409</v>
      </c>
      <c r="B207" s="82" t="s">
        <v>410</v>
      </c>
      <c r="C207" s="79" t="s">
        <v>36</v>
      </c>
      <c r="D207" s="115"/>
      <c r="E207" s="115"/>
      <c r="F207" s="115"/>
      <c r="G207" s="115"/>
      <c r="H207" s="115"/>
      <c r="I207" s="115"/>
      <c r="J207" s="115"/>
    </row>
    <row r="208" spans="1:11">
      <c r="A208" s="77" t="s">
        <v>411</v>
      </c>
      <c r="B208" s="82" t="s">
        <v>412</v>
      </c>
      <c r="C208" s="79" t="s">
        <v>36</v>
      </c>
      <c r="D208" s="115"/>
      <c r="E208" s="115"/>
      <c r="F208" s="115"/>
      <c r="G208" s="115"/>
      <c r="H208" s="115"/>
      <c r="I208" s="115"/>
      <c r="J208" s="115"/>
    </row>
    <row r="209" spans="1:10" ht="15">
      <c r="A209" s="90">
        <v>12</v>
      </c>
      <c r="B209" s="91" t="s">
        <v>413</v>
      </c>
      <c r="C209" s="92"/>
      <c r="D209" s="115"/>
      <c r="E209" s="115"/>
      <c r="F209" s="115"/>
      <c r="G209" s="115"/>
      <c r="H209" s="115"/>
      <c r="I209" s="115"/>
      <c r="J209" s="115"/>
    </row>
    <row r="210" spans="1:10" ht="57">
      <c r="A210" s="77" t="s">
        <v>414</v>
      </c>
      <c r="B210" s="83" t="s">
        <v>415</v>
      </c>
      <c r="C210" s="79" t="s">
        <v>36</v>
      </c>
      <c r="D210" s="115"/>
      <c r="E210" s="115"/>
      <c r="F210" s="115"/>
      <c r="G210" s="115"/>
      <c r="H210" s="115"/>
      <c r="I210" s="115"/>
      <c r="J210" s="115"/>
    </row>
    <row r="211" spans="1:10" ht="42.75">
      <c r="A211" s="77" t="s">
        <v>416</v>
      </c>
      <c r="B211" s="83" t="s">
        <v>417</v>
      </c>
      <c r="C211" s="79" t="s">
        <v>36</v>
      </c>
      <c r="D211" s="115"/>
      <c r="E211" s="115"/>
      <c r="F211" s="115"/>
      <c r="G211" s="115"/>
      <c r="H211" s="115"/>
      <c r="I211" s="115"/>
      <c r="J211" s="115"/>
    </row>
    <row r="212" spans="1:10" ht="42.75">
      <c r="A212" s="77" t="s">
        <v>418</v>
      </c>
      <c r="B212" s="83" t="s">
        <v>419</v>
      </c>
      <c r="C212" s="79" t="s">
        <v>36</v>
      </c>
      <c r="D212" s="115"/>
      <c r="E212" s="115"/>
      <c r="F212" s="115"/>
      <c r="G212" s="115"/>
      <c r="H212" s="115"/>
      <c r="I212" s="115"/>
      <c r="J212" s="115"/>
    </row>
    <row r="213" spans="1:10" ht="57">
      <c r="A213" s="77" t="s">
        <v>420</v>
      </c>
      <c r="B213" s="82" t="s">
        <v>421</v>
      </c>
      <c r="C213" s="79" t="s">
        <v>36</v>
      </c>
      <c r="D213" s="115"/>
      <c r="E213" s="115"/>
      <c r="F213" s="115"/>
      <c r="G213" s="115"/>
      <c r="H213" s="115"/>
      <c r="I213" s="115"/>
      <c r="J213" s="115"/>
    </row>
    <row r="214" spans="1:10" ht="42.75">
      <c r="A214" s="77" t="s">
        <v>422</v>
      </c>
      <c r="B214" s="83" t="s">
        <v>487</v>
      </c>
      <c r="C214" s="79" t="s">
        <v>36</v>
      </c>
      <c r="D214" s="115"/>
      <c r="E214" s="115"/>
      <c r="F214" s="115"/>
      <c r="G214" s="115"/>
      <c r="H214" s="115"/>
      <c r="I214" s="115"/>
      <c r="J214" s="115"/>
    </row>
    <row r="215" spans="1:10" ht="42.75">
      <c r="A215" s="77" t="s">
        <v>424</v>
      </c>
      <c r="B215" s="83" t="s">
        <v>425</v>
      </c>
      <c r="C215" s="79" t="s">
        <v>36</v>
      </c>
      <c r="D215" s="115"/>
      <c r="E215" s="115"/>
      <c r="F215" s="115"/>
      <c r="G215" s="115"/>
      <c r="H215" s="115"/>
      <c r="I215" s="115"/>
      <c r="J215" s="115"/>
    </row>
    <row r="216" spans="1:10" ht="15">
      <c r="A216" s="90">
        <v>13</v>
      </c>
      <c r="B216" s="91" t="s">
        <v>426</v>
      </c>
      <c r="C216" s="92"/>
      <c r="D216" s="115"/>
      <c r="E216" s="115"/>
      <c r="F216" s="115"/>
      <c r="G216" s="115"/>
      <c r="H216" s="115"/>
      <c r="I216" s="115"/>
      <c r="J216" s="115"/>
    </row>
    <row r="217" spans="1:10">
      <c r="A217" s="77" t="s">
        <v>427</v>
      </c>
      <c r="B217" s="82" t="s">
        <v>428</v>
      </c>
      <c r="C217" s="79" t="s">
        <v>351</v>
      </c>
      <c r="D217" s="115"/>
      <c r="E217" s="115"/>
      <c r="F217" s="115"/>
      <c r="G217" s="115"/>
      <c r="H217" s="115"/>
      <c r="I217" s="115"/>
      <c r="J217" s="115"/>
    </row>
    <row r="218" spans="1:10">
      <c r="A218" s="77" t="s">
        <v>429</v>
      </c>
      <c r="B218" s="82" t="s">
        <v>430</v>
      </c>
      <c r="C218" s="79" t="s">
        <v>36</v>
      </c>
      <c r="D218" s="115"/>
      <c r="E218" s="115"/>
      <c r="F218" s="115"/>
      <c r="G218" s="115"/>
      <c r="H218" s="115"/>
      <c r="I218" s="115"/>
      <c r="J218" s="115"/>
    </row>
    <row r="219" spans="1:10">
      <c r="A219" s="77" t="s">
        <v>431</v>
      </c>
      <c r="B219" s="82" t="s">
        <v>432</v>
      </c>
      <c r="C219" s="79" t="s">
        <v>27</v>
      </c>
      <c r="D219" s="115"/>
      <c r="E219" s="115"/>
      <c r="F219" s="115"/>
      <c r="G219" s="115"/>
      <c r="H219" s="115"/>
      <c r="I219" s="115"/>
      <c r="J219" s="115"/>
    </row>
    <row r="220" spans="1:10" ht="28.5">
      <c r="A220" s="77" t="s">
        <v>433</v>
      </c>
      <c r="B220" s="82" t="s">
        <v>434</v>
      </c>
      <c r="C220" s="79" t="s">
        <v>435</v>
      </c>
      <c r="D220" s="115"/>
      <c r="E220" s="115"/>
      <c r="F220" s="115"/>
      <c r="G220" s="115"/>
      <c r="H220" s="115"/>
      <c r="I220" s="115"/>
      <c r="J220" s="115"/>
    </row>
    <row r="221" spans="1:10" ht="28.5">
      <c r="A221" s="77" t="s">
        <v>436</v>
      </c>
      <c r="B221" s="82" t="s">
        <v>437</v>
      </c>
      <c r="C221" s="79" t="s">
        <v>438</v>
      </c>
      <c r="D221" s="115"/>
      <c r="E221" s="115"/>
      <c r="F221" s="115"/>
      <c r="G221" s="115"/>
      <c r="H221" s="115"/>
      <c r="I221" s="115"/>
      <c r="J221" s="115"/>
    </row>
    <row r="222" spans="1:10">
      <c r="A222" s="93"/>
      <c r="B222" s="93"/>
      <c r="C222" s="93"/>
    </row>
  </sheetData>
  <mergeCells count="221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</mergeCells>
  <conditionalFormatting sqref="A4:C76 A77:B77 A78:C221">
    <cfRule type="expression" dxfId="4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84894-52CE-46F4-840C-AA10EC4603EA}">
  <sheetPr>
    <tabColor theme="5" tint="-0.249977111117893"/>
  </sheetPr>
  <dimension ref="A2:M233"/>
  <sheetViews>
    <sheetView showGridLines="0" view="pageBreakPreview" topLeftCell="A217" zoomScale="80" zoomScaleNormal="80" zoomScaleSheetLayoutView="80" zoomScalePageLayoutView="80" workbookViewId="0">
      <selection activeCell="D5" sqref="D5:H5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1" hidden="1"/>
  </cols>
  <sheetData>
    <row r="2" spans="2:13" s="3" customFormat="1" ht="26.25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"/>
      <c r="M2" s="2"/>
    </row>
    <row r="3" spans="2:13" s="3" customFormat="1" ht="18">
      <c r="B3" s="109" t="s">
        <v>1</v>
      </c>
      <c r="C3" s="110"/>
      <c r="D3" s="110"/>
      <c r="E3" s="110"/>
      <c r="F3" s="110"/>
      <c r="G3" s="110"/>
      <c r="H3" s="110"/>
      <c r="I3" s="110"/>
      <c r="J3" s="110"/>
      <c r="K3" s="111"/>
      <c r="L3" s="1"/>
      <c r="M3" s="2"/>
    </row>
    <row r="4" spans="2:13" s="5" customFormat="1" ht="15">
      <c r="B4" s="112" t="s">
        <v>2</v>
      </c>
      <c r="C4" s="113"/>
      <c r="D4" s="113" t="s">
        <v>3</v>
      </c>
      <c r="E4" s="113"/>
      <c r="F4" s="113"/>
      <c r="G4" s="113"/>
      <c r="H4" s="113"/>
      <c r="I4" s="113" t="s">
        <v>513</v>
      </c>
      <c r="J4" s="113"/>
      <c r="K4" s="114"/>
      <c r="L4" s="4"/>
    </row>
    <row r="5" spans="2:13" s="5" customFormat="1" ht="15">
      <c r="B5" s="102" t="s">
        <v>5</v>
      </c>
      <c r="C5" s="103"/>
      <c r="D5" s="103" t="s">
        <v>6</v>
      </c>
      <c r="E5" s="103"/>
      <c r="F5" s="103"/>
      <c r="G5" s="103"/>
      <c r="H5" s="103"/>
      <c r="I5" s="103" t="s">
        <v>514</v>
      </c>
      <c r="J5" s="103"/>
      <c r="K5" s="104"/>
      <c r="L5" s="4"/>
    </row>
    <row r="6" spans="2:13" s="5" customFormat="1" ht="15">
      <c r="B6" s="102" t="s">
        <v>8</v>
      </c>
      <c r="C6" s="103"/>
      <c r="D6" s="103" t="s">
        <v>9</v>
      </c>
      <c r="E6" s="103"/>
      <c r="F6" s="103"/>
      <c r="G6" s="103"/>
      <c r="H6" s="103"/>
      <c r="I6" s="103" t="s">
        <v>515</v>
      </c>
      <c r="J6" s="103"/>
      <c r="K6" s="104"/>
      <c r="L6" s="4"/>
    </row>
    <row r="7" spans="2:13" s="5" customFormat="1" ht="15">
      <c r="B7" s="102" t="s">
        <v>11</v>
      </c>
      <c r="C7" s="103"/>
      <c r="D7" s="103" t="s">
        <v>12</v>
      </c>
      <c r="E7" s="103"/>
      <c r="F7" s="103"/>
      <c r="G7" s="103"/>
      <c r="H7" s="103"/>
      <c r="I7" s="6" t="s">
        <v>13</v>
      </c>
      <c r="J7" s="8">
        <f>J229</f>
        <v>54356.891000000003</v>
      </c>
      <c r="K7" s="7"/>
      <c r="L7" s="4"/>
    </row>
    <row r="8" spans="2:13" s="5" customFormat="1" ht="15">
      <c r="B8" s="102"/>
      <c r="C8" s="103"/>
      <c r="D8" s="105"/>
      <c r="E8" s="105"/>
      <c r="F8" s="105"/>
      <c r="G8" s="105"/>
      <c r="H8" s="105"/>
      <c r="I8" s="106"/>
      <c r="J8" s="106"/>
      <c r="K8" s="107"/>
      <c r="L8" s="4"/>
    </row>
    <row r="9" spans="2:13" s="5" customFormat="1" ht="15.75">
      <c r="B9" s="97" t="s">
        <v>14</v>
      </c>
      <c r="C9" s="97"/>
      <c r="D9" s="97"/>
      <c r="E9" s="97"/>
      <c r="F9" s="97"/>
      <c r="G9" s="97"/>
      <c r="H9" s="97"/>
      <c r="I9" s="97"/>
      <c r="J9" s="97"/>
      <c r="K9" s="97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[2]Planilha!$B$12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16039.601699999999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'[1]Memória 04'!K5</f>
        <v>0</v>
      </c>
      <c r="H12" s="27">
        <f>G12+'[1]BM 03'!H12</f>
        <v>6</v>
      </c>
      <c r="I12" s="28">
        <f>$E12*F12</f>
        <v>2208.48</v>
      </c>
      <c r="J12" s="28">
        <f t="shared" ref="J12:K19" si="0">$E12*G12</f>
        <v>0</v>
      </c>
      <c r="K12" s="28">
        <f t="shared" si="0"/>
        <v>1656.3600000000001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'[1]Memória 04'!K6</f>
        <v>0</v>
      </c>
      <c r="H13" s="27">
        <f>G13+'[1]BM 03'!H13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'[1]Memória 04'!K7</f>
        <v>0</v>
      </c>
      <c r="H14" s="27">
        <f>G14+'[1]BM 03'!H14</f>
        <v>0</v>
      </c>
      <c r="I14" s="28">
        <f t="shared" si="1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'[1]Memória 04'!K8</f>
        <v>0</v>
      </c>
      <c r="H15" s="27">
        <f>G15+'[1]BM 03'!H15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'[1]Memória 04'!K9</f>
        <v>0</v>
      </c>
      <c r="H16" s="27">
        <f>G16+'[1]BM 03'!H16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'[1]Memória 04'!K10</f>
        <v>0</v>
      </c>
      <c r="H17" s="27">
        <f>G17+'[1]BM 03'!H17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'[1]Memória 04'!K11</f>
        <v>0</v>
      </c>
      <c r="H18" s="27">
        <f>G18+'[1]BM 03'!H18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'[1]Memória 04'!K12</f>
        <v>0</v>
      </c>
      <c r="H19" s="27">
        <f>G19+'[1]BM 03'!H19</f>
        <v>23</v>
      </c>
      <c r="I19" s="28">
        <f t="shared" si="1"/>
        <v>8473.6</v>
      </c>
      <c r="J19" s="28">
        <f t="shared" si="0"/>
        <v>0</v>
      </c>
      <c r="K19" s="28">
        <f t="shared" si="0"/>
        <v>4872.32</v>
      </c>
      <c r="L19" s="4"/>
    </row>
    <row r="20" spans="2:12" s="5" customFormat="1" ht="15">
      <c r="B20" s="30">
        <v>2</v>
      </c>
      <c r="C20" s="31" t="str">
        <f>[2]Planilha!$B$21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'[1]Memória 04'!K14</f>
        <v>0</v>
      </c>
      <c r="H21" s="27">
        <f>G21+'[1]BM 03'!H21</f>
        <v>39.049999999999997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'[1]Memória 04'!K15</f>
        <v>0</v>
      </c>
      <c r="H22" s="27">
        <f>G22+'[1]BM 03'!H22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'[1]Memória 04'!K16</f>
        <v>0</v>
      </c>
      <c r="H23" s="27">
        <f>G23+'[1]BM 03'!H23</f>
        <v>18.09</v>
      </c>
      <c r="I23" s="28">
        <f t="shared" si="3"/>
        <v>54.450899999999997</v>
      </c>
      <c r="J23" s="28">
        <f t="shared" si="2"/>
        <v>0</v>
      </c>
      <c r="K23" s="28">
        <f t="shared" si="2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'[1]Memória 04'!K17</f>
        <v>0</v>
      </c>
      <c r="H24" s="27">
        <f>G24+'[1]BM 03'!H24</f>
        <v>18.09</v>
      </c>
      <c r="I24" s="28">
        <f t="shared" si="3"/>
        <v>74.711699999999993</v>
      </c>
      <c r="J24" s="28">
        <f t="shared" si="2"/>
        <v>0</v>
      </c>
      <c r="K24" s="28">
        <f t="shared" si="2"/>
        <v>74.711699999999993</v>
      </c>
      <c r="L24" s="4"/>
    </row>
    <row r="25" spans="2:12" s="5" customFormat="1" ht="15">
      <c r="B25" s="30">
        <v>3</v>
      </c>
      <c r="C25" s="31" t="str">
        <f>[2]Planilha!$B$26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'[1]Memória 04'!K19</f>
        <v>0</v>
      </c>
      <c r="H26" s="27">
        <f>G26+'[1]BM 03'!H26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'[1]Memória 04'!K20</f>
        <v>0</v>
      </c>
      <c r="H27" s="27">
        <f>G27+'[1]BM 03'!H27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'[1]Memória 04'!K21</f>
        <v>0</v>
      </c>
      <c r="H28" s="27">
        <f>G28+'[1]BM 03'!H28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'[1]Memória 04'!K22</f>
        <v>0</v>
      </c>
      <c r="H29" s="27">
        <f>G29+'[1]BM 03'!H29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'[1]Memória 04'!K23</f>
        <v>0</v>
      </c>
      <c r="H30" s="27">
        <f>G30+'[1]BM 03'!H30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'[1]Memória 04'!K24</f>
        <v>0</v>
      </c>
      <c r="H31" s="27">
        <f>G31+'[1]BM 03'!H31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>SUM(K33+K39)</f>
        <v>100339.7022</v>
      </c>
      <c r="L32" s="4"/>
    </row>
    <row r="33" spans="2:12" s="43" customFormat="1" ht="15">
      <c r="B33" s="36" t="s">
        <v>66</v>
      </c>
      <c r="C33" s="37" t="str">
        <f>[2]Planilha!$B$34</f>
        <v>FUNDAÇÃO</v>
      </c>
      <c r="D33" s="38"/>
      <c r="E33" s="39"/>
      <c r="F33" s="40"/>
      <c r="G33" s="26">
        <f>'[1]Memória 04'!K26</f>
        <v>0</v>
      </c>
      <c r="H33" s="27">
        <f>G33+'[1]BM 03'!H33</f>
        <v>0</v>
      </c>
      <c r="I33" s="41">
        <f>SUM(I34:I38)</f>
        <v>32488.056400000001</v>
      </c>
      <c r="J33" s="41">
        <f>SUM(J34:J38)</f>
        <v>0</v>
      </c>
      <c r="K33" s="41">
        <f>SUM(K34:K38)</f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'[1]Memória 04'!K27</f>
        <v>0</v>
      </c>
      <c r="H34" s="27">
        <f>G34+'[1]BM 03'!H34</f>
        <v>2.0699999999999998</v>
      </c>
      <c r="I34" s="28">
        <f t="shared" ref="I34:K38" si="6">$E34*F34</f>
        <v>209.00789999999998</v>
      </c>
      <c r="J34" s="28">
        <f t="shared" si="6"/>
        <v>0</v>
      </c>
      <c r="K34" s="28">
        <f t="shared" si="6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'[1]Memória 04'!K28</f>
        <v>0</v>
      </c>
      <c r="H35" s="27">
        <f>G35+'[1]BM 03'!H35</f>
        <v>212.53</v>
      </c>
      <c r="I35" s="28">
        <f t="shared" si="6"/>
        <v>6110.2375000000002</v>
      </c>
      <c r="J35" s="28">
        <f t="shared" si="6"/>
        <v>0</v>
      </c>
      <c r="K35" s="28">
        <f t="shared" si="6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'[1]Memória 04'!K29</f>
        <v>0</v>
      </c>
      <c r="H36" s="27">
        <f>G36+'[1]BM 03'!H36</f>
        <v>1114.3</v>
      </c>
      <c r="I36" s="28">
        <f t="shared" si="6"/>
        <v>14017.894</v>
      </c>
      <c r="J36" s="28">
        <f t="shared" si="6"/>
        <v>0</v>
      </c>
      <c r="K36" s="28">
        <f t="shared" si="6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'[1]Memória 04'!K30</f>
        <v>0</v>
      </c>
      <c r="H37" s="27">
        <f>G37+'[1]BM 03'!H37</f>
        <v>225.7</v>
      </c>
      <c r="I37" s="28">
        <f t="shared" si="6"/>
        <v>1762.7169999999999</v>
      </c>
      <c r="J37" s="28">
        <f t="shared" si="6"/>
        <v>0</v>
      </c>
      <c r="K37" s="28">
        <f t="shared" si="6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'[1]Memória 04'!K31</f>
        <v>0</v>
      </c>
      <c r="H38" s="27">
        <f>G38+'[1]BM 03'!H38</f>
        <v>20</v>
      </c>
      <c r="I38" s="28">
        <f t="shared" si="6"/>
        <v>10388.199999999999</v>
      </c>
      <c r="J38" s="28">
        <f t="shared" si="6"/>
        <v>0</v>
      </c>
      <c r="K38" s="28">
        <f t="shared" si="6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0</v>
      </c>
      <c r="K39" s="41">
        <f>SUM(K40:K47)</f>
        <v>67851.645799999998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'[1]Memória 04'!K33</f>
        <v>0</v>
      </c>
      <c r="H40" s="27">
        <f>G40+'[1]BM 03'!H40</f>
        <v>324.26</v>
      </c>
      <c r="I40" s="28">
        <f t="shared" ref="I40:K47" si="7">$E40*F40</f>
        <v>11300.460999999999</v>
      </c>
      <c r="J40" s="28">
        <f t="shared" si="7"/>
        <v>0</v>
      </c>
      <c r="K40" s="28">
        <f t="shared" si="7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'[1]Memória 04'!K34</f>
        <v>0</v>
      </c>
      <c r="H41" s="27">
        <f>G41+'[1]BM 03'!H41</f>
        <v>1569.8000000000002</v>
      </c>
      <c r="I41" s="28">
        <f t="shared" si="7"/>
        <v>19748.083999999999</v>
      </c>
      <c r="J41" s="28">
        <f t="shared" si="7"/>
        <v>0</v>
      </c>
      <c r="K41" s="28">
        <f t="shared" si="7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'[1]Memória 04'!K35</f>
        <v>0</v>
      </c>
      <c r="H42" s="27">
        <f>G42+'[1]BM 03'!H42</f>
        <v>379.5</v>
      </c>
      <c r="I42" s="28">
        <f t="shared" si="7"/>
        <v>2963.895</v>
      </c>
      <c r="J42" s="28">
        <f t="shared" si="7"/>
        <v>0</v>
      </c>
      <c r="K42" s="28">
        <f t="shared" si="7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'[1]Memória 04'!K36</f>
        <v>0</v>
      </c>
      <c r="H43" s="27">
        <f>G43+'[1]BM 03'!H43</f>
        <v>18.189999999999998</v>
      </c>
      <c r="I43" s="28">
        <f t="shared" si="7"/>
        <v>6276.2776000000013</v>
      </c>
      <c r="J43" s="28">
        <f t="shared" si="7"/>
        <v>0</v>
      </c>
      <c r="K43" s="28">
        <f t="shared" si="7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'[1]Memória 04'!K37</f>
        <v>0</v>
      </c>
      <c r="H44" s="27">
        <f>G44+'[1]BM 03'!H44</f>
        <v>18.189999999999998</v>
      </c>
      <c r="I44" s="28">
        <f t="shared" si="7"/>
        <v>2396.8963000000003</v>
      </c>
      <c r="J44" s="28">
        <f t="shared" si="7"/>
        <v>0</v>
      </c>
      <c r="K44" s="28">
        <f t="shared" si="7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'[1]Memória 04'!K38</f>
        <v>0</v>
      </c>
      <c r="H45" s="27">
        <f>G45+'[1]BM 03'!H45</f>
        <v>276.43</v>
      </c>
      <c r="I45" s="28">
        <f t="shared" si="7"/>
        <v>23502.078600000001</v>
      </c>
      <c r="J45" s="28">
        <f t="shared" si="7"/>
        <v>0</v>
      </c>
      <c r="K45" s="28">
        <f t="shared" si="7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'[1]Memória 04'!K39</f>
        <v>0</v>
      </c>
      <c r="H46" s="27">
        <f>G46+'[1]BM 03'!H46</f>
        <v>0</v>
      </c>
      <c r="I46" s="28">
        <f t="shared" si="7"/>
        <v>2541.8910000000001</v>
      </c>
      <c r="J46" s="28">
        <f t="shared" si="7"/>
        <v>0</v>
      </c>
      <c r="K46" s="28">
        <f t="shared" si="7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'[1]Memória 04'!K40</f>
        <v>0</v>
      </c>
      <c r="H47" s="27">
        <f>G47+'[1]BM 03'!H47</f>
        <v>78.009999999999991</v>
      </c>
      <c r="I47" s="28">
        <f t="shared" si="7"/>
        <v>3246.4259999999995</v>
      </c>
      <c r="J47" s="28">
        <f t="shared" si="7"/>
        <v>0</v>
      </c>
      <c r="K47" s="28">
        <f t="shared" si="7"/>
        <v>1663.9532999999997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0</v>
      </c>
      <c r="K48" s="34">
        <f>SUBTOTAL(9,K49:K51)</f>
        <v>41717.614399999999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'[1]Memória 04'!K42</f>
        <v>0</v>
      </c>
      <c r="H49" s="27">
        <f>G49+'[1]BM 03'!H49</f>
        <v>702.79</v>
      </c>
      <c r="I49" s="28">
        <f>$E49*F49</f>
        <v>46948.417600000001</v>
      </c>
      <c r="J49" s="28">
        <f t="shared" ref="J49:K51" si="8">$E49*G49</f>
        <v>0</v>
      </c>
      <c r="K49" s="28">
        <f t="shared" si="8"/>
        <v>41717.614399999999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26">
        <f>'[1]Memória 04'!K43</f>
        <v>0</v>
      </c>
      <c r="H50" s="27">
        <f>G50+'[1]BM 03'!H50</f>
        <v>0</v>
      </c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'[1]Memória 04'!K44</f>
        <v>0</v>
      </c>
      <c r="H51" s="27">
        <f>G51+'[1]BM 03'!H51</f>
        <v>0</v>
      </c>
      <c r="I51" s="28">
        <f t="shared" ref="I51" si="9">$E51*F51</f>
        <v>2040.3263999999999</v>
      </c>
      <c r="J51" s="28">
        <f t="shared" si="8"/>
        <v>0</v>
      </c>
      <c r="K51" s="28">
        <f t="shared" si="8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1104.9480000000001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'[1]Memória 04'!K46</f>
        <v>0</v>
      </c>
      <c r="H53" s="27">
        <f>G53+'[1]BM 03'!H53</f>
        <v>127.8875</v>
      </c>
      <c r="I53" s="28">
        <f>$E53*F53</f>
        <v>1229.904</v>
      </c>
      <c r="J53" s="28">
        <f t="shared" ref="J53:K55" si="10">$E53*G53</f>
        <v>0</v>
      </c>
      <c r="K53" s="28">
        <f t="shared" si="10"/>
        <v>1104.9480000000001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'[1]Memória 04'!K47</f>
        <v>0</v>
      </c>
      <c r="H54" s="27">
        <f>G54+'[1]BM 03'!H54</f>
        <v>0</v>
      </c>
      <c r="I54" s="28">
        <f t="shared" ref="I54:I55" si="11">$E54*F54</f>
        <v>103.55200000000001</v>
      </c>
      <c r="J54" s="28">
        <f t="shared" si="10"/>
        <v>0</v>
      </c>
      <c r="K54" s="28">
        <f t="shared" si="10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'[1]Memória 04'!K48</f>
        <v>0</v>
      </c>
      <c r="H55" s="27">
        <f>G55+'[1]BM 03'!H55</f>
        <v>0</v>
      </c>
      <c r="I55" s="28">
        <f t="shared" si="11"/>
        <v>40.416000000000004</v>
      </c>
      <c r="J55" s="28">
        <f t="shared" si="10"/>
        <v>0</v>
      </c>
      <c r="K55" s="28">
        <f t="shared" si="10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54356.891000000003</v>
      </c>
      <c r="K56" s="34">
        <f>SUBTOTAL(9,K57:K228)</f>
        <v>104429.4734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26">
        <f>'[1]Memória 04'!K50</f>
        <v>0</v>
      </c>
      <c r="H57" s="27">
        <f>G57+'[1]BM 03'!H57</f>
        <v>0</v>
      </c>
      <c r="I57" s="41">
        <f>SUM(I58:I67)</f>
        <v>55055.659899999991</v>
      </c>
      <c r="J57" s="41">
        <f>SUBTOTAL(9,J58:J60)</f>
        <v>9081.2009999999991</v>
      </c>
      <c r="K57" s="41">
        <f>SUBTOTAL(9,K58:K60)</f>
        <v>13562.300999999999</v>
      </c>
      <c r="L57" s="4"/>
    </row>
    <row r="58" spans="2:12" s="5" customFormat="1" ht="24">
      <c r="B58" s="50" t="s">
        <v>110</v>
      </c>
      <c r="C58" s="29" t="s">
        <v>468</v>
      </c>
      <c r="D58" s="23" t="s">
        <v>27</v>
      </c>
      <c r="E58" s="35">
        <v>38.299999999999997</v>
      </c>
      <c r="F58" s="25">
        <v>234.35</v>
      </c>
      <c r="G58" s="26">
        <f>'[1]Memória 04'!K51</f>
        <v>117.35</v>
      </c>
      <c r="H58" s="27">
        <f>G58+'[1]BM 03'!H58</f>
        <v>234.35</v>
      </c>
      <c r="I58" s="28">
        <f t="shared" ref="I58:K67" si="12">$E58*F58</f>
        <v>8975.6049999999996</v>
      </c>
      <c r="J58" s="28">
        <f t="shared" si="12"/>
        <v>4494.5049999999992</v>
      </c>
      <c r="K58" s="28">
        <f t="shared" si="12"/>
        <v>8975.6049999999996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'[1]Memória 04'!K52</f>
        <v>256.24</v>
      </c>
      <c r="H59" s="27">
        <f>G59+'[1]BM 03'!H59</f>
        <v>256.24</v>
      </c>
      <c r="I59" s="28">
        <f t="shared" si="12"/>
        <v>4586.6959999999999</v>
      </c>
      <c r="J59" s="28">
        <f t="shared" si="12"/>
        <v>4586.6959999999999</v>
      </c>
      <c r="K59" s="28">
        <f t="shared" si="12"/>
        <v>4586.6959999999999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'[1]Memória 04'!K53</f>
        <v>0</v>
      </c>
      <c r="H60" s="27">
        <f>G60+'[1]BM 03'!H60</f>
        <v>0</v>
      </c>
      <c r="I60" s="28">
        <f t="shared" si="12"/>
        <v>7814.9655000000002</v>
      </c>
      <c r="J60" s="28">
        <f t="shared" si="12"/>
        <v>0</v>
      </c>
      <c r="K60" s="28">
        <f t="shared" si="12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'[1]Memória 04'!K54</f>
        <v>0</v>
      </c>
      <c r="H61" s="27">
        <f>G61+'[1]BM 03'!H61</f>
        <v>0</v>
      </c>
      <c r="I61" s="28">
        <f t="shared" si="12"/>
        <v>4580.0923999999995</v>
      </c>
      <c r="J61" s="28">
        <f t="shared" si="12"/>
        <v>0</v>
      </c>
      <c r="K61" s="28">
        <f t="shared" si="12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'[1]Memória 04'!K55</f>
        <v>30</v>
      </c>
      <c r="H62" s="27">
        <f>G62+'[1]BM 03'!H62</f>
        <v>30</v>
      </c>
      <c r="I62" s="28">
        <f t="shared" si="12"/>
        <v>1510.8</v>
      </c>
      <c r="J62" s="28">
        <f t="shared" si="12"/>
        <v>1510.8</v>
      </c>
      <c r="K62" s="28">
        <f t="shared" si="12"/>
        <v>1510.8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'[1]Memória 04'!K56</f>
        <v>0</v>
      </c>
      <c r="H63" s="27">
        <f>G63+'[1]BM 03'!H63</f>
        <v>0</v>
      </c>
      <c r="I63" s="28">
        <f t="shared" si="12"/>
        <v>2829.8804999999998</v>
      </c>
      <c r="J63" s="28">
        <f t="shared" si="12"/>
        <v>0</v>
      </c>
      <c r="K63" s="28">
        <f t="shared" si="12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'[1]Memória 04'!K57</f>
        <v>0</v>
      </c>
      <c r="H64" s="27">
        <f>G64+'[1]BM 03'!H64</f>
        <v>0</v>
      </c>
      <c r="I64" s="28">
        <f t="shared" si="12"/>
        <v>1180.2</v>
      </c>
      <c r="J64" s="28">
        <f t="shared" si="12"/>
        <v>0</v>
      </c>
      <c r="K64" s="28">
        <f t="shared" si="12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'[1]Memória 04'!K58</f>
        <v>0</v>
      </c>
      <c r="H65" s="27">
        <f>G65+'[1]BM 03'!H65</f>
        <v>0</v>
      </c>
      <c r="I65" s="28">
        <f t="shared" si="12"/>
        <v>18663.633999999998</v>
      </c>
      <c r="J65" s="28">
        <f t="shared" si="12"/>
        <v>0</v>
      </c>
      <c r="K65" s="28">
        <f t="shared" si="12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'[1]Memória 04'!K59</f>
        <v>0</v>
      </c>
      <c r="H66" s="27">
        <f>G66+'[1]BM 03'!H66</f>
        <v>0</v>
      </c>
      <c r="I66" s="28">
        <f t="shared" si="12"/>
        <v>3317.0199999999995</v>
      </c>
      <c r="J66" s="28">
        <f t="shared" si="12"/>
        <v>0</v>
      </c>
      <c r="K66" s="28">
        <f t="shared" si="12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'[1]Memória 04'!K60</f>
        <v>0</v>
      </c>
      <c r="H67" s="27">
        <f>G67+'[1]BM 03'!H67</f>
        <v>0</v>
      </c>
      <c r="I67" s="28">
        <f t="shared" si="12"/>
        <v>1596.7665</v>
      </c>
      <c r="J67" s="28">
        <f t="shared" si="12"/>
        <v>0</v>
      </c>
      <c r="K67" s="28">
        <f t="shared" si="12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26">
        <f>'[1]Memória 04'!K61</f>
        <v>0</v>
      </c>
      <c r="H68" s="27">
        <f>G68+'[1]BM 03'!H68</f>
        <v>0</v>
      </c>
      <c r="I68" s="41">
        <f>SUM(I69:I76)</f>
        <v>88744.272500000021</v>
      </c>
      <c r="J68" s="41">
        <f>SUBTOTAL(9,J69:J71)</f>
        <v>0</v>
      </c>
      <c r="K68" s="41">
        <f>SUBTOTAL(9,K69:K71)</f>
        <v>34960.162400000001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'[1]Memória 04'!K62</f>
        <v>0</v>
      </c>
      <c r="H69" s="27">
        <f>G69+'[1]BM 03'!H69</f>
        <v>678.77</v>
      </c>
      <c r="I69" s="28">
        <f t="shared" ref="I69:K76" si="13">$E69*F69</f>
        <v>3061.2526999999995</v>
      </c>
      <c r="J69" s="28">
        <f t="shared" si="13"/>
        <v>0</v>
      </c>
      <c r="K69" s="28">
        <f t="shared" si="13"/>
        <v>3061.2526999999995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'[1]Memória 04'!K63</f>
        <v>0</v>
      </c>
      <c r="H70" s="27">
        <f>G70+'[1]BM 03'!H70</f>
        <v>638.87000000000012</v>
      </c>
      <c r="I70" s="28">
        <f t="shared" si="13"/>
        <v>2724.0911999999998</v>
      </c>
      <c r="J70" s="28">
        <f t="shared" si="13"/>
        <v>0</v>
      </c>
      <c r="K70" s="28">
        <f t="shared" si="13"/>
        <v>1935.7761000000003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'[1]Memória 04'!K64</f>
        <v>0</v>
      </c>
      <c r="H71" s="27">
        <f>G71+'[1]BM 03'!H71</f>
        <v>1317.64</v>
      </c>
      <c r="I71" s="28">
        <f t="shared" si="13"/>
        <v>35879.399399999995</v>
      </c>
      <c r="J71" s="28">
        <f t="shared" si="13"/>
        <v>0</v>
      </c>
      <c r="K71" s="28">
        <f t="shared" si="13"/>
        <v>29963.133600000001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'[1]Memória 04'!K65</f>
        <v>0</v>
      </c>
      <c r="H72" s="27">
        <f>G72+'[1]BM 03'!H72</f>
        <v>0</v>
      </c>
      <c r="I72" s="28">
        <f t="shared" si="13"/>
        <v>13681.215600000001</v>
      </c>
      <c r="J72" s="28">
        <f t="shared" si="13"/>
        <v>0</v>
      </c>
      <c r="K72" s="28">
        <f t="shared" si="13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'[1]Memória 04'!K66</f>
        <v>0</v>
      </c>
      <c r="H73" s="27">
        <f>G73+'[1]BM 03'!H73</f>
        <v>0</v>
      </c>
      <c r="I73" s="28">
        <f t="shared" si="13"/>
        <v>11523.627</v>
      </c>
      <c r="J73" s="28">
        <f t="shared" si="13"/>
        <v>0</v>
      </c>
      <c r="K73" s="28">
        <f t="shared" si="13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'[1]Memória 04'!K67</f>
        <v>0</v>
      </c>
      <c r="H74" s="27">
        <f>G74+'[1]BM 03'!H74</f>
        <v>0</v>
      </c>
      <c r="I74" s="28">
        <f t="shared" si="13"/>
        <v>7791.1956000000009</v>
      </c>
      <c r="J74" s="28">
        <f t="shared" si="13"/>
        <v>0</v>
      </c>
      <c r="K74" s="28">
        <f t="shared" si="13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'[1]Memória 04'!K68</f>
        <v>0</v>
      </c>
      <c r="H75" s="27">
        <f>G75+'[1]BM 03'!H75</f>
        <v>0</v>
      </c>
      <c r="I75" s="28">
        <f t="shared" si="13"/>
        <v>2385.7874999999999</v>
      </c>
      <c r="J75" s="28">
        <f t="shared" si="13"/>
        <v>0</v>
      </c>
      <c r="K75" s="28">
        <f t="shared" si="13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'[1]Memória 04'!K69</f>
        <v>0</v>
      </c>
      <c r="H76" s="27">
        <f>G76+'[1]BM 03'!H76</f>
        <v>0</v>
      </c>
      <c r="I76" s="28">
        <f t="shared" si="13"/>
        <v>11697.7035</v>
      </c>
      <c r="J76" s="28">
        <f t="shared" si="13"/>
        <v>0</v>
      </c>
      <c r="K76" s="28">
        <f t="shared" si="13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26">
        <f>'[1]Memória 04'!K70</f>
        <v>0</v>
      </c>
      <c r="H77" s="27">
        <f>G77+'[1]BM 03'!H77</f>
        <v>0</v>
      </c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'[1]Memória 04'!K71</f>
        <v>0</v>
      </c>
      <c r="H78" s="27">
        <f>G78+'[1]BM 03'!H78</f>
        <v>0</v>
      </c>
      <c r="I78" s="28">
        <f t="shared" ref="I78:K83" si="14">$E78*F78</f>
        <v>2444.7015000000001</v>
      </c>
      <c r="J78" s="28">
        <f t="shared" si="14"/>
        <v>0</v>
      </c>
      <c r="K78" s="28">
        <f t="shared" si="14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'[1]Memória 04'!K72</f>
        <v>0</v>
      </c>
      <c r="H79" s="27">
        <f>G79+'[1]BM 03'!H79</f>
        <v>0</v>
      </c>
      <c r="I79" s="28">
        <f t="shared" si="14"/>
        <v>6650.7318000000005</v>
      </c>
      <c r="J79" s="28">
        <f t="shared" si="14"/>
        <v>0</v>
      </c>
      <c r="K79" s="28">
        <f t="shared" si="1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'[1]Memória 04'!K73</f>
        <v>0</v>
      </c>
      <c r="H80" s="27">
        <f>G80+'[1]BM 03'!H80</f>
        <v>0</v>
      </c>
      <c r="I80" s="28">
        <f t="shared" si="14"/>
        <v>3382.2359999999999</v>
      </c>
      <c r="J80" s="28">
        <f t="shared" si="14"/>
        <v>0</v>
      </c>
      <c r="K80" s="28">
        <f t="shared" si="1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'[1]Memória 04'!K74</f>
        <v>0</v>
      </c>
      <c r="H81" s="27">
        <f>G81+'[1]BM 03'!H81</f>
        <v>0</v>
      </c>
      <c r="I81" s="28">
        <f t="shared" si="14"/>
        <v>2949.8040000000001</v>
      </c>
      <c r="J81" s="28">
        <f t="shared" si="14"/>
        <v>0</v>
      </c>
      <c r="K81" s="28">
        <f t="shared" si="1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'[1]Memória 04'!K75</f>
        <v>0</v>
      </c>
      <c r="H82" s="27">
        <f>G82+'[1]BM 03'!H82</f>
        <v>0</v>
      </c>
      <c r="I82" s="28">
        <f t="shared" si="14"/>
        <v>596.80949999999996</v>
      </c>
      <c r="J82" s="28">
        <f t="shared" si="14"/>
        <v>0</v>
      </c>
      <c r="K82" s="28">
        <f t="shared" si="1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'[1]Memória 04'!K76</f>
        <v>0</v>
      </c>
      <c r="H83" s="27">
        <f>G83+'[1]BM 03'!H83</f>
        <v>0</v>
      </c>
      <c r="I83" s="28">
        <f t="shared" si="14"/>
        <v>433.53200000000004</v>
      </c>
      <c r="J83" s="28">
        <f t="shared" si="14"/>
        <v>0</v>
      </c>
      <c r="K83" s="28">
        <f t="shared" si="14"/>
        <v>0</v>
      </c>
      <c r="L83" s="4"/>
    </row>
    <row r="84" spans="2:12" s="5" customFormat="1" ht="15">
      <c r="B84" s="36" t="s">
        <v>160</v>
      </c>
      <c r="C84" s="98" t="s">
        <v>161</v>
      </c>
      <c r="D84" s="98"/>
      <c r="E84" s="46"/>
      <c r="F84" s="46"/>
      <c r="G84" s="26">
        <f>'[1]Memória 04'!K77</f>
        <v>0</v>
      </c>
      <c r="H84" s="27">
        <f>G84+'[1]BM 03'!H84</f>
        <v>0</v>
      </c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'[1]Memória 04'!K78</f>
        <v>0</v>
      </c>
      <c r="H85" s="27">
        <f>G85+'[1]BM 03'!H85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26">
        <f>'[1]Memória 04'!K80</f>
        <v>0</v>
      </c>
      <c r="H87" s="27">
        <f>G87+'[1]BM 03'!H87</f>
        <v>0</v>
      </c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'[1]Memória 04'!K81</f>
        <v>0</v>
      </c>
      <c r="H88" s="27">
        <f>G88+'[1]BM 03'!H88</f>
        <v>0</v>
      </c>
      <c r="I88" s="28">
        <f t="shared" ref="I88:K95" si="15">$E88*F88</f>
        <v>3442.74</v>
      </c>
      <c r="J88" s="28">
        <f t="shared" si="15"/>
        <v>0</v>
      </c>
      <c r="K88" s="28">
        <f t="shared" si="15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'[1]Memória 04'!K82</f>
        <v>0</v>
      </c>
      <c r="H89" s="27">
        <f>G89+'[1]BM 03'!H89</f>
        <v>0</v>
      </c>
      <c r="I89" s="28">
        <f t="shared" si="15"/>
        <v>7354.2000000000007</v>
      </c>
      <c r="J89" s="28">
        <f t="shared" si="15"/>
        <v>0</v>
      </c>
      <c r="K89" s="28">
        <f t="shared" si="15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'[1]Memória 04'!K83</f>
        <v>0</v>
      </c>
      <c r="H90" s="27">
        <f>G90+'[1]BM 03'!H90</f>
        <v>0</v>
      </c>
      <c r="I90" s="28">
        <f t="shared" si="15"/>
        <v>741.28</v>
      </c>
      <c r="J90" s="28">
        <f t="shared" si="15"/>
        <v>0</v>
      </c>
      <c r="K90" s="28">
        <f t="shared" si="15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'[1]Memória 04'!K84</f>
        <v>0</v>
      </c>
      <c r="H91" s="27">
        <f>G91+'[1]BM 03'!H91</f>
        <v>0</v>
      </c>
      <c r="I91" s="28">
        <f t="shared" si="15"/>
        <v>1386.43</v>
      </c>
      <c r="J91" s="28">
        <f t="shared" si="15"/>
        <v>0</v>
      </c>
      <c r="K91" s="28">
        <f t="shared" si="15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'[1]Memória 04'!K85</f>
        <v>0</v>
      </c>
      <c r="H92" s="27">
        <f>G92+'[1]BM 03'!H92</f>
        <v>0</v>
      </c>
      <c r="I92" s="28">
        <f t="shared" si="15"/>
        <v>374.34</v>
      </c>
      <c r="J92" s="28">
        <f t="shared" si="15"/>
        <v>0</v>
      </c>
      <c r="K92" s="28">
        <f t="shared" si="15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'[1]Memória 04'!K86</f>
        <v>0</v>
      </c>
      <c r="H93" s="27">
        <f>G93+'[1]BM 03'!H93</f>
        <v>0</v>
      </c>
      <c r="I93" s="28">
        <f t="shared" si="15"/>
        <v>474.3</v>
      </c>
      <c r="J93" s="28">
        <f t="shared" si="15"/>
        <v>0</v>
      </c>
      <c r="K93" s="28">
        <f t="shared" si="15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'[1]Memória 04'!K87</f>
        <v>0</v>
      </c>
      <c r="H94" s="27">
        <f>G94+'[1]BM 03'!H94</f>
        <v>0</v>
      </c>
      <c r="I94" s="28">
        <f t="shared" si="15"/>
        <v>551.98</v>
      </c>
      <c r="J94" s="28">
        <f t="shared" si="15"/>
        <v>0</v>
      </c>
      <c r="K94" s="28">
        <f t="shared" si="15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'[1]Memória 04'!K88</f>
        <v>0</v>
      </c>
      <c r="H95" s="27">
        <f>G95+'[1]BM 03'!H95</f>
        <v>0</v>
      </c>
      <c r="I95" s="28">
        <f t="shared" si="15"/>
        <v>2253.069</v>
      </c>
      <c r="J95" s="28">
        <f t="shared" si="15"/>
        <v>0</v>
      </c>
      <c r="K95" s="28">
        <f t="shared" si="15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26">
        <f>'[1]Memória 04'!K89</f>
        <v>0</v>
      </c>
      <c r="H96" s="27">
        <f>G96+'[1]BM 03'!H96</f>
        <v>0</v>
      </c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'[1]Memória 04'!K90</f>
        <v>0</v>
      </c>
      <c r="H97" s="27">
        <f>G97+'[1]BM 03'!H97</f>
        <v>0</v>
      </c>
      <c r="I97" s="28">
        <f t="shared" ref="I97:K100" si="16">$E97*F97</f>
        <v>18004.346000000001</v>
      </c>
      <c r="J97" s="28">
        <f t="shared" si="16"/>
        <v>0</v>
      </c>
      <c r="K97" s="28">
        <f t="shared" si="16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'[1]Memória 04'!K91</f>
        <v>0</v>
      </c>
      <c r="H98" s="27">
        <f>G98+'[1]BM 03'!H98</f>
        <v>0</v>
      </c>
      <c r="I98" s="28">
        <f t="shared" si="16"/>
        <v>473.39200000000005</v>
      </c>
      <c r="J98" s="28">
        <f t="shared" si="16"/>
        <v>0</v>
      </c>
      <c r="K98" s="28">
        <f t="shared" si="16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'[1]Memória 04'!K92</f>
        <v>0</v>
      </c>
      <c r="H99" s="27">
        <f>G99+'[1]BM 03'!H99</f>
        <v>0</v>
      </c>
      <c r="I99" s="28">
        <f t="shared" si="16"/>
        <v>10536.165199999999</v>
      </c>
      <c r="J99" s="28">
        <f t="shared" si="16"/>
        <v>0</v>
      </c>
      <c r="K99" s="28">
        <f t="shared" si="16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'[1]Memória 04'!K93</f>
        <v>0</v>
      </c>
      <c r="H100" s="27">
        <f>G100+'[1]BM 03'!H100</f>
        <v>0</v>
      </c>
      <c r="I100" s="28">
        <f t="shared" si="16"/>
        <v>149.44999999999999</v>
      </c>
      <c r="J100" s="28">
        <f t="shared" si="16"/>
        <v>0</v>
      </c>
      <c r="K100" s="28">
        <f t="shared" si="16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26">
        <f>'[1]Memória 04'!K94</f>
        <v>0</v>
      </c>
      <c r="H101" s="27">
        <f>G101+'[1]BM 03'!H101</f>
        <v>0</v>
      </c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'[1]Memória 04'!K95</f>
        <v>0</v>
      </c>
      <c r="H102" s="27">
        <f>G102+'[1]BM 03'!H102</f>
        <v>0</v>
      </c>
      <c r="I102" s="28">
        <f t="shared" ref="I102:K104" si="17">$E102*F102</f>
        <v>6197.4107999999997</v>
      </c>
      <c r="J102" s="28">
        <f t="shared" si="17"/>
        <v>0</v>
      </c>
      <c r="K102" s="28">
        <f t="shared" si="17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'[1]Memória 04'!K96</f>
        <v>0</v>
      </c>
      <c r="H103" s="27">
        <f>G103+'[1]BM 03'!H103</f>
        <v>0</v>
      </c>
      <c r="I103" s="28">
        <f t="shared" si="17"/>
        <v>3777.5155999999997</v>
      </c>
      <c r="J103" s="28">
        <f t="shared" si="17"/>
        <v>0</v>
      </c>
      <c r="K103" s="28">
        <f t="shared" si="17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'[1]Memória 04'!K97</f>
        <v>0</v>
      </c>
      <c r="H104" s="27">
        <f>G104+'[1]BM 03'!H104</f>
        <v>0</v>
      </c>
      <c r="I104" s="28">
        <f t="shared" si="17"/>
        <v>1274.6487999999999</v>
      </c>
      <c r="J104" s="28">
        <f t="shared" si="17"/>
        <v>0</v>
      </c>
      <c r="K104" s="28">
        <f t="shared" si="17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1687.24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26">
        <f>'[1]Memória 04'!K99</f>
        <v>0</v>
      </c>
      <c r="H106" s="26">
        <f>'[1]Memória 03'!L99</f>
        <v>0</v>
      </c>
      <c r="I106" s="41">
        <f>I107</f>
        <v>1687.24</v>
      </c>
      <c r="J106" s="41">
        <f>SUBTOTAL(9,J107:J107)</f>
        <v>0</v>
      </c>
      <c r="K106" s="41">
        <f>SUBTOTAL(9,K107:K107)</f>
        <v>1687.24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'[1]Memória 04'!K100</f>
        <v>0</v>
      </c>
      <c r="H107" s="27">
        <f>G107+'[1]BM 03'!H107</f>
        <v>1</v>
      </c>
      <c r="I107" s="28">
        <f t="shared" ref="I107:K107" si="18">$E107*F107</f>
        <v>1687.24</v>
      </c>
      <c r="J107" s="28">
        <f t="shared" si="18"/>
        <v>0</v>
      </c>
      <c r="K107" s="28">
        <f t="shared" si="18"/>
        <v>1687.24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26">
        <f>'[1]Memória 04'!K101</f>
        <v>0</v>
      </c>
      <c r="H108" s="27">
        <f>G108+'[1]BM 03'!H108</f>
        <v>0</v>
      </c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'[1]Memória 04'!K102</f>
        <v>0</v>
      </c>
      <c r="H109" s="27">
        <f>G109+'[1]BM 03'!H109</f>
        <v>0</v>
      </c>
      <c r="I109" s="28">
        <f t="shared" ref="I109:K124" si="19">$E109*F109</f>
        <v>4015.61</v>
      </c>
      <c r="J109" s="28">
        <f t="shared" si="19"/>
        <v>0</v>
      </c>
      <c r="K109" s="28">
        <f t="shared" si="19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'[1]Memória 04'!K103</f>
        <v>0</v>
      </c>
      <c r="H110" s="27">
        <f>G110+'[1]BM 03'!H110</f>
        <v>0</v>
      </c>
      <c r="I110" s="28">
        <f t="shared" si="19"/>
        <v>616</v>
      </c>
      <c r="J110" s="28">
        <f t="shared" si="19"/>
        <v>0</v>
      </c>
      <c r="K110" s="28">
        <f t="shared" si="19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'[1]Memória 04'!K104</f>
        <v>0</v>
      </c>
      <c r="H111" s="27">
        <f>G111+'[1]BM 03'!H111</f>
        <v>0</v>
      </c>
      <c r="I111" s="28">
        <f t="shared" si="19"/>
        <v>1205.28</v>
      </c>
      <c r="J111" s="28">
        <f t="shared" si="19"/>
        <v>0</v>
      </c>
      <c r="K111" s="28">
        <f t="shared" si="19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'[1]Memória 04'!K105</f>
        <v>0</v>
      </c>
      <c r="H112" s="27">
        <f>G112+'[1]BM 03'!H112</f>
        <v>0</v>
      </c>
      <c r="I112" s="28">
        <f t="shared" si="19"/>
        <v>632.93999999999994</v>
      </c>
      <c r="J112" s="28">
        <f t="shared" si="19"/>
        <v>0</v>
      </c>
      <c r="K112" s="28">
        <f t="shared" si="19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'[1]Memória 04'!K106</f>
        <v>0</v>
      </c>
      <c r="H113" s="27">
        <f>G113+'[1]BM 03'!H113</f>
        <v>0</v>
      </c>
      <c r="I113" s="28">
        <f t="shared" si="19"/>
        <v>240.86</v>
      </c>
      <c r="J113" s="28">
        <f t="shared" si="19"/>
        <v>0</v>
      </c>
      <c r="K113" s="28">
        <f t="shared" si="19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'[1]Memória 04'!K107</f>
        <v>0</v>
      </c>
      <c r="H114" s="27">
        <f>G114+'[1]BM 03'!H114</f>
        <v>0</v>
      </c>
      <c r="I114" s="28">
        <f t="shared" si="19"/>
        <v>61.56</v>
      </c>
      <c r="J114" s="28">
        <f t="shared" si="19"/>
        <v>0</v>
      </c>
      <c r="K114" s="28">
        <f t="shared" si="19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'[1]Memória 04'!K108</f>
        <v>68</v>
      </c>
      <c r="H115" s="27">
        <f>G115+'[1]BM 03'!H115</f>
        <v>68</v>
      </c>
      <c r="I115" s="28">
        <f t="shared" si="19"/>
        <v>12512</v>
      </c>
      <c r="J115" s="28">
        <f t="shared" si="19"/>
        <v>12512</v>
      </c>
      <c r="K115" s="28">
        <f t="shared" si="19"/>
        <v>12512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'[1]Memória 04'!K109</f>
        <v>0</v>
      </c>
      <c r="H116" s="27">
        <f>G116+'[1]BM 03'!H116</f>
        <v>0</v>
      </c>
      <c r="I116" s="28">
        <f t="shared" si="19"/>
        <v>2.96</v>
      </c>
      <c r="J116" s="28">
        <f t="shared" si="19"/>
        <v>0</v>
      </c>
      <c r="K116" s="28">
        <f t="shared" si="19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'[1]Memória 04'!K110</f>
        <v>0</v>
      </c>
      <c r="H117" s="27">
        <f>G117+'[1]BM 03'!H117</f>
        <v>0</v>
      </c>
      <c r="I117" s="28">
        <f t="shared" si="19"/>
        <v>738.72</v>
      </c>
      <c r="J117" s="28">
        <f t="shared" si="19"/>
        <v>0</v>
      </c>
      <c r="K117" s="28">
        <f t="shared" si="19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'[1]Memória 04'!K111</f>
        <v>0</v>
      </c>
      <c r="H118" s="27">
        <f>G118+'[1]BM 03'!H118</f>
        <v>0</v>
      </c>
      <c r="I118" s="28">
        <f t="shared" si="19"/>
        <v>71.25</v>
      </c>
      <c r="J118" s="28">
        <f t="shared" si="19"/>
        <v>0</v>
      </c>
      <c r="K118" s="28">
        <f t="shared" si="19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'[1]Memória 04'!K112</f>
        <v>0</v>
      </c>
      <c r="H119" s="27">
        <f>G119+'[1]BM 03'!H119</f>
        <v>0</v>
      </c>
      <c r="I119" s="28">
        <f t="shared" si="19"/>
        <v>25.92</v>
      </c>
      <c r="J119" s="28">
        <f t="shared" si="19"/>
        <v>0</v>
      </c>
      <c r="K119" s="28">
        <f t="shared" si="19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'[1]Memória 04'!K113</f>
        <v>0</v>
      </c>
      <c r="H120" s="27">
        <f>G120+'[1]BM 03'!H120</f>
        <v>0</v>
      </c>
      <c r="I120" s="28">
        <f t="shared" si="19"/>
        <v>15.52</v>
      </c>
      <c r="J120" s="28">
        <f t="shared" si="19"/>
        <v>0</v>
      </c>
      <c r="K120" s="28">
        <f t="shared" si="19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'[1]Memória 04'!K114</f>
        <v>61</v>
      </c>
      <c r="H121" s="27">
        <f>G121+'[1]BM 03'!H121</f>
        <v>61</v>
      </c>
      <c r="I121" s="28">
        <f t="shared" si="19"/>
        <v>11224</v>
      </c>
      <c r="J121" s="28">
        <f t="shared" si="19"/>
        <v>11224</v>
      </c>
      <c r="K121" s="28">
        <f t="shared" si="19"/>
        <v>11224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'[1]Memória 04'!K115</f>
        <v>0</v>
      </c>
      <c r="H122" s="27">
        <f>G122+'[1]BM 03'!H122</f>
        <v>0</v>
      </c>
      <c r="I122" s="28">
        <f t="shared" si="19"/>
        <v>144.60000000000002</v>
      </c>
      <c r="J122" s="28">
        <f t="shared" si="19"/>
        <v>0</v>
      </c>
      <c r="K122" s="28">
        <f t="shared" si="19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'[1]Memória 04'!K116</f>
        <v>0</v>
      </c>
      <c r="H123" s="27">
        <f>G123+'[1]BM 03'!H123</f>
        <v>0</v>
      </c>
      <c r="I123" s="28">
        <f t="shared" si="19"/>
        <v>162.9</v>
      </c>
      <c r="J123" s="28">
        <f t="shared" si="19"/>
        <v>0</v>
      </c>
      <c r="K123" s="28">
        <f t="shared" si="19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'[1]Memória 04'!K117</f>
        <v>0</v>
      </c>
      <c r="H124" s="27">
        <f>G124+'[1]BM 03'!H124</f>
        <v>0</v>
      </c>
      <c r="I124" s="28">
        <f t="shared" si="19"/>
        <v>56.16</v>
      </c>
      <c r="J124" s="28">
        <f t="shared" si="19"/>
        <v>0</v>
      </c>
      <c r="K124" s="28">
        <f t="shared" si="19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'[1]Memória 04'!K118</f>
        <v>0</v>
      </c>
      <c r="H125" s="27">
        <f>G125+'[1]BM 03'!H125</f>
        <v>0</v>
      </c>
      <c r="I125" s="28">
        <f t="shared" ref="I125:K129" si="20">$E125*F125</f>
        <v>34.630000000000003</v>
      </c>
      <c r="J125" s="28">
        <f t="shared" si="20"/>
        <v>0</v>
      </c>
      <c r="K125" s="28">
        <f t="shared" si="20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'[1]Memória 04'!K119</f>
        <v>0</v>
      </c>
      <c r="H126" s="27">
        <f>G126+'[1]BM 03'!H126</f>
        <v>0</v>
      </c>
      <c r="I126" s="28">
        <f t="shared" si="20"/>
        <v>22.72</v>
      </c>
      <c r="J126" s="28">
        <f t="shared" si="20"/>
        <v>0</v>
      </c>
      <c r="K126" s="28">
        <f t="shared" si="20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'[1]Memória 04'!K120</f>
        <v>0</v>
      </c>
      <c r="H127" s="27">
        <f>G127+'[1]BM 03'!H127</f>
        <v>0</v>
      </c>
      <c r="I127" s="28">
        <f t="shared" si="20"/>
        <v>5.94</v>
      </c>
      <c r="J127" s="28">
        <f t="shared" si="20"/>
        <v>0</v>
      </c>
      <c r="K127" s="28">
        <f t="shared" si="20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'[1]Memória 04'!K121</f>
        <v>0</v>
      </c>
      <c r="H128" s="27">
        <f>G128+'[1]BM 03'!H128</f>
        <v>0</v>
      </c>
      <c r="I128" s="28">
        <f t="shared" si="20"/>
        <v>181.98</v>
      </c>
      <c r="J128" s="28">
        <f t="shared" si="20"/>
        <v>0</v>
      </c>
      <c r="K128" s="28">
        <f t="shared" si="20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'[1]Memória 04'!K122</f>
        <v>11</v>
      </c>
      <c r="H129" s="27">
        <f>G129+'[1]BM 03'!H129</f>
        <v>11</v>
      </c>
      <c r="I129" s="28">
        <f t="shared" si="20"/>
        <v>5336</v>
      </c>
      <c r="J129" s="28">
        <f t="shared" si="20"/>
        <v>2024</v>
      </c>
      <c r="K129" s="28">
        <f t="shared" si="20"/>
        <v>2024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26">
        <f>'[1]Memória 04'!K123</f>
        <v>0</v>
      </c>
      <c r="H130" s="27">
        <f>G130+'[1]BM 03'!H130</f>
        <v>0</v>
      </c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'[1]Memória 04'!K124</f>
        <v>0</v>
      </c>
      <c r="H131" s="27">
        <f>G131+'[1]BM 03'!H131</f>
        <v>0</v>
      </c>
      <c r="I131" s="28">
        <f t="shared" ref="I131:K134" si="21">$E131*F131</f>
        <v>408.32</v>
      </c>
      <c r="J131" s="28">
        <f t="shared" si="21"/>
        <v>0</v>
      </c>
      <c r="K131" s="28">
        <f t="shared" si="21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'[1]Memória 04'!K125</f>
        <v>0</v>
      </c>
      <c r="H132" s="27">
        <f>G132+'[1]BM 03'!H132</f>
        <v>0</v>
      </c>
      <c r="I132" s="28">
        <f t="shared" si="21"/>
        <v>235.01</v>
      </c>
      <c r="J132" s="28">
        <f t="shared" si="21"/>
        <v>0</v>
      </c>
      <c r="K132" s="28">
        <f t="shared" si="21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'[1]Memória 04'!K126</f>
        <v>0</v>
      </c>
      <c r="H133" s="27">
        <f>G133+'[1]BM 03'!H133</f>
        <v>0</v>
      </c>
      <c r="I133" s="28">
        <f t="shared" si="21"/>
        <v>165.94</v>
      </c>
      <c r="J133" s="28">
        <f t="shared" si="21"/>
        <v>0</v>
      </c>
      <c r="K133" s="28">
        <f t="shared" si="21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'[1]Memória 04'!K127</f>
        <v>0</v>
      </c>
      <c r="H134" s="27">
        <f>G134+'[1]BM 03'!H134</f>
        <v>0</v>
      </c>
      <c r="I134" s="28">
        <f t="shared" si="21"/>
        <v>61.63</v>
      </c>
      <c r="J134" s="28">
        <f t="shared" si="21"/>
        <v>0</v>
      </c>
      <c r="K134" s="28">
        <f t="shared" si="21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26">
        <f>'[1]Memória 04'!K128</f>
        <v>0</v>
      </c>
      <c r="H135" s="27">
        <f>G135+'[1]BM 03'!H135</f>
        <v>0</v>
      </c>
      <c r="I135" s="41">
        <f>SUM(I136:I142)</f>
        <v>1978.4200000000003</v>
      </c>
      <c r="J135" s="41">
        <f>SUBTOTAL(9,J136:J138)</f>
        <v>408.32</v>
      </c>
      <c r="K135" s="41">
        <f>SUBTOTAL(9,K136:K138)</f>
        <v>408.32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'[1]Memória 04'!K129</f>
        <v>1</v>
      </c>
      <c r="H136" s="27">
        <f>G136+'[1]BM 03'!H136</f>
        <v>1</v>
      </c>
      <c r="I136" s="28">
        <f t="shared" ref="I136:K142" si="22">$E136*F136</f>
        <v>816.64</v>
      </c>
      <c r="J136" s="28">
        <f t="shared" si="22"/>
        <v>408.32</v>
      </c>
      <c r="K136" s="28">
        <f t="shared" si="22"/>
        <v>408.32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'[1]Memória 04'!K130</f>
        <v>0</v>
      </c>
      <c r="H137" s="27">
        <f>G137+'[1]BM 03'!H137</f>
        <v>0</v>
      </c>
      <c r="I137" s="28">
        <f t="shared" si="22"/>
        <v>352.6</v>
      </c>
      <c r="J137" s="28">
        <f t="shared" si="22"/>
        <v>0</v>
      </c>
      <c r="K137" s="28">
        <f t="shared" si="2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'[1]Memória 04'!K131</f>
        <v>0</v>
      </c>
      <c r="H138" s="27">
        <f>G138+'[1]BM 03'!H138</f>
        <v>0</v>
      </c>
      <c r="I138" s="28">
        <f t="shared" si="22"/>
        <v>184.89000000000001</v>
      </c>
      <c r="J138" s="28">
        <f t="shared" si="22"/>
        <v>0</v>
      </c>
      <c r="K138" s="28">
        <f t="shared" si="2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'[1]Memória 04'!K132</f>
        <v>1</v>
      </c>
      <c r="H139" s="27">
        <f>G139+'[1]BM 03'!H139</f>
        <v>1</v>
      </c>
      <c r="I139" s="28">
        <f t="shared" si="22"/>
        <v>165.94</v>
      </c>
      <c r="J139" s="28">
        <f t="shared" si="22"/>
        <v>82.97</v>
      </c>
      <c r="K139" s="28">
        <f t="shared" si="22"/>
        <v>82.97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'[1]Memória 04'!K133</f>
        <v>10</v>
      </c>
      <c r="H140" s="27">
        <f>G140+'[1]BM 03'!H140</f>
        <v>10</v>
      </c>
      <c r="I140" s="28">
        <f t="shared" si="22"/>
        <v>95.9</v>
      </c>
      <c r="J140" s="28">
        <f t="shared" si="22"/>
        <v>95.9</v>
      </c>
      <c r="K140" s="28">
        <f t="shared" si="22"/>
        <v>95.9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'[1]Memória 04'!K134</f>
        <v>0</v>
      </c>
      <c r="H141" s="27">
        <f>G141+'[1]BM 03'!H141</f>
        <v>0</v>
      </c>
      <c r="I141" s="28">
        <f t="shared" si="22"/>
        <v>147</v>
      </c>
      <c r="J141" s="28">
        <f t="shared" si="22"/>
        <v>0</v>
      </c>
      <c r="K141" s="28">
        <f t="shared" si="2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'[1]Memória 04'!K135</f>
        <v>0</v>
      </c>
      <c r="H142" s="27">
        <f>G142+'[1]BM 03'!H142</f>
        <v>0</v>
      </c>
      <c r="I142" s="28">
        <f t="shared" si="22"/>
        <v>215.45000000000002</v>
      </c>
      <c r="J142" s="28">
        <f t="shared" si="22"/>
        <v>0</v>
      </c>
      <c r="K142" s="28">
        <f t="shared" si="2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26">
        <f>'[1]Memória 04'!K136</f>
        <v>0</v>
      </c>
      <c r="H143" s="27">
        <f>G143+'[1]BM 03'!H143</f>
        <v>0</v>
      </c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'[1]Memória 04'!K137</f>
        <v>0</v>
      </c>
      <c r="H144" s="27">
        <f>G144+'[1]BM 03'!H144</f>
        <v>0</v>
      </c>
      <c r="I144" s="28">
        <f t="shared" ref="I144:K154" si="23">$E144*F144</f>
        <v>1122.6600000000001</v>
      </c>
      <c r="J144" s="28">
        <f t="shared" si="23"/>
        <v>0</v>
      </c>
      <c r="K144" s="28">
        <f t="shared" si="23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'[1]Memória 04'!K138</f>
        <v>0</v>
      </c>
      <c r="H145" s="27">
        <f>G145+'[1]BM 03'!H145</f>
        <v>0</v>
      </c>
      <c r="I145" s="28">
        <f t="shared" si="23"/>
        <v>1325.3899999999999</v>
      </c>
      <c r="J145" s="28">
        <f t="shared" si="23"/>
        <v>0</v>
      </c>
      <c r="K145" s="28">
        <f t="shared" si="23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'[1]Memória 04'!K139</f>
        <v>0</v>
      </c>
      <c r="H146" s="27">
        <f>G146+'[1]BM 03'!H146</f>
        <v>0</v>
      </c>
      <c r="I146" s="28">
        <f t="shared" si="23"/>
        <v>140.57999999999998</v>
      </c>
      <c r="J146" s="28">
        <f t="shared" si="23"/>
        <v>0</v>
      </c>
      <c r="K146" s="28">
        <f t="shared" si="23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'[1]Memória 04'!K140</f>
        <v>0</v>
      </c>
      <c r="H147" s="27">
        <f>G147+'[1]BM 03'!H147</f>
        <v>0</v>
      </c>
      <c r="I147" s="28">
        <f t="shared" si="23"/>
        <v>835.66</v>
      </c>
      <c r="J147" s="28">
        <f t="shared" si="23"/>
        <v>0</v>
      </c>
      <c r="K147" s="28">
        <f t="shared" si="23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'[1]Memória 04'!K141</f>
        <v>0</v>
      </c>
      <c r="H148" s="27">
        <f>G148+'[1]BM 03'!H148</f>
        <v>0</v>
      </c>
      <c r="I148" s="28">
        <f t="shared" si="23"/>
        <v>863.64</v>
      </c>
      <c r="J148" s="28">
        <f t="shared" si="23"/>
        <v>0</v>
      </c>
      <c r="K148" s="28">
        <f t="shared" si="23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'[1]Memória 04'!K142</f>
        <v>0</v>
      </c>
      <c r="H149" s="27">
        <f>G149+'[1]BM 03'!H149</f>
        <v>0</v>
      </c>
      <c r="I149" s="28">
        <f t="shared" si="23"/>
        <v>497.35</v>
      </c>
      <c r="J149" s="28">
        <f t="shared" si="23"/>
        <v>0</v>
      </c>
      <c r="K149" s="28">
        <f t="shared" si="23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'[1]Memória 04'!K143</f>
        <v>0</v>
      </c>
      <c r="H150" s="27">
        <f>G150+'[1]BM 03'!H150</f>
        <v>0</v>
      </c>
      <c r="I150" s="28">
        <f t="shared" si="23"/>
        <v>284.01</v>
      </c>
      <c r="J150" s="28">
        <f t="shared" si="23"/>
        <v>0</v>
      </c>
      <c r="K150" s="28">
        <f t="shared" si="23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'[1]Memória 04'!K144</f>
        <v>0</v>
      </c>
      <c r="H151" s="27">
        <f>G151+'[1]BM 03'!H151</f>
        <v>0</v>
      </c>
      <c r="I151" s="28">
        <f t="shared" si="23"/>
        <v>9.86</v>
      </c>
      <c r="J151" s="28">
        <f t="shared" si="23"/>
        <v>0</v>
      </c>
      <c r="K151" s="28">
        <f t="shared" si="23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'[1]Memória 04'!K145</f>
        <v>0</v>
      </c>
      <c r="H152" s="27">
        <f>G152+'[1]BM 03'!H152</f>
        <v>0</v>
      </c>
      <c r="I152" s="28">
        <f t="shared" si="23"/>
        <v>318.08</v>
      </c>
      <c r="J152" s="28">
        <f t="shared" si="23"/>
        <v>0</v>
      </c>
      <c r="K152" s="28">
        <f t="shared" si="23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'[1]Memória 04'!K146</f>
        <v>0</v>
      </c>
      <c r="H153" s="27">
        <f>G153+'[1]BM 03'!H153</f>
        <v>0</v>
      </c>
      <c r="I153" s="28">
        <f t="shared" si="23"/>
        <v>161.66999999999999</v>
      </c>
      <c r="J153" s="28">
        <f t="shared" si="23"/>
        <v>0</v>
      </c>
      <c r="K153" s="28">
        <f t="shared" si="23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'[1]Memória 04'!K147</f>
        <v>0</v>
      </c>
      <c r="H154" s="27">
        <f>G154+'[1]BM 03'!H154</f>
        <v>0</v>
      </c>
      <c r="I154" s="28">
        <f t="shared" si="23"/>
        <v>542.01</v>
      </c>
      <c r="J154" s="28">
        <f t="shared" si="23"/>
        <v>0</v>
      </c>
      <c r="K154" s="28">
        <f t="shared" si="23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'[1]Memória 04'!K150</f>
        <v>0</v>
      </c>
      <c r="H157" s="27">
        <f>G157+'[1]BM 03'!H157</f>
        <v>0</v>
      </c>
      <c r="I157" s="28">
        <f t="shared" ref="I157:K172" si="24">$E157*F157</f>
        <v>351.46</v>
      </c>
      <c r="J157" s="28">
        <f t="shared" si="24"/>
        <v>0</v>
      </c>
      <c r="K157" s="28">
        <f t="shared" si="24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'[1]Memória 04'!K151</f>
        <v>0</v>
      </c>
      <c r="H158" s="27">
        <f>G158+'[1]BM 03'!H158</f>
        <v>0</v>
      </c>
      <c r="I158" s="28">
        <f t="shared" si="24"/>
        <v>9.44</v>
      </c>
      <c r="J158" s="28">
        <f t="shared" si="24"/>
        <v>0</v>
      </c>
      <c r="K158" s="28">
        <f t="shared" si="24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'[1]Memória 04'!K152</f>
        <v>0</v>
      </c>
      <c r="H159" s="27">
        <f>G159+'[1]BM 03'!H159</f>
        <v>0</v>
      </c>
      <c r="I159" s="28">
        <f t="shared" si="24"/>
        <v>1171.04</v>
      </c>
      <c r="J159" s="28">
        <f t="shared" si="24"/>
        <v>0</v>
      </c>
      <c r="K159" s="28">
        <f t="shared" si="24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'[1]Memória 04'!K153</f>
        <v>0</v>
      </c>
      <c r="H160" s="27">
        <f>G160+'[1]BM 03'!H160</f>
        <v>0</v>
      </c>
      <c r="I160" s="28">
        <f t="shared" si="24"/>
        <v>305.85000000000002</v>
      </c>
      <c r="J160" s="28">
        <f t="shared" si="24"/>
        <v>0</v>
      </c>
      <c r="K160" s="28">
        <f t="shared" si="24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'[1]Memória 04'!K154</f>
        <v>0</v>
      </c>
      <c r="H161" s="27">
        <f>G161+'[1]BM 03'!H161</f>
        <v>0</v>
      </c>
      <c r="I161" s="28">
        <f t="shared" si="24"/>
        <v>1438.44</v>
      </c>
      <c r="J161" s="28">
        <f t="shared" si="24"/>
        <v>0</v>
      </c>
      <c r="K161" s="28">
        <f t="shared" si="24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'[1]Memória 04'!K155</f>
        <v>0</v>
      </c>
      <c r="H162" s="27">
        <f>G162+'[1]BM 03'!H162</f>
        <v>0</v>
      </c>
      <c r="I162" s="28">
        <f t="shared" si="24"/>
        <v>2430.9</v>
      </c>
      <c r="J162" s="28">
        <f t="shared" si="24"/>
        <v>0</v>
      </c>
      <c r="K162" s="28">
        <f t="shared" si="24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'[1]Memória 04'!K156</f>
        <v>0</v>
      </c>
      <c r="H163" s="27">
        <f>G163+'[1]BM 03'!H163</f>
        <v>0</v>
      </c>
      <c r="I163" s="28">
        <f t="shared" si="24"/>
        <v>1594.6000000000001</v>
      </c>
      <c r="J163" s="28">
        <f t="shared" si="24"/>
        <v>0</v>
      </c>
      <c r="K163" s="28">
        <f t="shared" si="24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'[1]Memória 04'!K157</f>
        <v>0</v>
      </c>
      <c r="H164" s="27">
        <f>G164+'[1]BM 03'!H164</f>
        <v>0</v>
      </c>
      <c r="I164" s="28">
        <f t="shared" si="24"/>
        <v>594.57999999999993</v>
      </c>
      <c r="J164" s="28">
        <f t="shared" si="24"/>
        <v>0</v>
      </c>
      <c r="K164" s="28">
        <f t="shared" si="24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'[1]Memória 04'!K158</f>
        <v>0</v>
      </c>
      <c r="H165" s="27">
        <f>G165+'[1]BM 03'!H165</f>
        <v>0</v>
      </c>
      <c r="I165" s="28">
        <f t="shared" si="24"/>
        <v>1009.45</v>
      </c>
      <c r="J165" s="28">
        <f t="shared" si="24"/>
        <v>0</v>
      </c>
      <c r="K165" s="28">
        <f t="shared" si="24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'[1]Memória 04'!K159</f>
        <v>0</v>
      </c>
      <c r="H166" s="27">
        <f>G166+'[1]BM 03'!H166</f>
        <v>0</v>
      </c>
      <c r="I166" s="28">
        <f t="shared" si="24"/>
        <v>598.77</v>
      </c>
      <c r="J166" s="28">
        <f t="shared" si="24"/>
        <v>0</v>
      </c>
      <c r="K166" s="28">
        <f t="shared" si="24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'[1]Memória 04'!K160</f>
        <v>0</v>
      </c>
      <c r="H167" s="27">
        <f>G167+'[1]BM 03'!H167</f>
        <v>0</v>
      </c>
      <c r="I167" s="28">
        <f t="shared" si="24"/>
        <v>5320.26</v>
      </c>
      <c r="J167" s="28">
        <f t="shared" si="24"/>
        <v>0</v>
      </c>
      <c r="K167" s="28">
        <f t="shared" si="24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'[1]Memória 04'!K161</f>
        <v>0</v>
      </c>
      <c r="H168" s="27">
        <f>G168+'[1]BM 03'!H168</f>
        <v>0</v>
      </c>
      <c r="I168" s="28">
        <f t="shared" si="24"/>
        <v>1008.4230000000001</v>
      </c>
      <c r="J168" s="28">
        <f t="shared" si="24"/>
        <v>0</v>
      </c>
      <c r="K168" s="28">
        <f t="shared" si="24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'[1]Memória 04'!K162</f>
        <v>0</v>
      </c>
      <c r="H169" s="27">
        <f>G169+'[1]BM 03'!H169</f>
        <v>0</v>
      </c>
      <c r="I169" s="28">
        <f t="shared" si="24"/>
        <v>2264.808</v>
      </c>
      <c r="J169" s="28">
        <f t="shared" si="24"/>
        <v>0</v>
      </c>
      <c r="K169" s="28">
        <f t="shared" si="24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'[1]Memória 04'!K163</f>
        <v>0</v>
      </c>
      <c r="H170" s="27">
        <f>G170+'[1]BM 03'!H170</f>
        <v>0</v>
      </c>
      <c r="I170" s="28">
        <f t="shared" si="24"/>
        <v>715.99</v>
      </c>
      <c r="J170" s="28">
        <f t="shared" si="24"/>
        <v>0</v>
      </c>
      <c r="K170" s="28">
        <f t="shared" si="24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'[1]Memória 04'!K164</f>
        <v>0</v>
      </c>
      <c r="H171" s="27">
        <f>G171+'[1]BM 03'!H171</f>
        <v>0</v>
      </c>
      <c r="I171" s="28">
        <f t="shared" si="24"/>
        <v>2123.52</v>
      </c>
      <c r="J171" s="28">
        <f t="shared" si="24"/>
        <v>0</v>
      </c>
      <c r="K171" s="28">
        <f t="shared" si="24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'[1]Memória 04'!K165</f>
        <v>0</v>
      </c>
      <c r="H172" s="27">
        <f>G172+'[1]BM 03'!H172</f>
        <v>0</v>
      </c>
      <c r="I172" s="28">
        <f t="shared" si="24"/>
        <v>550.42000000000007</v>
      </c>
      <c r="J172" s="28">
        <f t="shared" si="24"/>
        <v>0</v>
      </c>
      <c r="K172" s="28">
        <f t="shared" si="24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'[1]Memória 04'!K166</f>
        <v>0</v>
      </c>
      <c r="H173" s="27">
        <f>G173+'[1]BM 03'!H173</f>
        <v>0</v>
      </c>
      <c r="I173" s="28">
        <f t="shared" ref="I173:K176" si="25">$E173*F173</f>
        <v>181.76</v>
      </c>
      <c r="J173" s="28">
        <f t="shared" si="25"/>
        <v>0</v>
      </c>
      <c r="K173" s="28">
        <f t="shared" si="25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'[1]Memória 04'!K167</f>
        <v>0</v>
      </c>
      <c r="H174" s="27">
        <f>G174+'[1]BM 03'!H174</f>
        <v>0</v>
      </c>
      <c r="I174" s="28">
        <f t="shared" si="25"/>
        <v>770.40000000000009</v>
      </c>
      <c r="J174" s="28">
        <f t="shared" si="25"/>
        <v>0</v>
      </c>
      <c r="K174" s="28">
        <f t="shared" si="25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'[1]Memória 04'!K168</f>
        <v>0</v>
      </c>
      <c r="H175" s="27">
        <f>G175+'[1]BM 03'!H175</f>
        <v>0</v>
      </c>
      <c r="I175" s="28">
        <f t="shared" si="25"/>
        <v>152.56</v>
      </c>
      <c r="J175" s="28">
        <f t="shared" si="25"/>
        <v>0</v>
      </c>
      <c r="K175" s="28">
        <f t="shared" si="25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'[1]Memória 04'!K169</f>
        <v>0</v>
      </c>
      <c r="H176" s="27">
        <f>G176+'[1]BM 03'!H176</f>
        <v>0</v>
      </c>
      <c r="I176" s="28">
        <f t="shared" si="25"/>
        <v>867.48</v>
      </c>
      <c r="J176" s="28">
        <f t="shared" si="25"/>
        <v>0</v>
      </c>
      <c r="K176" s="28">
        <f t="shared" si="25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26">
        <f>'[1]Memória 04'!K170</f>
        <v>0</v>
      </c>
      <c r="H177" s="27">
        <f>G177+'[1]BM 03'!H177</f>
        <v>0</v>
      </c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'[1]Memória 04'!K171</f>
        <v>0</v>
      </c>
      <c r="H178" s="27">
        <f>G178+'[1]BM 03'!H178</f>
        <v>0</v>
      </c>
      <c r="I178" s="28">
        <f t="shared" ref="I178:K191" si="26">$E178*F178</f>
        <v>1380.75</v>
      </c>
      <c r="J178" s="28">
        <f t="shared" si="26"/>
        <v>0</v>
      </c>
      <c r="K178" s="28">
        <f t="shared" si="26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'[1]Memória 04'!K172</f>
        <v>0</v>
      </c>
      <c r="H179" s="27">
        <f>G179+'[1]BM 03'!H179</f>
        <v>0</v>
      </c>
      <c r="I179" s="28">
        <f t="shared" si="26"/>
        <v>74.37</v>
      </c>
      <c r="J179" s="28">
        <f t="shared" si="26"/>
        <v>0</v>
      </c>
      <c r="K179" s="28">
        <f t="shared" si="26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'[1]Memória 04'!K173</f>
        <v>0</v>
      </c>
      <c r="H180" s="27">
        <f>G180+'[1]BM 03'!H180</f>
        <v>0</v>
      </c>
      <c r="I180" s="28">
        <f t="shared" si="26"/>
        <v>45.19</v>
      </c>
      <c r="J180" s="28">
        <f t="shared" si="26"/>
        <v>0</v>
      </c>
      <c r="K180" s="28">
        <f t="shared" si="26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'[1]Memória 04'!K174</f>
        <v>0</v>
      </c>
      <c r="H181" s="27">
        <f>G181+'[1]BM 03'!H181</f>
        <v>0</v>
      </c>
      <c r="I181" s="28">
        <f t="shared" si="26"/>
        <v>11.73</v>
      </c>
      <c r="J181" s="28">
        <f t="shared" si="26"/>
        <v>0</v>
      </c>
      <c r="K181" s="28">
        <f t="shared" si="26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'[1]Memória 04'!K175</f>
        <v>0</v>
      </c>
      <c r="H182" s="27">
        <f>G182+'[1]BM 03'!H182</f>
        <v>0</v>
      </c>
      <c r="I182" s="28">
        <f t="shared" si="26"/>
        <v>1438.95</v>
      </c>
      <c r="J182" s="28">
        <f t="shared" si="26"/>
        <v>0</v>
      </c>
      <c r="K182" s="28">
        <f t="shared" si="26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'[1]Memória 04'!K176</f>
        <v>0</v>
      </c>
      <c r="H183" s="27">
        <f>G183+'[1]BM 03'!H183</f>
        <v>0</v>
      </c>
      <c r="I183" s="28">
        <f t="shared" si="26"/>
        <v>95.64</v>
      </c>
      <c r="J183" s="28">
        <f t="shared" si="26"/>
        <v>0</v>
      </c>
      <c r="K183" s="28">
        <f t="shared" si="26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'[1]Memória 04'!K177</f>
        <v>0</v>
      </c>
      <c r="H184" s="27">
        <f>G184+'[1]BM 03'!H184</f>
        <v>0</v>
      </c>
      <c r="I184" s="28">
        <f t="shared" si="26"/>
        <v>230.64</v>
      </c>
      <c r="J184" s="28">
        <f t="shared" si="26"/>
        <v>0</v>
      </c>
      <c r="K184" s="28">
        <f t="shared" si="26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'[1]Memória 04'!K178</f>
        <v>0</v>
      </c>
      <c r="H185" s="27">
        <f>G185+'[1]BM 03'!H185</f>
        <v>0</v>
      </c>
      <c r="I185" s="28">
        <f t="shared" si="26"/>
        <v>307.66000000000003</v>
      </c>
      <c r="J185" s="28">
        <f t="shared" si="26"/>
        <v>0</v>
      </c>
      <c r="K185" s="28">
        <f t="shared" si="26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'[1]Memória 04'!K179</f>
        <v>0</v>
      </c>
      <c r="H186" s="27">
        <f>G186+'[1]BM 03'!H186</f>
        <v>0</v>
      </c>
      <c r="I186" s="28">
        <f t="shared" si="26"/>
        <v>195.98</v>
      </c>
      <c r="J186" s="28">
        <f t="shared" si="26"/>
        <v>0</v>
      </c>
      <c r="K186" s="28">
        <f t="shared" si="26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'[1]Memória 04'!K180</f>
        <v>0</v>
      </c>
      <c r="H187" s="27">
        <f>G187+'[1]BM 03'!H187</f>
        <v>0</v>
      </c>
      <c r="I187" s="28">
        <f t="shared" si="26"/>
        <v>65.16</v>
      </c>
      <c r="J187" s="28">
        <f t="shared" si="26"/>
        <v>0</v>
      </c>
      <c r="K187" s="28">
        <f t="shared" si="26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'[1]Memória 04'!K181</f>
        <v>0</v>
      </c>
      <c r="H188" s="27">
        <f>G188+'[1]BM 03'!H188</f>
        <v>0</v>
      </c>
      <c r="I188" s="28">
        <f t="shared" si="26"/>
        <v>301.19</v>
      </c>
      <c r="J188" s="28">
        <f t="shared" si="26"/>
        <v>0</v>
      </c>
      <c r="K188" s="28">
        <f t="shared" si="26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'[1]Memória 04'!K182</f>
        <v>0</v>
      </c>
      <c r="H189" s="27">
        <f>G189+'[1]BM 03'!H189</f>
        <v>0</v>
      </c>
      <c r="I189" s="28">
        <f t="shared" si="26"/>
        <v>80.14</v>
      </c>
      <c r="J189" s="28">
        <f t="shared" si="26"/>
        <v>0</v>
      </c>
      <c r="K189" s="28">
        <f t="shared" si="26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'[1]Memória 04'!K183</f>
        <v>0</v>
      </c>
      <c r="H190" s="27">
        <f>G190+'[1]BM 03'!H190</f>
        <v>0</v>
      </c>
      <c r="I190" s="28">
        <f t="shared" si="26"/>
        <v>41.3</v>
      </c>
      <c r="J190" s="28">
        <f t="shared" si="26"/>
        <v>0</v>
      </c>
      <c r="K190" s="28">
        <f t="shared" si="26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'[1]Memória 04'!K184</f>
        <v>0</v>
      </c>
      <c r="H191" s="27">
        <f>G191+'[1]BM 03'!H191</f>
        <v>0</v>
      </c>
      <c r="I191" s="28">
        <f t="shared" si="26"/>
        <v>56.5</v>
      </c>
      <c r="J191" s="28">
        <f t="shared" si="26"/>
        <v>0</v>
      </c>
      <c r="K191" s="28">
        <f t="shared" si="26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26">
        <f>'[1]Memória 04'!K185</f>
        <v>0</v>
      </c>
      <c r="H192" s="27">
        <f>G192+'[1]BM 03'!H192</f>
        <v>0</v>
      </c>
      <c r="I192" s="41">
        <f>SUM(I193:I200)</f>
        <v>10043.14</v>
      </c>
      <c r="J192" s="41">
        <f>SUBTOTAL(9,J193:J200)</f>
        <v>0</v>
      </c>
      <c r="K192" s="41">
        <f>SUBTOTAL(9,K193:K200)</f>
        <v>1430.24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'[1]Memória 04'!K186</f>
        <v>0</v>
      </c>
      <c r="H193" s="27">
        <f>G193+'[1]BM 03'!H193</f>
        <v>2</v>
      </c>
      <c r="I193" s="28">
        <f t="shared" ref="I193:K200" si="27">$E193*F193</f>
        <v>135.52000000000001</v>
      </c>
      <c r="J193" s="28">
        <f t="shared" si="27"/>
        <v>0</v>
      </c>
      <c r="K193" s="28">
        <f t="shared" si="27"/>
        <v>135.52000000000001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'[1]Memória 04'!K187</f>
        <v>0</v>
      </c>
      <c r="H194" s="27">
        <f>G194+'[1]BM 03'!H194</f>
        <v>0</v>
      </c>
      <c r="I194" s="28">
        <f t="shared" si="27"/>
        <v>1265.05</v>
      </c>
      <c r="J194" s="28">
        <f t="shared" si="27"/>
        <v>0</v>
      </c>
      <c r="K194" s="28">
        <f t="shared" si="27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'[1]Memória 04'!K188</f>
        <v>0</v>
      </c>
      <c r="H195" s="27">
        <f>G195+'[1]BM 03'!H195</f>
        <v>16</v>
      </c>
      <c r="I195" s="28">
        <f t="shared" si="27"/>
        <v>1294.72</v>
      </c>
      <c r="J195" s="28">
        <f t="shared" si="27"/>
        <v>0</v>
      </c>
      <c r="K195" s="28">
        <f t="shared" si="27"/>
        <v>1294.72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'[1]Memória 04'!K189</f>
        <v>0</v>
      </c>
      <c r="H196" s="27">
        <f>G196+'[1]BM 03'!H196</f>
        <v>0</v>
      </c>
      <c r="I196" s="28">
        <f t="shared" si="27"/>
        <v>6864.26</v>
      </c>
      <c r="J196" s="28">
        <f t="shared" si="27"/>
        <v>0</v>
      </c>
      <c r="K196" s="28">
        <f t="shared" si="27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'[1]Memória 04'!K190</f>
        <v>0</v>
      </c>
      <c r="H197" s="27">
        <f>G197+'[1]BM 03'!H197</f>
        <v>0</v>
      </c>
      <c r="I197" s="28">
        <f t="shared" si="27"/>
        <v>45.19</v>
      </c>
      <c r="J197" s="28">
        <f t="shared" si="27"/>
        <v>0</v>
      </c>
      <c r="K197" s="28">
        <f t="shared" si="27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'[1]Memória 04'!K191</f>
        <v>0</v>
      </c>
      <c r="H198" s="27">
        <f>G198+'[1]BM 03'!H198</f>
        <v>0</v>
      </c>
      <c r="I198" s="28">
        <f t="shared" si="27"/>
        <v>11.73</v>
      </c>
      <c r="J198" s="28">
        <f t="shared" si="27"/>
        <v>0</v>
      </c>
      <c r="K198" s="28">
        <f t="shared" si="27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'[1]Memória 04'!K192</f>
        <v>0</v>
      </c>
      <c r="H199" s="27">
        <f>G199+'[1]BM 03'!H199</f>
        <v>0</v>
      </c>
      <c r="I199" s="28">
        <f t="shared" si="27"/>
        <v>82.6</v>
      </c>
      <c r="J199" s="28">
        <f t="shared" si="27"/>
        <v>0</v>
      </c>
      <c r="K199" s="28">
        <f t="shared" si="27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'[1]Memória 04'!K193</f>
        <v>0</v>
      </c>
      <c r="H200" s="27">
        <f>G200+'[1]BM 03'!H200</f>
        <v>0</v>
      </c>
      <c r="I200" s="28">
        <f t="shared" si="27"/>
        <v>344.07</v>
      </c>
      <c r="J200" s="28">
        <f t="shared" si="27"/>
        <v>0</v>
      </c>
      <c r="K200" s="28">
        <f t="shared" si="27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7513.84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'[1]Memória 04'!K195</f>
        <v>0</v>
      </c>
      <c r="H202" s="27">
        <f>G202+'[1]BM 03'!H202</f>
        <v>34</v>
      </c>
      <c r="I202" s="28">
        <f t="shared" ref="I202:K205" si="28">$E202*F202</f>
        <v>4535.9399999999996</v>
      </c>
      <c r="J202" s="28">
        <f t="shared" si="28"/>
        <v>0</v>
      </c>
      <c r="K202" s="28">
        <f t="shared" si="28"/>
        <v>4535.9399999999996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'[1]Memória 04'!K196</f>
        <v>0</v>
      </c>
      <c r="H203" s="27">
        <f>G203+'[1]BM 03'!H203</f>
        <v>0</v>
      </c>
      <c r="I203" s="28">
        <f t="shared" si="28"/>
        <v>629.15</v>
      </c>
      <c r="J203" s="28">
        <f t="shared" si="28"/>
        <v>0</v>
      </c>
      <c r="K203" s="28">
        <f t="shared" si="28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'[1]Memória 04'!K197</f>
        <v>0</v>
      </c>
      <c r="H204" s="27">
        <f>G204+'[1]BM 03'!H204</f>
        <v>34</v>
      </c>
      <c r="I204" s="28">
        <f t="shared" si="28"/>
        <v>2589.1000000000004</v>
      </c>
      <c r="J204" s="28">
        <f t="shared" si="28"/>
        <v>0</v>
      </c>
      <c r="K204" s="28">
        <f t="shared" si="28"/>
        <v>2589.1000000000004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'[1]Memória 04'!K198</f>
        <v>0</v>
      </c>
      <c r="H205" s="27">
        <f>G205+'[1]BM 03'!H205</f>
        <v>5</v>
      </c>
      <c r="I205" s="28">
        <f t="shared" si="28"/>
        <v>388.8</v>
      </c>
      <c r="J205" s="28">
        <f t="shared" si="28"/>
        <v>0</v>
      </c>
      <c r="K205" s="28">
        <f t="shared" si="28"/>
        <v>388.8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17417.699999999997</v>
      </c>
      <c r="K206" s="41">
        <f>SUBTOTAL(9,K207:K211)</f>
        <v>17417.699999999997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'[1]Memória 04'!K200</f>
        <v>17</v>
      </c>
      <c r="H207" s="27">
        <f>G207+'[1]BM 03'!H207</f>
        <v>17</v>
      </c>
      <c r="I207" s="28">
        <f t="shared" ref="I207:K211" si="29">$E207*F207</f>
        <v>2723.04</v>
      </c>
      <c r="J207" s="28">
        <f t="shared" si="29"/>
        <v>2571.7600000000002</v>
      </c>
      <c r="K207" s="28">
        <f t="shared" si="29"/>
        <v>2571.7600000000002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'[1]Memória 04'!K201</f>
        <v>0</v>
      </c>
      <c r="H208" s="27">
        <f>G208+'[1]BM 03'!H208</f>
        <v>0</v>
      </c>
      <c r="I208" s="28">
        <f t="shared" si="29"/>
        <v>1292.912</v>
      </c>
      <c r="J208" s="28">
        <f t="shared" si="29"/>
        <v>0</v>
      </c>
      <c r="K208" s="28">
        <f t="shared" si="29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'[1]Memória 04'!K202</f>
        <v>152.5</v>
      </c>
      <c r="H209" s="27">
        <f>G209+'[1]BM 03'!H209</f>
        <v>152.5</v>
      </c>
      <c r="I209" s="28">
        <f t="shared" si="29"/>
        <v>1579.8999999999999</v>
      </c>
      <c r="J209" s="28">
        <f t="shared" si="29"/>
        <v>1579.8999999999999</v>
      </c>
      <c r="K209" s="28">
        <f t="shared" si="29"/>
        <v>1579.8999999999999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'[1]Memória 04'!K203</f>
        <v>1</v>
      </c>
      <c r="H210" s="27">
        <f>G210+'[1]BM 03'!H210</f>
        <v>1</v>
      </c>
      <c r="I210" s="28">
        <f t="shared" si="29"/>
        <v>7371.21</v>
      </c>
      <c r="J210" s="28">
        <f t="shared" si="29"/>
        <v>7371.21</v>
      </c>
      <c r="K210" s="28">
        <f t="shared" si="29"/>
        <v>7371.21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'[1]Memória 04'!K204</f>
        <v>1</v>
      </c>
      <c r="H211" s="27">
        <f>G211+'[1]BM 03'!H211</f>
        <v>1</v>
      </c>
      <c r="I211" s="28">
        <f t="shared" si="29"/>
        <v>5894.83</v>
      </c>
      <c r="J211" s="28">
        <f t="shared" si="29"/>
        <v>5894.83</v>
      </c>
      <c r="K211" s="28">
        <f t="shared" si="29"/>
        <v>5894.83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'[1]Memória 04'!K206</f>
        <v>0</v>
      </c>
      <c r="H213" s="27">
        <f>G213+'[1]BM 03'!H213</f>
        <v>0</v>
      </c>
      <c r="I213" s="28">
        <f>$E213*F213</f>
        <v>957.6</v>
      </c>
      <c r="J213" s="28">
        <f t="shared" ref="J213:K215" si="30">$E213*G213</f>
        <v>0</v>
      </c>
      <c r="K213" s="28">
        <f t="shared" si="30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'[1]Memória 04'!K207</f>
        <v>0</v>
      </c>
      <c r="H214" s="27">
        <f>G214+'[1]BM 03'!H214</f>
        <v>0</v>
      </c>
      <c r="I214" s="28">
        <f t="shared" ref="I214:I215" si="31">$E214*F214</f>
        <v>54.36</v>
      </c>
      <c r="J214" s="28">
        <f t="shared" si="30"/>
        <v>0</v>
      </c>
      <c r="K214" s="28">
        <f t="shared" si="30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'[1]Memória 04'!K208</f>
        <v>0</v>
      </c>
      <c r="H215" s="27">
        <f>G215+'[1]BM 03'!H215</f>
        <v>0</v>
      </c>
      <c r="I215" s="28">
        <f t="shared" si="31"/>
        <v>489.79999999999995</v>
      </c>
      <c r="J215" s="28">
        <f t="shared" si="30"/>
        <v>0</v>
      </c>
      <c r="K215" s="28">
        <f t="shared" si="30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'[1]Memória 04'!K210</f>
        <v>0</v>
      </c>
      <c r="H217" s="27">
        <f>G217+'[1]BM 03'!H217</f>
        <v>0</v>
      </c>
      <c r="I217" s="28">
        <f>$E217*F217</f>
        <v>250.53</v>
      </c>
      <c r="J217" s="28">
        <f t="shared" ref="J217:K222" si="32">$E217*G217</f>
        <v>0</v>
      </c>
      <c r="K217" s="28">
        <f t="shared" si="32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'[1]Memória 04'!K211</f>
        <v>0</v>
      </c>
      <c r="H218" s="27">
        <f>G218+'[1]BM 03'!H218</f>
        <v>0</v>
      </c>
      <c r="I218" s="28">
        <f t="shared" ref="I218:I222" si="33">$E218*F218</f>
        <v>29.96</v>
      </c>
      <c r="J218" s="28">
        <f t="shared" si="32"/>
        <v>0</v>
      </c>
      <c r="K218" s="28">
        <f t="shared" si="32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'[1]Memória 04'!K212</f>
        <v>0</v>
      </c>
      <c r="H219" s="27">
        <f>G219+'[1]BM 03'!H219</f>
        <v>0</v>
      </c>
      <c r="I219" s="28">
        <f t="shared" si="33"/>
        <v>35.880000000000003</v>
      </c>
      <c r="J219" s="28">
        <f t="shared" si="32"/>
        <v>0</v>
      </c>
      <c r="K219" s="28">
        <f t="shared" si="32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'[1]Memória 04'!K213</f>
        <v>0</v>
      </c>
      <c r="H220" s="27">
        <f>G220+'[1]BM 03'!H220</f>
        <v>0</v>
      </c>
      <c r="I220" s="28">
        <f t="shared" si="33"/>
        <v>58.95</v>
      </c>
      <c r="J220" s="28">
        <f t="shared" si="32"/>
        <v>0</v>
      </c>
      <c r="K220" s="28">
        <f t="shared" si="32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'[1]Memória 04'!K214</f>
        <v>0</v>
      </c>
      <c r="H221" s="27">
        <f>G221+'[1]BM 03'!H221</f>
        <v>0</v>
      </c>
      <c r="I221" s="28">
        <f t="shared" si="33"/>
        <v>158.19999999999999</v>
      </c>
      <c r="J221" s="28">
        <f t="shared" si="32"/>
        <v>0</v>
      </c>
      <c r="K221" s="28">
        <f t="shared" si="32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'[1]Memória 04'!K215</f>
        <v>0</v>
      </c>
      <c r="H222" s="27">
        <f>G222+'[1]BM 03'!H222</f>
        <v>0</v>
      </c>
      <c r="I222" s="28">
        <f t="shared" si="33"/>
        <v>31.64</v>
      </c>
      <c r="J222" s="28">
        <f t="shared" si="32"/>
        <v>0</v>
      </c>
      <c r="K222" s="28">
        <f t="shared" si="32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'[1]Memória 04'!K217</f>
        <v>0</v>
      </c>
      <c r="H224" s="27">
        <f>G224+'[1]BM 03'!H224</f>
        <v>0</v>
      </c>
      <c r="I224" s="28">
        <f>$E224*F224</f>
        <v>324.92</v>
      </c>
      <c r="J224" s="28">
        <f t="shared" ref="J224:K228" si="34">$E224*G224</f>
        <v>0</v>
      </c>
      <c r="K224" s="28">
        <f t="shared" si="34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'[1]Memória 04'!K218</f>
        <v>0</v>
      </c>
      <c r="H225" s="27">
        <f>G225+'[1]BM 03'!H225</f>
        <v>0</v>
      </c>
      <c r="I225" s="28">
        <f t="shared" ref="I225:I228" si="35">$E225*F225</f>
        <v>167.37</v>
      </c>
      <c r="J225" s="28">
        <f t="shared" si="34"/>
        <v>0</v>
      </c>
      <c r="K225" s="28">
        <f t="shared" si="34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'[1]Memória 04'!K219</f>
        <v>0</v>
      </c>
      <c r="H226" s="27">
        <f>G226+'[1]BM 03'!H226</f>
        <v>0</v>
      </c>
      <c r="I226" s="28">
        <f t="shared" si="35"/>
        <v>624.68500000000006</v>
      </c>
      <c r="J226" s="28">
        <f t="shared" si="34"/>
        <v>0</v>
      </c>
      <c r="K226" s="28">
        <f t="shared" si="34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'[1]Memória 04'!K220</f>
        <v>0</v>
      </c>
      <c r="H227" s="27">
        <f>G227+'[1]BM 03'!H227</f>
        <v>0</v>
      </c>
      <c r="I227" s="28">
        <f t="shared" si="35"/>
        <v>200.67060000000001</v>
      </c>
      <c r="J227" s="28">
        <f t="shared" si="34"/>
        <v>0</v>
      </c>
      <c r="K227" s="28">
        <f t="shared" si="34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'[1]Memória 04'!K221</f>
        <v>0</v>
      </c>
      <c r="H228" s="27">
        <f>G228+'[1]BM 03'!H228</f>
        <v>0</v>
      </c>
      <c r="I228" s="28">
        <f t="shared" si="35"/>
        <v>40.371600000000001</v>
      </c>
      <c r="J228" s="28">
        <f t="shared" si="34"/>
        <v>0</v>
      </c>
      <c r="K228" s="28">
        <f t="shared" si="34"/>
        <v>0</v>
      </c>
      <c r="L228" s="4"/>
    </row>
    <row r="229" spans="2:12" s="5" customFormat="1" ht="15">
      <c r="B229" s="99" t="s">
        <v>439</v>
      </c>
      <c r="C229" s="100"/>
      <c r="D229" s="100"/>
      <c r="E229" s="100"/>
      <c r="F229" s="100"/>
      <c r="G229" s="100"/>
      <c r="H229" s="101"/>
      <c r="I229" s="66">
        <f>SUM(I223+I216+I212+I155+I105+I86+I56+I52+I48+I32+I25+I20+I11)</f>
        <v>565955.96719999996</v>
      </c>
      <c r="J229" s="66">
        <f>SUM(J223+J216+J212+J155+J105+J86+J56+J52+J48+J32+J20+J11)</f>
        <v>54356.891000000003</v>
      </c>
      <c r="K229" s="66">
        <f>SUM(K223+K216+K212+K155+K105+K86+K56+K52+K48+K32+K25+K20+K11)</f>
        <v>267478.89230000001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</row>
    <row r="233" spans="2:12">
      <c r="K233" s="96">
        <f>K229/I229</f>
        <v>0.47261431595698178</v>
      </c>
    </row>
  </sheetData>
  <mergeCells count="19"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  <mergeCell ref="B2:K2"/>
    <mergeCell ref="B3:K3"/>
    <mergeCell ref="B4:C4"/>
    <mergeCell ref="D4:H4"/>
    <mergeCell ref="I4:K4"/>
    <mergeCell ref="B5:C5"/>
    <mergeCell ref="D5:H5"/>
    <mergeCell ref="I5:K5"/>
  </mergeCells>
  <conditionalFormatting sqref="B11:K12 B13:F83 B84:C84 B85:F228">
    <cfRule type="expression" dxfId="3" priority="3">
      <formula>LEN($B11)=1</formula>
    </cfRule>
  </conditionalFormatting>
  <conditionalFormatting sqref="E84:F84">
    <cfRule type="expression" dxfId="2" priority="2">
      <formula>LEN($B84)=1</formula>
    </cfRule>
  </conditionalFormatting>
  <conditionalFormatting sqref="G13:K228">
    <cfRule type="expression" dxfId="1" priority="1">
      <formula>LEN($B13)=1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D128E-B8A5-45B6-BA08-13641D25316F}">
  <dimension ref="A2:N222"/>
  <sheetViews>
    <sheetView tabSelected="1" view="pageBreakPreview" topLeftCell="A67" zoomScale="90" zoomScaleNormal="100" zoomScaleSheetLayoutView="90" workbookViewId="0">
      <selection activeCell="K52" sqref="K52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0" ht="15">
      <c r="A2" s="118" t="s">
        <v>516</v>
      </c>
      <c r="B2" s="119"/>
      <c r="C2" s="119"/>
      <c r="D2" s="119"/>
      <c r="E2" s="119"/>
      <c r="F2" s="119"/>
      <c r="G2" s="119"/>
      <c r="H2" s="119"/>
      <c r="I2" s="119"/>
      <c r="J2" s="119"/>
    </row>
    <row r="3" spans="1:10" ht="15">
      <c r="A3" s="72" t="s">
        <v>15</v>
      </c>
      <c r="B3" s="73" t="s">
        <v>441</v>
      </c>
      <c r="C3" s="72" t="s">
        <v>17</v>
      </c>
      <c r="D3" s="120" t="s">
        <v>442</v>
      </c>
      <c r="E3" s="120"/>
      <c r="F3" s="120"/>
      <c r="G3" s="120"/>
      <c r="H3" s="120"/>
      <c r="I3" s="120"/>
      <c r="J3" s="120"/>
    </row>
    <row r="4" spans="1:10">
      <c r="A4" s="74">
        <v>1</v>
      </c>
      <c r="B4" s="75" t="s">
        <v>443</v>
      </c>
      <c r="C4" s="76"/>
      <c r="D4" s="115"/>
      <c r="E4" s="115"/>
      <c r="F4" s="115"/>
      <c r="G4" s="115"/>
      <c r="H4" s="115"/>
      <c r="I4" s="115"/>
      <c r="J4" s="115"/>
    </row>
    <row r="5" spans="1:10">
      <c r="A5" s="77" t="s">
        <v>25</v>
      </c>
      <c r="B5" s="78" t="s">
        <v>26</v>
      </c>
      <c r="C5" s="79" t="s">
        <v>27</v>
      </c>
      <c r="D5" s="115"/>
      <c r="E5" s="115"/>
      <c r="F5" s="115"/>
      <c r="G5" s="115"/>
      <c r="H5" s="115"/>
      <c r="I5" s="115"/>
      <c r="J5" s="115"/>
    </row>
    <row r="6" spans="1:10" ht="42.75">
      <c r="A6" s="77" t="s">
        <v>28</v>
      </c>
      <c r="B6" s="78" t="s">
        <v>29</v>
      </c>
      <c r="C6" s="79" t="s">
        <v>27</v>
      </c>
      <c r="D6" s="115"/>
      <c r="E6" s="115"/>
      <c r="F6" s="115"/>
      <c r="G6" s="115"/>
      <c r="H6" s="115"/>
      <c r="I6" s="115"/>
      <c r="J6" s="115"/>
    </row>
    <row r="7" spans="1:10" ht="28.5">
      <c r="A7" s="77" t="s">
        <v>30</v>
      </c>
      <c r="B7" s="80" t="s">
        <v>446</v>
      </c>
      <c r="C7" s="79" t="s">
        <v>27</v>
      </c>
      <c r="D7" s="115"/>
      <c r="E7" s="115"/>
      <c r="F7" s="115"/>
      <c r="G7" s="115"/>
      <c r="H7" s="115"/>
      <c r="I7" s="115"/>
      <c r="J7" s="115"/>
    </row>
    <row r="8" spans="1:10" ht="28.5">
      <c r="A8" s="77" t="s">
        <v>32</v>
      </c>
      <c r="B8" s="80" t="s">
        <v>447</v>
      </c>
      <c r="C8" s="79" t="s">
        <v>27</v>
      </c>
      <c r="D8" s="115"/>
      <c r="E8" s="115"/>
      <c r="F8" s="115"/>
      <c r="G8" s="115"/>
      <c r="H8" s="115"/>
      <c r="I8" s="115"/>
      <c r="J8" s="115"/>
    </row>
    <row r="9" spans="1:10" ht="28.5">
      <c r="A9" s="77" t="s">
        <v>34</v>
      </c>
      <c r="B9" s="78" t="s">
        <v>35</v>
      </c>
      <c r="C9" s="79" t="s">
        <v>36</v>
      </c>
      <c r="D9" s="115"/>
      <c r="E9" s="115"/>
      <c r="F9" s="115"/>
      <c r="G9" s="115"/>
      <c r="H9" s="115"/>
      <c r="I9" s="115"/>
      <c r="J9" s="115"/>
    </row>
    <row r="10" spans="1:10">
      <c r="A10" s="77" t="s">
        <v>37</v>
      </c>
      <c r="B10" s="78" t="s">
        <v>38</v>
      </c>
      <c r="C10" s="79" t="s">
        <v>36</v>
      </c>
      <c r="D10" s="115"/>
      <c r="E10" s="115"/>
      <c r="F10" s="115"/>
      <c r="G10" s="115"/>
      <c r="H10" s="115"/>
      <c r="I10" s="115"/>
      <c r="J10" s="115"/>
    </row>
    <row r="11" spans="1:10" ht="28.5">
      <c r="A11" s="77" t="s">
        <v>39</v>
      </c>
      <c r="B11" s="80" t="s">
        <v>40</v>
      </c>
      <c r="C11" s="79" t="s">
        <v>27</v>
      </c>
      <c r="D11" s="115"/>
      <c r="E11" s="115"/>
      <c r="F11" s="115"/>
      <c r="G11" s="115"/>
      <c r="H11" s="115"/>
      <c r="I11" s="115"/>
      <c r="J11" s="115"/>
    </row>
    <row r="12" spans="1:10" ht="42.75">
      <c r="A12" s="77" t="s">
        <v>41</v>
      </c>
      <c r="B12" s="80" t="s">
        <v>451</v>
      </c>
      <c r="C12" s="79" t="s">
        <v>27</v>
      </c>
      <c r="D12" s="115"/>
      <c r="E12" s="115"/>
      <c r="F12" s="115"/>
      <c r="G12" s="115"/>
      <c r="H12" s="115"/>
      <c r="I12" s="115"/>
      <c r="J12" s="115"/>
    </row>
    <row r="13" spans="1:10">
      <c r="A13" s="74">
        <v>2</v>
      </c>
      <c r="B13" s="75" t="str">
        <f>[2]Planilha!$B$21</f>
        <v>MOVIMENTO DE TERRA</v>
      </c>
      <c r="C13" s="76"/>
      <c r="D13" s="115"/>
      <c r="E13" s="115"/>
      <c r="F13" s="115"/>
      <c r="G13" s="115"/>
      <c r="H13" s="115"/>
      <c r="I13" s="115"/>
      <c r="J13" s="115"/>
    </row>
    <row r="14" spans="1:10" ht="42.75">
      <c r="A14" s="77" t="s">
        <v>43</v>
      </c>
      <c r="B14" s="80" t="s">
        <v>44</v>
      </c>
      <c r="C14" s="79" t="s">
        <v>45</v>
      </c>
      <c r="D14" s="117"/>
      <c r="E14" s="117"/>
      <c r="F14" s="117"/>
      <c r="G14" s="117"/>
      <c r="H14" s="117"/>
      <c r="I14" s="117"/>
      <c r="J14" s="117"/>
    </row>
    <row r="15" spans="1:10" ht="44.25" customHeight="1">
      <c r="A15" s="77" t="s">
        <v>46</v>
      </c>
      <c r="B15" s="80" t="s">
        <v>47</v>
      </c>
      <c r="C15" s="79" t="s">
        <v>45</v>
      </c>
      <c r="D15" s="117"/>
      <c r="E15" s="117"/>
      <c r="F15" s="117"/>
      <c r="G15" s="117"/>
      <c r="H15" s="117"/>
      <c r="I15" s="117"/>
      <c r="J15" s="117"/>
    </row>
    <row r="16" spans="1:10" ht="28.5">
      <c r="A16" s="77" t="s">
        <v>48</v>
      </c>
      <c r="B16" s="80" t="s">
        <v>49</v>
      </c>
      <c r="C16" s="79" t="s">
        <v>45</v>
      </c>
      <c r="D16" s="117"/>
      <c r="E16" s="117"/>
      <c r="F16" s="117"/>
      <c r="G16" s="117"/>
      <c r="H16" s="117"/>
      <c r="I16" s="117"/>
      <c r="J16" s="117"/>
    </row>
    <row r="17" spans="1:10" ht="28.5">
      <c r="A17" s="77" t="s">
        <v>50</v>
      </c>
      <c r="B17" s="80" t="s">
        <v>456</v>
      </c>
      <c r="C17" s="79" t="s">
        <v>45</v>
      </c>
      <c r="D17" s="115"/>
      <c r="E17" s="115"/>
      <c r="F17" s="115"/>
      <c r="G17" s="115"/>
      <c r="H17" s="115"/>
      <c r="I17" s="115"/>
      <c r="J17" s="115"/>
    </row>
    <row r="18" spans="1:10">
      <c r="A18" s="74">
        <v>3</v>
      </c>
      <c r="B18" s="75" t="str">
        <f>[2]Planilha!$B$26</f>
        <v>COBERTURA</v>
      </c>
      <c r="C18" s="76"/>
      <c r="D18" s="115"/>
      <c r="E18" s="115"/>
      <c r="F18" s="115"/>
      <c r="G18" s="115"/>
      <c r="H18" s="115"/>
      <c r="I18" s="115"/>
      <c r="J18" s="115"/>
    </row>
    <row r="19" spans="1:10" ht="28.5">
      <c r="A19" s="77" t="s">
        <v>52</v>
      </c>
      <c r="B19" s="80" t="s">
        <v>53</v>
      </c>
      <c r="C19" s="79" t="s">
        <v>27</v>
      </c>
      <c r="D19" s="115"/>
      <c r="E19" s="115"/>
      <c r="F19" s="115"/>
      <c r="G19" s="115"/>
      <c r="H19" s="115"/>
      <c r="I19" s="115"/>
      <c r="J19" s="115"/>
    </row>
    <row r="20" spans="1:10" ht="28.5">
      <c r="A20" s="77" t="s">
        <v>54</v>
      </c>
      <c r="B20" s="80" t="s">
        <v>55</v>
      </c>
      <c r="C20" s="79" t="s">
        <v>27</v>
      </c>
      <c r="D20" s="115"/>
      <c r="E20" s="115"/>
      <c r="F20" s="115"/>
      <c r="G20" s="115"/>
      <c r="H20" s="115"/>
      <c r="I20" s="115"/>
      <c r="J20" s="115"/>
    </row>
    <row r="21" spans="1:10">
      <c r="A21" s="77" t="s">
        <v>56</v>
      </c>
      <c r="B21" s="78" t="s">
        <v>57</v>
      </c>
      <c r="C21" s="79" t="s">
        <v>27</v>
      </c>
      <c r="D21" s="115"/>
      <c r="E21" s="115"/>
      <c r="F21" s="115"/>
      <c r="G21" s="115"/>
      <c r="H21" s="115"/>
      <c r="I21" s="115"/>
      <c r="J21" s="115"/>
    </row>
    <row r="22" spans="1:10" ht="28.5">
      <c r="A22" s="77" t="s">
        <v>58</v>
      </c>
      <c r="B22" s="80" t="s">
        <v>458</v>
      </c>
      <c r="C22" s="79" t="s">
        <v>60</v>
      </c>
      <c r="D22" s="115"/>
      <c r="E22" s="115"/>
      <c r="F22" s="115"/>
      <c r="G22" s="115"/>
      <c r="H22" s="115"/>
      <c r="I22" s="115"/>
      <c r="J22" s="115"/>
    </row>
    <row r="23" spans="1:10" ht="28.5">
      <c r="A23" s="77" t="s">
        <v>61</v>
      </c>
      <c r="B23" s="80" t="s">
        <v>62</v>
      </c>
      <c r="C23" s="79" t="s">
        <v>60</v>
      </c>
      <c r="D23" s="115"/>
      <c r="E23" s="115"/>
      <c r="F23" s="115"/>
      <c r="G23" s="115"/>
      <c r="H23" s="115"/>
      <c r="I23" s="115"/>
      <c r="J23" s="115"/>
    </row>
    <row r="24" spans="1:10" ht="28.5">
      <c r="A24" s="77" t="s">
        <v>63</v>
      </c>
      <c r="B24" s="80" t="s">
        <v>64</v>
      </c>
      <c r="C24" s="79" t="s">
        <v>60</v>
      </c>
      <c r="D24" s="115"/>
      <c r="E24" s="115"/>
      <c r="F24" s="115"/>
      <c r="G24" s="115"/>
      <c r="H24" s="115"/>
      <c r="I24" s="115"/>
      <c r="J24" s="115"/>
    </row>
    <row r="25" spans="1:10">
      <c r="A25" s="74">
        <v>4</v>
      </c>
      <c r="B25" s="75" t="s">
        <v>65</v>
      </c>
      <c r="C25" s="76"/>
      <c r="D25" s="115"/>
      <c r="E25" s="115"/>
      <c r="F25" s="115"/>
      <c r="G25" s="115"/>
      <c r="H25" s="115"/>
      <c r="I25" s="115"/>
      <c r="J25" s="115"/>
    </row>
    <row r="26" spans="1:10" ht="15">
      <c r="A26" s="72" t="s">
        <v>66</v>
      </c>
      <c r="B26" s="81" t="s">
        <v>459</v>
      </c>
      <c r="C26" s="73"/>
      <c r="D26" s="115"/>
      <c r="E26" s="115"/>
      <c r="F26" s="115"/>
      <c r="G26" s="115"/>
      <c r="H26" s="115"/>
      <c r="I26" s="115"/>
      <c r="J26" s="115"/>
    </row>
    <row r="27" spans="1:10" ht="29.25" customHeight="1">
      <c r="A27" s="77" t="s">
        <v>67</v>
      </c>
      <c r="B27" s="78" t="s">
        <v>68</v>
      </c>
      <c r="C27" s="79" t="s">
        <v>45</v>
      </c>
      <c r="D27" s="117"/>
      <c r="E27" s="117"/>
      <c r="F27" s="117"/>
      <c r="G27" s="117"/>
      <c r="H27" s="117"/>
      <c r="I27" s="117"/>
      <c r="J27" s="117"/>
    </row>
    <row r="28" spans="1:10" ht="47.25" customHeight="1">
      <c r="A28" s="77" t="s">
        <v>69</v>
      </c>
      <c r="B28" s="78" t="s">
        <v>70</v>
      </c>
      <c r="C28" s="79" t="s">
        <v>27</v>
      </c>
      <c r="D28" s="117"/>
      <c r="E28" s="117"/>
      <c r="F28" s="117"/>
      <c r="G28" s="117"/>
      <c r="H28" s="117"/>
      <c r="I28" s="117"/>
      <c r="J28" s="117"/>
    </row>
    <row r="29" spans="1:10" ht="71.25" customHeight="1">
      <c r="A29" s="77" t="s">
        <v>71</v>
      </c>
      <c r="B29" s="78" t="s">
        <v>72</v>
      </c>
      <c r="C29" s="79" t="s">
        <v>73</v>
      </c>
      <c r="D29" s="117"/>
      <c r="E29" s="117"/>
      <c r="F29" s="117"/>
      <c r="G29" s="117"/>
      <c r="H29" s="117"/>
      <c r="I29" s="117"/>
      <c r="J29" s="117"/>
    </row>
    <row r="30" spans="1:10" ht="46.5" customHeight="1">
      <c r="A30" s="77" t="s">
        <v>74</v>
      </c>
      <c r="B30" s="80" t="s">
        <v>75</v>
      </c>
      <c r="C30" s="79" t="s">
        <v>73</v>
      </c>
      <c r="D30" s="117"/>
      <c r="E30" s="117"/>
      <c r="F30" s="117"/>
      <c r="G30" s="117"/>
      <c r="H30" s="117"/>
      <c r="I30" s="117"/>
      <c r="J30" s="117"/>
    </row>
    <row r="31" spans="1:10" ht="28.5">
      <c r="A31" s="77" t="s">
        <v>76</v>
      </c>
      <c r="B31" s="78" t="s">
        <v>77</v>
      </c>
      <c r="C31" s="79" t="s">
        <v>45</v>
      </c>
      <c r="D31" s="117"/>
      <c r="E31" s="117"/>
      <c r="F31" s="117"/>
      <c r="G31" s="117"/>
      <c r="H31" s="117"/>
      <c r="I31" s="117"/>
      <c r="J31" s="117"/>
    </row>
    <row r="32" spans="1:10" ht="15">
      <c r="A32" s="72" t="s">
        <v>78</v>
      </c>
      <c r="B32" s="81" t="s">
        <v>65</v>
      </c>
      <c r="C32" s="73"/>
      <c r="D32" s="115"/>
      <c r="E32" s="115"/>
      <c r="F32" s="115"/>
      <c r="G32" s="115"/>
      <c r="H32" s="115"/>
      <c r="I32" s="115"/>
      <c r="J32" s="115"/>
    </row>
    <row r="33" spans="1:14" ht="57">
      <c r="A33" s="77" t="s">
        <v>79</v>
      </c>
      <c r="B33" s="82" t="s">
        <v>80</v>
      </c>
      <c r="C33" s="79" t="s">
        <v>27</v>
      </c>
      <c r="D33" s="115"/>
      <c r="E33" s="115"/>
      <c r="F33" s="115"/>
      <c r="G33" s="115"/>
      <c r="H33" s="115"/>
      <c r="I33" s="115"/>
      <c r="J33" s="115"/>
    </row>
    <row r="34" spans="1:14" ht="28.5">
      <c r="A34" s="77" t="s">
        <v>81</v>
      </c>
      <c r="B34" s="82" t="s">
        <v>72</v>
      </c>
      <c r="C34" s="79" t="s">
        <v>73</v>
      </c>
      <c r="D34" s="117"/>
      <c r="E34" s="117"/>
      <c r="F34" s="117"/>
      <c r="G34" s="117"/>
      <c r="H34" s="117"/>
      <c r="I34" s="117"/>
      <c r="J34" s="117"/>
    </row>
    <row r="35" spans="1:14" ht="28.5">
      <c r="A35" s="77" t="s">
        <v>82</v>
      </c>
      <c r="B35" s="83" t="s">
        <v>465</v>
      </c>
      <c r="C35" s="79" t="s">
        <v>73</v>
      </c>
      <c r="D35" s="117"/>
      <c r="E35" s="117"/>
      <c r="F35" s="117"/>
      <c r="G35" s="117"/>
      <c r="H35" s="117"/>
      <c r="I35" s="117"/>
      <c r="J35" s="117"/>
    </row>
    <row r="36" spans="1:14" ht="28.5">
      <c r="A36" s="77" t="s">
        <v>83</v>
      </c>
      <c r="B36" s="82" t="s">
        <v>84</v>
      </c>
      <c r="C36" s="79" t="s">
        <v>45</v>
      </c>
      <c r="D36" s="117"/>
      <c r="E36" s="117"/>
      <c r="F36" s="117"/>
      <c r="G36" s="117"/>
      <c r="H36" s="117"/>
      <c r="I36" s="117"/>
      <c r="J36" s="117"/>
    </row>
    <row r="37" spans="1:14" ht="28.5">
      <c r="A37" s="77" t="s">
        <v>85</v>
      </c>
      <c r="B37" s="83" t="s">
        <v>466</v>
      </c>
      <c r="C37" s="79" t="s">
        <v>45</v>
      </c>
      <c r="D37" s="115"/>
      <c r="E37" s="115"/>
      <c r="F37" s="115"/>
      <c r="G37" s="115"/>
      <c r="H37" s="115"/>
      <c r="I37" s="115"/>
      <c r="J37" s="115"/>
    </row>
    <row r="38" spans="1:14" ht="42.75">
      <c r="A38" s="77" t="s">
        <v>87</v>
      </c>
      <c r="B38" s="83" t="s">
        <v>88</v>
      </c>
      <c r="C38" s="79" t="s">
        <v>27</v>
      </c>
      <c r="D38" s="115"/>
      <c r="E38" s="115"/>
      <c r="F38" s="115"/>
      <c r="G38" s="115"/>
      <c r="H38" s="115"/>
      <c r="I38" s="115"/>
      <c r="J38" s="115"/>
    </row>
    <row r="39" spans="1:14" ht="42.75">
      <c r="A39" s="77" t="s">
        <v>89</v>
      </c>
      <c r="B39" s="83" t="s">
        <v>90</v>
      </c>
      <c r="C39" s="79" t="s">
        <v>27</v>
      </c>
      <c r="D39" s="115"/>
      <c r="E39" s="115"/>
      <c r="F39" s="115"/>
      <c r="G39" s="115"/>
      <c r="H39" s="115"/>
      <c r="I39" s="115"/>
      <c r="J39" s="115"/>
    </row>
    <row r="40" spans="1:14" ht="87.75" customHeight="1">
      <c r="A40" s="77" t="s">
        <v>91</v>
      </c>
      <c r="B40" s="82" t="s">
        <v>92</v>
      </c>
      <c r="C40" s="79" t="s">
        <v>60</v>
      </c>
      <c r="D40" s="117"/>
      <c r="E40" s="117"/>
      <c r="F40" s="117"/>
      <c r="G40" s="117"/>
      <c r="H40" s="117"/>
      <c r="I40" s="117"/>
      <c r="J40" s="117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</row>
    <row r="41" spans="1:14" ht="15">
      <c r="A41" s="74">
        <v>5</v>
      </c>
      <c r="B41" s="84" t="s">
        <v>93</v>
      </c>
      <c r="C41" s="76"/>
      <c r="D41" s="115"/>
      <c r="E41" s="115"/>
      <c r="F41" s="115"/>
      <c r="G41" s="115"/>
      <c r="H41" s="115"/>
      <c r="I41" s="115"/>
      <c r="J41" s="115"/>
    </row>
    <row r="42" spans="1:14" ht="98.25" customHeight="1">
      <c r="A42" s="85" t="s">
        <v>94</v>
      </c>
      <c r="B42" s="78" t="s">
        <v>95</v>
      </c>
      <c r="C42" s="79" t="s">
        <v>27</v>
      </c>
      <c r="D42" s="117"/>
      <c r="E42" s="117"/>
      <c r="F42" s="117"/>
      <c r="G42" s="117"/>
      <c r="H42" s="117"/>
      <c r="I42" s="117"/>
      <c r="J42" s="117"/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</row>
    <row r="43" spans="1:14" ht="15">
      <c r="A43" s="72" t="s">
        <v>96</v>
      </c>
      <c r="B43" s="81" t="s">
        <v>97</v>
      </c>
      <c r="C43" s="73"/>
      <c r="D43" s="115"/>
      <c r="E43" s="115"/>
      <c r="F43" s="115"/>
      <c r="G43" s="115"/>
      <c r="H43" s="115"/>
      <c r="I43" s="115"/>
      <c r="J43" s="115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5" t="s">
        <v>98</v>
      </c>
      <c r="B44" s="82" t="s">
        <v>99</v>
      </c>
      <c r="C44" s="79" t="s">
        <v>27</v>
      </c>
      <c r="D44" s="115"/>
      <c r="E44" s="115"/>
      <c r="F44" s="115"/>
      <c r="G44" s="115"/>
      <c r="H44" s="115"/>
      <c r="I44" s="115"/>
      <c r="J44" s="115"/>
    </row>
    <row r="45" spans="1:14">
      <c r="A45" s="74">
        <v>6</v>
      </c>
      <c r="B45" s="75" t="s">
        <v>100</v>
      </c>
      <c r="C45" s="76"/>
      <c r="D45" s="115"/>
      <c r="E45" s="115"/>
      <c r="F45" s="115"/>
      <c r="G45" s="115"/>
      <c r="H45" s="115"/>
      <c r="I45" s="115"/>
      <c r="J45" s="115"/>
    </row>
    <row r="46" spans="1:14" ht="28.5">
      <c r="A46" s="85" t="s">
        <v>101</v>
      </c>
      <c r="B46" s="80" t="s">
        <v>102</v>
      </c>
      <c r="C46" s="86" t="s">
        <v>27</v>
      </c>
      <c r="D46" s="117"/>
      <c r="E46" s="117"/>
      <c r="F46" s="117"/>
      <c r="G46" s="117"/>
      <c r="H46" s="117"/>
      <c r="I46" s="117"/>
      <c r="J46" s="117"/>
    </row>
    <row r="47" spans="1:14" ht="28.5">
      <c r="A47" s="85" t="s">
        <v>103</v>
      </c>
      <c r="B47" s="80" t="s">
        <v>104</v>
      </c>
      <c r="C47" s="86" t="s">
        <v>27</v>
      </c>
      <c r="D47" s="115"/>
      <c r="E47" s="115"/>
      <c r="F47" s="115"/>
      <c r="G47" s="115"/>
      <c r="H47" s="115"/>
      <c r="I47" s="115"/>
      <c r="J47" s="115"/>
    </row>
    <row r="48" spans="1:14" ht="28.5">
      <c r="A48" s="77" t="s">
        <v>105</v>
      </c>
      <c r="B48" s="80" t="s">
        <v>106</v>
      </c>
      <c r="C48" s="86" t="s">
        <v>27</v>
      </c>
      <c r="D48" s="115"/>
      <c r="E48" s="115"/>
      <c r="F48" s="115"/>
      <c r="G48" s="115"/>
      <c r="H48" s="115"/>
      <c r="I48" s="115"/>
      <c r="J48" s="115"/>
    </row>
    <row r="49" spans="1:13">
      <c r="A49" s="74">
        <v>7</v>
      </c>
      <c r="B49" s="75" t="s">
        <v>107</v>
      </c>
      <c r="C49" s="76"/>
      <c r="D49" s="115"/>
      <c r="E49" s="115"/>
      <c r="F49" s="115"/>
      <c r="G49" s="115"/>
      <c r="H49" s="115"/>
      <c r="I49" s="115"/>
      <c r="J49" s="115"/>
    </row>
    <row r="50" spans="1:13" ht="15">
      <c r="A50" s="72" t="s">
        <v>108</v>
      </c>
      <c r="B50" s="81" t="s">
        <v>109</v>
      </c>
      <c r="C50" s="73"/>
      <c r="D50" s="115"/>
      <c r="E50" s="115"/>
      <c r="F50" s="115"/>
      <c r="G50" s="115"/>
      <c r="H50" s="115"/>
      <c r="I50" s="115"/>
      <c r="J50" s="115"/>
    </row>
    <row r="51" spans="1:13" ht="126" customHeight="1">
      <c r="A51" s="85" t="s">
        <v>110</v>
      </c>
      <c r="B51" s="80" t="s">
        <v>468</v>
      </c>
      <c r="C51" s="79" t="s">
        <v>27</v>
      </c>
      <c r="D51" s="117" t="s">
        <v>517</v>
      </c>
      <c r="E51" s="117"/>
      <c r="F51" s="117"/>
      <c r="G51" s="117"/>
      <c r="H51" s="117"/>
      <c r="I51" s="117"/>
      <c r="J51" s="117"/>
      <c r="K51" s="5">
        <f>234.35-117</f>
        <v>117.35</v>
      </c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114" customHeight="1">
      <c r="A52" s="85" t="s">
        <v>112</v>
      </c>
      <c r="B52" s="78" t="s">
        <v>113</v>
      </c>
      <c r="C52" s="79" t="s">
        <v>27</v>
      </c>
      <c r="D52" s="117" t="s">
        <v>518</v>
      </c>
      <c r="E52" s="117"/>
      <c r="F52" s="117"/>
      <c r="G52" s="117"/>
      <c r="H52" s="117"/>
      <c r="I52" s="117"/>
      <c r="J52" s="117"/>
      <c r="K52" s="5">
        <v>256.24</v>
      </c>
    </row>
    <row r="53" spans="1:13" ht="57">
      <c r="A53" s="85" t="s">
        <v>114</v>
      </c>
      <c r="B53" s="78" t="s">
        <v>115</v>
      </c>
      <c r="C53" s="79" t="s">
        <v>27</v>
      </c>
      <c r="D53" s="115"/>
      <c r="E53" s="115"/>
      <c r="F53" s="115"/>
      <c r="G53" s="115"/>
      <c r="H53" s="115"/>
      <c r="I53" s="115"/>
      <c r="J53" s="115"/>
    </row>
    <row r="54" spans="1:13" ht="42.75">
      <c r="A54" s="85" t="s">
        <v>116</v>
      </c>
      <c r="B54" s="78" t="s">
        <v>117</v>
      </c>
      <c r="C54" s="79" t="s">
        <v>27</v>
      </c>
      <c r="D54" s="115"/>
      <c r="E54" s="115"/>
      <c r="F54" s="115"/>
      <c r="G54" s="115"/>
      <c r="H54" s="115"/>
      <c r="I54" s="115"/>
      <c r="J54" s="115"/>
    </row>
    <row r="55" spans="1:13" ht="57">
      <c r="A55" s="85" t="s">
        <v>118</v>
      </c>
      <c r="B55" s="80" t="s">
        <v>119</v>
      </c>
      <c r="C55" s="79" t="s">
        <v>60</v>
      </c>
      <c r="D55" s="115" t="s">
        <v>519</v>
      </c>
      <c r="E55" s="115"/>
      <c r="F55" s="115"/>
      <c r="G55" s="115"/>
      <c r="H55" s="115"/>
      <c r="I55" s="115"/>
      <c r="J55" s="115"/>
      <c r="K55" s="5">
        <v>30</v>
      </c>
    </row>
    <row r="56" spans="1:13">
      <c r="A56" s="85" t="s">
        <v>120</v>
      </c>
      <c r="B56" s="78" t="s">
        <v>121</v>
      </c>
      <c r="C56" s="79" t="s">
        <v>27</v>
      </c>
      <c r="D56" s="115"/>
      <c r="E56" s="115"/>
      <c r="F56" s="115"/>
      <c r="G56" s="115"/>
      <c r="H56" s="115"/>
      <c r="I56" s="115"/>
      <c r="J56" s="115"/>
    </row>
    <row r="57" spans="1:13" ht="28.5">
      <c r="A57" s="85" t="s">
        <v>122</v>
      </c>
      <c r="B57" s="80" t="s">
        <v>469</v>
      </c>
      <c r="C57" s="79" t="s">
        <v>60</v>
      </c>
      <c r="D57" s="115"/>
      <c r="E57" s="115"/>
      <c r="F57" s="115"/>
      <c r="G57" s="115"/>
      <c r="H57" s="115"/>
      <c r="I57" s="115"/>
      <c r="J57" s="115"/>
    </row>
    <row r="58" spans="1:13" ht="57">
      <c r="A58" s="85" t="s">
        <v>124</v>
      </c>
      <c r="B58" s="78" t="s">
        <v>125</v>
      </c>
      <c r="C58" s="79" t="s">
        <v>27</v>
      </c>
      <c r="D58" s="115"/>
      <c r="E58" s="115"/>
      <c r="F58" s="115"/>
      <c r="G58" s="115"/>
      <c r="H58" s="115"/>
      <c r="I58" s="115"/>
      <c r="J58" s="115"/>
    </row>
    <row r="59" spans="1:13" ht="42.75">
      <c r="A59" s="85" t="s">
        <v>126</v>
      </c>
      <c r="B59" s="80" t="s">
        <v>127</v>
      </c>
      <c r="C59" s="79" t="s">
        <v>60</v>
      </c>
      <c r="D59" s="115"/>
      <c r="E59" s="115"/>
      <c r="F59" s="115"/>
      <c r="G59" s="115"/>
      <c r="H59" s="115"/>
      <c r="I59" s="115"/>
      <c r="J59" s="115"/>
    </row>
    <row r="60" spans="1:13" ht="28.5">
      <c r="A60" s="85" t="s">
        <v>128</v>
      </c>
      <c r="B60" s="78" t="s">
        <v>129</v>
      </c>
      <c r="C60" s="79" t="s">
        <v>60</v>
      </c>
      <c r="D60" s="115"/>
      <c r="E60" s="115"/>
      <c r="F60" s="115"/>
      <c r="G60" s="115"/>
      <c r="H60" s="115"/>
      <c r="I60" s="115"/>
      <c r="J60" s="115"/>
    </row>
    <row r="61" spans="1:13" ht="15">
      <c r="A61" s="72" t="s">
        <v>130</v>
      </c>
      <c r="B61" s="81" t="s">
        <v>131</v>
      </c>
      <c r="C61" s="73"/>
      <c r="D61" s="115"/>
      <c r="E61" s="115"/>
      <c r="F61" s="115"/>
      <c r="G61" s="115"/>
      <c r="H61" s="115"/>
      <c r="I61" s="115"/>
      <c r="J61" s="115"/>
    </row>
    <row r="62" spans="1:13" ht="28.5">
      <c r="A62" s="85" t="s">
        <v>132</v>
      </c>
      <c r="B62" s="80" t="s">
        <v>133</v>
      </c>
      <c r="C62" s="79" t="s">
        <v>27</v>
      </c>
      <c r="D62" s="115"/>
      <c r="E62" s="115"/>
      <c r="F62" s="115"/>
      <c r="G62" s="115"/>
      <c r="H62" s="115"/>
      <c r="I62" s="115"/>
      <c r="J62" s="115"/>
    </row>
    <row r="63" spans="1:13" ht="42.75">
      <c r="A63" s="85" t="s">
        <v>134</v>
      </c>
      <c r="B63" s="80" t="s">
        <v>470</v>
      </c>
      <c r="C63" s="79" t="s">
        <v>27</v>
      </c>
      <c r="D63" s="115"/>
      <c r="E63" s="115"/>
      <c r="F63" s="115"/>
      <c r="G63" s="115"/>
      <c r="H63" s="115"/>
      <c r="I63" s="115"/>
      <c r="J63" s="115"/>
    </row>
    <row r="64" spans="1:13" ht="28.5">
      <c r="A64" s="85" t="s">
        <v>136</v>
      </c>
      <c r="B64" s="78" t="s">
        <v>137</v>
      </c>
      <c r="C64" s="79" t="s">
        <v>27</v>
      </c>
      <c r="D64" s="117"/>
      <c r="E64" s="117"/>
      <c r="F64" s="117"/>
      <c r="G64" s="117"/>
      <c r="H64" s="117"/>
      <c r="I64" s="117"/>
      <c r="J64" s="117"/>
      <c r="L64" s="5">
        <f>702.79-43.97</f>
        <v>658.81999999999994</v>
      </c>
    </row>
    <row r="65" spans="1:10" ht="57">
      <c r="A65" s="85" t="s">
        <v>138</v>
      </c>
      <c r="B65" s="78" t="s">
        <v>139</v>
      </c>
      <c r="C65" s="79" t="s">
        <v>27</v>
      </c>
      <c r="D65" s="115"/>
      <c r="E65" s="115"/>
      <c r="F65" s="115"/>
      <c r="G65" s="115"/>
      <c r="H65" s="115"/>
      <c r="I65" s="115"/>
      <c r="J65" s="115"/>
    </row>
    <row r="66" spans="1:10" ht="28.5">
      <c r="A66" s="85" t="s">
        <v>140</v>
      </c>
      <c r="B66" s="80" t="s">
        <v>141</v>
      </c>
      <c r="C66" s="79" t="s">
        <v>27</v>
      </c>
      <c r="D66" s="115"/>
      <c r="E66" s="115"/>
      <c r="F66" s="115"/>
      <c r="G66" s="115"/>
      <c r="H66" s="115"/>
      <c r="I66" s="115"/>
      <c r="J66" s="115"/>
    </row>
    <row r="67" spans="1:10" ht="28.5">
      <c r="A67" s="85" t="s">
        <v>142</v>
      </c>
      <c r="B67" s="80" t="s">
        <v>143</v>
      </c>
      <c r="C67" s="79" t="s">
        <v>27</v>
      </c>
      <c r="D67" s="115"/>
      <c r="E67" s="115"/>
      <c r="F67" s="115"/>
      <c r="G67" s="115"/>
      <c r="H67" s="115"/>
      <c r="I67" s="115"/>
      <c r="J67" s="115"/>
    </row>
    <row r="68" spans="1:10">
      <c r="A68" s="85" t="s">
        <v>144</v>
      </c>
      <c r="B68" s="78" t="s">
        <v>145</v>
      </c>
      <c r="C68" s="79" t="s">
        <v>60</v>
      </c>
      <c r="D68" s="115"/>
      <c r="E68" s="115"/>
      <c r="F68" s="115"/>
      <c r="G68" s="115"/>
      <c r="H68" s="115"/>
      <c r="I68" s="115"/>
      <c r="J68" s="115"/>
    </row>
    <row r="69" spans="1:10" ht="28.5">
      <c r="A69" s="85" t="s">
        <v>146</v>
      </c>
      <c r="B69" s="78" t="s">
        <v>147</v>
      </c>
      <c r="C69" s="79" t="s">
        <v>27</v>
      </c>
      <c r="D69" s="115"/>
      <c r="E69" s="115"/>
      <c r="F69" s="115"/>
      <c r="G69" s="115"/>
      <c r="H69" s="115"/>
      <c r="I69" s="115"/>
      <c r="J69" s="115"/>
    </row>
    <row r="70" spans="1:10" ht="15">
      <c r="A70" s="72" t="s">
        <v>148</v>
      </c>
      <c r="B70" s="81" t="s">
        <v>149</v>
      </c>
      <c r="C70" s="73"/>
      <c r="D70" s="115"/>
      <c r="E70" s="115"/>
      <c r="F70" s="115"/>
      <c r="G70" s="115"/>
      <c r="H70" s="115"/>
      <c r="I70" s="115"/>
      <c r="J70" s="115"/>
    </row>
    <row r="71" spans="1:10" ht="28.5">
      <c r="A71" s="85" t="s">
        <v>150</v>
      </c>
      <c r="B71" s="80" t="s">
        <v>471</v>
      </c>
      <c r="C71" s="79" t="s">
        <v>27</v>
      </c>
      <c r="D71" s="115"/>
      <c r="E71" s="115"/>
      <c r="F71" s="115"/>
      <c r="G71" s="115"/>
      <c r="H71" s="115"/>
      <c r="I71" s="115"/>
      <c r="J71" s="115"/>
    </row>
    <row r="72" spans="1:10" ht="28.5">
      <c r="A72" s="85" t="s">
        <v>152</v>
      </c>
      <c r="B72" s="80" t="s">
        <v>153</v>
      </c>
      <c r="C72" s="79" t="s">
        <v>27</v>
      </c>
      <c r="D72" s="115"/>
      <c r="E72" s="115"/>
      <c r="F72" s="115"/>
      <c r="G72" s="115"/>
      <c r="H72" s="115"/>
      <c r="I72" s="115"/>
      <c r="J72" s="115"/>
    </row>
    <row r="73" spans="1:10" ht="28.5">
      <c r="A73" s="85" t="s">
        <v>154</v>
      </c>
      <c r="B73" s="80" t="s">
        <v>155</v>
      </c>
      <c r="C73" s="79" t="s">
        <v>27</v>
      </c>
      <c r="D73" s="115"/>
      <c r="E73" s="115"/>
      <c r="F73" s="115"/>
      <c r="G73" s="115"/>
      <c r="H73" s="115"/>
      <c r="I73" s="115"/>
      <c r="J73" s="115"/>
    </row>
    <row r="74" spans="1:10" ht="28.5">
      <c r="A74" s="85" t="s">
        <v>156</v>
      </c>
      <c r="B74" s="80" t="s">
        <v>143</v>
      </c>
      <c r="C74" s="79" t="s">
        <v>27</v>
      </c>
      <c r="D74" s="115"/>
      <c r="E74" s="115"/>
      <c r="F74" s="115"/>
      <c r="G74" s="115"/>
      <c r="H74" s="115"/>
      <c r="I74" s="115"/>
      <c r="J74" s="115"/>
    </row>
    <row r="75" spans="1:10" ht="28.5">
      <c r="A75" s="85" t="s">
        <v>157</v>
      </c>
      <c r="B75" s="78" t="s">
        <v>147</v>
      </c>
      <c r="C75" s="79" t="s">
        <v>27</v>
      </c>
      <c r="D75" s="115"/>
      <c r="E75" s="115"/>
      <c r="F75" s="115"/>
      <c r="G75" s="115"/>
      <c r="H75" s="115"/>
      <c r="I75" s="115"/>
      <c r="J75" s="115"/>
    </row>
    <row r="76" spans="1:10" ht="42.75">
      <c r="A76" s="85" t="s">
        <v>158</v>
      </c>
      <c r="B76" s="87" t="s">
        <v>159</v>
      </c>
      <c r="C76" s="88" t="s">
        <v>27</v>
      </c>
      <c r="D76" s="115"/>
      <c r="E76" s="115"/>
      <c r="F76" s="115"/>
      <c r="G76" s="115"/>
      <c r="H76" s="115"/>
      <c r="I76" s="115"/>
      <c r="J76" s="115"/>
    </row>
    <row r="77" spans="1:10" ht="15">
      <c r="A77" s="72" t="s">
        <v>160</v>
      </c>
      <c r="B77" s="116" t="s">
        <v>161</v>
      </c>
      <c r="C77" s="116"/>
      <c r="D77" s="115"/>
      <c r="E77" s="115"/>
      <c r="F77" s="115"/>
      <c r="G77" s="115"/>
      <c r="H77" s="115"/>
      <c r="I77" s="115"/>
      <c r="J77" s="115"/>
    </row>
    <row r="78" spans="1:10" ht="28.5">
      <c r="A78" s="85" t="s">
        <v>162</v>
      </c>
      <c r="B78" s="78" t="s">
        <v>147</v>
      </c>
      <c r="C78" s="79" t="s">
        <v>27</v>
      </c>
      <c r="D78" s="115"/>
      <c r="E78" s="115"/>
      <c r="F78" s="115"/>
      <c r="G78" s="115"/>
      <c r="H78" s="115"/>
      <c r="I78" s="115"/>
      <c r="J78" s="115"/>
    </row>
    <row r="79" spans="1:10">
      <c r="A79" s="74">
        <v>8</v>
      </c>
      <c r="B79" s="75" t="s">
        <v>163</v>
      </c>
      <c r="C79" s="76"/>
      <c r="D79" s="115"/>
      <c r="E79" s="115"/>
      <c r="F79" s="115"/>
      <c r="G79" s="115"/>
      <c r="H79" s="115"/>
      <c r="I79" s="115"/>
      <c r="J79" s="115"/>
    </row>
    <row r="80" spans="1:10" ht="15">
      <c r="A80" s="72" t="s">
        <v>164</v>
      </c>
      <c r="B80" s="89" t="s">
        <v>165</v>
      </c>
      <c r="C80" s="73"/>
      <c r="D80" s="115"/>
      <c r="E80" s="115"/>
      <c r="F80" s="115"/>
      <c r="G80" s="115"/>
      <c r="H80" s="115"/>
      <c r="I80" s="115"/>
      <c r="J80" s="115"/>
    </row>
    <row r="81" spans="1:10" ht="28.5">
      <c r="A81" s="85" t="s">
        <v>166</v>
      </c>
      <c r="B81" s="80" t="s">
        <v>167</v>
      </c>
      <c r="C81" s="79" t="s">
        <v>36</v>
      </c>
      <c r="D81" s="115"/>
      <c r="E81" s="115"/>
      <c r="F81" s="115"/>
      <c r="G81" s="115"/>
      <c r="H81" s="115"/>
      <c r="I81" s="115"/>
      <c r="J81" s="115"/>
    </row>
    <row r="82" spans="1:10" ht="28.5">
      <c r="A82" s="85" t="s">
        <v>168</v>
      </c>
      <c r="B82" s="80" t="s">
        <v>169</v>
      </c>
      <c r="C82" s="79" t="s">
        <v>36</v>
      </c>
      <c r="D82" s="115"/>
      <c r="E82" s="115"/>
      <c r="F82" s="115"/>
      <c r="G82" s="115"/>
      <c r="H82" s="115"/>
      <c r="I82" s="115"/>
      <c r="J82" s="115"/>
    </row>
    <row r="83" spans="1:10" ht="28.5">
      <c r="A83" s="85" t="s">
        <v>170</v>
      </c>
      <c r="B83" s="80" t="s">
        <v>171</v>
      </c>
      <c r="C83" s="79" t="s">
        <v>36</v>
      </c>
      <c r="D83" s="115"/>
      <c r="E83" s="115"/>
      <c r="F83" s="115"/>
      <c r="G83" s="115"/>
      <c r="H83" s="115"/>
      <c r="I83" s="115"/>
      <c r="J83" s="115"/>
    </row>
    <row r="84" spans="1:10" ht="28.5">
      <c r="A84" s="85" t="s">
        <v>172</v>
      </c>
      <c r="B84" s="80" t="s">
        <v>173</v>
      </c>
      <c r="C84" s="79" t="s">
        <v>36</v>
      </c>
      <c r="D84" s="115"/>
      <c r="E84" s="115"/>
      <c r="F84" s="115"/>
      <c r="G84" s="115"/>
      <c r="H84" s="115"/>
      <c r="I84" s="115"/>
      <c r="J84" s="115"/>
    </row>
    <row r="85" spans="1:10" ht="42.75">
      <c r="A85" s="85" t="s">
        <v>174</v>
      </c>
      <c r="B85" s="80" t="s">
        <v>175</v>
      </c>
      <c r="C85" s="79" t="s">
        <v>36</v>
      </c>
      <c r="D85" s="115"/>
      <c r="E85" s="115"/>
      <c r="F85" s="115"/>
      <c r="G85" s="115"/>
      <c r="H85" s="115"/>
      <c r="I85" s="115"/>
      <c r="J85" s="115"/>
    </row>
    <row r="86" spans="1:10" ht="42.75">
      <c r="A86" s="85" t="s">
        <v>176</v>
      </c>
      <c r="B86" s="80" t="s">
        <v>177</v>
      </c>
      <c r="C86" s="79" t="s">
        <v>36</v>
      </c>
      <c r="D86" s="115"/>
      <c r="E86" s="115"/>
      <c r="F86" s="115"/>
      <c r="G86" s="115"/>
      <c r="H86" s="115"/>
      <c r="I86" s="115"/>
      <c r="J86" s="115"/>
    </row>
    <row r="87" spans="1:10" ht="42.75">
      <c r="A87" s="85" t="s">
        <v>178</v>
      </c>
      <c r="B87" s="80" t="s">
        <v>179</v>
      </c>
      <c r="C87" s="79" t="s">
        <v>36</v>
      </c>
      <c r="D87" s="115"/>
      <c r="E87" s="115"/>
      <c r="F87" s="115"/>
      <c r="G87" s="115"/>
      <c r="H87" s="115"/>
      <c r="I87" s="115"/>
      <c r="J87" s="115"/>
    </row>
    <row r="88" spans="1:10" ht="28.5">
      <c r="A88" s="85" t="s">
        <v>180</v>
      </c>
      <c r="B88" s="80" t="s">
        <v>472</v>
      </c>
      <c r="C88" s="79" t="s">
        <v>27</v>
      </c>
      <c r="D88" s="115"/>
      <c r="E88" s="115"/>
      <c r="F88" s="115"/>
      <c r="G88" s="115"/>
      <c r="H88" s="115"/>
      <c r="I88" s="115"/>
      <c r="J88" s="115"/>
    </row>
    <row r="89" spans="1:10" ht="15">
      <c r="A89" s="72" t="s">
        <v>182</v>
      </c>
      <c r="B89" s="81" t="s">
        <v>183</v>
      </c>
      <c r="C89" s="73"/>
      <c r="D89" s="115"/>
      <c r="E89" s="115"/>
      <c r="F89" s="115"/>
      <c r="G89" s="115"/>
      <c r="H89" s="115"/>
      <c r="I89" s="115"/>
      <c r="J89" s="115"/>
    </row>
    <row r="90" spans="1:10" ht="28.5">
      <c r="A90" s="85" t="s">
        <v>184</v>
      </c>
      <c r="B90" s="80" t="s">
        <v>185</v>
      </c>
      <c r="C90" s="79" t="s">
        <v>27</v>
      </c>
      <c r="D90" s="115"/>
      <c r="E90" s="115"/>
      <c r="F90" s="115"/>
      <c r="G90" s="115"/>
      <c r="H90" s="115"/>
      <c r="I90" s="115"/>
      <c r="J90" s="115"/>
    </row>
    <row r="91" spans="1:10" ht="28.5">
      <c r="A91" s="85" t="s">
        <v>186</v>
      </c>
      <c r="B91" s="78" t="s">
        <v>187</v>
      </c>
      <c r="C91" s="79" t="s">
        <v>27</v>
      </c>
      <c r="D91" s="115"/>
      <c r="E91" s="115"/>
      <c r="F91" s="115"/>
      <c r="G91" s="115"/>
      <c r="H91" s="115"/>
      <c r="I91" s="115"/>
      <c r="J91" s="115"/>
    </row>
    <row r="92" spans="1:10">
      <c r="A92" s="85" t="s">
        <v>188</v>
      </c>
      <c r="B92" s="78" t="s">
        <v>189</v>
      </c>
      <c r="C92" s="79" t="s">
        <v>27</v>
      </c>
      <c r="D92" s="115"/>
      <c r="E92" s="115"/>
      <c r="F92" s="115"/>
      <c r="G92" s="115"/>
      <c r="H92" s="115"/>
      <c r="I92" s="115"/>
      <c r="J92" s="115"/>
    </row>
    <row r="93" spans="1:10" ht="28.5">
      <c r="A93" s="85" t="s">
        <v>190</v>
      </c>
      <c r="B93" s="80" t="s">
        <v>473</v>
      </c>
      <c r="C93" s="79" t="s">
        <v>60</v>
      </c>
      <c r="D93" s="115"/>
      <c r="E93" s="115"/>
      <c r="F93" s="115"/>
      <c r="G93" s="115"/>
      <c r="H93" s="115"/>
      <c r="I93" s="115"/>
      <c r="J93" s="115"/>
    </row>
    <row r="94" spans="1:10" ht="15">
      <c r="A94" s="72" t="s">
        <v>192</v>
      </c>
      <c r="B94" s="81" t="s">
        <v>193</v>
      </c>
      <c r="C94" s="73"/>
      <c r="D94" s="115"/>
      <c r="E94" s="115"/>
      <c r="F94" s="115"/>
      <c r="G94" s="115"/>
      <c r="H94" s="115"/>
      <c r="I94" s="115"/>
      <c r="J94" s="115"/>
    </row>
    <row r="95" spans="1:10">
      <c r="A95" s="85" t="s">
        <v>194</v>
      </c>
      <c r="B95" s="82" t="s">
        <v>195</v>
      </c>
      <c r="C95" s="79" t="s">
        <v>27</v>
      </c>
      <c r="D95" s="115"/>
      <c r="E95" s="115"/>
      <c r="F95" s="115"/>
      <c r="G95" s="115"/>
      <c r="H95" s="115"/>
      <c r="I95" s="115"/>
      <c r="J95" s="115"/>
    </row>
    <row r="96" spans="1:10">
      <c r="A96" s="85" t="s">
        <v>196</v>
      </c>
      <c r="B96" s="82" t="s">
        <v>197</v>
      </c>
      <c r="C96" s="79" t="s">
        <v>27</v>
      </c>
      <c r="D96" s="115"/>
      <c r="E96" s="115"/>
      <c r="F96" s="115"/>
      <c r="G96" s="115"/>
      <c r="H96" s="115"/>
      <c r="I96" s="115"/>
      <c r="J96" s="115"/>
    </row>
    <row r="97" spans="1:12" ht="28.5">
      <c r="A97" s="85" t="s">
        <v>198</v>
      </c>
      <c r="B97" s="83" t="s">
        <v>474</v>
      </c>
      <c r="C97" s="79" t="s">
        <v>27</v>
      </c>
      <c r="D97" s="115"/>
      <c r="E97" s="115"/>
      <c r="F97" s="115"/>
      <c r="G97" s="115"/>
      <c r="H97" s="115"/>
      <c r="I97" s="115"/>
      <c r="J97" s="115"/>
    </row>
    <row r="98" spans="1:12">
      <c r="A98" s="74">
        <v>9</v>
      </c>
      <c r="B98" s="75" t="s">
        <v>200</v>
      </c>
      <c r="C98" s="76"/>
      <c r="D98" s="115"/>
      <c r="E98" s="115"/>
      <c r="F98" s="115"/>
      <c r="G98" s="115"/>
      <c r="H98" s="115"/>
      <c r="I98" s="115"/>
      <c r="J98" s="115"/>
    </row>
    <row r="99" spans="1:12" ht="15">
      <c r="A99" s="72" t="s">
        <v>201</v>
      </c>
      <c r="B99" s="81" t="s">
        <v>202</v>
      </c>
      <c r="C99" s="73"/>
      <c r="D99" s="115"/>
      <c r="E99" s="115"/>
      <c r="F99" s="115"/>
      <c r="G99" s="115"/>
      <c r="H99" s="115"/>
      <c r="I99" s="115"/>
      <c r="J99" s="115"/>
    </row>
    <row r="100" spans="1:12" ht="28.5">
      <c r="A100" s="85" t="s">
        <v>203</v>
      </c>
      <c r="B100" s="80" t="s">
        <v>204</v>
      </c>
      <c r="C100" s="79" t="s">
        <v>36</v>
      </c>
      <c r="D100" s="115"/>
      <c r="E100" s="115"/>
      <c r="F100" s="115"/>
      <c r="G100" s="115"/>
      <c r="H100" s="115"/>
      <c r="I100" s="115"/>
      <c r="J100" s="115"/>
    </row>
    <row r="101" spans="1:12" ht="15">
      <c r="A101" s="72" t="s">
        <v>205</v>
      </c>
      <c r="B101" s="81" t="s">
        <v>206</v>
      </c>
      <c r="C101" s="73"/>
      <c r="D101" s="115"/>
      <c r="E101" s="115"/>
      <c r="F101" s="115"/>
      <c r="G101" s="115"/>
      <c r="H101" s="115"/>
      <c r="I101" s="115"/>
      <c r="J101" s="115"/>
    </row>
    <row r="102" spans="1:12" ht="42.75">
      <c r="A102" s="85" t="s">
        <v>207</v>
      </c>
      <c r="B102" s="80" t="s">
        <v>475</v>
      </c>
      <c r="C102" s="79" t="s">
        <v>36</v>
      </c>
      <c r="D102" s="115"/>
      <c r="E102" s="115"/>
      <c r="F102" s="115"/>
      <c r="G102" s="115"/>
      <c r="H102" s="115"/>
      <c r="I102" s="115"/>
      <c r="J102" s="115"/>
    </row>
    <row r="103" spans="1:12" ht="28.5">
      <c r="A103" s="85" t="s">
        <v>209</v>
      </c>
      <c r="B103" s="80" t="s">
        <v>476</v>
      </c>
      <c r="C103" s="79" t="s">
        <v>36</v>
      </c>
      <c r="D103" s="115"/>
      <c r="E103" s="115"/>
      <c r="F103" s="115"/>
      <c r="G103" s="115"/>
      <c r="H103" s="115"/>
      <c r="I103" s="115"/>
      <c r="J103" s="115"/>
    </row>
    <row r="104" spans="1:12" ht="28.5">
      <c r="A104" s="85" t="s">
        <v>211</v>
      </c>
      <c r="B104" s="78" t="s">
        <v>212</v>
      </c>
      <c r="C104" s="79" t="s">
        <v>36</v>
      </c>
      <c r="D104" s="115"/>
      <c r="E104" s="115"/>
      <c r="F104" s="115"/>
      <c r="G104" s="115"/>
      <c r="H104" s="115"/>
      <c r="I104" s="115"/>
      <c r="J104" s="115"/>
    </row>
    <row r="105" spans="1:12" ht="28.5">
      <c r="A105" s="85" t="s">
        <v>213</v>
      </c>
      <c r="B105" s="78" t="s">
        <v>214</v>
      </c>
      <c r="C105" s="79" t="s">
        <v>36</v>
      </c>
      <c r="D105" s="115"/>
      <c r="E105" s="115"/>
      <c r="F105" s="115"/>
      <c r="G105" s="115"/>
      <c r="H105" s="115"/>
      <c r="I105" s="115"/>
      <c r="J105" s="115"/>
    </row>
    <row r="106" spans="1:12" ht="42.75">
      <c r="A106" s="85" t="s">
        <v>215</v>
      </c>
      <c r="B106" s="78" t="s">
        <v>216</v>
      </c>
      <c r="C106" s="79" t="s">
        <v>36</v>
      </c>
      <c r="D106" s="115"/>
      <c r="E106" s="115"/>
      <c r="F106" s="115"/>
      <c r="G106" s="115"/>
      <c r="H106" s="115"/>
      <c r="I106" s="115"/>
      <c r="J106" s="115"/>
    </row>
    <row r="107" spans="1:12" ht="28.5">
      <c r="A107" s="85" t="s">
        <v>217</v>
      </c>
      <c r="B107" s="80" t="s">
        <v>477</v>
      </c>
      <c r="C107" s="79" t="s">
        <v>36</v>
      </c>
      <c r="D107" s="115"/>
      <c r="E107" s="115"/>
      <c r="F107" s="115"/>
      <c r="G107" s="115"/>
      <c r="H107" s="115"/>
      <c r="I107" s="115"/>
      <c r="J107" s="115"/>
    </row>
    <row r="108" spans="1:12" ht="28.5">
      <c r="A108" s="85" t="s">
        <v>219</v>
      </c>
      <c r="B108" s="80" t="s">
        <v>220</v>
      </c>
      <c r="C108" s="79" t="s">
        <v>36</v>
      </c>
      <c r="D108" s="117" t="s">
        <v>520</v>
      </c>
      <c r="E108" s="117"/>
      <c r="F108" s="117"/>
      <c r="G108" s="117"/>
      <c r="H108" s="117"/>
      <c r="I108" s="117"/>
      <c r="J108" s="117"/>
      <c r="K108" s="5">
        <v>68</v>
      </c>
      <c r="L108" s="5">
        <f>2+5+9+3+4+1+2+2+3+4+9+6+4+1+9+8+8+3+18+3+7+6+7+16</f>
        <v>140</v>
      </c>
    </row>
    <row r="109" spans="1:12">
      <c r="A109" s="85" t="s">
        <v>221</v>
      </c>
      <c r="B109" s="78" t="s">
        <v>222</v>
      </c>
      <c r="C109" s="79" t="s">
        <v>36</v>
      </c>
      <c r="D109" s="115"/>
      <c r="E109" s="115"/>
      <c r="F109" s="115"/>
      <c r="G109" s="115"/>
      <c r="H109" s="115"/>
      <c r="I109" s="115"/>
      <c r="J109" s="115"/>
    </row>
    <row r="110" spans="1:12">
      <c r="A110" s="85" t="s">
        <v>223</v>
      </c>
      <c r="B110" s="78" t="s">
        <v>224</v>
      </c>
      <c r="C110" s="79" t="s">
        <v>36</v>
      </c>
      <c r="D110" s="115"/>
      <c r="E110" s="115"/>
      <c r="F110" s="115"/>
      <c r="G110" s="115"/>
      <c r="H110" s="115"/>
      <c r="I110" s="115"/>
      <c r="J110" s="115"/>
    </row>
    <row r="111" spans="1:12" ht="28.5">
      <c r="A111" s="85" t="s">
        <v>225</v>
      </c>
      <c r="B111" s="80" t="s">
        <v>226</v>
      </c>
      <c r="C111" s="79" t="s">
        <v>36</v>
      </c>
      <c r="D111" s="115"/>
      <c r="E111" s="115"/>
      <c r="F111" s="115"/>
      <c r="G111" s="115"/>
      <c r="H111" s="115"/>
      <c r="I111" s="115"/>
      <c r="J111" s="115"/>
    </row>
    <row r="112" spans="1:12">
      <c r="A112" s="85" t="s">
        <v>227</v>
      </c>
      <c r="B112" s="78" t="s">
        <v>224</v>
      </c>
      <c r="C112" s="79" t="s">
        <v>36</v>
      </c>
      <c r="D112" s="115"/>
      <c r="E112" s="115"/>
      <c r="F112" s="115"/>
      <c r="G112" s="115"/>
      <c r="H112" s="115"/>
      <c r="I112" s="115"/>
      <c r="J112" s="115"/>
    </row>
    <row r="113" spans="1:11">
      <c r="A113" s="85" t="s">
        <v>228</v>
      </c>
      <c r="B113" s="78" t="s">
        <v>229</v>
      </c>
      <c r="C113" s="79" t="s">
        <v>36</v>
      </c>
      <c r="D113" s="115"/>
      <c r="E113" s="115"/>
      <c r="F113" s="115"/>
      <c r="G113" s="115"/>
      <c r="H113" s="115"/>
      <c r="I113" s="115"/>
      <c r="J113" s="115"/>
    </row>
    <row r="114" spans="1:11" ht="28.5">
      <c r="A114" s="85" t="s">
        <v>230</v>
      </c>
      <c r="B114" s="80" t="s">
        <v>220</v>
      </c>
      <c r="C114" s="79" t="s">
        <v>36</v>
      </c>
      <c r="D114" s="117" t="s">
        <v>520</v>
      </c>
      <c r="E114" s="117"/>
      <c r="F114" s="117"/>
      <c r="G114" s="117"/>
      <c r="H114" s="117"/>
      <c r="I114" s="117"/>
      <c r="J114" s="117"/>
      <c r="K114" s="5">
        <v>61</v>
      </c>
    </row>
    <row r="115" spans="1:11" ht="28.5">
      <c r="A115" s="85" t="s">
        <v>231</v>
      </c>
      <c r="B115" s="80" t="s">
        <v>232</v>
      </c>
      <c r="C115" s="79" t="s">
        <v>36</v>
      </c>
      <c r="D115" s="115"/>
      <c r="E115" s="115"/>
      <c r="F115" s="115"/>
      <c r="G115" s="115"/>
      <c r="H115" s="115"/>
      <c r="I115" s="115"/>
      <c r="J115" s="115"/>
    </row>
    <row r="116" spans="1:11" ht="28.5">
      <c r="A116" s="85" t="s">
        <v>233</v>
      </c>
      <c r="B116" s="80" t="s">
        <v>234</v>
      </c>
      <c r="C116" s="79" t="s">
        <v>36</v>
      </c>
      <c r="D116" s="115"/>
      <c r="E116" s="115"/>
      <c r="F116" s="115"/>
      <c r="G116" s="115"/>
      <c r="H116" s="115"/>
      <c r="I116" s="115"/>
      <c r="J116" s="115"/>
    </row>
    <row r="117" spans="1:11" ht="28.5">
      <c r="A117" s="85" t="s">
        <v>235</v>
      </c>
      <c r="B117" s="80" t="s">
        <v>236</v>
      </c>
      <c r="C117" s="79" t="s">
        <v>36</v>
      </c>
      <c r="D117" s="115"/>
      <c r="E117" s="115"/>
      <c r="F117" s="115"/>
      <c r="G117" s="115"/>
      <c r="H117" s="115"/>
      <c r="I117" s="115"/>
      <c r="J117" s="115"/>
    </row>
    <row r="118" spans="1:11" ht="28.5">
      <c r="A118" s="85" t="s">
        <v>237</v>
      </c>
      <c r="B118" s="80" t="s">
        <v>238</v>
      </c>
      <c r="C118" s="79" t="s">
        <v>36</v>
      </c>
      <c r="D118" s="115"/>
      <c r="E118" s="115"/>
      <c r="F118" s="115"/>
      <c r="G118" s="115"/>
      <c r="H118" s="115"/>
      <c r="I118" s="115"/>
      <c r="J118" s="115"/>
    </row>
    <row r="119" spans="1:11" ht="28.5">
      <c r="A119" s="85" t="s">
        <v>239</v>
      </c>
      <c r="B119" s="80" t="s">
        <v>240</v>
      </c>
      <c r="C119" s="79" t="s">
        <v>36</v>
      </c>
      <c r="D119" s="115"/>
      <c r="E119" s="115"/>
      <c r="F119" s="115"/>
      <c r="G119" s="115"/>
      <c r="H119" s="115"/>
      <c r="I119" s="115"/>
      <c r="J119" s="115"/>
    </row>
    <row r="120" spans="1:11">
      <c r="A120" s="85" t="s">
        <v>241</v>
      </c>
      <c r="B120" s="78" t="s">
        <v>242</v>
      </c>
      <c r="C120" s="79" t="s">
        <v>36</v>
      </c>
      <c r="D120" s="115"/>
      <c r="E120" s="115"/>
      <c r="F120" s="115"/>
      <c r="G120" s="115"/>
      <c r="H120" s="115"/>
      <c r="I120" s="115"/>
      <c r="J120" s="115"/>
    </row>
    <row r="121" spans="1:11">
      <c r="A121" s="85" t="s">
        <v>243</v>
      </c>
      <c r="B121" s="78" t="s">
        <v>244</v>
      </c>
      <c r="C121" s="79" t="s">
        <v>36</v>
      </c>
      <c r="D121" s="115"/>
      <c r="E121" s="115"/>
      <c r="F121" s="115"/>
      <c r="G121" s="115"/>
      <c r="H121" s="115"/>
      <c r="I121" s="115"/>
      <c r="J121" s="115"/>
    </row>
    <row r="122" spans="1:11" ht="28.5">
      <c r="A122" s="85" t="s">
        <v>245</v>
      </c>
      <c r="B122" s="80" t="s">
        <v>220</v>
      </c>
      <c r="C122" s="79" t="s">
        <v>36</v>
      </c>
      <c r="D122" s="117" t="s">
        <v>520</v>
      </c>
      <c r="E122" s="117"/>
      <c r="F122" s="117"/>
      <c r="G122" s="117"/>
      <c r="H122" s="117"/>
      <c r="I122" s="117"/>
      <c r="J122" s="117"/>
      <c r="K122" s="5">
        <f>140-68-61</f>
        <v>11</v>
      </c>
    </row>
    <row r="123" spans="1:11" ht="15">
      <c r="A123" s="72" t="s">
        <v>246</v>
      </c>
      <c r="B123" s="81" t="s">
        <v>247</v>
      </c>
      <c r="C123" s="73"/>
      <c r="D123" s="115"/>
      <c r="E123" s="115"/>
      <c r="F123" s="115"/>
      <c r="G123" s="115"/>
      <c r="H123" s="115"/>
      <c r="I123" s="115"/>
      <c r="J123" s="115"/>
    </row>
    <row r="124" spans="1:11" ht="57">
      <c r="A124" s="85" t="s">
        <v>248</v>
      </c>
      <c r="B124" s="78" t="s">
        <v>249</v>
      </c>
      <c r="C124" s="79" t="s">
        <v>36</v>
      </c>
      <c r="D124" s="115"/>
      <c r="E124" s="115"/>
      <c r="F124" s="115"/>
      <c r="G124" s="115"/>
      <c r="H124" s="115"/>
      <c r="I124" s="115"/>
      <c r="J124" s="115"/>
    </row>
    <row r="125" spans="1:11" ht="28.5">
      <c r="A125" s="85" t="s">
        <v>250</v>
      </c>
      <c r="B125" s="78" t="s">
        <v>251</v>
      </c>
      <c r="C125" s="79" t="s">
        <v>36</v>
      </c>
      <c r="D125" s="115"/>
      <c r="E125" s="115"/>
      <c r="F125" s="115"/>
      <c r="G125" s="115"/>
      <c r="H125" s="115"/>
      <c r="I125" s="115"/>
      <c r="J125" s="115"/>
    </row>
    <row r="126" spans="1:11" ht="28.5">
      <c r="A126" s="85" t="s">
        <v>252</v>
      </c>
      <c r="B126" s="80" t="s">
        <v>253</v>
      </c>
      <c r="C126" s="79" t="s">
        <v>36</v>
      </c>
      <c r="D126" s="115"/>
      <c r="E126" s="115"/>
      <c r="F126" s="115"/>
      <c r="G126" s="115"/>
      <c r="H126" s="115"/>
      <c r="I126" s="115"/>
      <c r="J126" s="115"/>
    </row>
    <row r="127" spans="1:11">
      <c r="A127" s="85" t="s">
        <v>254</v>
      </c>
      <c r="B127" s="78" t="s">
        <v>255</v>
      </c>
      <c r="C127" s="79" t="s">
        <v>36</v>
      </c>
      <c r="D127" s="115"/>
      <c r="E127" s="115"/>
      <c r="F127" s="115"/>
      <c r="G127" s="115"/>
      <c r="H127" s="115"/>
      <c r="I127" s="115"/>
      <c r="J127" s="115"/>
    </row>
    <row r="128" spans="1:11" ht="15">
      <c r="A128" s="72" t="s">
        <v>256</v>
      </c>
      <c r="B128" s="81" t="s">
        <v>257</v>
      </c>
      <c r="C128" s="73"/>
      <c r="D128" s="115"/>
      <c r="E128" s="115"/>
      <c r="F128" s="115"/>
      <c r="G128" s="115"/>
      <c r="H128" s="115"/>
      <c r="I128" s="115"/>
      <c r="J128" s="115"/>
    </row>
    <row r="129" spans="1:12" ht="57">
      <c r="A129" s="85" t="s">
        <v>258</v>
      </c>
      <c r="B129" s="78" t="s">
        <v>249</v>
      </c>
      <c r="C129" s="79" t="s">
        <v>36</v>
      </c>
      <c r="D129" s="115" t="s">
        <v>449</v>
      </c>
      <c r="E129" s="115"/>
      <c r="F129" s="115"/>
      <c r="G129" s="115"/>
      <c r="H129" s="115"/>
      <c r="I129" s="115"/>
      <c r="J129" s="115"/>
      <c r="K129" s="5">
        <v>1</v>
      </c>
    </row>
    <row r="130" spans="1:12" ht="28.5">
      <c r="A130" s="85" t="s">
        <v>259</v>
      </c>
      <c r="B130" s="78" t="s">
        <v>260</v>
      </c>
      <c r="C130" s="79" t="s">
        <v>36</v>
      </c>
      <c r="D130" s="115"/>
      <c r="E130" s="115"/>
      <c r="F130" s="115"/>
      <c r="G130" s="115"/>
      <c r="H130" s="115"/>
      <c r="I130" s="115"/>
      <c r="J130" s="115"/>
    </row>
    <row r="131" spans="1:12">
      <c r="A131" s="85" t="s">
        <v>261</v>
      </c>
      <c r="B131" s="78" t="s">
        <v>255</v>
      </c>
      <c r="C131" s="79" t="s">
        <v>36</v>
      </c>
      <c r="D131" s="115"/>
      <c r="E131" s="115"/>
      <c r="F131" s="115"/>
      <c r="G131" s="115"/>
      <c r="H131" s="115"/>
      <c r="I131" s="115"/>
      <c r="J131" s="115"/>
    </row>
    <row r="132" spans="1:12" ht="28.5">
      <c r="A132" s="85" t="s">
        <v>262</v>
      </c>
      <c r="B132" s="80" t="s">
        <v>253</v>
      </c>
      <c r="C132" s="79" t="s">
        <v>36</v>
      </c>
      <c r="D132" s="115" t="s">
        <v>521</v>
      </c>
      <c r="E132" s="115"/>
      <c r="F132" s="115"/>
      <c r="G132" s="115"/>
      <c r="H132" s="115"/>
      <c r="I132" s="115"/>
      <c r="J132" s="115"/>
      <c r="K132" s="5">
        <v>1</v>
      </c>
    </row>
    <row r="133" spans="1:12" ht="28.5">
      <c r="A133" s="85" t="s">
        <v>263</v>
      </c>
      <c r="B133" s="80" t="s">
        <v>264</v>
      </c>
      <c r="C133" s="79" t="s">
        <v>36</v>
      </c>
      <c r="D133" s="117" t="s">
        <v>522</v>
      </c>
      <c r="E133" s="117"/>
      <c r="F133" s="117"/>
      <c r="G133" s="117"/>
      <c r="H133" s="117"/>
      <c r="I133" s="117"/>
      <c r="J133" s="117"/>
      <c r="K133" s="5">
        <v>10</v>
      </c>
      <c r="L133" s="5">
        <f>11+7+3+3</f>
        <v>24</v>
      </c>
    </row>
    <row r="134" spans="1:12" ht="28.5">
      <c r="A134" s="85" t="s">
        <v>265</v>
      </c>
      <c r="B134" s="80" t="s">
        <v>266</v>
      </c>
      <c r="C134" s="79" t="s">
        <v>36</v>
      </c>
      <c r="D134" s="115"/>
      <c r="E134" s="115"/>
      <c r="F134" s="115"/>
      <c r="G134" s="115"/>
      <c r="H134" s="115"/>
      <c r="I134" s="115"/>
      <c r="J134" s="115"/>
    </row>
    <row r="135" spans="1:12" ht="28.5">
      <c r="A135" s="85" t="s">
        <v>267</v>
      </c>
      <c r="B135" s="80" t="s">
        <v>268</v>
      </c>
      <c r="C135" s="79" t="s">
        <v>36</v>
      </c>
      <c r="D135" s="115"/>
      <c r="E135" s="115"/>
      <c r="F135" s="115"/>
      <c r="G135" s="115"/>
      <c r="H135" s="115"/>
      <c r="I135" s="115"/>
      <c r="J135" s="115"/>
    </row>
    <row r="136" spans="1:12" ht="15">
      <c r="A136" s="72" t="s">
        <v>269</v>
      </c>
      <c r="B136" s="81" t="s">
        <v>270</v>
      </c>
      <c r="C136" s="73"/>
      <c r="D136" s="115"/>
      <c r="E136" s="115"/>
      <c r="F136" s="115"/>
      <c r="G136" s="115"/>
      <c r="H136" s="115"/>
      <c r="I136" s="115"/>
      <c r="J136" s="115"/>
    </row>
    <row r="137" spans="1:12">
      <c r="A137" s="85" t="s">
        <v>271</v>
      </c>
      <c r="B137" s="78" t="s">
        <v>272</v>
      </c>
      <c r="C137" s="79" t="s">
        <v>36</v>
      </c>
      <c r="D137" s="115"/>
      <c r="E137" s="115"/>
      <c r="F137" s="115"/>
      <c r="G137" s="115"/>
      <c r="H137" s="115"/>
      <c r="I137" s="115"/>
      <c r="J137" s="115"/>
    </row>
    <row r="138" spans="1:12" ht="28.5">
      <c r="A138" s="85" t="s">
        <v>273</v>
      </c>
      <c r="B138" s="78" t="s">
        <v>274</v>
      </c>
      <c r="C138" s="79" t="s">
        <v>36</v>
      </c>
      <c r="D138" s="115"/>
      <c r="E138" s="115"/>
      <c r="F138" s="115"/>
      <c r="G138" s="115"/>
      <c r="H138" s="115"/>
      <c r="I138" s="115"/>
      <c r="J138" s="115"/>
    </row>
    <row r="139" spans="1:12" ht="28.5">
      <c r="A139" s="85" t="s">
        <v>275</v>
      </c>
      <c r="B139" s="80" t="s">
        <v>276</v>
      </c>
      <c r="C139" s="79" t="s">
        <v>36</v>
      </c>
      <c r="D139" s="115"/>
      <c r="E139" s="115"/>
      <c r="F139" s="115"/>
      <c r="G139" s="115"/>
      <c r="H139" s="115"/>
      <c r="I139" s="115"/>
      <c r="J139" s="115"/>
    </row>
    <row r="140" spans="1:12" ht="28.5">
      <c r="A140" s="85" t="s">
        <v>277</v>
      </c>
      <c r="B140" s="80" t="s">
        <v>278</v>
      </c>
      <c r="C140" s="79" t="s">
        <v>279</v>
      </c>
      <c r="D140" s="115"/>
      <c r="E140" s="115"/>
      <c r="F140" s="115"/>
      <c r="G140" s="115"/>
      <c r="H140" s="115"/>
      <c r="I140" s="115"/>
      <c r="J140" s="115"/>
    </row>
    <row r="141" spans="1:12">
      <c r="A141" s="85" t="s">
        <v>280</v>
      </c>
      <c r="B141" s="78" t="s">
        <v>281</v>
      </c>
      <c r="C141" s="79" t="s">
        <v>36</v>
      </c>
      <c r="D141" s="115"/>
      <c r="E141" s="115"/>
      <c r="F141" s="115"/>
      <c r="G141" s="115"/>
      <c r="H141" s="115"/>
      <c r="I141" s="115"/>
      <c r="J141" s="115"/>
    </row>
    <row r="142" spans="1:12">
      <c r="A142" s="85" t="s">
        <v>282</v>
      </c>
      <c r="B142" s="78" t="s">
        <v>283</v>
      </c>
      <c r="C142" s="79" t="s">
        <v>36</v>
      </c>
      <c r="D142" s="115"/>
      <c r="E142" s="115"/>
      <c r="F142" s="115"/>
      <c r="G142" s="115"/>
      <c r="H142" s="115"/>
      <c r="I142" s="115"/>
      <c r="J142" s="115"/>
    </row>
    <row r="143" spans="1:12">
      <c r="A143" s="85" t="s">
        <v>284</v>
      </c>
      <c r="B143" s="78" t="s">
        <v>285</v>
      </c>
      <c r="C143" s="79" t="s">
        <v>36</v>
      </c>
      <c r="D143" s="115"/>
      <c r="E143" s="115"/>
      <c r="F143" s="115"/>
      <c r="G143" s="115"/>
      <c r="H143" s="115"/>
      <c r="I143" s="115"/>
      <c r="J143" s="115"/>
    </row>
    <row r="144" spans="1:12">
      <c r="A144" s="85" t="s">
        <v>286</v>
      </c>
      <c r="B144" s="78" t="s">
        <v>287</v>
      </c>
      <c r="C144" s="79" t="s">
        <v>36</v>
      </c>
      <c r="D144" s="115"/>
      <c r="E144" s="115"/>
      <c r="F144" s="115"/>
      <c r="G144" s="115"/>
      <c r="H144" s="115"/>
      <c r="I144" s="115"/>
      <c r="J144" s="115"/>
    </row>
    <row r="145" spans="1:10" ht="28.5">
      <c r="A145" s="85" t="s">
        <v>288</v>
      </c>
      <c r="B145" s="78" t="s">
        <v>289</v>
      </c>
      <c r="C145" s="79" t="s">
        <v>279</v>
      </c>
      <c r="D145" s="115"/>
      <c r="E145" s="115"/>
      <c r="F145" s="115"/>
      <c r="G145" s="115"/>
      <c r="H145" s="115"/>
      <c r="I145" s="115"/>
      <c r="J145" s="115"/>
    </row>
    <row r="146" spans="1:10" ht="42.75">
      <c r="A146" s="85" t="s">
        <v>290</v>
      </c>
      <c r="B146" s="80" t="s">
        <v>291</v>
      </c>
      <c r="C146" s="79" t="s">
        <v>36</v>
      </c>
      <c r="D146" s="115"/>
      <c r="E146" s="115"/>
      <c r="F146" s="115"/>
      <c r="G146" s="115"/>
      <c r="H146" s="115"/>
      <c r="I146" s="115"/>
      <c r="J146" s="115"/>
    </row>
    <row r="147" spans="1:10" ht="28.5">
      <c r="A147" s="85" t="s">
        <v>292</v>
      </c>
      <c r="B147" s="78" t="s">
        <v>293</v>
      </c>
      <c r="C147" s="79" t="s">
        <v>36</v>
      </c>
      <c r="D147" s="115"/>
      <c r="E147" s="115"/>
      <c r="F147" s="115"/>
      <c r="G147" s="115"/>
      <c r="H147" s="115"/>
      <c r="I147" s="115"/>
      <c r="J147" s="115"/>
    </row>
    <row r="148" spans="1:10" ht="15">
      <c r="A148" s="90">
        <v>10</v>
      </c>
      <c r="B148" s="91" t="s">
        <v>294</v>
      </c>
      <c r="C148" s="92"/>
      <c r="D148" s="115"/>
      <c r="E148" s="115"/>
      <c r="F148" s="115"/>
      <c r="G148" s="115"/>
      <c r="H148" s="115"/>
      <c r="I148" s="115"/>
      <c r="J148" s="115"/>
    </row>
    <row r="149" spans="1:10" ht="15">
      <c r="A149" s="72" t="s">
        <v>295</v>
      </c>
      <c r="B149" s="81" t="s">
        <v>296</v>
      </c>
      <c r="C149" s="73"/>
      <c r="D149" s="115"/>
      <c r="E149" s="115"/>
      <c r="F149" s="115"/>
      <c r="G149" s="115"/>
      <c r="H149" s="115"/>
      <c r="I149" s="115"/>
      <c r="J149" s="115"/>
    </row>
    <row r="150" spans="1:10" ht="28.5">
      <c r="A150" s="85" t="s">
        <v>297</v>
      </c>
      <c r="B150" s="83" t="s">
        <v>298</v>
      </c>
      <c r="C150" s="79" t="s">
        <v>36</v>
      </c>
      <c r="D150" s="115"/>
      <c r="E150" s="115"/>
      <c r="F150" s="115"/>
      <c r="G150" s="115"/>
      <c r="H150" s="115"/>
      <c r="I150" s="115"/>
      <c r="J150" s="115"/>
    </row>
    <row r="151" spans="1:10" ht="28.5">
      <c r="A151" s="85" t="s">
        <v>299</v>
      </c>
      <c r="B151" s="82" t="s">
        <v>300</v>
      </c>
      <c r="C151" s="79" t="s">
        <v>36</v>
      </c>
      <c r="D151" s="115"/>
      <c r="E151" s="115"/>
      <c r="F151" s="115"/>
      <c r="G151" s="115"/>
      <c r="H151" s="115"/>
      <c r="I151" s="115"/>
      <c r="J151" s="115"/>
    </row>
    <row r="152" spans="1:10" ht="71.25">
      <c r="A152" s="85" t="s">
        <v>301</v>
      </c>
      <c r="B152" s="82" t="s">
        <v>302</v>
      </c>
      <c r="C152" s="79" t="s">
        <v>36</v>
      </c>
      <c r="D152" s="115"/>
      <c r="E152" s="115"/>
      <c r="F152" s="115"/>
      <c r="G152" s="115"/>
      <c r="H152" s="115"/>
      <c r="I152" s="115"/>
      <c r="J152" s="115"/>
    </row>
    <row r="153" spans="1:10" ht="28.5">
      <c r="A153" s="85" t="s">
        <v>303</v>
      </c>
      <c r="B153" s="82" t="s">
        <v>304</v>
      </c>
      <c r="C153" s="79" t="s">
        <v>36</v>
      </c>
      <c r="D153" s="115"/>
      <c r="E153" s="115"/>
      <c r="F153" s="115"/>
      <c r="G153" s="115"/>
      <c r="H153" s="115"/>
      <c r="I153" s="115"/>
      <c r="J153" s="115"/>
    </row>
    <row r="154" spans="1:10" ht="42.75">
      <c r="A154" s="85" t="s">
        <v>305</v>
      </c>
      <c r="B154" s="82" t="s">
        <v>306</v>
      </c>
      <c r="C154" s="79" t="s">
        <v>36</v>
      </c>
      <c r="D154" s="115"/>
      <c r="E154" s="115"/>
      <c r="F154" s="115"/>
      <c r="G154" s="115"/>
      <c r="H154" s="115"/>
      <c r="I154" s="115"/>
      <c r="J154" s="115"/>
    </row>
    <row r="155" spans="1:10">
      <c r="A155" s="85" t="s">
        <v>307</v>
      </c>
      <c r="B155" s="82" t="s">
        <v>308</v>
      </c>
      <c r="C155" s="79" t="s">
        <v>36</v>
      </c>
      <c r="D155" s="115"/>
      <c r="E155" s="115"/>
      <c r="F155" s="115"/>
      <c r="G155" s="115"/>
      <c r="H155" s="115"/>
      <c r="I155" s="115"/>
      <c r="J155" s="115"/>
    </row>
    <row r="156" spans="1:10">
      <c r="A156" s="85" t="s">
        <v>309</v>
      </c>
      <c r="B156" s="82" t="s">
        <v>310</v>
      </c>
      <c r="C156" s="79" t="s">
        <v>36</v>
      </c>
      <c r="D156" s="115"/>
      <c r="E156" s="115"/>
      <c r="F156" s="115"/>
      <c r="G156" s="115"/>
      <c r="H156" s="115"/>
      <c r="I156" s="115"/>
      <c r="J156" s="115"/>
    </row>
    <row r="157" spans="1:10">
      <c r="A157" s="85" t="s">
        <v>311</v>
      </c>
      <c r="B157" s="82" t="s">
        <v>312</v>
      </c>
      <c r="C157" s="79" t="s">
        <v>36</v>
      </c>
      <c r="D157" s="115"/>
      <c r="E157" s="115"/>
      <c r="F157" s="115"/>
      <c r="G157" s="115"/>
      <c r="H157" s="115"/>
      <c r="I157" s="115"/>
      <c r="J157" s="115"/>
    </row>
    <row r="158" spans="1:10" ht="42.75">
      <c r="A158" s="85" t="s">
        <v>313</v>
      </c>
      <c r="B158" s="82" t="s">
        <v>314</v>
      </c>
      <c r="C158" s="79" t="s">
        <v>36</v>
      </c>
      <c r="D158" s="115"/>
      <c r="E158" s="115"/>
      <c r="F158" s="115"/>
      <c r="G158" s="115"/>
      <c r="H158" s="115"/>
      <c r="I158" s="115"/>
      <c r="J158" s="115"/>
    </row>
    <row r="159" spans="1:10" ht="28.5">
      <c r="A159" s="85" t="s">
        <v>315</v>
      </c>
      <c r="B159" s="82" t="s">
        <v>316</v>
      </c>
      <c r="C159" s="79" t="s">
        <v>36</v>
      </c>
      <c r="D159" s="115"/>
      <c r="E159" s="115"/>
      <c r="F159" s="115"/>
      <c r="G159" s="115"/>
      <c r="H159" s="115"/>
      <c r="I159" s="115"/>
      <c r="J159" s="115"/>
    </row>
    <row r="160" spans="1:10" ht="28.5">
      <c r="A160" s="85" t="s">
        <v>317</v>
      </c>
      <c r="B160" s="83" t="s">
        <v>318</v>
      </c>
      <c r="C160" s="79" t="s">
        <v>60</v>
      </c>
      <c r="D160" s="115"/>
      <c r="E160" s="115"/>
      <c r="F160" s="115"/>
      <c r="G160" s="115"/>
      <c r="H160" s="115"/>
      <c r="I160" s="115"/>
      <c r="J160" s="115"/>
    </row>
    <row r="161" spans="1:10">
      <c r="A161" s="85" t="s">
        <v>319</v>
      </c>
      <c r="B161" s="82" t="s">
        <v>320</v>
      </c>
      <c r="C161" s="79" t="s">
        <v>60</v>
      </c>
      <c r="D161" s="115"/>
      <c r="E161" s="115"/>
      <c r="F161" s="115"/>
      <c r="G161" s="115"/>
      <c r="H161" s="115"/>
      <c r="I161" s="115"/>
      <c r="J161" s="115"/>
    </row>
    <row r="162" spans="1:10">
      <c r="A162" s="85" t="s">
        <v>321</v>
      </c>
      <c r="B162" s="82" t="s">
        <v>322</v>
      </c>
      <c r="C162" s="79" t="s">
        <v>60</v>
      </c>
      <c r="D162" s="115"/>
      <c r="E162" s="115"/>
      <c r="F162" s="115"/>
      <c r="G162" s="115"/>
      <c r="H162" s="115"/>
      <c r="I162" s="115"/>
      <c r="J162" s="115"/>
    </row>
    <row r="163" spans="1:10" ht="28.5">
      <c r="A163" s="85" t="s">
        <v>323</v>
      </c>
      <c r="B163" s="82" t="s">
        <v>324</v>
      </c>
      <c r="C163" s="79" t="s">
        <v>36</v>
      </c>
      <c r="D163" s="115"/>
      <c r="E163" s="115"/>
      <c r="F163" s="115"/>
      <c r="G163" s="115"/>
      <c r="H163" s="115"/>
      <c r="I163" s="115"/>
      <c r="J163" s="115"/>
    </row>
    <row r="164" spans="1:10" ht="28.5">
      <c r="A164" s="85" t="s">
        <v>325</v>
      </c>
      <c r="B164" s="83" t="s">
        <v>478</v>
      </c>
      <c r="C164" s="79" t="s">
        <v>36</v>
      </c>
      <c r="D164" s="115"/>
      <c r="E164" s="115"/>
      <c r="F164" s="115"/>
      <c r="G164" s="115"/>
      <c r="H164" s="115"/>
      <c r="I164" s="115"/>
      <c r="J164" s="115"/>
    </row>
    <row r="165" spans="1:10">
      <c r="A165" s="85" t="s">
        <v>327</v>
      </c>
      <c r="B165" s="82" t="s">
        <v>328</v>
      </c>
      <c r="C165" s="79" t="s">
        <v>36</v>
      </c>
      <c r="D165" s="115"/>
      <c r="E165" s="115"/>
      <c r="F165" s="115"/>
      <c r="G165" s="115"/>
      <c r="H165" s="115"/>
      <c r="I165" s="115"/>
      <c r="J165" s="115"/>
    </row>
    <row r="166" spans="1:10" ht="28.5">
      <c r="A166" s="85" t="s">
        <v>329</v>
      </c>
      <c r="B166" s="82" t="s">
        <v>330</v>
      </c>
      <c r="C166" s="79" t="s">
        <v>36</v>
      </c>
      <c r="D166" s="115"/>
      <c r="E166" s="115"/>
      <c r="F166" s="115"/>
      <c r="G166" s="115"/>
      <c r="H166" s="115"/>
      <c r="I166" s="115"/>
      <c r="J166" s="115"/>
    </row>
    <row r="167" spans="1:10" ht="28.5">
      <c r="A167" s="85" t="s">
        <v>331</v>
      </c>
      <c r="B167" s="82" t="s">
        <v>332</v>
      </c>
      <c r="C167" s="79" t="s">
        <v>36</v>
      </c>
      <c r="D167" s="115"/>
      <c r="E167" s="115"/>
      <c r="F167" s="115"/>
      <c r="G167" s="115"/>
      <c r="H167" s="115"/>
      <c r="I167" s="115"/>
      <c r="J167" s="115"/>
    </row>
    <row r="168" spans="1:10" ht="28.5">
      <c r="A168" s="85" t="s">
        <v>333</v>
      </c>
      <c r="B168" s="83" t="s">
        <v>334</v>
      </c>
      <c r="C168" s="79" t="s">
        <v>36</v>
      </c>
      <c r="D168" s="115"/>
      <c r="E168" s="115"/>
      <c r="F168" s="115"/>
      <c r="G168" s="115"/>
      <c r="H168" s="115"/>
      <c r="I168" s="115"/>
      <c r="J168" s="115"/>
    </row>
    <row r="169" spans="1:10" ht="42.75">
      <c r="A169" s="85" t="s">
        <v>335</v>
      </c>
      <c r="B169" s="82" t="s">
        <v>336</v>
      </c>
      <c r="C169" s="79" t="s">
        <v>36</v>
      </c>
      <c r="D169" s="115"/>
      <c r="E169" s="115"/>
      <c r="F169" s="115"/>
      <c r="G169" s="115"/>
      <c r="H169" s="115"/>
      <c r="I169" s="115"/>
      <c r="J169" s="115"/>
    </row>
    <row r="170" spans="1:10" ht="15">
      <c r="A170" s="72" t="s">
        <v>337</v>
      </c>
      <c r="B170" s="81" t="s">
        <v>338</v>
      </c>
      <c r="C170" s="73"/>
      <c r="D170" s="115"/>
      <c r="E170" s="115"/>
      <c r="F170" s="115"/>
      <c r="G170" s="115"/>
      <c r="H170" s="115"/>
      <c r="I170" s="115"/>
      <c r="J170" s="115"/>
    </row>
    <row r="171" spans="1:10" ht="28.5">
      <c r="A171" s="85" t="s">
        <v>339</v>
      </c>
      <c r="B171" s="83" t="s">
        <v>340</v>
      </c>
      <c r="C171" s="79" t="s">
        <v>36</v>
      </c>
      <c r="D171" s="115"/>
      <c r="E171" s="115"/>
      <c r="F171" s="115"/>
      <c r="G171" s="115"/>
      <c r="H171" s="115"/>
      <c r="I171" s="115"/>
      <c r="J171" s="115"/>
    </row>
    <row r="172" spans="1:10" ht="28.5">
      <c r="A172" s="85" t="s">
        <v>341</v>
      </c>
      <c r="B172" s="83" t="s">
        <v>342</v>
      </c>
      <c r="C172" s="79" t="s">
        <v>36</v>
      </c>
      <c r="D172" s="115"/>
      <c r="E172" s="115"/>
      <c r="F172" s="115"/>
      <c r="G172" s="115"/>
      <c r="H172" s="115"/>
      <c r="I172" s="115"/>
      <c r="J172" s="115"/>
    </row>
    <row r="173" spans="1:10" ht="28.5">
      <c r="A173" s="85" t="s">
        <v>343</v>
      </c>
      <c r="B173" s="83" t="s">
        <v>344</v>
      </c>
      <c r="C173" s="79" t="s">
        <v>36</v>
      </c>
      <c r="D173" s="115"/>
      <c r="E173" s="115"/>
      <c r="F173" s="115"/>
      <c r="G173" s="115"/>
      <c r="H173" s="115"/>
      <c r="I173" s="115"/>
      <c r="J173" s="115"/>
    </row>
    <row r="174" spans="1:10">
      <c r="A174" s="85" t="s">
        <v>345</v>
      </c>
      <c r="B174" s="82" t="s">
        <v>346</v>
      </c>
      <c r="C174" s="79" t="s">
        <v>36</v>
      </c>
      <c r="D174" s="115"/>
      <c r="E174" s="115"/>
      <c r="F174" s="115"/>
      <c r="G174" s="115"/>
      <c r="H174" s="115"/>
      <c r="I174" s="115"/>
      <c r="J174" s="115"/>
    </row>
    <row r="175" spans="1:10">
      <c r="A175" s="85" t="s">
        <v>347</v>
      </c>
      <c r="B175" s="82" t="s">
        <v>348</v>
      </c>
      <c r="C175" s="79" t="s">
        <v>36</v>
      </c>
      <c r="D175" s="115"/>
      <c r="E175" s="115"/>
      <c r="F175" s="115"/>
      <c r="G175" s="115"/>
      <c r="H175" s="115"/>
      <c r="I175" s="115"/>
      <c r="J175" s="115"/>
    </row>
    <row r="176" spans="1:10">
      <c r="A176" s="85" t="s">
        <v>349</v>
      </c>
      <c r="B176" s="82" t="s">
        <v>350</v>
      </c>
      <c r="C176" s="79" t="s">
        <v>351</v>
      </c>
      <c r="D176" s="115"/>
      <c r="E176" s="115"/>
      <c r="F176" s="115"/>
      <c r="G176" s="115"/>
      <c r="H176" s="115"/>
      <c r="I176" s="115"/>
      <c r="J176" s="115"/>
    </row>
    <row r="177" spans="1:10" ht="28.5">
      <c r="A177" s="85" t="s">
        <v>352</v>
      </c>
      <c r="B177" s="82" t="s">
        <v>353</v>
      </c>
      <c r="C177" s="79" t="s">
        <v>36</v>
      </c>
      <c r="D177" s="115"/>
      <c r="E177" s="115"/>
      <c r="F177" s="115"/>
      <c r="G177" s="115"/>
      <c r="H177" s="115"/>
      <c r="I177" s="115"/>
      <c r="J177" s="115"/>
    </row>
    <row r="178" spans="1:10" ht="28.5">
      <c r="A178" s="85" t="s">
        <v>354</v>
      </c>
      <c r="B178" s="83" t="s">
        <v>479</v>
      </c>
      <c r="C178" s="79" t="s">
        <v>351</v>
      </c>
      <c r="D178" s="115"/>
      <c r="E178" s="115"/>
      <c r="F178" s="115"/>
      <c r="G178" s="115"/>
      <c r="H178" s="115"/>
      <c r="I178" s="115"/>
      <c r="J178" s="115"/>
    </row>
    <row r="179" spans="1:10">
      <c r="A179" s="85" t="s">
        <v>356</v>
      </c>
      <c r="B179" s="82" t="s">
        <v>357</v>
      </c>
      <c r="C179" s="79" t="s">
        <v>36</v>
      </c>
      <c r="D179" s="115"/>
      <c r="E179" s="115"/>
      <c r="F179" s="115"/>
      <c r="G179" s="115"/>
      <c r="H179" s="115"/>
      <c r="I179" s="115"/>
      <c r="J179" s="115"/>
    </row>
    <row r="180" spans="1:10" ht="28.5">
      <c r="A180" s="85" t="s">
        <v>358</v>
      </c>
      <c r="B180" s="83" t="s">
        <v>480</v>
      </c>
      <c r="C180" s="79" t="s">
        <v>36</v>
      </c>
      <c r="D180" s="115"/>
      <c r="E180" s="115"/>
      <c r="F180" s="115"/>
      <c r="G180" s="115"/>
      <c r="H180" s="115"/>
      <c r="I180" s="115"/>
      <c r="J180" s="115"/>
    </row>
    <row r="181" spans="1:10" ht="28.5">
      <c r="A181" s="85" t="s">
        <v>360</v>
      </c>
      <c r="B181" s="83" t="s">
        <v>481</v>
      </c>
      <c r="C181" s="79" t="s">
        <v>36</v>
      </c>
      <c r="D181" s="115"/>
      <c r="E181" s="115"/>
      <c r="F181" s="115"/>
      <c r="G181" s="115"/>
      <c r="H181" s="115"/>
      <c r="I181" s="115"/>
      <c r="J181" s="115"/>
    </row>
    <row r="182" spans="1:10" ht="28.5">
      <c r="A182" s="85" t="s">
        <v>362</v>
      </c>
      <c r="B182" s="82" t="s">
        <v>363</v>
      </c>
      <c r="C182" s="79" t="s">
        <v>36</v>
      </c>
      <c r="D182" s="115"/>
      <c r="E182" s="115"/>
      <c r="F182" s="115"/>
      <c r="G182" s="115"/>
      <c r="H182" s="115"/>
      <c r="I182" s="115"/>
      <c r="J182" s="115"/>
    </row>
    <row r="183" spans="1:10" ht="28.5">
      <c r="A183" s="85" t="s">
        <v>364</v>
      </c>
      <c r="B183" s="82" t="s">
        <v>365</v>
      </c>
      <c r="C183" s="79" t="s">
        <v>36</v>
      </c>
      <c r="D183" s="115"/>
      <c r="E183" s="115"/>
      <c r="F183" s="115"/>
      <c r="G183" s="115"/>
      <c r="H183" s="115"/>
      <c r="I183" s="115"/>
      <c r="J183" s="115"/>
    </row>
    <row r="184" spans="1:10">
      <c r="A184" s="85" t="s">
        <v>366</v>
      </c>
      <c r="B184" s="82" t="s">
        <v>367</v>
      </c>
      <c r="C184" s="79" t="s">
        <v>36</v>
      </c>
      <c r="D184" s="115"/>
      <c r="E184" s="115"/>
      <c r="F184" s="115"/>
      <c r="G184" s="115"/>
      <c r="H184" s="115"/>
      <c r="I184" s="115"/>
      <c r="J184" s="115"/>
    </row>
    <row r="185" spans="1:10" ht="15">
      <c r="A185" s="72" t="s">
        <v>368</v>
      </c>
      <c r="B185" s="81" t="s">
        <v>369</v>
      </c>
      <c r="C185" s="73"/>
      <c r="D185" s="115"/>
      <c r="E185" s="115"/>
      <c r="F185" s="115"/>
      <c r="G185" s="115"/>
      <c r="H185" s="115"/>
      <c r="I185" s="115"/>
      <c r="J185" s="115"/>
    </row>
    <row r="186" spans="1:10" ht="42.75">
      <c r="A186" s="85" t="s">
        <v>370</v>
      </c>
      <c r="B186" s="83" t="s">
        <v>482</v>
      </c>
      <c r="C186" s="79" t="s">
        <v>36</v>
      </c>
      <c r="D186" s="115"/>
      <c r="E186" s="115"/>
      <c r="F186" s="115"/>
      <c r="G186" s="115"/>
      <c r="H186" s="115"/>
      <c r="I186" s="115"/>
      <c r="J186" s="115"/>
    </row>
    <row r="187" spans="1:10" ht="28.5">
      <c r="A187" s="85" t="s">
        <v>372</v>
      </c>
      <c r="B187" s="83" t="s">
        <v>483</v>
      </c>
      <c r="C187" s="79" t="s">
        <v>36</v>
      </c>
      <c r="D187" s="115"/>
      <c r="E187" s="115"/>
      <c r="F187" s="115"/>
      <c r="G187" s="115"/>
      <c r="H187" s="115"/>
      <c r="I187" s="115"/>
      <c r="J187" s="115"/>
    </row>
    <row r="188" spans="1:10" ht="28.5">
      <c r="A188" s="85" t="s">
        <v>374</v>
      </c>
      <c r="B188" s="83" t="s">
        <v>484</v>
      </c>
      <c r="C188" s="79" t="s">
        <v>36</v>
      </c>
      <c r="D188" s="115"/>
      <c r="E188" s="115"/>
      <c r="F188" s="115"/>
      <c r="G188" s="115"/>
      <c r="H188" s="115"/>
      <c r="I188" s="115"/>
      <c r="J188" s="115"/>
    </row>
    <row r="189" spans="1:10">
      <c r="A189" s="85" t="s">
        <v>376</v>
      </c>
      <c r="B189" s="82" t="s">
        <v>377</v>
      </c>
      <c r="C189" s="79" t="s">
        <v>36</v>
      </c>
      <c r="D189" s="115"/>
      <c r="E189" s="115"/>
      <c r="F189" s="115"/>
      <c r="G189" s="115"/>
      <c r="H189" s="115"/>
      <c r="I189" s="115"/>
      <c r="J189" s="115"/>
    </row>
    <row r="190" spans="1:10" ht="28.5">
      <c r="A190" s="85" t="s">
        <v>378</v>
      </c>
      <c r="B190" s="83" t="s">
        <v>379</v>
      </c>
      <c r="C190" s="79" t="s">
        <v>36</v>
      </c>
      <c r="D190" s="115"/>
      <c r="E190" s="115"/>
      <c r="F190" s="115"/>
      <c r="G190" s="115"/>
      <c r="H190" s="115"/>
      <c r="I190" s="115"/>
      <c r="J190" s="115"/>
    </row>
    <row r="191" spans="1:10">
      <c r="A191" s="85" t="s">
        <v>380</v>
      </c>
      <c r="B191" s="82" t="s">
        <v>346</v>
      </c>
      <c r="C191" s="79" t="s">
        <v>36</v>
      </c>
      <c r="D191" s="115"/>
      <c r="E191" s="115"/>
      <c r="F191" s="115"/>
      <c r="G191" s="115"/>
      <c r="H191" s="115"/>
      <c r="I191" s="115"/>
      <c r="J191" s="115"/>
    </row>
    <row r="192" spans="1:10" ht="28.5">
      <c r="A192" s="85" t="s">
        <v>381</v>
      </c>
      <c r="B192" s="82" t="s">
        <v>365</v>
      </c>
      <c r="C192" s="79" t="s">
        <v>36</v>
      </c>
      <c r="D192" s="115"/>
      <c r="E192" s="115"/>
      <c r="F192" s="115"/>
      <c r="G192" s="115"/>
      <c r="H192" s="115"/>
      <c r="I192" s="115"/>
      <c r="J192" s="115"/>
    </row>
    <row r="193" spans="1:11" ht="28.5">
      <c r="A193" s="85" t="s">
        <v>382</v>
      </c>
      <c r="B193" s="83" t="s">
        <v>485</v>
      </c>
      <c r="C193" s="79" t="s">
        <v>36</v>
      </c>
      <c r="D193" s="115"/>
      <c r="E193" s="115"/>
      <c r="F193" s="115"/>
      <c r="G193" s="115"/>
      <c r="H193" s="115"/>
      <c r="I193" s="115"/>
      <c r="J193" s="115"/>
    </row>
    <row r="194" spans="1:11" ht="15">
      <c r="A194" s="72" t="s">
        <v>384</v>
      </c>
      <c r="B194" s="81" t="s">
        <v>385</v>
      </c>
      <c r="C194" s="73"/>
      <c r="D194" s="115"/>
      <c r="E194" s="115"/>
      <c r="F194" s="115"/>
      <c r="G194" s="115"/>
      <c r="H194" s="115"/>
      <c r="I194" s="115"/>
      <c r="J194" s="115"/>
    </row>
    <row r="195" spans="1:11" ht="28.5">
      <c r="A195" s="85" t="s">
        <v>386</v>
      </c>
      <c r="B195" s="82" t="s">
        <v>387</v>
      </c>
      <c r="C195" s="79" t="s">
        <v>36</v>
      </c>
      <c r="D195" s="115"/>
      <c r="E195" s="115"/>
      <c r="F195" s="115"/>
      <c r="G195" s="115"/>
      <c r="H195" s="115"/>
      <c r="I195" s="115"/>
      <c r="J195" s="115"/>
    </row>
    <row r="196" spans="1:11" ht="28.5">
      <c r="A196" s="85" t="s">
        <v>388</v>
      </c>
      <c r="B196" s="82" t="s">
        <v>389</v>
      </c>
      <c r="C196" s="79" t="s">
        <v>36</v>
      </c>
      <c r="D196" s="115"/>
      <c r="E196" s="115"/>
      <c r="F196" s="115"/>
      <c r="G196" s="115"/>
      <c r="H196" s="115"/>
      <c r="I196" s="115"/>
      <c r="J196" s="115"/>
    </row>
    <row r="197" spans="1:11" ht="28.5">
      <c r="A197" s="85" t="s">
        <v>390</v>
      </c>
      <c r="B197" s="82" t="s">
        <v>391</v>
      </c>
      <c r="C197" s="79" t="s">
        <v>36</v>
      </c>
      <c r="D197" s="115"/>
      <c r="E197" s="115"/>
      <c r="F197" s="115"/>
      <c r="G197" s="115"/>
      <c r="H197" s="115"/>
      <c r="I197" s="115"/>
      <c r="J197" s="115"/>
    </row>
    <row r="198" spans="1:11" ht="28.5">
      <c r="A198" s="85" t="s">
        <v>392</v>
      </c>
      <c r="B198" s="82" t="s">
        <v>393</v>
      </c>
      <c r="C198" s="79" t="s">
        <v>279</v>
      </c>
      <c r="D198" s="115"/>
      <c r="E198" s="115"/>
      <c r="F198" s="115"/>
      <c r="G198" s="115"/>
      <c r="H198" s="115"/>
      <c r="I198" s="115"/>
      <c r="J198" s="115"/>
    </row>
    <row r="199" spans="1:11" ht="15">
      <c r="A199" s="72" t="s">
        <v>394</v>
      </c>
      <c r="B199" s="81" t="s">
        <v>395</v>
      </c>
      <c r="C199" s="73"/>
      <c r="D199" s="115"/>
      <c r="E199" s="115"/>
      <c r="F199" s="115"/>
      <c r="G199" s="115"/>
      <c r="H199" s="115"/>
      <c r="I199" s="115"/>
      <c r="J199" s="115"/>
    </row>
    <row r="200" spans="1:11" ht="57">
      <c r="A200" s="85" t="s">
        <v>396</v>
      </c>
      <c r="B200" s="82" t="s">
        <v>397</v>
      </c>
      <c r="C200" s="79" t="s">
        <v>36</v>
      </c>
      <c r="D200" s="115" t="s">
        <v>523</v>
      </c>
      <c r="E200" s="115"/>
      <c r="F200" s="115"/>
      <c r="G200" s="115"/>
      <c r="H200" s="115"/>
      <c r="I200" s="115"/>
      <c r="J200" s="115"/>
      <c r="K200" s="5">
        <v>17</v>
      </c>
    </row>
    <row r="201" spans="1:11" ht="28.5">
      <c r="A201" s="85" t="s">
        <v>398</v>
      </c>
      <c r="B201" s="83" t="s">
        <v>399</v>
      </c>
      <c r="C201" s="79" t="s">
        <v>60</v>
      </c>
      <c r="D201" s="115"/>
      <c r="E201" s="115"/>
      <c r="F201" s="115"/>
      <c r="G201" s="115"/>
      <c r="H201" s="115"/>
      <c r="I201" s="115"/>
      <c r="J201" s="115"/>
    </row>
    <row r="202" spans="1:11" ht="28.5">
      <c r="A202" s="85" t="s">
        <v>400</v>
      </c>
      <c r="B202" s="83" t="s">
        <v>486</v>
      </c>
      <c r="C202" s="79" t="s">
        <v>60</v>
      </c>
      <c r="D202" s="115" t="s">
        <v>524</v>
      </c>
      <c r="E202" s="115"/>
      <c r="F202" s="115"/>
      <c r="G202" s="115"/>
      <c r="H202" s="115"/>
      <c r="I202" s="115"/>
      <c r="J202" s="115"/>
      <c r="K202" s="5">
        <v>152.5</v>
      </c>
    </row>
    <row r="203" spans="1:11" ht="42.75">
      <c r="A203" s="85" t="s">
        <v>402</v>
      </c>
      <c r="B203" s="82" t="s">
        <v>403</v>
      </c>
      <c r="C203" s="79" t="s">
        <v>36</v>
      </c>
      <c r="D203" s="115" t="s">
        <v>449</v>
      </c>
      <c r="E203" s="115"/>
      <c r="F203" s="115"/>
      <c r="G203" s="115"/>
      <c r="H203" s="115"/>
      <c r="I203" s="115"/>
      <c r="J203" s="115"/>
      <c r="K203" s="5">
        <v>1</v>
      </c>
    </row>
    <row r="204" spans="1:11" ht="42.75">
      <c r="A204" s="85" t="s">
        <v>404</v>
      </c>
      <c r="B204" s="82" t="s">
        <v>405</v>
      </c>
      <c r="C204" s="79" t="s">
        <v>36</v>
      </c>
      <c r="D204" s="115" t="s">
        <v>449</v>
      </c>
      <c r="E204" s="115"/>
      <c r="F204" s="115"/>
      <c r="G204" s="115"/>
      <c r="H204" s="115"/>
      <c r="I204" s="115"/>
      <c r="J204" s="115"/>
      <c r="K204" s="5">
        <v>1</v>
      </c>
    </row>
    <row r="205" spans="1:11" ht="15">
      <c r="A205" s="90">
        <v>11</v>
      </c>
      <c r="B205" s="91" t="s">
        <v>406</v>
      </c>
      <c r="C205" s="92"/>
      <c r="D205" s="115"/>
      <c r="E205" s="115"/>
      <c r="F205" s="115"/>
      <c r="G205" s="115"/>
      <c r="H205" s="115"/>
      <c r="I205" s="115"/>
      <c r="J205" s="115"/>
    </row>
    <row r="206" spans="1:11">
      <c r="A206" s="77" t="s">
        <v>407</v>
      </c>
      <c r="B206" s="82" t="s">
        <v>408</v>
      </c>
      <c r="C206" s="79" t="s">
        <v>60</v>
      </c>
      <c r="D206" s="115"/>
      <c r="E206" s="115"/>
      <c r="F206" s="115"/>
      <c r="G206" s="115"/>
      <c r="H206" s="115"/>
      <c r="I206" s="115"/>
      <c r="J206" s="115"/>
    </row>
    <row r="207" spans="1:11" ht="28.5">
      <c r="A207" s="77" t="s">
        <v>409</v>
      </c>
      <c r="B207" s="82" t="s">
        <v>410</v>
      </c>
      <c r="C207" s="79" t="s">
        <v>36</v>
      </c>
      <c r="D207" s="115"/>
      <c r="E207" s="115"/>
      <c r="F207" s="115"/>
      <c r="G207" s="115"/>
      <c r="H207" s="115"/>
      <c r="I207" s="115"/>
      <c r="J207" s="115"/>
    </row>
    <row r="208" spans="1:11">
      <c r="A208" s="77" t="s">
        <v>411</v>
      </c>
      <c r="B208" s="82" t="s">
        <v>412</v>
      </c>
      <c r="C208" s="79" t="s">
        <v>36</v>
      </c>
      <c r="D208" s="115"/>
      <c r="E208" s="115"/>
      <c r="F208" s="115"/>
      <c r="G208" s="115"/>
      <c r="H208" s="115"/>
      <c r="I208" s="115"/>
      <c r="J208" s="115"/>
    </row>
    <row r="209" spans="1:10" ht="15">
      <c r="A209" s="90">
        <v>12</v>
      </c>
      <c r="B209" s="91" t="s">
        <v>413</v>
      </c>
      <c r="C209" s="92"/>
      <c r="D209" s="115"/>
      <c r="E209" s="115"/>
      <c r="F209" s="115"/>
      <c r="G209" s="115"/>
      <c r="H209" s="115"/>
      <c r="I209" s="115"/>
      <c r="J209" s="115"/>
    </row>
    <row r="210" spans="1:10" ht="57">
      <c r="A210" s="77" t="s">
        <v>414</v>
      </c>
      <c r="B210" s="83" t="s">
        <v>415</v>
      </c>
      <c r="C210" s="79" t="s">
        <v>36</v>
      </c>
      <c r="D210" s="115"/>
      <c r="E210" s="115"/>
      <c r="F210" s="115"/>
      <c r="G210" s="115"/>
      <c r="H210" s="115"/>
      <c r="I210" s="115"/>
      <c r="J210" s="115"/>
    </row>
    <row r="211" spans="1:10" ht="42.75">
      <c r="A211" s="77" t="s">
        <v>416</v>
      </c>
      <c r="B211" s="83" t="s">
        <v>417</v>
      </c>
      <c r="C211" s="79" t="s">
        <v>36</v>
      </c>
      <c r="D211" s="115"/>
      <c r="E211" s="115"/>
      <c r="F211" s="115"/>
      <c r="G211" s="115"/>
      <c r="H211" s="115"/>
      <c r="I211" s="115"/>
      <c r="J211" s="115"/>
    </row>
    <row r="212" spans="1:10" ht="42.75">
      <c r="A212" s="77" t="s">
        <v>418</v>
      </c>
      <c r="B212" s="83" t="s">
        <v>419</v>
      </c>
      <c r="C212" s="79" t="s">
        <v>36</v>
      </c>
      <c r="D212" s="115"/>
      <c r="E212" s="115"/>
      <c r="F212" s="115"/>
      <c r="G212" s="115"/>
      <c r="H212" s="115"/>
      <c r="I212" s="115"/>
      <c r="J212" s="115"/>
    </row>
    <row r="213" spans="1:10" ht="57">
      <c r="A213" s="77" t="s">
        <v>420</v>
      </c>
      <c r="B213" s="82" t="s">
        <v>421</v>
      </c>
      <c r="C213" s="79" t="s">
        <v>36</v>
      </c>
      <c r="D213" s="115"/>
      <c r="E213" s="115"/>
      <c r="F213" s="115"/>
      <c r="G213" s="115"/>
      <c r="H213" s="115"/>
      <c r="I213" s="115"/>
      <c r="J213" s="115"/>
    </row>
    <row r="214" spans="1:10" ht="42.75">
      <c r="A214" s="77" t="s">
        <v>422</v>
      </c>
      <c r="B214" s="83" t="s">
        <v>487</v>
      </c>
      <c r="C214" s="79" t="s">
        <v>36</v>
      </c>
      <c r="D214" s="115"/>
      <c r="E214" s="115"/>
      <c r="F214" s="115"/>
      <c r="G214" s="115"/>
      <c r="H214" s="115"/>
      <c r="I214" s="115"/>
      <c r="J214" s="115"/>
    </row>
    <row r="215" spans="1:10" ht="42.75">
      <c r="A215" s="77" t="s">
        <v>424</v>
      </c>
      <c r="B215" s="83" t="s">
        <v>425</v>
      </c>
      <c r="C215" s="79" t="s">
        <v>36</v>
      </c>
      <c r="D215" s="115"/>
      <c r="E215" s="115"/>
      <c r="F215" s="115"/>
      <c r="G215" s="115"/>
      <c r="H215" s="115"/>
      <c r="I215" s="115"/>
      <c r="J215" s="115"/>
    </row>
    <row r="216" spans="1:10" ht="15">
      <c r="A216" s="90">
        <v>13</v>
      </c>
      <c r="B216" s="91" t="s">
        <v>426</v>
      </c>
      <c r="C216" s="92"/>
      <c r="D216" s="115"/>
      <c r="E216" s="115"/>
      <c r="F216" s="115"/>
      <c r="G216" s="115"/>
      <c r="H216" s="115"/>
      <c r="I216" s="115"/>
      <c r="J216" s="115"/>
    </row>
    <row r="217" spans="1:10">
      <c r="A217" s="77" t="s">
        <v>427</v>
      </c>
      <c r="B217" s="82" t="s">
        <v>428</v>
      </c>
      <c r="C217" s="79" t="s">
        <v>351</v>
      </c>
      <c r="D217" s="115"/>
      <c r="E217" s="115"/>
      <c r="F217" s="115"/>
      <c r="G217" s="115"/>
      <c r="H217" s="115"/>
      <c r="I217" s="115"/>
      <c r="J217" s="115"/>
    </row>
    <row r="218" spans="1:10">
      <c r="A218" s="77" t="s">
        <v>429</v>
      </c>
      <c r="B218" s="82" t="s">
        <v>430</v>
      </c>
      <c r="C218" s="79" t="s">
        <v>36</v>
      </c>
      <c r="D218" s="115"/>
      <c r="E218" s="115"/>
      <c r="F218" s="115"/>
      <c r="G218" s="115"/>
      <c r="H218" s="115"/>
      <c r="I218" s="115"/>
      <c r="J218" s="115"/>
    </row>
    <row r="219" spans="1:10">
      <c r="A219" s="77" t="s">
        <v>431</v>
      </c>
      <c r="B219" s="82" t="s">
        <v>432</v>
      </c>
      <c r="C219" s="79" t="s">
        <v>27</v>
      </c>
      <c r="D219" s="115"/>
      <c r="E219" s="115"/>
      <c r="F219" s="115"/>
      <c r="G219" s="115"/>
      <c r="H219" s="115"/>
      <c r="I219" s="115"/>
      <c r="J219" s="115"/>
    </row>
    <row r="220" spans="1:10" ht="28.5">
      <c r="A220" s="77" t="s">
        <v>433</v>
      </c>
      <c r="B220" s="82" t="s">
        <v>434</v>
      </c>
      <c r="C220" s="79" t="s">
        <v>435</v>
      </c>
      <c r="D220" s="115"/>
      <c r="E220" s="115"/>
      <c r="F220" s="115"/>
      <c r="G220" s="115"/>
      <c r="H220" s="115"/>
      <c r="I220" s="115"/>
      <c r="J220" s="115"/>
    </row>
    <row r="221" spans="1:10" ht="28.5">
      <c r="A221" s="77" t="s">
        <v>436</v>
      </c>
      <c r="B221" s="82" t="s">
        <v>437</v>
      </c>
      <c r="C221" s="79" t="s">
        <v>438</v>
      </c>
      <c r="D221" s="115"/>
      <c r="E221" s="115"/>
      <c r="F221" s="115"/>
      <c r="G221" s="115"/>
      <c r="H221" s="115"/>
      <c r="I221" s="115"/>
      <c r="J221" s="115"/>
    </row>
    <row r="222" spans="1:10">
      <c r="A222" s="93"/>
      <c r="B222" s="93"/>
      <c r="C222" s="93"/>
    </row>
  </sheetData>
  <mergeCells count="221"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</mergeCells>
  <conditionalFormatting sqref="A4:C76 A77:B77 A78:C221">
    <cfRule type="expression" dxfId="0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8A60-034E-4FD0-B10F-750A671A5F59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12</vt:i4>
      </vt:variant>
    </vt:vector>
  </HeadingPairs>
  <TitlesOfParts>
    <vt:vector size="21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Planilha1</vt:lpstr>
      <vt:lpstr>'BM 01'!Area_de_impressao</vt:lpstr>
      <vt:lpstr>'BM 02'!Area_de_impressao</vt:lpstr>
      <vt:lpstr>'BM 03'!Area_de_impressao</vt:lpstr>
      <vt:lpstr>'BM 04'!Area_de_impressao</vt:lpstr>
      <vt:lpstr>'Memória 01'!Area_de_impressao</vt:lpstr>
      <vt:lpstr>'Memória 02'!Area_de_impressao</vt:lpstr>
      <vt:lpstr>'Memória 03'!Area_de_impressao</vt:lpstr>
      <vt:lpstr>'Memória 04'!Area_de_impressao</vt:lpstr>
      <vt:lpstr>'BM 01'!Titulos_de_impressao</vt:lpstr>
      <vt:lpstr>'BM 02'!Titulos_de_impressao</vt:lpstr>
      <vt:lpstr>'BM 03'!Titulos_de_impressao</vt:lpstr>
      <vt:lpstr>'BM 04'!Titulos_de_impressao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2025-02-20T17:06:16Z</dcterms:created>
  <dcterms:modified xsi:type="dcterms:W3CDTF">2025-02-20T17:37:25Z</dcterms:modified>
</cp:coreProperties>
</file>