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2983C39D-86C4-450F-9357-DD55C9011BBB}" xr6:coauthVersionLast="47" xr6:coauthVersionMax="47" xr10:uidLastSave="{00000000-0000-0000-0000-000000000000}"/>
  <bookViews>
    <workbookView xWindow="-120" yWindow="-120" windowWidth="20730" windowHeight="11160" activeTab="5" xr2:uid="{630B02DB-3314-4FFD-9ABE-9695693C5F34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Planilha1" sheetId="1" r:id="rId7"/>
  </sheets>
  <externalReferences>
    <externalReference r:id="rId8"/>
  </externalReferences>
  <definedNames>
    <definedName name="_xlnm.Print_Area" localSheetId="0">'BM 01'!$A$1:$Q$268</definedName>
    <definedName name="_xlnm.Print_Area" localSheetId="2">'BM 02'!$A$1:$Q$268</definedName>
    <definedName name="_xlnm.Print_Area" localSheetId="4">'BM 03'!$A$1:$Q$268</definedName>
    <definedName name="_xlnm.Print_Area" localSheetId="1">'Memória 01'!$A$1:$D$266</definedName>
    <definedName name="_xlnm.Print_Area" localSheetId="3">'Memória 02'!$A$1:$D$266</definedName>
    <definedName name="_xlnm.Print_Area" localSheetId="5">'Memória 03'!$A$1:$D$266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3" i="7" l="1"/>
  <c r="E82" i="7"/>
  <c r="E81" i="7"/>
  <c r="E52" i="7"/>
  <c r="E40" i="7"/>
  <c r="E39" i="7"/>
  <c r="E38" i="7"/>
  <c r="E35" i="7"/>
  <c r="E34" i="7"/>
  <c r="E33" i="7"/>
  <c r="E31" i="7"/>
  <c r="L267" i="6"/>
  <c r="O267" i="6" s="1"/>
  <c r="K267" i="6"/>
  <c r="N267" i="6" s="1"/>
  <c r="L266" i="6"/>
  <c r="O266" i="6" s="1"/>
  <c r="K266" i="6"/>
  <c r="I266" i="6"/>
  <c r="F266" i="6"/>
  <c r="J266" i="6" s="1"/>
  <c r="N265" i="6"/>
  <c r="M265" i="6"/>
  <c r="P265" i="6" s="1"/>
  <c r="L265" i="6"/>
  <c r="O265" i="6" s="1"/>
  <c r="K265" i="6"/>
  <c r="J265" i="6"/>
  <c r="I265" i="6"/>
  <c r="I263" i="6" s="1"/>
  <c r="F265" i="6"/>
  <c r="L264" i="6"/>
  <c r="O264" i="6" s="1"/>
  <c r="O263" i="6" s="1"/>
  <c r="K264" i="6"/>
  <c r="I264" i="6"/>
  <c r="F264" i="6"/>
  <c r="J264" i="6" s="1"/>
  <c r="L263" i="6"/>
  <c r="K263" i="6"/>
  <c r="N262" i="6"/>
  <c r="M262" i="6"/>
  <c r="P262" i="6" s="1"/>
  <c r="L262" i="6"/>
  <c r="O262" i="6" s="1"/>
  <c r="K262" i="6"/>
  <c r="J262" i="6"/>
  <c r="Q262" i="6" s="1"/>
  <c r="I262" i="6"/>
  <c r="F262" i="6"/>
  <c r="L261" i="6"/>
  <c r="O261" i="6" s="1"/>
  <c r="K261" i="6"/>
  <c r="I261" i="6"/>
  <c r="F261" i="6"/>
  <c r="J261" i="6" s="1"/>
  <c r="N260" i="6"/>
  <c r="M260" i="6"/>
  <c r="P260" i="6" s="1"/>
  <c r="L260" i="6"/>
  <c r="O260" i="6" s="1"/>
  <c r="K260" i="6"/>
  <c r="J260" i="6"/>
  <c r="I260" i="6"/>
  <c r="F260" i="6"/>
  <c r="O259" i="6"/>
  <c r="L259" i="6"/>
  <c r="K259" i="6"/>
  <c r="L258" i="6"/>
  <c r="O258" i="6" s="1"/>
  <c r="K258" i="6"/>
  <c r="I258" i="6"/>
  <c r="F258" i="6"/>
  <c r="J258" i="6" s="1"/>
  <c r="N257" i="6"/>
  <c r="M257" i="6"/>
  <c r="P257" i="6" s="1"/>
  <c r="Q257" i="6" s="1"/>
  <c r="L257" i="6"/>
  <c r="O257" i="6" s="1"/>
  <c r="K257" i="6"/>
  <c r="J257" i="6"/>
  <c r="I257" i="6"/>
  <c r="F257" i="6"/>
  <c r="L256" i="6"/>
  <c r="O256" i="6" s="1"/>
  <c r="K256" i="6"/>
  <c r="I256" i="6"/>
  <c r="F256" i="6"/>
  <c r="J256" i="6" s="1"/>
  <c r="Q255" i="6"/>
  <c r="N255" i="6"/>
  <c r="M255" i="6"/>
  <c r="P255" i="6" s="1"/>
  <c r="L255" i="6"/>
  <c r="O255" i="6" s="1"/>
  <c r="K255" i="6"/>
  <c r="J255" i="6"/>
  <c r="I255" i="6"/>
  <c r="F255" i="6"/>
  <c r="L254" i="6"/>
  <c r="O254" i="6" s="1"/>
  <c r="K254" i="6"/>
  <c r="I254" i="6"/>
  <c r="F254" i="6"/>
  <c r="J254" i="6" s="1"/>
  <c r="N253" i="6"/>
  <c r="M253" i="6"/>
  <c r="P253" i="6" s="1"/>
  <c r="Q253" i="6" s="1"/>
  <c r="L253" i="6"/>
  <c r="O253" i="6" s="1"/>
  <c r="K253" i="6"/>
  <c r="J253" i="6"/>
  <c r="I253" i="6"/>
  <c r="F253" i="6"/>
  <c r="L252" i="6"/>
  <c r="O252" i="6" s="1"/>
  <c r="K252" i="6"/>
  <c r="I252" i="6"/>
  <c r="F252" i="6"/>
  <c r="J252" i="6" s="1"/>
  <c r="Q251" i="6"/>
  <c r="N251" i="6"/>
  <c r="M251" i="6"/>
  <c r="P251" i="6" s="1"/>
  <c r="L251" i="6"/>
  <c r="O251" i="6" s="1"/>
  <c r="K251" i="6"/>
  <c r="J251" i="6"/>
  <c r="I251" i="6"/>
  <c r="F251" i="6"/>
  <c r="L250" i="6"/>
  <c r="O250" i="6" s="1"/>
  <c r="K250" i="6"/>
  <c r="I250" i="6"/>
  <c r="F250" i="6"/>
  <c r="J250" i="6" s="1"/>
  <c r="N249" i="6"/>
  <c r="M249" i="6"/>
  <c r="P249" i="6" s="1"/>
  <c r="Q249" i="6" s="1"/>
  <c r="L249" i="6"/>
  <c r="O249" i="6" s="1"/>
  <c r="K249" i="6"/>
  <c r="J249" i="6"/>
  <c r="I249" i="6"/>
  <c r="F249" i="6"/>
  <c r="L248" i="6"/>
  <c r="O248" i="6" s="1"/>
  <c r="K248" i="6"/>
  <c r="I248" i="6"/>
  <c r="F248" i="6"/>
  <c r="J248" i="6" s="1"/>
  <c r="Q247" i="6"/>
  <c r="N247" i="6"/>
  <c r="M247" i="6"/>
  <c r="P247" i="6" s="1"/>
  <c r="L247" i="6"/>
  <c r="O247" i="6" s="1"/>
  <c r="O246" i="6" s="1"/>
  <c r="K247" i="6"/>
  <c r="J247" i="6"/>
  <c r="I247" i="6"/>
  <c r="F247" i="6"/>
  <c r="L246" i="6"/>
  <c r="K246" i="6"/>
  <c r="J246" i="6"/>
  <c r="O245" i="6"/>
  <c r="L245" i="6"/>
  <c r="K245" i="6"/>
  <c r="I245" i="6"/>
  <c r="F245" i="6"/>
  <c r="L244" i="6"/>
  <c r="O244" i="6" s="1"/>
  <c r="K244" i="6"/>
  <c r="N244" i="6" s="1"/>
  <c r="I244" i="6"/>
  <c r="F244" i="6"/>
  <c r="J244" i="6" s="1"/>
  <c r="O243" i="6"/>
  <c r="N243" i="6"/>
  <c r="L243" i="6"/>
  <c r="K243" i="6"/>
  <c r="M243" i="6" s="1"/>
  <c r="P243" i="6" s="1"/>
  <c r="J243" i="6"/>
  <c r="Q243" i="6" s="1"/>
  <c r="I243" i="6"/>
  <c r="F243" i="6"/>
  <c r="L242" i="6"/>
  <c r="K242" i="6"/>
  <c r="I242" i="6"/>
  <c r="F242" i="6"/>
  <c r="J242" i="6" s="1"/>
  <c r="O241" i="6"/>
  <c r="L241" i="6"/>
  <c r="K241" i="6"/>
  <c r="M241" i="6" s="1"/>
  <c r="P241" i="6" s="1"/>
  <c r="J241" i="6"/>
  <c r="Q241" i="6" s="1"/>
  <c r="I241" i="6"/>
  <c r="F241" i="6"/>
  <c r="L240" i="6"/>
  <c r="O240" i="6" s="1"/>
  <c r="K240" i="6"/>
  <c r="N240" i="6" s="1"/>
  <c r="F240" i="6"/>
  <c r="L239" i="6"/>
  <c r="K239" i="6"/>
  <c r="I239" i="6"/>
  <c r="F239" i="6"/>
  <c r="J239" i="6" s="1"/>
  <c r="O238" i="6"/>
  <c r="L238" i="6"/>
  <c r="K238" i="6"/>
  <c r="M238" i="6" s="1"/>
  <c r="P238" i="6" s="1"/>
  <c r="J238" i="6"/>
  <c r="I238" i="6"/>
  <c r="F238" i="6"/>
  <c r="L237" i="6"/>
  <c r="K237" i="6"/>
  <c r="L236" i="6"/>
  <c r="K236" i="6"/>
  <c r="I236" i="6"/>
  <c r="F236" i="6"/>
  <c r="J236" i="6" s="1"/>
  <c r="N235" i="6"/>
  <c r="M235" i="6"/>
  <c r="P235" i="6" s="1"/>
  <c r="L235" i="6"/>
  <c r="O235" i="6" s="1"/>
  <c r="K235" i="6"/>
  <c r="J235" i="6"/>
  <c r="Q235" i="6" s="1"/>
  <c r="I235" i="6"/>
  <c r="F235" i="6"/>
  <c r="L234" i="6"/>
  <c r="K234" i="6"/>
  <c r="I234" i="6"/>
  <c r="F234" i="6"/>
  <c r="J234" i="6" s="1"/>
  <c r="N233" i="6"/>
  <c r="M233" i="6"/>
  <c r="P233" i="6" s="1"/>
  <c r="L233" i="6"/>
  <c r="O233" i="6" s="1"/>
  <c r="K233" i="6"/>
  <c r="J233" i="6"/>
  <c r="Q233" i="6" s="1"/>
  <c r="I233" i="6"/>
  <c r="F233" i="6"/>
  <c r="L232" i="6"/>
  <c r="K232" i="6"/>
  <c r="I232" i="6"/>
  <c r="F232" i="6"/>
  <c r="J232" i="6" s="1"/>
  <c r="N231" i="6"/>
  <c r="M231" i="6"/>
  <c r="P231" i="6" s="1"/>
  <c r="L231" i="6"/>
  <c r="O231" i="6" s="1"/>
  <c r="K231" i="6"/>
  <c r="J231" i="6"/>
  <c r="Q231" i="6" s="1"/>
  <c r="I231" i="6"/>
  <c r="F231" i="6"/>
  <c r="L230" i="6"/>
  <c r="K230" i="6"/>
  <c r="I230" i="6"/>
  <c r="F230" i="6"/>
  <c r="J230" i="6" s="1"/>
  <c r="N229" i="6"/>
  <c r="M229" i="6"/>
  <c r="P229" i="6" s="1"/>
  <c r="L229" i="6"/>
  <c r="O229" i="6" s="1"/>
  <c r="K229" i="6"/>
  <c r="J229" i="6"/>
  <c r="Q229" i="6" s="1"/>
  <c r="I229" i="6"/>
  <c r="F229" i="6"/>
  <c r="L228" i="6"/>
  <c r="K228" i="6"/>
  <c r="I228" i="6"/>
  <c r="F228" i="6"/>
  <c r="J228" i="6" s="1"/>
  <c r="N227" i="6"/>
  <c r="M227" i="6"/>
  <c r="P227" i="6" s="1"/>
  <c r="L227" i="6"/>
  <c r="O227" i="6" s="1"/>
  <c r="K227" i="6"/>
  <c r="J227" i="6"/>
  <c r="Q227" i="6" s="1"/>
  <c r="I227" i="6"/>
  <c r="F227" i="6"/>
  <c r="L226" i="6"/>
  <c r="K226" i="6"/>
  <c r="I226" i="6"/>
  <c r="F226" i="6"/>
  <c r="J226" i="6" s="1"/>
  <c r="N225" i="6"/>
  <c r="M225" i="6"/>
  <c r="P225" i="6" s="1"/>
  <c r="L225" i="6"/>
  <c r="O225" i="6" s="1"/>
  <c r="K225" i="6"/>
  <c r="J225" i="6"/>
  <c r="Q225" i="6" s="1"/>
  <c r="I225" i="6"/>
  <c r="F225" i="6"/>
  <c r="L224" i="6"/>
  <c r="K224" i="6"/>
  <c r="I224" i="6"/>
  <c r="F224" i="6"/>
  <c r="J224" i="6" s="1"/>
  <c r="N223" i="6"/>
  <c r="M223" i="6"/>
  <c r="P223" i="6" s="1"/>
  <c r="L223" i="6"/>
  <c r="O223" i="6" s="1"/>
  <c r="K223" i="6"/>
  <c r="J223" i="6"/>
  <c r="Q223" i="6" s="1"/>
  <c r="I223" i="6"/>
  <c r="F223" i="6"/>
  <c r="L222" i="6"/>
  <c r="K222" i="6"/>
  <c r="I222" i="6"/>
  <c r="F222" i="6"/>
  <c r="J222" i="6" s="1"/>
  <c r="N221" i="6"/>
  <c r="M221" i="6"/>
  <c r="P221" i="6" s="1"/>
  <c r="L221" i="6"/>
  <c r="O221" i="6" s="1"/>
  <c r="K221" i="6"/>
  <c r="J221" i="6"/>
  <c r="Q221" i="6" s="1"/>
  <c r="I221" i="6"/>
  <c r="F221" i="6"/>
  <c r="L220" i="6"/>
  <c r="K220" i="6"/>
  <c r="I220" i="6"/>
  <c r="F220" i="6"/>
  <c r="J220" i="6" s="1"/>
  <c r="N219" i="6"/>
  <c r="M219" i="6"/>
  <c r="P219" i="6" s="1"/>
  <c r="L219" i="6"/>
  <c r="O219" i="6" s="1"/>
  <c r="K219" i="6"/>
  <c r="J219" i="6"/>
  <c r="Q219" i="6" s="1"/>
  <c r="I219" i="6"/>
  <c r="I218" i="6" s="1"/>
  <c r="F219" i="6"/>
  <c r="L218" i="6"/>
  <c r="K218" i="6"/>
  <c r="L217" i="6"/>
  <c r="O217" i="6" s="1"/>
  <c r="K217" i="6"/>
  <c r="I217" i="6"/>
  <c r="F217" i="6"/>
  <c r="J217" i="6" s="1"/>
  <c r="Q216" i="6"/>
  <c r="N216" i="6"/>
  <c r="M216" i="6"/>
  <c r="P216" i="6" s="1"/>
  <c r="L216" i="6"/>
  <c r="O216" i="6" s="1"/>
  <c r="K216" i="6"/>
  <c r="J216" i="6"/>
  <c r="I216" i="6"/>
  <c r="F216" i="6"/>
  <c r="L215" i="6"/>
  <c r="O215" i="6" s="1"/>
  <c r="K215" i="6"/>
  <c r="I215" i="6"/>
  <c r="F215" i="6"/>
  <c r="J215" i="6" s="1"/>
  <c r="N214" i="6"/>
  <c r="M214" i="6"/>
  <c r="P214" i="6" s="1"/>
  <c r="Q214" i="6" s="1"/>
  <c r="L214" i="6"/>
  <c r="O214" i="6" s="1"/>
  <c r="K214" i="6"/>
  <c r="J214" i="6"/>
  <c r="I214" i="6"/>
  <c r="F214" i="6"/>
  <c r="L213" i="6"/>
  <c r="O213" i="6" s="1"/>
  <c r="K213" i="6"/>
  <c r="I213" i="6"/>
  <c r="F213" i="6"/>
  <c r="J213" i="6" s="1"/>
  <c r="L212" i="6"/>
  <c r="K212" i="6"/>
  <c r="I212" i="6"/>
  <c r="F212" i="6"/>
  <c r="N211" i="6"/>
  <c r="L211" i="6"/>
  <c r="O211" i="6" s="1"/>
  <c r="K211" i="6"/>
  <c r="M211" i="6" s="1"/>
  <c r="P211" i="6" s="1"/>
  <c r="J211" i="6"/>
  <c r="I211" i="6"/>
  <c r="F211" i="6"/>
  <c r="L210" i="6"/>
  <c r="K210" i="6"/>
  <c r="I210" i="6"/>
  <c r="F210" i="6"/>
  <c r="N209" i="6"/>
  <c r="L209" i="6"/>
  <c r="O209" i="6" s="1"/>
  <c r="K209" i="6"/>
  <c r="M209" i="6" s="1"/>
  <c r="P209" i="6" s="1"/>
  <c r="J209" i="6"/>
  <c r="Q209" i="6" s="1"/>
  <c r="I209" i="6"/>
  <c r="F209" i="6"/>
  <c r="L208" i="6"/>
  <c r="K208" i="6"/>
  <c r="I208" i="6"/>
  <c r="F208" i="6"/>
  <c r="N207" i="6"/>
  <c r="L207" i="6"/>
  <c r="O207" i="6" s="1"/>
  <c r="K207" i="6"/>
  <c r="M207" i="6" s="1"/>
  <c r="P207" i="6" s="1"/>
  <c r="J207" i="6"/>
  <c r="I207" i="6"/>
  <c r="F207" i="6"/>
  <c r="L206" i="6"/>
  <c r="K206" i="6"/>
  <c r="I206" i="6"/>
  <c r="F206" i="6"/>
  <c r="N205" i="6"/>
  <c r="L205" i="6"/>
  <c r="O205" i="6" s="1"/>
  <c r="K205" i="6"/>
  <c r="M205" i="6" s="1"/>
  <c r="P205" i="6" s="1"/>
  <c r="J205" i="6"/>
  <c r="Q205" i="6" s="1"/>
  <c r="I205" i="6"/>
  <c r="F205" i="6"/>
  <c r="L204" i="6"/>
  <c r="K204" i="6"/>
  <c r="I204" i="6"/>
  <c r="F204" i="6"/>
  <c r="N203" i="6"/>
  <c r="L203" i="6"/>
  <c r="O203" i="6" s="1"/>
  <c r="K203" i="6"/>
  <c r="M203" i="6" s="1"/>
  <c r="P203" i="6" s="1"/>
  <c r="J203" i="6"/>
  <c r="I203" i="6"/>
  <c r="F203" i="6"/>
  <c r="L202" i="6"/>
  <c r="K202" i="6"/>
  <c r="I202" i="6"/>
  <c r="F202" i="6"/>
  <c r="N201" i="6"/>
  <c r="L201" i="6"/>
  <c r="O201" i="6" s="1"/>
  <c r="K201" i="6"/>
  <c r="M201" i="6" s="1"/>
  <c r="P201" i="6" s="1"/>
  <c r="J201" i="6"/>
  <c r="Q201" i="6" s="1"/>
  <c r="I201" i="6"/>
  <c r="F201" i="6"/>
  <c r="N200" i="6"/>
  <c r="L200" i="6"/>
  <c r="O200" i="6" s="1"/>
  <c r="K200" i="6"/>
  <c r="M200" i="6" s="1"/>
  <c r="P200" i="6" s="1"/>
  <c r="Q200" i="6" s="1"/>
  <c r="O199" i="6"/>
  <c r="L199" i="6"/>
  <c r="K199" i="6"/>
  <c r="I199" i="6"/>
  <c r="F199" i="6"/>
  <c r="J199" i="6" s="1"/>
  <c r="O198" i="6"/>
  <c r="M198" i="6"/>
  <c r="P198" i="6" s="1"/>
  <c r="L198" i="6"/>
  <c r="K198" i="6"/>
  <c r="N198" i="6" s="1"/>
  <c r="I198" i="6"/>
  <c r="F198" i="6"/>
  <c r="J198" i="6" s="1"/>
  <c r="Q198" i="6" s="1"/>
  <c r="O197" i="6"/>
  <c r="L197" i="6"/>
  <c r="K197" i="6"/>
  <c r="I197" i="6"/>
  <c r="F197" i="6"/>
  <c r="J197" i="6" s="1"/>
  <c r="O196" i="6"/>
  <c r="M196" i="6"/>
  <c r="P196" i="6" s="1"/>
  <c r="L196" i="6"/>
  <c r="K196" i="6"/>
  <c r="N196" i="6" s="1"/>
  <c r="I196" i="6"/>
  <c r="F196" i="6"/>
  <c r="J196" i="6" s="1"/>
  <c r="Q196" i="6" s="1"/>
  <c r="O195" i="6"/>
  <c r="L195" i="6"/>
  <c r="K195" i="6"/>
  <c r="I195" i="6"/>
  <c r="F195" i="6"/>
  <c r="J195" i="6" s="1"/>
  <c r="O194" i="6"/>
  <c r="M194" i="6"/>
  <c r="P194" i="6" s="1"/>
  <c r="L194" i="6"/>
  <c r="K194" i="6"/>
  <c r="N194" i="6" s="1"/>
  <c r="I194" i="6"/>
  <c r="F194" i="6"/>
  <c r="J194" i="6" s="1"/>
  <c r="Q194" i="6" s="1"/>
  <c r="O193" i="6"/>
  <c r="L193" i="6"/>
  <c r="K193" i="6"/>
  <c r="I193" i="6"/>
  <c r="F193" i="6"/>
  <c r="J193" i="6" s="1"/>
  <c r="O192" i="6"/>
  <c r="M192" i="6"/>
  <c r="P192" i="6" s="1"/>
  <c r="L192" i="6"/>
  <c r="K192" i="6"/>
  <c r="N192" i="6" s="1"/>
  <c r="I192" i="6"/>
  <c r="F192" i="6"/>
  <c r="J192" i="6" s="1"/>
  <c r="Q192" i="6" s="1"/>
  <c r="O191" i="6"/>
  <c r="L191" i="6"/>
  <c r="K191" i="6"/>
  <c r="I191" i="6"/>
  <c r="F191" i="6"/>
  <c r="J191" i="6" s="1"/>
  <c r="O190" i="6"/>
  <c r="M190" i="6"/>
  <c r="P190" i="6" s="1"/>
  <c r="L190" i="6"/>
  <c r="K190" i="6"/>
  <c r="N190" i="6" s="1"/>
  <c r="I190" i="6"/>
  <c r="F190" i="6"/>
  <c r="J190" i="6" s="1"/>
  <c r="Q190" i="6" s="1"/>
  <c r="O189" i="6"/>
  <c r="L189" i="6"/>
  <c r="K189" i="6"/>
  <c r="I189" i="6"/>
  <c r="F189" i="6"/>
  <c r="J189" i="6" s="1"/>
  <c r="O188" i="6"/>
  <c r="M188" i="6"/>
  <c r="P188" i="6" s="1"/>
  <c r="L188" i="6"/>
  <c r="K188" i="6"/>
  <c r="N188" i="6" s="1"/>
  <c r="I188" i="6"/>
  <c r="F188" i="6"/>
  <c r="J188" i="6" s="1"/>
  <c r="Q188" i="6" s="1"/>
  <c r="O187" i="6"/>
  <c r="L187" i="6"/>
  <c r="K187" i="6"/>
  <c r="I187" i="6"/>
  <c r="F187" i="6"/>
  <c r="J187" i="6" s="1"/>
  <c r="O186" i="6"/>
  <c r="M186" i="6"/>
  <c r="P186" i="6" s="1"/>
  <c r="L186" i="6"/>
  <c r="K186" i="6"/>
  <c r="N186" i="6" s="1"/>
  <c r="I186" i="6"/>
  <c r="F186" i="6"/>
  <c r="J186" i="6" s="1"/>
  <c r="Q186" i="6" s="1"/>
  <c r="O185" i="6"/>
  <c r="L185" i="6"/>
  <c r="K185" i="6"/>
  <c r="I185" i="6"/>
  <c r="F185" i="6"/>
  <c r="J185" i="6" s="1"/>
  <c r="O184" i="6"/>
  <c r="M184" i="6"/>
  <c r="P184" i="6" s="1"/>
  <c r="L184" i="6"/>
  <c r="K184" i="6"/>
  <c r="N184" i="6" s="1"/>
  <c r="I184" i="6"/>
  <c r="F184" i="6"/>
  <c r="J184" i="6" s="1"/>
  <c r="Q184" i="6" s="1"/>
  <c r="O183" i="6"/>
  <c r="L183" i="6"/>
  <c r="K183" i="6"/>
  <c r="N183" i="6" s="1"/>
  <c r="I183" i="6"/>
  <c r="F183" i="6"/>
  <c r="J183" i="6" s="1"/>
  <c r="O182" i="6"/>
  <c r="L182" i="6"/>
  <c r="K182" i="6"/>
  <c r="J182" i="6"/>
  <c r="I182" i="6"/>
  <c r="F182" i="6"/>
  <c r="O181" i="6"/>
  <c r="L181" i="6"/>
  <c r="K181" i="6"/>
  <c r="I181" i="6"/>
  <c r="F181" i="6"/>
  <c r="J181" i="6" s="1"/>
  <c r="O180" i="6"/>
  <c r="M180" i="6"/>
  <c r="P180" i="6" s="1"/>
  <c r="Q180" i="6" s="1"/>
  <c r="L180" i="6"/>
  <c r="K180" i="6"/>
  <c r="N180" i="6" s="1"/>
  <c r="J180" i="6"/>
  <c r="I180" i="6"/>
  <c r="F180" i="6"/>
  <c r="O179" i="6"/>
  <c r="M179" i="6"/>
  <c r="P179" i="6" s="1"/>
  <c r="L179" i="6"/>
  <c r="K179" i="6"/>
  <c r="N179" i="6" s="1"/>
  <c r="I179" i="6"/>
  <c r="F179" i="6"/>
  <c r="J179" i="6" s="1"/>
  <c r="Q179" i="6" s="1"/>
  <c r="O178" i="6"/>
  <c r="M178" i="6"/>
  <c r="P178" i="6" s="1"/>
  <c r="Q178" i="6" s="1"/>
  <c r="L178" i="6"/>
  <c r="K178" i="6"/>
  <c r="N178" i="6" s="1"/>
  <c r="J178" i="6"/>
  <c r="I178" i="6"/>
  <c r="F178" i="6"/>
  <c r="O177" i="6"/>
  <c r="M177" i="6"/>
  <c r="P177" i="6" s="1"/>
  <c r="L177" i="6"/>
  <c r="K177" i="6"/>
  <c r="N177" i="6" s="1"/>
  <c r="I177" i="6"/>
  <c r="F177" i="6"/>
  <c r="J177" i="6" s="1"/>
  <c r="Q177" i="6" s="1"/>
  <c r="O176" i="6"/>
  <c r="L176" i="6"/>
  <c r="K176" i="6"/>
  <c r="N176" i="6" s="1"/>
  <c r="J176" i="6"/>
  <c r="I176" i="6"/>
  <c r="F176" i="6"/>
  <c r="O175" i="6"/>
  <c r="L175" i="6"/>
  <c r="K175" i="6"/>
  <c r="N175" i="6" s="1"/>
  <c r="I175" i="6"/>
  <c r="F175" i="6"/>
  <c r="J175" i="6" s="1"/>
  <c r="O174" i="6"/>
  <c r="L174" i="6"/>
  <c r="K174" i="6"/>
  <c r="J174" i="6"/>
  <c r="I174" i="6"/>
  <c r="F174" i="6"/>
  <c r="L173" i="6"/>
  <c r="K173" i="6"/>
  <c r="I173" i="6"/>
  <c r="F173" i="6"/>
  <c r="J173" i="6" s="1"/>
  <c r="O172" i="6"/>
  <c r="L172" i="6"/>
  <c r="K172" i="6"/>
  <c r="J172" i="6"/>
  <c r="I172" i="6"/>
  <c r="F172" i="6"/>
  <c r="L171" i="6"/>
  <c r="O171" i="6" s="1"/>
  <c r="K171" i="6"/>
  <c r="N171" i="6" s="1"/>
  <c r="I171" i="6"/>
  <c r="F171" i="6"/>
  <c r="J171" i="6" s="1"/>
  <c r="O170" i="6"/>
  <c r="N170" i="6"/>
  <c r="L170" i="6"/>
  <c r="K170" i="6"/>
  <c r="M170" i="6" s="1"/>
  <c r="P170" i="6" s="1"/>
  <c r="Q170" i="6" s="1"/>
  <c r="J170" i="6"/>
  <c r="I170" i="6"/>
  <c r="F170" i="6"/>
  <c r="M169" i="6"/>
  <c r="L169" i="6"/>
  <c r="K169" i="6"/>
  <c r="I169" i="6"/>
  <c r="F169" i="6"/>
  <c r="J169" i="6" s="1"/>
  <c r="O168" i="6"/>
  <c r="M168" i="6"/>
  <c r="P168" i="6" s="1"/>
  <c r="Q168" i="6" s="1"/>
  <c r="L168" i="6"/>
  <c r="K168" i="6"/>
  <c r="N168" i="6" s="1"/>
  <c r="J168" i="6"/>
  <c r="I168" i="6"/>
  <c r="F168" i="6"/>
  <c r="O167" i="6"/>
  <c r="L167" i="6"/>
  <c r="M167" i="6" s="1"/>
  <c r="P167" i="6" s="1"/>
  <c r="Q167" i="6" s="1"/>
  <c r="K167" i="6"/>
  <c r="I167" i="6"/>
  <c r="F167" i="6"/>
  <c r="J167" i="6" s="1"/>
  <c r="O166" i="6"/>
  <c r="N166" i="6"/>
  <c r="M166" i="6"/>
  <c r="P166" i="6" s="1"/>
  <c r="L166" i="6"/>
  <c r="K166" i="6"/>
  <c r="J166" i="6"/>
  <c r="Q166" i="6" s="1"/>
  <c r="I166" i="6"/>
  <c r="F166" i="6"/>
  <c r="L165" i="6"/>
  <c r="K165" i="6"/>
  <c r="O164" i="6"/>
  <c r="L164" i="6"/>
  <c r="K164" i="6"/>
  <c r="J164" i="6"/>
  <c r="I164" i="6"/>
  <c r="F164" i="6"/>
  <c r="Q163" i="6"/>
  <c r="O163" i="6"/>
  <c r="M163" i="6"/>
  <c r="P163" i="6" s="1"/>
  <c r="L163" i="6"/>
  <c r="K163" i="6"/>
  <c r="N163" i="6" s="1"/>
  <c r="I163" i="6"/>
  <c r="F163" i="6"/>
  <c r="J163" i="6" s="1"/>
  <c r="O162" i="6"/>
  <c r="L162" i="6"/>
  <c r="K162" i="6"/>
  <c r="J162" i="6"/>
  <c r="I162" i="6"/>
  <c r="F162" i="6"/>
  <c r="Q161" i="6"/>
  <c r="O161" i="6"/>
  <c r="M161" i="6"/>
  <c r="P161" i="6" s="1"/>
  <c r="L161" i="6"/>
  <c r="K161" i="6"/>
  <c r="N161" i="6" s="1"/>
  <c r="I161" i="6"/>
  <c r="F161" i="6"/>
  <c r="J161" i="6" s="1"/>
  <c r="O160" i="6"/>
  <c r="L160" i="6"/>
  <c r="K160" i="6"/>
  <c r="I160" i="6"/>
  <c r="F160" i="6"/>
  <c r="J160" i="6" s="1"/>
  <c r="Q159" i="6"/>
  <c r="O159" i="6"/>
  <c r="M159" i="6"/>
  <c r="P159" i="6" s="1"/>
  <c r="L159" i="6"/>
  <c r="K159" i="6"/>
  <c r="N159" i="6" s="1"/>
  <c r="I159" i="6"/>
  <c r="F159" i="6"/>
  <c r="J159" i="6" s="1"/>
  <c r="O158" i="6"/>
  <c r="L158" i="6"/>
  <c r="K158" i="6"/>
  <c r="I158" i="6"/>
  <c r="F158" i="6"/>
  <c r="J158" i="6" s="1"/>
  <c r="Q157" i="6"/>
  <c r="O157" i="6"/>
  <c r="M157" i="6"/>
  <c r="P157" i="6" s="1"/>
  <c r="L157" i="6"/>
  <c r="K157" i="6"/>
  <c r="N157" i="6" s="1"/>
  <c r="I157" i="6"/>
  <c r="F157" i="6"/>
  <c r="J157" i="6" s="1"/>
  <c r="O156" i="6"/>
  <c r="L156" i="6"/>
  <c r="K156" i="6"/>
  <c r="I156" i="6"/>
  <c r="F156" i="6"/>
  <c r="J156" i="6" s="1"/>
  <c r="Q155" i="6"/>
  <c r="O155" i="6"/>
  <c r="M155" i="6"/>
  <c r="P155" i="6" s="1"/>
  <c r="L155" i="6"/>
  <c r="K155" i="6"/>
  <c r="N155" i="6" s="1"/>
  <c r="I155" i="6"/>
  <c r="F155" i="6"/>
  <c r="J155" i="6" s="1"/>
  <c r="O154" i="6"/>
  <c r="L154" i="6"/>
  <c r="K154" i="6"/>
  <c r="I154" i="6"/>
  <c r="F154" i="6"/>
  <c r="J154" i="6" s="1"/>
  <c r="Q153" i="6"/>
  <c r="O153" i="6"/>
  <c r="M153" i="6"/>
  <c r="P153" i="6" s="1"/>
  <c r="L153" i="6"/>
  <c r="K153" i="6"/>
  <c r="N153" i="6" s="1"/>
  <c r="I153" i="6"/>
  <c r="F153" i="6"/>
  <c r="J153" i="6" s="1"/>
  <c r="O152" i="6"/>
  <c r="L152" i="6"/>
  <c r="K152" i="6"/>
  <c r="I152" i="6"/>
  <c r="F152" i="6"/>
  <c r="J152" i="6" s="1"/>
  <c r="Q151" i="6"/>
  <c r="O151" i="6"/>
  <c r="M151" i="6"/>
  <c r="P151" i="6" s="1"/>
  <c r="L151" i="6"/>
  <c r="K151" i="6"/>
  <c r="N151" i="6" s="1"/>
  <c r="I151" i="6"/>
  <c r="F151" i="6"/>
  <c r="J151" i="6" s="1"/>
  <c r="O150" i="6"/>
  <c r="L150" i="6"/>
  <c r="K150" i="6"/>
  <c r="I150" i="6"/>
  <c r="F150" i="6"/>
  <c r="J150" i="6" s="1"/>
  <c r="Q149" i="6"/>
  <c r="O149" i="6"/>
  <c r="M149" i="6"/>
  <c r="P149" i="6" s="1"/>
  <c r="L149" i="6"/>
  <c r="K149" i="6"/>
  <c r="N149" i="6" s="1"/>
  <c r="I149" i="6"/>
  <c r="F149" i="6"/>
  <c r="J149" i="6" s="1"/>
  <c r="O148" i="6"/>
  <c r="L148" i="6"/>
  <c r="K148" i="6"/>
  <c r="I148" i="6"/>
  <c r="F148" i="6"/>
  <c r="J148" i="6" s="1"/>
  <c r="Q147" i="6"/>
  <c r="O147" i="6"/>
  <c r="M147" i="6"/>
  <c r="P147" i="6" s="1"/>
  <c r="L147" i="6"/>
  <c r="K147" i="6"/>
  <c r="N147" i="6" s="1"/>
  <c r="I147" i="6"/>
  <c r="F147" i="6"/>
  <c r="J147" i="6" s="1"/>
  <c r="O146" i="6"/>
  <c r="L146" i="6"/>
  <c r="K146" i="6"/>
  <c r="I146" i="6"/>
  <c r="F146" i="6"/>
  <c r="J146" i="6" s="1"/>
  <c r="Q145" i="6"/>
  <c r="O145" i="6"/>
  <c r="M145" i="6"/>
  <c r="P145" i="6" s="1"/>
  <c r="L145" i="6"/>
  <c r="K145" i="6"/>
  <c r="N145" i="6" s="1"/>
  <c r="I145" i="6"/>
  <c r="F145" i="6"/>
  <c r="J145" i="6" s="1"/>
  <c r="O144" i="6"/>
  <c r="L144" i="6"/>
  <c r="K144" i="6"/>
  <c r="I144" i="6"/>
  <c r="F144" i="6"/>
  <c r="J144" i="6" s="1"/>
  <c r="Q143" i="6"/>
  <c r="O143" i="6"/>
  <c r="M143" i="6"/>
  <c r="P143" i="6" s="1"/>
  <c r="L143" i="6"/>
  <c r="K143" i="6"/>
  <c r="N143" i="6" s="1"/>
  <c r="I143" i="6"/>
  <c r="F143" i="6"/>
  <c r="J143" i="6" s="1"/>
  <c r="O142" i="6"/>
  <c r="L142" i="6"/>
  <c r="K142" i="6"/>
  <c r="I142" i="6"/>
  <c r="F142" i="6"/>
  <c r="J142" i="6" s="1"/>
  <c r="Q141" i="6"/>
  <c r="O141" i="6"/>
  <c r="M141" i="6"/>
  <c r="P141" i="6" s="1"/>
  <c r="L141" i="6"/>
  <c r="K141" i="6"/>
  <c r="N141" i="6" s="1"/>
  <c r="I141" i="6"/>
  <c r="F141" i="6"/>
  <c r="J141" i="6" s="1"/>
  <c r="O140" i="6"/>
  <c r="L140" i="6"/>
  <c r="K140" i="6"/>
  <c r="I140" i="6"/>
  <c r="F140" i="6"/>
  <c r="J140" i="6" s="1"/>
  <c r="Q139" i="6"/>
  <c r="O139" i="6"/>
  <c r="M139" i="6"/>
  <c r="P139" i="6" s="1"/>
  <c r="L139" i="6"/>
  <c r="K139" i="6"/>
  <c r="N139" i="6" s="1"/>
  <c r="I139" i="6"/>
  <c r="F139" i="6"/>
  <c r="J139" i="6" s="1"/>
  <c r="O138" i="6"/>
  <c r="L138" i="6"/>
  <c r="K138" i="6"/>
  <c r="I138" i="6"/>
  <c r="F138" i="6"/>
  <c r="J138" i="6" s="1"/>
  <c r="Q137" i="6"/>
  <c r="O137" i="6"/>
  <c r="M137" i="6"/>
  <c r="P137" i="6" s="1"/>
  <c r="L137" i="6"/>
  <c r="K137" i="6"/>
  <c r="N137" i="6" s="1"/>
  <c r="I137" i="6"/>
  <c r="F137" i="6"/>
  <c r="J137" i="6" s="1"/>
  <c r="O136" i="6"/>
  <c r="L136" i="6"/>
  <c r="K136" i="6"/>
  <c r="I136" i="6"/>
  <c r="F136" i="6"/>
  <c r="J136" i="6" s="1"/>
  <c r="Q135" i="6"/>
  <c r="O135" i="6"/>
  <c r="M135" i="6"/>
  <c r="P135" i="6" s="1"/>
  <c r="L135" i="6"/>
  <c r="K135" i="6"/>
  <c r="N135" i="6" s="1"/>
  <c r="I135" i="6"/>
  <c r="F135" i="6"/>
  <c r="J135" i="6" s="1"/>
  <c r="O134" i="6"/>
  <c r="L134" i="6"/>
  <c r="K134" i="6"/>
  <c r="I134" i="6"/>
  <c r="F134" i="6"/>
  <c r="J134" i="6" s="1"/>
  <c r="Q133" i="6"/>
  <c r="O133" i="6"/>
  <c r="M133" i="6"/>
  <c r="P133" i="6" s="1"/>
  <c r="L133" i="6"/>
  <c r="K133" i="6"/>
  <c r="N133" i="6" s="1"/>
  <c r="I133" i="6"/>
  <c r="F133" i="6"/>
  <c r="J133" i="6" s="1"/>
  <c r="O132" i="6"/>
  <c r="L132" i="6"/>
  <c r="K132" i="6"/>
  <c r="I132" i="6"/>
  <c r="F132" i="6"/>
  <c r="J132" i="6" s="1"/>
  <c r="Q131" i="6"/>
  <c r="O131" i="6"/>
  <c r="M131" i="6"/>
  <c r="P131" i="6" s="1"/>
  <c r="L131" i="6"/>
  <c r="K131" i="6"/>
  <c r="N131" i="6" s="1"/>
  <c r="I131" i="6"/>
  <c r="F131" i="6"/>
  <c r="J131" i="6" s="1"/>
  <c r="O130" i="6"/>
  <c r="L130" i="6"/>
  <c r="K130" i="6"/>
  <c r="I130" i="6"/>
  <c r="F130" i="6"/>
  <c r="J130" i="6" s="1"/>
  <c r="Q129" i="6"/>
  <c r="O129" i="6"/>
  <c r="M129" i="6"/>
  <c r="P129" i="6" s="1"/>
  <c r="L129" i="6"/>
  <c r="K129" i="6"/>
  <c r="N129" i="6" s="1"/>
  <c r="I129" i="6"/>
  <c r="F129" i="6"/>
  <c r="J129" i="6" s="1"/>
  <c r="O128" i="6"/>
  <c r="L128" i="6"/>
  <c r="K128" i="6"/>
  <c r="I128" i="6"/>
  <c r="F128" i="6"/>
  <c r="J128" i="6" s="1"/>
  <c r="Q127" i="6"/>
  <c r="O127" i="6"/>
  <c r="M127" i="6"/>
  <c r="P127" i="6" s="1"/>
  <c r="L127" i="6"/>
  <c r="K127" i="6"/>
  <c r="N127" i="6" s="1"/>
  <c r="I127" i="6"/>
  <c r="F127" i="6"/>
  <c r="J127" i="6" s="1"/>
  <c r="O126" i="6"/>
  <c r="L126" i="6"/>
  <c r="K126" i="6"/>
  <c r="I126" i="6"/>
  <c r="F126" i="6"/>
  <c r="J126" i="6" s="1"/>
  <c r="Q125" i="6"/>
  <c r="O125" i="6"/>
  <c r="M125" i="6"/>
  <c r="P125" i="6" s="1"/>
  <c r="L125" i="6"/>
  <c r="K125" i="6"/>
  <c r="N125" i="6" s="1"/>
  <c r="I125" i="6"/>
  <c r="F125" i="6"/>
  <c r="J125" i="6" s="1"/>
  <c r="O124" i="6"/>
  <c r="L124" i="6"/>
  <c r="K124" i="6"/>
  <c r="I124" i="6"/>
  <c r="F124" i="6"/>
  <c r="J124" i="6" s="1"/>
  <c r="Q123" i="6"/>
  <c r="O123" i="6"/>
  <c r="M123" i="6"/>
  <c r="P123" i="6" s="1"/>
  <c r="L123" i="6"/>
  <c r="K123" i="6"/>
  <c r="N123" i="6" s="1"/>
  <c r="I123" i="6"/>
  <c r="F123" i="6"/>
  <c r="J123" i="6" s="1"/>
  <c r="O122" i="6"/>
  <c r="L122" i="6"/>
  <c r="K122" i="6"/>
  <c r="I122" i="6"/>
  <c r="F122" i="6"/>
  <c r="J122" i="6" s="1"/>
  <c r="Q121" i="6"/>
  <c r="O121" i="6"/>
  <c r="M121" i="6"/>
  <c r="P121" i="6" s="1"/>
  <c r="L121" i="6"/>
  <c r="K121" i="6"/>
  <c r="N121" i="6" s="1"/>
  <c r="I121" i="6"/>
  <c r="F121" i="6"/>
  <c r="J121" i="6" s="1"/>
  <c r="O120" i="6"/>
  <c r="L120" i="6"/>
  <c r="K120" i="6"/>
  <c r="I120" i="6"/>
  <c r="F120" i="6"/>
  <c r="J120" i="6" s="1"/>
  <c r="Q119" i="6"/>
  <c r="O119" i="6"/>
  <c r="M119" i="6"/>
  <c r="P119" i="6" s="1"/>
  <c r="L119" i="6"/>
  <c r="K119" i="6"/>
  <c r="N119" i="6" s="1"/>
  <c r="I119" i="6"/>
  <c r="F119" i="6"/>
  <c r="J119" i="6" s="1"/>
  <c r="O118" i="6"/>
  <c r="L118" i="6"/>
  <c r="K118" i="6"/>
  <c r="I118" i="6"/>
  <c r="F118" i="6"/>
  <c r="J118" i="6" s="1"/>
  <c r="Q117" i="6"/>
  <c r="O117" i="6"/>
  <c r="M117" i="6"/>
  <c r="P117" i="6" s="1"/>
  <c r="L117" i="6"/>
  <c r="K117" i="6"/>
  <c r="N117" i="6" s="1"/>
  <c r="I117" i="6"/>
  <c r="F117" i="6"/>
  <c r="J117" i="6" s="1"/>
  <c r="O116" i="6"/>
  <c r="L116" i="6"/>
  <c r="K116" i="6"/>
  <c r="I116" i="6"/>
  <c r="F116" i="6"/>
  <c r="J116" i="6" s="1"/>
  <c r="Q115" i="6"/>
  <c r="O115" i="6"/>
  <c r="M115" i="6"/>
  <c r="P115" i="6" s="1"/>
  <c r="L115" i="6"/>
  <c r="K115" i="6"/>
  <c r="N115" i="6" s="1"/>
  <c r="I115" i="6"/>
  <c r="F115" i="6"/>
  <c r="J115" i="6" s="1"/>
  <c r="O114" i="6"/>
  <c r="L114" i="6"/>
  <c r="K114" i="6"/>
  <c r="I114" i="6"/>
  <c r="F114" i="6"/>
  <c r="J114" i="6" s="1"/>
  <c r="Q113" i="6"/>
  <c r="O113" i="6"/>
  <c r="M113" i="6"/>
  <c r="P113" i="6" s="1"/>
  <c r="L113" i="6"/>
  <c r="K113" i="6"/>
  <c r="N113" i="6" s="1"/>
  <c r="I113" i="6"/>
  <c r="F113" i="6"/>
  <c r="J113" i="6" s="1"/>
  <c r="O112" i="6"/>
  <c r="L112" i="6"/>
  <c r="K112" i="6"/>
  <c r="I112" i="6"/>
  <c r="F112" i="6"/>
  <c r="J112" i="6" s="1"/>
  <c r="Q111" i="6"/>
  <c r="O111" i="6"/>
  <c r="M111" i="6"/>
  <c r="P111" i="6" s="1"/>
  <c r="L111" i="6"/>
  <c r="K111" i="6"/>
  <c r="N111" i="6" s="1"/>
  <c r="I111" i="6"/>
  <c r="F111" i="6"/>
  <c r="J111" i="6" s="1"/>
  <c r="O110" i="6"/>
  <c r="L110" i="6"/>
  <c r="K110" i="6"/>
  <c r="I110" i="6"/>
  <c r="F110" i="6"/>
  <c r="J110" i="6" s="1"/>
  <c r="O109" i="6"/>
  <c r="L109" i="6"/>
  <c r="K109" i="6"/>
  <c r="N109" i="6" s="1"/>
  <c r="I109" i="6"/>
  <c r="F109" i="6"/>
  <c r="J109" i="6" s="1"/>
  <c r="O108" i="6"/>
  <c r="L108" i="6"/>
  <c r="K108" i="6"/>
  <c r="N108" i="6" s="1"/>
  <c r="I108" i="6"/>
  <c r="F108" i="6"/>
  <c r="J108" i="6" s="1"/>
  <c r="O107" i="6"/>
  <c r="M107" i="6"/>
  <c r="P107" i="6" s="1"/>
  <c r="L107" i="6"/>
  <c r="K107" i="6"/>
  <c r="N107" i="6" s="1"/>
  <c r="I107" i="6"/>
  <c r="F107" i="6"/>
  <c r="J107" i="6" s="1"/>
  <c r="Q107" i="6" s="1"/>
  <c r="O106" i="6"/>
  <c r="M106" i="6"/>
  <c r="P106" i="6" s="1"/>
  <c r="L106" i="6"/>
  <c r="K106" i="6"/>
  <c r="N106" i="6" s="1"/>
  <c r="I106" i="6"/>
  <c r="F106" i="6"/>
  <c r="J106" i="6" s="1"/>
  <c r="Q106" i="6" s="1"/>
  <c r="O105" i="6"/>
  <c r="L105" i="6"/>
  <c r="K105" i="6"/>
  <c r="N105" i="6" s="1"/>
  <c r="I105" i="6"/>
  <c r="F105" i="6"/>
  <c r="J105" i="6" s="1"/>
  <c r="O104" i="6"/>
  <c r="L104" i="6"/>
  <c r="K104" i="6"/>
  <c r="N104" i="6" s="1"/>
  <c r="I104" i="6"/>
  <c r="F104" i="6"/>
  <c r="J104" i="6" s="1"/>
  <c r="O103" i="6"/>
  <c r="M103" i="6"/>
  <c r="P103" i="6" s="1"/>
  <c r="L103" i="6"/>
  <c r="K103" i="6"/>
  <c r="N103" i="6" s="1"/>
  <c r="I103" i="6"/>
  <c r="F103" i="6"/>
  <c r="J103" i="6" s="1"/>
  <c r="Q103" i="6" s="1"/>
  <c r="O102" i="6"/>
  <c r="M102" i="6"/>
  <c r="P102" i="6" s="1"/>
  <c r="L102" i="6"/>
  <c r="K102" i="6"/>
  <c r="N102" i="6" s="1"/>
  <c r="I102" i="6"/>
  <c r="F102" i="6"/>
  <c r="J102" i="6" s="1"/>
  <c r="Q102" i="6" s="1"/>
  <c r="O101" i="6"/>
  <c r="L101" i="6"/>
  <c r="K101" i="6"/>
  <c r="N101" i="6" s="1"/>
  <c r="I101" i="6"/>
  <c r="F101" i="6"/>
  <c r="J101" i="6" s="1"/>
  <c r="O100" i="6"/>
  <c r="L100" i="6"/>
  <c r="K100" i="6"/>
  <c r="N100" i="6" s="1"/>
  <c r="I100" i="6"/>
  <c r="F100" i="6"/>
  <c r="J100" i="6" s="1"/>
  <c r="O99" i="6"/>
  <c r="M99" i="6"/>
  <c r="P99" i="6" s="1"/>
  <c r="L99" i="6"/>
  <c r="K99" i="6"/>
  <c r="N99" i="6" s="1"/>
  <c r="I99" i="6"/>
  <c r="F99" i="6"/>
  <c r="J99" i="6" s="1"/>
  <c r="Q99" i="6" s="1"/>
  <c r="O98" i="6"/>
  <c r="M98" i="6"/>
  <c r="P98" i="6" s="1"/>
  <c r="L98" i="6"/>
  <c r="K98" i="6"/>
  <c r="N98" i="6" s="1"/>
  <c r="I98" i="6"/>
  <c r="F98" i="6"/>
  <c r="J98" i="6" s="1"/>
  <c r="Q98" i="6" s="1"/>
  <c r="O97" i="6"/>
  <c r="L97" i="6"/>
  <c r="K97" i="6"/>
  <c r="N97" i="6" s="1"/>
  <c r="I97" i="6"/>
  <c r="F97" i="6"/>
  <c r="J97" i="6" s="1"/>
  <c r="O96" i="6"/>
  <c r="O95" i="6" s="1"/>
  <c r="L96" i="6"/>
  <c r="K96" i="6"/>
  <c r="N96" i="6" s="1"/>
  <c r="I96" i="6"/>
  <c r="I95" i="6" s="1"/>
  <c r="F96" i="6"/>
  <c r="J96" i="6" s="1"/>
  <c r="L95" i="6"/>
  <c r="K95" i="6"/>
  <c r="O94" i="6"/>
  <c r="L94" i="6"/>
  <c r="K94" i="6"/>
  <c r="N94" i="6" s="1"/>
  <c r="L93" i="6"/>
  <c r="K93" i="6"/>
  <c r="J93" i="6"/>
  <c r="I93" i="6"/>
  <c r="F93" i="6"/>
  <c r="N93" i="6" s="1"/>
  <c r="N92" i="6"/>
  <c r="L92" i="6"/>
  <c r="K92" i="6"/>
  <c r="M92" i="6" s="1"/>
  <c r="P92" i="6" s="1"/>
  <c r="J92" i="6"/>
  <c r="I92" i="6"/>
  <c r="F92" i="6"/>
  <c r="L91" i="6"/>
  <c r="K91" i="6"/>
  <c r="I91" i="6"/>
  <c r="F91" i="6"/>
  <c r="J91" i="6" s="1"/>
  <c r="N90" i="6"/>
  <c r="L90" i="6"/>
  <c r="K90" i="6"/>
  <c r="M90" i="6" s="1"/>
  <c r="P90" i="6" s="1"/>
  <c r="I90" i="6"/>
  <c r="F90" i="6"/>
  <c r="J90" i="6" s="1"/>
  <c r="Q90" i="6" s="1"/>
  <c r="L89" i="6"/>
  <c r="K89" i="6"/>
  <c r="J89" i="6"/>
  <c r="I89" i="6"/>
  <c r="F89" i="6"/>
  <c r="N89" i="6" s="1"/>
  <c r="N88" i="6"/>
  <c r="L88" i="6"/>
  <c r="K88" i="6"/>
  <c r="M88" i="6" s="1"/>
  <c r="P88" i="6" s="1"/>
  <c r="J88" i="6"/>
  <c r="I88" i="6"/>
  <c r="F88" i="6"/>
  <c r="N87" i="6"/>
  <c r="L87" i="6"/>
  <c r="O87" i="6" s="1"/>
  <c r="K87" i="6"/>
  <c r="O86" i="6"/>
  <c r="M86" i="6"/>
  <c r="P86" i="6" s="1"/>
  <c r="L86" i="6"/>
  <c r="K86" i="6"/>
  <c r="N86" i="6" s="1"/>
  <c r="I86" i="6"/>
  <c r="F86" i="6"/>
  <c r="J86" i="6" s="1"/>
  <c r="Q86" i="6" s="1"/>
  <c r="O85" i="6"/>
  <c r="M85" i="6"/>
  <c r="P85" i="6" s="1"/>
  <c r="L85" i="6"/>
  <c r="K85" i="6"/>
  <c r="N85" i="6" s="1"/>
  <c r="I85" i="6"/>
  <c r="F85" i="6"/>
  <c r="J85" i="6" s="1"/>
  <c r="Q85" i="6" s="1"/>
  <c r="O84" i="6"/>
  <c r="L84" i="6"/>
  <c r="K84" i="6"/>
  <c r="N84" i="6" s="1"/>
  <c r="I84" i="6"/>
  <c r="F84" i="6"/>
  <c r="J84" i="6" s="1"/>
  <c r="O83" i="6"/>
  <c r="L83" i="6"/>
  <c r="K83" i="6"/>
  <c r="N83" i="6" s="1"/>
  <c r="I83" i="6"/>
  <c r="F83" i="6"/>
  <c r="J83" i="6" s="1"/>
  <c r="O82" i="6"/>
  <c r="M82" i="6"/>
  <c r="P82" i="6" s="1"/>
  <c r="L82" i="6"/>
  <c r="K82" i="6"/>
  <c r="N82" i="6" s="1"/>
  <c r="I82" i="6"/>
  <c r="F82" i="6"/>
  <c r="J82" i="6" s="1"/>
  <c r="Q82" i="6" s="1"/>
  <c r="O81" i="6"/>
  <c r="M81" i="6"/>
  <c r="P81" i="6" s="1"/>
  <c r="L81" i="6"/>
  <c r="K81" i="6"/>
  <c r="N81" i="6" s="1"/>
  <c r="I81" i="6"/>
  <c r="F81" i="6"/>
  <c r="J81" i="6" s="1"/>
  <c r="Q81" i="6" s="1"/>
  <c r="O80" i="6"/>
  <c r="L80" i="6"/>
  <c r="K80" i="6"/>
  <c r="N80" i="6" s="1"/>
  <c r="I80" i="6"/>
  <c r="F80" i="6"/>
  <c r="J80" i="6" s="1"/>
  <c r="O79" i="6"/>
  <c r="L79" i="6"/>
  <c r="K79" i="6"/>
  <c r="N79" i="6" s="1"/>
  <c r="I79" i="6"/>
  <c r="F79" i="6"/>
  <c r="J79" i="6" s="1"/>
  <c r="O78" i="6"/>
  <c r="M78" i="6"/>
  <c r="P78" i="6" s="1"/>
  <c r="L78" i="6"/>
  <c r="K78" i="6"/>
  <c r="N78" i="6" s="1"/>
  <c r="I78" i="6"/>
  <c r="F78" i="6"/>
  <c r="J78" i="6" s="1"/>
  <c r="Q78" i="6" s="1"/>
  <c r="O77" i="6"/>
  <c r="M77" i="6"/>
  <c r="P77" i="6" s="1"/>
  <c r="L77" i="6"/>
  <c r="K77" i="6"/>
  <c r="N77" i="6" s="1"/>
  <c r="I77" i="6"/>
  <c r="I75" i="6" s="1"/>
  <c r="F77" i="6"/>
  <c r="J77" i="6" s="1"/>
  <c r="O76" i="6"/>
  <c r="L76" i="6"/>
  <c r="K76" i="6"/>
  <c r="N76" i="6" s="1"/>
  <c r="L75" i="6"/>
  <c r="K75" i="6"/>
  <c r="L74" i="6"/>
  <c r="K74" i="6"/>
  <c r="I74" i="6"/>
  <c r="F74" i="6"/>
  <c r="J74" i="6" s="1"/>
  <c r="N73" i="6"/>
  <c r="L73" i="6"/>
  <c r="K73" i="6"/>
  <c r="M73" i="6" s="1"/>
  <c r="P73" i="6" s="1"/>
  <c r="I73" i="6"/>
  <c r="F73" i="6"/>
  <c r="J73" i="6" s="1"/>
  <c r="L72" i="6"/>
  <c r="K72" i="6"/>
  <c r="N72" i="6" s="1"/>
  <c r="I72" i="6"/>
  <c r="F72" i="6"/>
  <c r="J72" i="6" s="1"/>
  <c r="O71" i="6"/>
  <c r="M71" i="6"/>
  <c r="P71" i="6" s="1"/>
  <c r="L71" i="6"/>
  <c r="K71" i="6"/>
  <c r="N71" i="6" s="1"/>
  <c r="J71" i="6"/>
  <c r="I71" i="6"/>
  <c r="I70" i="6" s="1"/>
  <c r="F71" i="6"/>
  <c r="L70" i="6"/>
  <c r="K70" i="6"/>
  <c r="O69" i="6"/>
  <c r="L69" i="6"/>
  <c r="K69" i="6"/>
  <c r="N69" i="6" s="1"/>
  <c r="I69" i="6"/>
  <c r="F69" i="6"/>
  <c r="J69" i="6" s="1"/>
  <c r="O68" i="6"/>
  <c r="M68" i="6"/>
  <c r="P68" i="6" s="1"/>
  <c r="Q68" i="6" s="1"/>
  <c r="L68" i="6"/>
  <c r="K68" i="6"/>
  <c r="N68" i="6" s="1"/>
  <c r="J68" i="6"/>
  <c r="I68" i="6"/>
  <c r="F68" i="6"/>
  <c r="O67" i="6"/>
  <c r="L67" i="6"/>
  <c r="K67" i="6"/>
  <c r="N67" i="6" s="1"/>
  <c r="I67" i="6"/>
  <c r="F67" i="6"/>
  <c r="J67" i="6" s="1"/>
  <c r="O66" i="6"/>
  <c r="M66" i="6"/>
  <c r="P66" i="6" s="1"/>
  <c r="Q66" i="6" s="1"/>
  <c r="L66" i="6"/>
  <c r="K66" i="6"/>
  <c r="N66" i="6" s="1"/>
  <c r="J66" i="6"/>
  <c r="I66" i="6"/>
  <c r="F66" i="6"/>
  <c r="O65" i="6"/>
  <c r="L65" i="6"/>
  <c r="K65" i="6"/>
  <c r="N65" i="6" s="1"/>
  <c r="I65" i="6"/>
  <c r="F65" i="6"/>
  <c r="J65" i="6" s="1"/>
  <c r="O64" i="6"/>
  <c r="M64" i="6"/>
  <c r="P64" i="6" s="1"/>
  <c r="Q64" i="6" s="1"/>
  <c r="L64" i="6"/>
  <c r="K64" i="6"/>
  <c r="N64" i="6" s="1"/>
  <c r="J64" i="6"/>
  <c r="I64" i="6"/>
  <c r="F64" i="6"/>
  <c r="O63" i="6"/>
  <c r="L63" i="6"/>
  <c r="K63" i="6"/>
  <c r="N63" i="6" s="1"/>
  <c r="I63" i="6"/>
  <c r="F63" i="6"/>
  <c r="J63" i="6" s="1"/>
  <c r="O62" i="6"/>
  <c r="M62" i="6"/>
  <c r="P62" i="6" s="1"/>
  <c r="Q62" i="6" s="1"/>
  <c r="L62" i="6"/>
  <c r="K62" i="6"/>
  <c r="N62" i="6" s="1"/>
  <c r="J62" i="6"/>
  <c r="I62" i="6"/>
  <c r="F62" i="6"/>
  <c r="O61" i="6"/>
  <c r="L61" i="6"/>
  <c r="K61" i="6"/>
  <c r="N61" i="6" s="1"/>
  <c r="I61" i="6"/>
  <c r="F61" i="6"/>
  <c r="J61" i="6" s="1"/>
  <c r="O60" i="6"/>
  <c r="M60" i="6"/>
  <c r="P60" i="6" s="1"/>
  <c r="Q60" i="6" s="1"/>
  <c r="L60" i="6"/>
  <c r="K60" i="6"/>
  <c r="N60" i="6" s="1"/>
  <c r="J60" i="6"/>
  <c r="I60" i="6"/>
  <c r="F60" i="6"/>
  <c r="O59" i="6"/>
  <c r="O58" i="6" s="1"/>
  <c r="L59" i="6"/>
  <c r="K59" i="6"/>
  <c r="N59" i="6" s="1"/>
  <c r="N58" i="6" s="1"/>
  <c r="I59" i="6"/>
  <c r="I58" i="6" s="1"/>
  <c r="F59" i="6"/>
  <c r="J59" i="6" s="1"/>
  <c r="L58" i="6"/>
  <c r="K58" i="6"/>
  <c r="O57" i="6"/>
  <c r="M57" i="6"/>
  <c r="P57" i="6" s="1"/>
  <c r="Q57" i="6" s="1"/>
  <c r="L57" i="6"/>
  <c r="K57" i="6"/>
  <c r="N57" i="6" s="1"/>
  <c r="J57" i="6"/>
  <c r="I57" i="6"/>
  <c r="F57" i="6"/>
  <c r="O56" i="6"/>
  <c r="L56" i="6"/>
  <c r="K56" i="6"/>
  <c r="N56" i="6" s="1"/>
  <c r="I56" i="6"/>
  <c r="F56" i="6"/>
  <c r="J56" i="6" s="1"/>
  <c r="O55" i="6"/>
  <c r="M55" i="6"/>
  <c r="P55" i="6" s="1"/>
  <c r="Q55" i="6" s="1"/>
  <c r="L55" i="6"/>
  <c r="K55" i="6"/>
  <c r="N55" i="6" s="1"/>
  <c r="J55" i="6"/>
  <c r="I55" i="6"/>
  <c r="F55" i="6"/>
  <c r="O54" i="6"/>
  <c r="L54" i="6"/>
  <c r="K54" i="6"/>
  <c r="N54" i="6" s="1"/>
  <c r="I54" i="6"/>
  <c r="F54" i="6"/>
  <c r="J54" i="6" s="1"/>
  <c r="O53" i="6"/>
  <c r="M53" i="6"/>
  <c r="P53" i="6" s="1"/>
  <c r="Q53" i="6" s="1"/>
  <c r="L53" i="6"/>
  <c r="K53" i="6"/>
  <c r="N53" i="6" s="1"/>
  <c r="J53" i="6"/>
  <c r="I53" i="6"/>
  <c r="F53" i="6"/>
  <c r="O52" i="6"/>
  <c r="L52" i="6"/>
  <c r="K52" i="6"/>
  <c r="N52" i="6" s="1"/>
  <c r="I52" i="6"/>
  <c r="F52" i="6"/>
  <c r="J52" i="6" s="1"/>
  <c r="O51" i="6"/>
  <c r="M51" i="6"/>
  <c r="P51" i="6" s="1"/>
  <c r="L51" i="6"/>
  <c r="K51" i="6"/>
  <c r="N51" i="6" s="1"/>
  <c r="N50" i="6" s="1"/>
  <c r="J51" i="6"/>
  <c r="I51" i="6"/>
  <c r="I50" i="6" s="1"/>
  <c r="F51" i="6"/>
  <c r="O50" i="6"/>
  <c r="L50" i="6"/>
  <c r="K50" i="6"/>
  <c r="O49" i="6"/>
  <c r="L49" i="6"/>
  <c r="K49" i="6"/>
  <c r="N49" i="6" s="1"/>
  <c r="I49" i="6"/>
  <c r="F49" i="6"/>
  <c r="J49" i="6" s="1"/>
  <c r="O48" i="6"/>
  <c r="M48" i="6"/>
  <c r="P48" i="6" s="1"/>
  <c r="Q48" i="6" s="1"/>
  <c r="L48" i="6"/>
  <c r="K48" i="6"/>
  <c r="N48" i="6" s="1"/>
  <c r="J48" i="6"/>
  <c r="I48" i="6"/>
  <c r="F48" i="6"/>
  <c r="O47" i="6"/>
  <c r="L47" i="6"/>
  <c r="K47" i="6"/>
  <c r="N47" i="6" s="1"/>
  <c r="I47" i="6"/>
  <c r="F47" i="6"/>
  <c r="J47" i="6" s="1"/>
  <c r="O46" i="6"/>
  <c r="M46" i="6"/>
  <c r="P46" i="6" s="1"/>
  <c r="Q46" i="6" s="1"/>
  <c r="L46" i="6"/>
  <c r="K46" i="6"/>
  <c r="N46" i="6" s="1"/>
  <c r="J46" i="6"/>
  <c r="I46" i="6"/>
  <c r="F46" i="6"/>
  <c r="O45" i="6"/>
  <c r="L45" i="6"/>
  <c r="K45" i="6"/>
  <c r="N45" i="6" s="1"/>
  <c r="I45" i="6"/>
  <c r="F45" i="6"/>
  <c r="J45" i="6" s="1"/>
  <c r="O44" i="6"/>
  <c r="M44" i="6"/>
  <c r="P44" i="6" s="1"/>
  <c r="Q44" i="6" s="1"/>
  <c r="L44" i="6"/>
  <c r="K44" i="6"/>
  <c r="N44" i="6" s="1"/>
  <c r="J44" i="6"/>
  <c r="I44" i="6"/>
  <c r="F44" i="6"/>
  <c r="O43" i="6"/>
  <c r="L43" i="6"/>
  <c r="K43" i="6"/>
  <c r="N43" i="6" s="1"/>
  <c r="I43" i="6"/>
  <c r="F43" i="6"/>
  <c r="J43" i="6" s="1"/>
  <c r="O42" i="6"/>
  <c r="M42" i="6"/>
  <c r="P42" i="6" s="1"/>
  <c r="Q42" i="6" s="1"/>
  <c r="L42" i="6"/>
  <c r="K42" i="6"/>
  <c r="N42" i="6" s="1"/>
  <c r="J42" i="6"/>
  <c r="I42" i="6"/>
  <c r="F42" i="6"/>
  <c r="O41" i="6"/>
  <c r="L41" i="6"/>
  <c r="K41" i="6"/>
  <c r="N41" i="6" s="1"/>
  <c r="I41" i="6"/>
  <c r="F41" i="6"/>
  <c r="J41" i="6" s="1"/>
  <c r="O40" i="6"/>
  <c r="M40" i="6"/>
  <c r="P40" i="6" s="1"/>
  <c r="Q40" i="6" s="1"/>
  <c r="L40" i="6"/>
  <c r="K40" i="6"/>
  <c r="N40" i="6" s="1"/>
  <c r="J40" i="6"/>
  <c r="I40" i="6"/>
  <c r="F40" i="6"/>
  <c r="O39" i="6"/>
  <c r="L39" i="6"/>
  <c r="K39" i="6"/>
  <c r="N39" i="6" s="1"/>
  <c r="I39" i="6"/>
  <c r="F39" i="6"/>
  <c r="J39" i="6" s="1"/>
  <c r="O38" i="6"/>
  <c r="M38" i="6"/>
  <c r="P38" i="6" s="1"/>
  <c r="L38" i="6"/>
  <c r="K38" i="6"/>
  <c r="N38" i="6" s="1"/>
  <c r="J38" i="6"/>
  <c r="I38" i="6"/>
  <c r="I37" i="6" s="1"/>
  <c r="F38" i="6"/>
  <c r="O37" i="6"/>
  <c r="L37" i="6"/>
  <c r="K37" i="6"/>
  <c r="O36" i="6"/>
  <c r="L36" i="6"/>
  <c r="K36" i="6"/>
  <c r="N36" i="6" s="1"/>
  <c r="I36" i="6"/>
  <c r="F36" i="6"/>
  <c r="J36" i="6" s="1"/>
  <c r="O35" i="6"/>
  <c r="M35" i="6"/>
  <c r="P35" i="6" s="1"/>
  <c r="Q35" i="6" s="1"/>
  <c r="L35" i="6"/>
  <c r="K35" i="6"/>
  <c r="N35" i="6" s="1"/>
  <c r="J35" i="6"/>
  <c r="I35" i="6"/>
  <c r="F35" i="6"/>
  <c r="O34" i="6"/>
  <c r="L34" i="6"/>
  <c r="K34" i="6"/>
  <c r="N34" i="6" s="1"/>
  <c r="I34" i="6"/>
  <c r="F34" i="6"/>
  <c r="J34" i="6" s="1"/>
  <c r="O33" i="6"/>
  <c r="M33" i="6"/>
  <c r="P33" i="6" s="1"/>
  <c r="Q33" i="6" s="1"/>
  <c r="L33" i="6"/>
  <c r="K33" i="6"/>
  <c r="N33" i="6" s="1"/>
  <c r="J33" i="6"/>
  <c r="I33" i="6"/>
  <c r="F33" i="6"/>
  <c r="O32" i="6"/>
  <c r="L32" i="6"/>
  <c r="K32" i="6"/>
  <c r="N32" i="6" s="1"/>
  <c r="I32" i="6"/>
  <c r="F32" i="6"/>
  <c r="J32" i="6" s="1"/>
  <c r="O31" i="6"/>
  <c r="M31" i="6"/>
  <c r="P31" i="6" s="1"/>
  <c r="Q31" i="6" s="1"/>
  <c r="L31" i="6"/>
  <c r="K31" i="6"/>
  <c r="N31" i="6" s="1"/>
  <c r="J31" i="6"/>
  <c r="I31" i="6"/>
  <c r="F31" i="6"/>
  <c r="O30" i="6"/>
  <c r="L30" i="6"/>
  <c r="K30" i="6"/>
  <c r="N30" i="6" s="1"/>
  <c r="I30" i="6"/>
  <c r="F30" i="6"/>
  <c r="J30" i="6" s="1"/>
  <c r="O29" i="6"/>
  <c r="M29" i="6"/>
  <c r="P29" i="6" s="1"/>
  <c r="Q29" i="6" s="1"/>
  <c r="L29" i="6"/>
  <c r="K29" i="6"/>
  <c r="N29" i="6" s="1"/>
  <c r="J29" i="6"/>
  <c r="I29" i="6"/>
  <c r="F29" i="6"/>
  <c r="O28" i="6"/>
  <c r="L28" i="6"/>
  <c r="K28" i="6"/>
  <c r="N28" i="6" s="1"/>
  <c r="I28" i="6"/>
  <c r="F28" i="6"/>
  <c r="J28" i="6" s="1"/>
  <c r="O27" i="6"/>
  <c r="M27" i="6"/>
  <c r="P27" i="6" s="1"/>
  <c r="Q27" i="6" s="1"/>
  <c r="L27" i="6"/>
  <c r="K27" i="6"/>
  <c r="N27" i="6" s="1"/>
  <c r="J27" i="6"/>
  <c r="I27" i="6"/>
  <c r="F27" i="6"/>
  <c r="O26" i="6"/>
  <c r="L26" i="6"/>
  <c r="K26" i="6"/>
  <c r="N26" i="6" s="1"/>
  <c r="I26" i="6"/>
  <c r="F26" i="6"/>
  <c r="J26" i="6" s="1"/>
  <c r="O25" i="6"/>
  <c r="M25" i="6"/>
  <c r="P25" i="6" s="1"/>
  <c r="Q25" i="6" s="1"/>
  <c r="L25" i="6"/>
  <c r="K25" i="6"/>
  <c r="N25" i="6" s="1"/>
  <c r="J25" i="6"/>
  <c r="I25" i="6"/>
  <c r="F25" i="6"/>
  <c r="O24" i="6"/>
  <c r="L24" i="6"/>
  <c r="K24" i="6"/>
  <c r="N24" i="6" s="1"/>
  <c r="I24" i="6"/>
  <c r="F24" i="6"/>
  <c r="J24" i="6" s="1"/>
  <c r="O23" i="6"/>
  <c r="M23" i="6"/>
  <c r="P23" i="6" s="1"/>
  <c r="Q23" i="6" s="1"/>
  <c r="L23" i="6"/>
  <c r="K23" i="6"/>
  <c r="N23" i="6" s="1"/>
  <c r="J23" i="6"/>
  <c r="I23" i="6"/>
  <c r="F23" i="6"/>
  <c r="O22" i="6"/>
  <c r="L22" i="6"/>
  <c r="K22" i="6"/>
  <c r="N22" i="6" s="1"/>
  <c r="I22" i="6"/>
  <c r="F22" i="6"/>
  <c r="J22" i="6" s="1"/>
  <c r="O21" i="6"/>
  <c r="M21" i="6"/>
  <c r="P21" i="6" s="1"/>
  <c r="L21" i="6"/>
  <c r="K21" i="6"/>
  <c r="N21" i="6" s="1"/>
  <c r="J21" i="6"/>
  <c r="I21" i="6"/>
  <c r="I20" i="6" s="1"/>
  <c r="F21" i="6"/>
  <c r="O20" i="6"/>
  <c r="L20" i="6"/>
  <c r="K20" i="6"/>
  <c r="O19" i="6"/>
  <c r="L19" i="6"/>
  <c r="K19" i="6"/>
  <c r="N19" i="6" s="1"/>
  <c r="I19" i="6"/>
  <c r="F19" i="6"/>
  <c r="J19" i="6" s="1"/>
  <c r="O18" i="6"/>
  <c r="M18" i="6"/>
  <c r="P18" i="6" s="1"/>
  <c r="Q18" i="6" s="1"/>
  <c r="L18" i="6"/>
  <c r="K18" i="6"/>
  <c r="N18" i="6" s="1"/>
  <c r="J18" i="6"/>
  <c r="I18" i="6"/>
  <c r="F18" i="6"/>
  <c r="O17" i="6"/>
  <c r="L17" i="6"/>
  <c r="K17" i="6"/>
  <c r="N17" i="6" s="1"/>
  <c r="I17" i="6"/>
  <c r="F17" i="6"/>
  <c r="J17" i="6" s="1"/>
  <c r="O16" i="6"/>
  <c r="M16" i="6"/>
  <c r="P16" i="6" s="1"/>
  <c r="Q16" i="6" s="1"/>
  <c r="L16" i="6"/>
  <c r="K16" i="6"/>
  <c r="N16" i="6" s="1"/>
  <c r="J16" i="6"/>
  <c r="I16" i="6"/>
  <c r="F16" i="6"/>
  <c r="O15" i="6"/>
  <c r="L15" i="6"/>
  <c r="K15" i="6"/>
  <c r="N15" i="6" s="1"/>
  <c r="I15" i="6"/>
  <c r="F15" i="6"/>
  <c r="J15" i="6" s="1"/>
  <c r="O14" i="6"/>
  <c r="M14" i="6"/>
  <c r="P14" i="6" s="1"/>
  <c r="Q14" i="6" s="1"/>
  <c r="L14" i="6"/>
  <c r="K14" i="6"/>
  <c r="N14" i="6" s="1"/>
  <c r="J14" i="6"/>
  <c r="I14" i="6"/>
  <c r="F14" i="6"/>
  <c r="O13" i="6"/>
  <c r="L13" i="6"/>
  <c r="K13" i="6"/>
  <c r="N13" i="6" s="1"/>
  <c r="I13" i="6"/>
  <c r="F13" i="6"/>
  <c r="J13" i="6" s="1"/>
  <c r="O12" i="6"/>
  <c r="M12" i="6"/>
  <c r="P12" i="6" s="1"/>
  <c r="L12" i="6"/>
  <c r="K12" i="6"/>
  <c r="N12" i="6" s="1"/>
  <c r="N11" i="6" s="1"/>
  <c r="J12" i="6"/>
  <c r="I12" i="6"/>
  <c r="I11" i="6" s="1"/>
  <c r="F12" i="6"/>
  <c r="O11" i="6"/>
  <c r="E48" i="5"/>
  <c r="E45" i="5"/>
  <c r="H44" i="5"/>
  <c r="G44" i="5"/>
  <c r="F44" i="5"/>
  <c r="E44" i="5"/>
  <c r="E40" i="5"/>
  <c r="D40" i="5"/>
  <c r="F39" i="5"/>
  <c r="E39" i="5"/>
  <c r="F38" i="5"/>
  <c r="E38" i="5"/>
  <c r="F34" i="5"/>
  <c r="E34" i="5"/>
  <c r="E33" i="5"/>
  <c r="F31" i="5"/>
  <c r="E31" i="5"/>
  <c r="D26" i="5"/>
  <c r="L267" i="4"/>
  <c r="O267" i="4" s="1"/>
  <c r="K267" i="4"/>
  <c r="N267" i="4" s="1"/>
  <c r="L266" i="4"/>
  <c r="O266" i="4" s="1"/>
  <c r="K266" i="4"/>
  <c r="I266" i="4"/>
  <c r="F266" i="4"/>
  <c r="J266" i="4" s="1"/>
  <c r="L265" i="4"/>
  <c r="O265" i="4" s="1"/>
  <c r="K265" i="4"/>
  <c r="J265" i="4"/>
  <c r="I265" i="4"/>
  <c r="I263" i="4" s="1"/>
  <c r="F265" i="4"/>
  <c r="L264" i="4"/>
  <c r="O264" i="4" s="1"/>
  <c r="O263" i="4" s="1"/>
  <c r="K264" i="4"/>
  <c r="I264" i="4"/>
  <c r="F264" i="4"/>
  <c r="J264" i="4" s="1"/>
  <c r="L263" i="4"/>
  <c r="K263" i="4"/>
  <c r="M262" i="4"/>
  <c r="P262" i="4" s="1"/>
  <c r="L262" i="4"/>
  <c r="O262" i="4" s="1"/>
  <c r="K262" i="4"/>
  <c r="N262" i="4" s="1"/>
  <c r="J262" i="4"/>
  <c r="I262" i="4"/>
  <c r="F262" i="4"/>
  <c r="L261" i="4"/>
  <c r="O261" i="4" s="1"/>
  <c r="K261" i="4"/>
  <c r="I261" i="4"/>
  <c r="F261" i="4"/>
  <c r="J261" i="4" s="1"/>
  <c r="L260" i="4"/>
  <c r="O260" i="4" s="1"/>
  <c r="K260" i="4"/>
  <c r="J260" i="4"/>
  <c r="I260" i="4"/>
  <c r="F260" i="4"/>
  <c r="L259" i="4"/>
  <c r="K259" i="4"/>
  <c r="L258" i="4"/>
  <c r="O258" i="4" s="1"/>
  <c r="K258" i="4"/>
  <c r="I258" i="4"/>
  <c r="F258" i="4"/>
  <c r="J258" i="4" s="1"/>
  <c r="M257" i="4"/>
  <c r="P257" i="4" s="1"/>
  <c r="L257" i="4"/>
  <c r="O257" i="4" s="1"/>
  <c r="K257" i="4"/>
  <c r="N257" i="4" s="1"/>
  <c r="J257" i="4"/>
  <c r="I257" i="4"/>
  <c r="F257" i="4"/>
  <c r="L256" i="4"/>
  <c r="O256" i="4" s="1"/>
  <c r="K256" i="4"/>
  <c r="I256" i="4"/>
  <c r="F256" i="4"/>
  <c r="J256" i="4" s="1"/>
  <c r="L255" i="4"/>
  <c r="K255" i="4"/>
  <c r="N255" i="4" s="1"/>
  <c r="J255" i="4"/>
  <c r="I255" i="4"/>
  <c r="F255" i="4"/>
  <c r="L254" i="4"/>
  <c r="O254" i="4" s="1"/>
  <c r="K254" i="4"/>
  <c r="I254" i="4"/>
  <c r="F254" i="4"/>
  <c r="J254" i="4" s="1"/>
  <c r="L253" i="4"/>
  <c r="O253" i="4" s="1"/>
  <c r="K253" i="4"/>
  <c r="J253" i="4"/>
  <c r="I253" i="4"/>
  <c r="F253" i="4"/>
  <c r="L252" i="4"/>
  <c r="O252" i="4" s="1"/>
  <c r="K252" i="4"/>
  <c r="I252" i="4"/>
  <c r="F252" i="4"/>
  <c r="J252" i="4" s="1"/>
  <c r="L251" i="4"/>
  <c r="O251" i="4" s="1"/>
  <c r="K251" i="4"/>
  <c r="J251" i="4"/>
  <c r="I251" i="4"/>
  <c r="F251" i="4"/>
  <c r="L250" i="4"/>
  <c r="K250" i="4"/>
  <c r="I250" i="4"/>
  <c r="F250" i="4"/>
  <c r="J250" i="4" s="1"/>
  <c r="N249" i="4"/>
  <c r="L249" i="4"/>
  <c r="K249" i="4"/>
  <c r="M249" i="4" s="1"/>
  <c r="P249" i="4" s="1"/>
  <c r="J249" i="4"/>
  <c r="I249" i="4"/>
  <c r="F249" i="4"/>
  <c r="O249" i="4" s="1"/>
  <c r="L248" i="4"/>
  <c r="K248" i="4"/>
  <c r="I248" i="4"/>
  <c r="F248" i="4"/>
  <c r="J248" i="4" s="1"/>
  <c r="Q247" i="4"/>
  <c r="N247" i="4"/>
  <c r="L247" i="4"/>
  <c r="O247" i="4" s="1"/>
  <c r="K247" i="4"/>
  <c r="M247" i="4" s="1"/>
  <c r="P247" i="4" s="1"/>
  <c r="J247" i="4"/>
  <c r="I247" i="4"/>
  <c r="F247" i="4"/>
  <c r="L246" i="4"/>
  <c r="K246" i="4"/>
  <c r="L245" i="4"/>
  <c r="O245" i="4" s="1"/>
  <c r="K245" i="4"/>
  <c r="I245" i="4"/>
  <c r="F245" i="4"/>
  <c r="L244" i="4"/>
  <c r="K244" i="4"/>
  <c r="I244" i="4"/>
  <c r="F244" i="4"/>
  <c r="J244" i="4" s="1"/>
  <c r="O243" i="4"/>
  <c r="N243" i="4"/>
  <c r="L243" i="4"/>
  <c r="K243" i="4"/>
  <c r="J243" i="4"/>
  <c r="I243" i="4"/>
  <c r="F243" i="4"/>
  <c r="L242" i="4"/>
  <c r="O242" i="4" s="1"/>
  <c r="K242" i="4"/>
  <c r="I242" i="4"/>
  <c r="F242" i="4"/>
  <c r="J242" i="4" s="1"/>
  <c r="L241" i="4"/>
  <c r="O241" i="4" s="1"/>
  <c r="K241" i="4"/>
  <c r="J241" i="4"/>
  <c r="I241" i="4"/>
  <c r="F241" i="4"/>
  <c r="L240" i="4"/>
  <c r="O240" i="4" s="1"/>
  <c r="K240" i="4"/>
  <c r="F240" i="4"/>
  <c r="L239" i="4"/>
  <c r="K239" i="4"/>
  <c r="M239" i="4" s="1"/>
  <c r="I239" i="4"/>
  <c r="F239" i="4"/>
  <c r="J239" i="4" s="1"/>
  <c r="L238" i="4"/>
  <c r="O238" i="4" s="1"/>
  <c r="K238" i="4"/>
  <c r="J238" i="4"/>
  <c r="I238" i="4"/>
  <c r="F238" i="4"/>
  <c r="L237" i="4"/>
  <c r="K237" i="4"/>
  <c r="L236" i="4"/>
  <c r="K236" i="4"/>
  <c r="I236" i="4"/>
  <c r="F236" i="4"/>
  <c r="J236" i="4" s="1"/>
  <c r="O235" i="4"/>
  <c r="N235" i="4"/>
  <c r="M235" i="4"/>
  <c r="P235" i="4" s="1"/>
  <c r="L235" i="4"/>
  <c r="K235" i="4"/>
  <c r="J235" i="4"/>
  <c r="I235" i="4"/>
  <c r="F235" i="4"/>
  <c r="L234" i="4"/>
  <c r="O234" i="4" s="1"/>
  <c r="K234" i="4"/>
  <c r="I234" i="4"/>
  <c r="F234" i="4"/>
  <c r="J234" i="4" s="1"/>
  <c r="O233" i="4"/>
  <c r="N233" i="4"/>
  <c r="M233" i="4"/>
  <c r="P233" i="4" s="1"/>
  <c r="Q233" i="4" s="1"/>
  <c r="L233" i="4"/>
  <c r="K233" i="4"/>
  <c r="J233" i="4"/>
  <c r="I233" i="4"/>
  <c r="F233" i="4"/>
  <c r="L232" i="4"/>
  <c r="O232" i="4" s="1"/>
  <c r="K232" i="4"/>
  <c r="I232" i="4"/>
  <c r="F232" i="4"/>
  <c r="J232" i="4" s="1"/>
  <c r="O231" i="4"/>
  <c r="N231" i="4"/>
  <c r="L231" i="4"/>
  <c r="K231" i="4"/>
  <c r="M231" i="4" s="1"/>
  <c r="P231" i="4" s="1"/>
  <c r="Q231" i="4" s="1"/>
  <c r="J231" i="4"/>
  <c r="I231" i="4"/>
  <c r="F231" i="4"/>
  <c r="L230" i="4"/>
  <c r="K230" i="4"/>
  <c r="I230" i="4"/>
  <c r="F230" i="4"/>
  <c r="J230" i="4" s="1"/>
  <c r="O229" i="4"/>
  <c r="L229" i="4"/>
  <c r="K229" i="4"/>
  <c r="J229" i="4"/>
  <c r="I229" i="4"/>
  <c r="F229" i="4"/>
  <c r="L228" i="4"/>
  <c r="K228" i="4"/>
  <c r="I228" i="4"/>
  <c r="F228" i="4"/>
  <c r="J228" i="4" s="1"/>
  <c r="O227" i="4"/>
  <c r="L227" i="4"/>
  <c r="K227" i="4"/>
  <c r="M227" i="4" s="1"/>
  <c r="P227" i="4" s="1"/>
  <c r="J227" i="4"/>
  <c r="Q227" i="4" s="1"/>
  <c r="I227" i="4"/>
  <c r="F227" i="4"/>
  <c r="L226" i="4"/>
  <c r="K226" i="4"/>
  <c r="I226" i="4"/>
  <c r="F226" i="4"/>
  <c r="J226" i="4" s="1"/>
  <c r="O225" i="4"/>
  <c r="N225" i="4"/>
  <c r="L225" i="4"/>
  <c r="K225" i="4"/>
  <c r="M225" i="4" s="1"/>
  <c r="P225" i="4" s="1"/>
  <c r="Q225" i="4" s="1"/>
  <c r="J225" i="4"/>
  <c r="I225" i="4"/>
  <c r="F225" i="4"/>
  <c r="L224" i="4"/>
  <c r="O224" i="4" s="1"/>
  <c r="K224" i="4"/>
  <c r="I224" i="4"/>
  <c r="F224" i="4"/>
  <c r="J224" i="4" s="1"/>
  <c r="L223" i="4"/>
  <c r="O223" i="4" s="1"/>
  <c r="K223" i="4"/>
  <c r="J223" i="4"/>
  <c r="I223" i="4"/>
  <c r="F223" i="4"/>
  <c r="L222" i="4"/>
  <c r="K222" i="4"/>
  <c r="I222" i="4"/>
  <c r="F222" i="4"/>
  <c r="J222" i="4" s="1"/>
  <c r="L221" i="4"/>
  <c r="O221" i="4" s="1"/>
  <c r="K221" i="4"/>
  <c r="J221" i="4"/>
  <c r="I221" i="4"/>
  <c r="F221" i="4"/>
  <c r="L220" i="4"/>
  <c r="K220" i="4"/>
  <c r="I220" i="4"/>
  <c r="F220" i="4"/>
  <c r="J220" i="4" s="1"/>
  <c r="L219" i="4"/>
  <c r="O219" i="4" s="1"/>
  <c r="K219" i="4"/>
  <c r="J219" i="4"/>
  <c r="I219" i="4"/>
  <c r="F219" i="4"/>
  <c r="L218" i="4"/>
  <c r="K218" i="4"/>
  <c r="L217" i="4"/>
  <c r="O217" i="4" s="1"/>
  <c r="K217" i="4"/>
  <c r="I217" i="4"/>
  <c r="F217" i="4"/>
  <c r="J217" i="4" s="1"/>
  <c r="O216" i="4"/>
  <c r="M216" i="4"/>
  <c r="P216" i="4" s="1"/>
  <c r="Q216" i="4" s="1"/>
  <c r="L216" i="4"/>
  <c r="K216" i="4"/>
  <c r="N216" i="4" s="1"/>
  <c r="J216" i="4"/>
  <c r="I216" i="4"/>
  <c r="F216" i="4"/>
  <c r="L215" i="4"/>
  <c r="O215" i="4" s="1"/>
  <c r="K215" i="4"/>
  <c r="I215" i="4"/>
  <c r="F215" i="4"/>
  <c r="J215" i="4" s="1"/>
  <c r="L214" i="4"/>
  <c r="O214" i="4" s="1"/>
  <c r="K214" i="4"/>
  <c r="J214" i="4"/>
  <c r="I214" i="4"/>
  <c r="F214" i="4"/>
  <c r="O213" i="4"/>
  <c r="L213" i="4"/>
  <c r="K213" i="4"/>
  <c r="I213" i="4"/>
  <c r="F213" i="4"/>
  <c r="J213" i="4" s="1"/>
  <c r="L212" i="4"/>
  <c r="O212" i="4" s="1"/>
  <c r="K212" i="4"/>
  <c r="I212" i="4"/>
  <c r="F212" i="4"/>
  <c r="J212" i="4" s="1"/>
  <c r="L211" i="4"/>
  <c r="O211" i="4" s="1"/>
  <c r="K211" i="4"/>
  <c r="J211" i="4"/>
  <c r="I211" i="4"/>
  <c r="F211" i="4"/>
  <c r="L210" i="4"/>
  <c r="O210" i="4" s="1"/>
  <c r="K210" i="4"/>
  <c r="I210" i="4"/>
  <c r="F210" i="4"/>
  <c r="J210" i="4" s="1"/>
  <c r="L209" i="4"/>
  <c r="O209" i="4" s="1"/>
  <c r="K209" i="4"/>
  <c r="J209" i="4"/>
  <c r="I209" i="4"/>
  <c r="F209" i="4"/>
  <c r="L208" i="4"/>
  <c r="O208" i="4" s="1"/>
  <c r="K208" i="4"/>
  <c r="I208" i="4"/>
  <c r="F208" i="4"/>
  <c r="J208" i="4" s="1"/>
  <c r="L207" i="4"/>
  <c r="O207" i="4" s="1"/>
  <c r="K207" i="4"/>
  <c r="M207" i="4" s="1"/>
  <c r="P207" i="4" s="1"/>
  <c r="J207" i="4"/>
  <c r="Q207" i="4" s="1"/>
  <c r="I207" i="4"/>
  <c r="F207" i="4"/>
  <c r="L206" i="4"/>
  <c r="K206" i="4"/>
  <c r="I206" i="4"/>
  <c r="F206" i="4"/>
  <c r="J206" i="4" s="1"/>
  <c r="Q205" i="4"/>
  <c r="N205" i="4"/>
  <c r="L205" i="4"/>
  <c r="O205" i="4" s="1"/>
  <c r="K205" i="4"/>
  <c r="M205" i="4" s="1"/>
  <c r="P205" i="4" s="1"/>
  <c r="J205" i="4"/>
  <c r="I205" i="4"/>
  <c r="F205" i="4"/>
  <c r="L204" i="4"/>
  <c r="K204" i="4"/>
  <c r="I204" i="4"/>
  <c r="F204" i="4"/>
  <c r="J204" i="4" s="1"/>
  <c r="N203" i="4"/>
  <c r="M203" i="4"/>
  <c r="P203" i="4" s="1"/>
  <c r="L203" i="4"/>
  <c r="O203" i="4" s="1"/>
  <c r="K203" i="4"/>
  <c r="J203" i="4"/>
  <c r="I203" i="4"/>
  <c r="F203" i="4"/>
  <c r="L202" i="4"/>
  <c r="K202" i="4"/>
  <c r="I202" i="4"/>
  <c r="F202" i="4"/>
  <c r="J202" i="4" s="1"/>
  <c r="N201" i="4"/>
  <c r="M201" i="4"/>
  <c r="P201" i="4" s="1"/>
  <c r="Q201" i="4" s="1"/>
  <c r="L201" i="4"/>
  <c r="O201" i="4" s="1"/>
  <c r="K201" i="4"/>
  <c r="J201" i="4"/>
  <c r="I201" i="4"/>
  <c r="F201" i="4"/>
  <c r="L200" i="4"/>
  <c r="O200" i="4" s="1"/>
  <c r="K200" i="4"/>
  <c r="L199" i="4"/>
  <c r="O199" i="4" s="1"/>
  <c r="K199" i="4"/>
  <c r="J199" i="4"/>
  <c r="I199" i="4"/>
  <c r="F199" i="4"/>
  <c r="M198" i="4"/>
  <c r="L198" i="4"/>
  <c r="K198" i="4"/>
  <c r="I198" i="4"/>
  <c r="F198" i="4"/>
  <c r="N197" i="4"/>
  <c r="L197" i="4"/>
  <c r="O197" i="4" s="1"/>
  <c r="K197" i="4"/>
  <c r="J197" i="4"/>
  <c r="I197" i="4"/>
  <c r="F197" i="4"/>
  <c r="L196" i="4"/>
  <c r="O196" i="4" s="1"/>
  <c r="K196" i="4"/>
  <c r="I196" i="4"/>
  <c r="F196" i="4"/>
  <c r="J196" i="4" s="1"/>
  <c r="N195" i="4"/>
  <c r="L195" i="4"/>
  <c r="O195" i="4" s="1"/>
  <c r="K195" i="4"/>
  <c r="J195" i="4"/>
  <c r="I195" i="4"/>
  <c r="F195" i="4"/>
  <c r="L194" i="4"/>
  <c r="O194" i="4" s="1"/>
  <c r="K194" i="4"/>
  <c r="I194" i="4"/>
  <c r="F194" i="4"/>
  <c r="J194" i="4" s="1"/>
  <c r="L193" i="4"/>
  <c r="O193" i="4" s="1"/>
  <c r="K193" i="4"/>
  <c r="J193" i="4"/>
  <c r="I193" i="4"/>
  <c r="F193" i="4"/>
  <c r="L192" i="4"/>
  <c r="O192" i="4" s="1"/>
  <c r="K192" i="4"/>
  <c r="I192" i="4"/>
  <c r="F192" i="4"/>
  <c r="J192" i="4" s="1"/>
  <c r="O191" i="4"/>
  <c r="L191" i="4"/>
  <c r="K191" i="4"/>
  <c r="J191" i="4"/>
  <c r="I191" i="4"/>
  <c r="F191" i="4"/>
  <c r="O190" i="4"/>
  <c r="M190" i="4"/>
  <c r="L190" i="4"/>
  <c r="K190" i="4"/>
  <c r="I190" i="4"/>
  <c r="F190" i="4"/>
  <c r="J190" i="4" s="1"/>
  <c r="L189" i="4"/>
  <c r="K189" i="4"/>
  <c r="N189" i="4" s="1"/>
  <c r="J189" i="4"/>
  <c r="I189" i="4"/>
  <c r="F189" i="4"/>
  <c r="O188" i="4"/>
  <c r="L188" i="4"/>
  <c r="K188" i="4"/>
  <c r="I188" i="4"/>
  <c r="F188" i="4"/>
  <c r="J188" i="4" s="1"/>
  <c r="L187" i="4"/>
  <c r="O187" i="4" s="1"/>
  <c r="K187" i="4"/>
  <c r="J187" i="4"/>
  <c r="I187" i="4"/>
  <c r="F187" i="4"/>
  <c r="L186" i="4"/>
  <c r="O186" i="4" s="1"/>
  <c r="K186" i="4"/>
  <c r="I186" i="4"/>
  <c r="F186" i="4"/>
  <c r="J186" i="4" s="1"/>
  <c r="O185" i="4"/>
  <c r="L185" i="4"/>
  <c r="K185" i="4"/>
  <c r="J185" i="4"/>
  <c r="I185" i="4"/>
  <c r="F185" i="4"/>
  <c r="L184" i="4"/>
  <c r="K184" i="4"/>
  <c r="M184" i="4" s="1"/>
  <c r="I184" i="4"/>
  <c r="F184" i="4"/>
  <c r="J184" i="4" s="1"/>
  <c r="O183" i="4"/>
  <c r="M183" i="4"/>
  <c r="P183" i="4" s="1"/>
  <c r="Q183" i="4" s="1"/>
  <c r="L183" i="4"/>
  <c r="K183" i="4"/>
  <c r="N183" i="4" s="1"/>
  <c r="J183" i="4"/>
  <c r="I183" i="4"/>
  <c r="F183" i="4"/>
  <c r="L182" i="4"/>
  <c r="K182" i="4"/>
  <c r="I182" i="4"/>
  <c r="F182" i="4"/>
  <c r="O181" i="4"/>
  <c r="L181" i="4"/>
  <c r="K181" i="4"/>
  <c r="M181" i="4" s="1"/>
  <c r="P181" i="4" s="1"/>
  <c r="J181" i="4"/>
  <c r="Q181" i="4" s="1"/>
  <c r="I181" i="4"/>
  <c r="F181" i="4"/>
  <c r="L180" i="4"/>
  <c r="O180" i="4" s="1"/>
  <c r="K180" i="4"/>
  <c r="I180" i="4"/>
  <c r="F180" i="4"/>
  <c r="J180" i="4" s="1"/>
  <c r="O179" i="4"/>
  <c r="L179" i="4"/>
  <c r="K179" i="4"/>
  <c r="J179" i="4"/>
  <c r="I179" i="4"/>
  <c r="F179" i="4"/>
  <c r="L178" i="4"/>
  <c r="O178" i="4" s="1"/>
  <c r="K178" i="4"/>
  <c r="I178" i="4"/>
  <c r="F178" i="4"/>
  <c r="J178" i="4" s="1"/>
  <c r="L177" i="4"/>
  <c r="K177" i="4"/>
  <c r="I177" i="4"/>
  <c r="F177" i="4"/>
  <c r="J177" i="4" s="1"/>
  <c r="N176" i="4"/>
  <c r="L176" i="4"/>
  <c r="O176" i="4" s="1"/>
  <c r="K176" i="4"/>
  <c r="J176" i="4"/>
  <c r="I176" i="4"/>
  <c r="F176" i="4"/>
  <c r="L175" i="4"/>
  <c r="O175" i="4" s="1"/>
  <c r="K175" i="4"/>
  <c r="I175" i="4"/>
  <c r="F175" i="4"/>
  <c r="J175" i="4" s="1"/>
  <c r="O174" i="4"/>
  <c r="L174" i="4"/>
  <c r="K174" i="4"/>
  <c r="J174" i="4"/>
  <c r="I174" i="4"/>
  <c r="F174" i="4"/>
  <c r="P173" i="4"/>
  <c r="Q173" i="4" s="1"/>
  <c r="M173" i="4"/>
  <c r="L173" i="4"/>
  <c r="K173" i="4"/>
  <c r="N173" i="4" s="1"/>
  <c r="I173" i="4"/>
  <c r="F173" i="4"/>
  <c r="J173" i="4" s="1"/>
  <c r="L172" i="4"/>
  <c r="O172" i="4" s="1"/>
  <c r="K172" i="4"/>
  <c r="J172" i="4"/>
  <c r="I172" i="4"/>
  <c r="F172" i="4"/>
  <c r="L171" i="4"/>
  <c r="O171" i="4" s="1"/>
  <c r="K171" i="4"/>
  <c r="I171" i="4"/>
  <c r="F171" i="4"/>
  <c r="J171" i="4" s="1"/>
  <c r="O170" i="4"/>
  <c r="L170" i="4"/>
  <c r="K170" i="4"/>
  <c r="J170" i="4"/>
  <c r="I170" i="4"/>
  <c r="F170" i="4"/>
  <c r="L169" i="4"/>
  <c r="M169" i="4" s="1"/>
  <c r="P169" i="4" s="1"/>
  <c r="Q169" i="4" s="1"/>
  <c r="K169" i="4"/>
  <c r="N169" i="4" s="1"/>
  <c r="I169" i="4"/>
  <c r="F169" i="4"/>
  <c r="J169" i="4" s="1"/>
  <c r="O168" i="4"/>
  <c r="L168" i="4"/>
  <c r="K168" i="4"/>
  <c r="J168" i="4"/>
  <c r="I168" i="4"/>
  <c r="F168" i="4"/>
  <c r="M167" i="4"/>
  <c r="P167" i="4" s="1"/>
  <c r="L167" i="4"/>
  <c r="K167" i="4"/>
  <c r="I167" i="4"/>
  <c r="F167" i="4"/>
  <c r="J167" i="4" s="1"/>
  <c r="Q167" i="4" s="1"/>
  <c r="O166" i="4"/>
  <c r="L166" i="4"/>
  <c r="K166" i="4"/>
  <c r="J166" i="4"/>
  <c r="I166" i="4"/>
  <c r="F166" i="4"/>
  <c r="L165" i="4"/>
  <c r="K165" i="4"/>
  <c r="L164" i="4"/>
  <c r="K164" i="4"/>
  <c r="I164" i="4"/>
  <c r="F164" i="4"/>
  <c r="J164" i="4" s="1"/>
  <c r="N163" i="4"/>
  <c r="L163" i="4"/>
  <c r="O163" i="4" s="1"/>
  <c r="K163" i="4"/>
  <c r="J163" i="4"/>
  <c r="I163" i="4"/>
  <c r="F163" i="4"/>
  <c r="L162" i="4"/>
  <c r="O162" i="4" s="1"/>
  <c r="K162" i="4"/>
  <c r="I162" i="4"/>
  <c r="F162" i="4"/>
  <c r="J162" i="4" s="1"/>
  <c r="O161" i="4"/>
  <c r="L161" i="4"/>
  <c r="K161" i="4"/>
  <c r="J161" i="4"/>
  <c r="I161" i="4"/>
  <c r="F161" i="4"/>
  <c r="L160" i="4"/>
  <c r="K160" i="4"/>
  <c r="I160" i="4"/>
  <c r="F160" i="4"/>
  <c r="J160" i="4" s="1"/>
  <c r="N159" i="4"/>
  <c r="L159" i="4"/>
  <c r="O159" i="4" s="1"/>
  <c r="K159" i="4"/>
  <c r="J159" i="4"/>
  <c r="I159" i="4"/>
  <c r="F159" i="4"/>
  <c r="L158" i="4"/>
  <c r="O158" i="4" s="1"/>
  <c r="K158" i="4"/>
  <c r="I158" i="4"/>
  <c r="F158" i="4"/>
  <c r="J158" i="4" s="1"/>
  <c r="O157" i="4"/>
  <c r="L157" i="4"/>
  <c r="K157" i="4"/>
  <c r="J157" i="4"/>
  <c r="I157" i="4"/>
  <c r="F157" i="4"/>
  <c r="P156" i="4"/>
  <c r="Q156" i="4" s="1"/>
  <c r="M156" i="4"/>
  <c r="L156" i="4"/>
  <c r="K156" i="4"/>
  <c r="N156" i="4" s="1"/>
  <c r="I156" i="4"/>
  <c r="F156" i="4"/>
  <c r="J156" i="4" s="1"/>
  <c r="L155" i="4"/>
  <c r="O155" i="4" s="1"/>
  <c r="K155" i="4"/>
  <c r="J155" i="4"/>
  <c r="I155" i="4"/>
  <c r="F155" i="4"/>
  <c r="L154" i="4"/>
  <c r="O154" i="4" s="1"/>
  <c r="K154" i="4"/>
  <c r="I154" i="4"/>
  <c r="F154" i="4"/>
  <c r="J154" i="4" s="1"/>
  <c r="O153" i="4"/>
  <c r="L153" i="4"/>
  <c r="K153" i="4"/>
  <c r="J153" i="4"/>
  <c r="I153" i="4"/>
  <c r="F153" i="4"/>
  <c r="L152" i="4"/>
  <c r="M152" i="4" s="1"/>
  <c r="P152" i="4" s="1"/>
  <c r="Q152" i="4" s="1"/>
  <c r="K152" i="4"/>
  <c r="N152" i="4" s="1"/>
  <c r="I152" i="4"/>
  <c r="F152" i="4"/>
  <c r="J152" i="4" s="1"/>
  <c r="O151" i="4"/>
  <c r="L151" i="4"/>
  <c r="K151" i="4"/>
  <c r="J151" i="4"/>
  <c r="I151" i="4"/>
  <c r="F151" i="4"/>
  <c r="M150" i="4"/>
  <c r="L150" i="4"/>
  <c r="K150" i="4"/>
  <c r="I150" i="4"/>
  <c r="F150" i="4"/>
  <c r="J150" i="4" s="1"/>
  <c r="O149" i="4"/>
  <c r="L149" i="4"/>
  <c r="K149" i="4"/>
  <c r="J149" i="4"/>
  <c r="I149" i="4"/>
  <c r="F149" i="4"/>
  <c r="L148" i="4"/>
  <c r="M148" i="4" s="1"/>
  <c r="P148" i="4" s="1"/>
  <c r="Q148" i="4" s="1"/>
  <c r="K148" i="4"/>
  <c r="N148" i="4" s="1"/>
  <c r="I148" i="4"/>
  <c r="F148" i="4"/>
  <c r="J148" i="4" s="1"/>
  <c r="O147" i="4"/>
  <c r="L147" i="4"/>
  <c r="K147" i="4"/>
  <c r="J147" i="4"/>
  <c r="I147" i="4"/>
  <c r="F147" i="4"/>
  <c r="L146" i="4"/>
  <c r="O146" i="4" s="1"/>
  <c r="K146" i="4"/>
  <c r="I146" i="4"/>
  <c r="F146" i="4"/>
  <c r="J146" i="4" s="1"/>
  <c r="L145" i="4"/>
  <c r="O145" i="4" s="1"/>
  <c r="K145" i="4"/>
  <c r="J145" i="4"/>
  <c r="I145" i="4"/>
  <c r="F145" i="4"/>
  <c r="M144" i="4"/>
  <c r="P144" i="4" s="1"/>
  <c r="Q144" i="4" s="1"/>
  <c r="L144" i="4"/>
  <c r="K144" i="4"/>
  <c r="N144" i="4" s="1"/>
  <c r="I144" i="4"/>
  <c r="F144" i="4"/>
  <c r="J144" i="4" s="1"/>
  <c r="O143" i="4"/>
  <c r="L143" i="4"/>
  <c r="K143" i="4"/>
  <c r="J143" i="4"/>
  <c r="I143" i="4"/>
  <c r="F143" i="4"/>
  <c r="L142" i="4"/>
  <c r="O142" i="4" s="1"/>
  <c r="K142" i="4"/>
  <c r="I142" i="4"/>
  <c r="F142" i="4"/>
  <c r="J142" i="4" s="1"/>
  <c r="L141" i="4"/>
  <c r="O141" i="4" s="1"/>
  <c r="K141" i="4"/>
  <c r="J141" i="4"/>
  <c r="I141" i="4"/>
  <c r="F141" i="4"/>
  <c r="L140" i="4"/>
  <c r="K140" i="4"/>
  <c r="I140" i="4"/>
  <c r="F140" i="4"/>
  <c r="J140" i="4" s="1"/>
  <c r="O139" i="4"/>
  <c r="N139" i="4"/>
  <c r="L139" i="4"/>
  <c r="K139" i="4"/>
  <c r="J139" i="4"/>
  <c r="I139" i="4"/>
  <c r="F139" i="4"/>
  <c r="L138" i="4"/>
  <c r="O138" i="4" s="1"/>
  <c r="K138" i="4"/>
  <c r="I138" i="4"/>
  <c r="F138" i="4"/>
  <c r="J138" i="4" s="1"/>
  <c r="L137" i="4"/>
  <c r="O137" i="4" s="1"/>
  <c r="K137" i="4"/>
  <c r="J137" i="4"/>
  <c r="I137" i="4"/>
  <c r="F137" i="4"/>
  <c r="L136" i="4"/>
  <c r="K136" i="4"/>
  <c r="I136" i="4"/>
  <c r="F136" i="4"/>
  <c r="J136" i="4" s="1"/>
  <c r="N135" i="4"/>
  <c r="L135" i="4"/>
  <c r="O135" i="4" s="1"/>
  <c r="K135" i="4"/>
  <c r="J135" i="4"/>
  <c r="I135" i="4"/>
  <c r="F135" i="4"/>
  <c r="L134" i="4"/>
  <c r="K134" i="4"/>
  <c r="M134" i="4" s="1"/>
  <c r="P134" i="4" s="1"/>
  <c r="I134" i="4"/>
  <c r="F134" i="4"/>
  <c r="J134" i="4" s="1"/>
  <c r="L133" i="4"/>
  <c r="O133" i="4" s="1"/>
  <c r="K133" i="4"/>
  <c r="J133" i="4"/>
  <c r="I133" i="4"/>
  <c r="F133" i="4"/>
  <c r="L132" i="4"/>
  <c r="K132" i="4"/>
  <c r="I132" i="4"/>
  <c r="F132" i="4"/>
  <c r="J132" i="4" s="1"/>
  <c r="N131" i="4"/>
  <c r="L131" i="4"/>
  <c r="O131" i="4" s="1"/>
  <c r="K131" i="4"/>
  <c r="J131" i="4"/>
  <c r="I131" i="4"/>
  <c r="F131" i="4"/>
  <c r="L130" i="4"/>
  <c r="O130" i="4" s="1"/>
  <c r="K130" i="4"/>
  <c r="I130" i="4"/>
  <c r="F130" i="4"/>
  <c r="J130" i="4" s="1"/>
  <c r="O129" i="4"/>
  <c r="L129" i="4"/>
  <c r="K129" i="4"/>
  <c r="J129" i="4"/>
  <c r="I129" i="4"/>
  <c r="F129" i="4"/>
  <c r="L128" i="4"/>
  <c r="K128" i="4"/>
  <c r="I128" i="4"/>
  <c r="F128" i="4"/>
  <c r="J128" i="4" s="1"/>
  <c r="N127" i="4"/>
  <c r="L127" i="4"/>
  <c r="O127" i="4" s="1"/>
  <c r="K127" i="4"/>
  <c r="J127" i="4"/>
  <c r="I127" i="4"/>
  <c r="F127" i="4"/>
  <c r="L126" i="4"/>
  <c r="O126" i="4" s="1"/>
  <c r="K126" i="4"/>
  <c r="I126" i="4"/>
  <c r="F126" i="4"/>
  <c r="J126" i="4" s="1"/>
  <c r="O125" i="4"/>
  <c r="L125" i="4"/>
  <c r="K125" i="4"/>
  <c r="J125" i="4"/>
  <c r="I125" i="4"/>
  <c r="F125" i="4"/>
  <c r="P124" i="4"/>
  <c r="Q124" i="4" s="1"/>
  <c r="M124" i="4"/>
  <c r="L124" i="4"/>
  <c r="K124" i="4"/>
  <c r="N124" i="4" s="1"/>
  <c r="I124" i="4"/>
  <c r="F124" i="4"/>
  <c r="J124" i="4" s="1"/>
  <c r="L123" i="4"/>
  <c r="O123" i="4" s="1"/>
  <c r="K123" i="4"/>
  <c r="J123" i="4"/>
  <c r="I123" i="4"/>
  <c r="F123" i="4"/>
  <c r="L122" i="4"/>
  <c r="O122" i="4" s="1"/>
  <c r="K122" i="4"/>
  <c r="I122" i="4"/>
  <c r="F122" i="4"/>
  <c r="J122" i="4" s="1"/>
  <c r="O121" i="4"/>
  <c r="L121" i="4"/>
  <c r="K121" i="4"/>
  <c r="J121" i="4"/>
  <c r="I121" i="4"/>
  <c r="F121" i="4"/>
  <c r="M120" i="4"/>
  <c r="P120" i="4" s="1"/>
  <c r="Q120" i="4" s="1"/>
  <c r="L120" i="4"/>
  <c r="K120" i="4"/>
  <c r="N120" i="4" s="1"/>
  <c r="I120" i="4"/>
  <c r="F120" i="4"/>
  <c r="J120" i="4" s="1"/>
  <c r="O119" i="4"/>
  <c r="L119" i="4"/>
  <c r="K119" i="4"/>
  <c r="J119" i="4"/>
  <c r="I119" i="4"/>
  <c r="F119" i="4"/>
  <c r="M118" i="4"/>
  <c r="L118" i="4"/>
  <c r="K118" i="4"/>
  <c r="I118" i="4"/>
  <c r="F118" i="4"/>
  <c r="J118" i="4" s="1"/>
  <c r="O117" i="4"/>
  <c r="L117" i="4"/>
  <c r="K117" i="4"/>
  <c r="J117" i="4"/>
  <c r="I117" i="4"/>
  <c r="F117" i="4"/>
  <c r="L116" i="4"/>
  <c r="M116" i="4" s="1"/>
  <c r="P116" i="4" s="1"/>
  <c r="Q116" i="4" s="1"/>
  <c r="K116" i="4"/>
  <c r="N116" i="4" s="1"/>
  <c r="I116" i="4"/>
  <c r="F116" i="4"/>
  <c r="J116" i="4" s="1"/>
  <c r="O115" i="4"/>
  <c r="L115" i="4"/>
  <c r="K115" i="4"/>
  <c r="J115" i="4"/>
  <c r="I115" i="4"/>
  <c r="F115" i="4"/>
  <c r="L114" i="4"/>
  <c r="O114" i="4" s="1"/>
  <c r="K114" i="4"/>
  <c r="I114" i="4"/>
  <c r="F114" i="4"/>
  <c r="J114" i="4" s="1"/>
  <c r="L113" i="4"/>
  <c r="O113" i="4" s="1"/>
  <c r="K113" i="4"/>
  <c r="J113" i="4"/>
  <c r="I113" i="4"/>
  <c r="F113" i="4"/>
  <c r="M112" i="4"/>
  <c r="P112" i="4" s="1"/>
  <c r="Q112" i="4" s="1"/>
  <c r="L112" i="4"/>
  <c r="K112" i="4"/>
  <c r="N112" i="4" s="1"/>
  <c r="I112" i="4"/>
  <c r="F112" i="4"/>
  <c r="J112" i="4" s="1"/>
  <c r="O111" i="4"/>
  <c r="L111" i="4"/>
  <c r="K111" i="4"/>
  <c r="J111" i="4"/>
  <c r="I111" i="4"/>
  <c r="F111" i="4"/>
  <c r="L110" i="4"/>
  <c r="O110" i="4" s="1"/>
  <c r="K110" i="4"/>
  <c r="I110" i="4"/>
  <c r="F110" i="4"/>
  <c r="J110" i="4" s="1"/>
  <c r="L109" i="4"/>
  <c r="O109" i="4" s="1"/>
  <c r="K109" i="4"/>
  <c r="J109" i="4"/>
  <c r="I109" i="4"/>
  <c r="F109" i="4"/>
  <c r="L108" i="4"/>
  <c r="K108" i="4"/>
  <c r="I108" i="4"/>
  <c r="F108" i="4"/>
  <c r="J108" i="4" s="1"/>
  <c r="O107" i="4"/>
  <c r="N107" i="4"/>
  <c r="L107" i="4"/>
  <c r="K107" i="4"/>
  <c r="J107" i="4"/>
  <c r="I107" i="4"/>
  <c r="F107" i="4"/>
  <c r="L106" i="4"/>
  <c r="O106" i="4" s="1"/>
  <c r="K106" i="4"/>
  <c r="I106" i="4"/>
  <c r="F106" i="4"/>
  <c r="J106" i="4" s="1"/>
  <c r="L105" i="4"/>
  <c r="O105" i="4" s="1"/>
  <c r="K105" i="4"/>
  <c r="J105" i="4"/>
  <c r="I105" i="4"/>
  <c r="F105" i="4"/>
  <c r="L104" i="4"/>
  <c r="K104" i="4"/>
  <c r="I104" i="4"/>
  <c r="F104" i="4"/>
  <c r="J104" i="4" s="1"/>
  <c r="N103" i="4"/>
  <c r="L103" i="4"/>
  <c r="O103" i="4" s="1"/>
  <c r="K103" i="4"/>
  <c r="J103" i="4"/>
  <c r="I103" i="4"/>
  <c r="F103" i="4"/>
  <c r="L102" i="4"/>
  <c r="K102" i="4"/>
  <c r="M102" i="4" s="1"/>
  <c r="I102" i="4"/>
  <c r="F102" i="4"/>
  <c r="J102" i="4" s="1"/>
  <c r="L101" i="4"/>
  <c r="O101" i="4" s="1"/>
  <c r="K101" i="4"/>
  <c r="J101" i="4"/>
  <c r="I101" i="4"/>
  <c r="F101" i="4"/>
  <c r="L100" i="4"/>
  <c r="K100" i="4"/>
  <c r="I100" i="4"/>
  <c r="F100" i="4"/>
  <c r="J100" i="4" s="1"/>
  <c r="N99" i="4"/>
  <c r="L99" i="4"/>
  <c r="O99" i="4" s="1"/>
  <c r="K99" i="4"/>
  <c r="J99" i="4"/>
  <c r="I99" i="4"/>
  <c r="F99" i="4"/>
  <c r="L98" i="4"/>
  <c r="O98" i="4" s="1"/>
  <c r="K98" i="4"/>
  <c r="I98" i="4"/>
  <c r="I95" i="4" s="1"/>
  <c r="F98" i="4"/>
  <c r="J98" i="4" s="1"/>
  <c r="L97" i="4"/>
  <c r="O97" i="4" s="1"/>
  <c r="K97" i="4"/>
  <c r="J97" i="4"/>
  <c r="I97" i="4"/>
  <c r="F97" i="4"/>
  <c r="L96" i="4"/>
  <c r="O96" i="4" s="1"/>
  <c r="K96" i="4"/>
  <c r="I96" i="4"/>
  <c r="F96" i="4"/>
  <c r="J96" i="4" s="1"/>
  <c r="L95" i="4"/>
  <c r="K95" i="4"/>
  <c r="J95" i="4"/>
  <c r="O94" i="4"/>
  <c r="N94" i="4"/>
  <c r="L94" i="4"/>
  <c r="K94" i="4"/>
  <c r="N93" i="4"/>
  <c r="M93" i="4"/>
  <c r="P93" i="4" s="1"/>
  <c r="L93" i="4"/>
  <c r="O93" i="4" s="1"/>
  <c r="K93" i="4"/>
  <c r="J93" i="4"/>
  <c r="Q93" i="4" s="1"/>
  <c r="I93" i="4"/>
  <c r="F93" i="4"/>
  <c r="L92" i="4"/>
  <c r="O92" i="4" s="1"/>
  <c r="K92" i="4"/>
  <c r="I92" i="4"/>
  <c r="F92" i="4"/>
  <c r="J92" i="4" s="1"/>
  <c r="N91" i="4"/>
  <c r="M91" i="4"/>
  <c r="P91" i="4" s="1"/>
  <c r="Q91" i="4" s="1"/>
  <c r="L91" i="4"/>
  <c r="O91" i="4" s="1"/>
  <c r="K91" i="4"/>
  <c r="J91" i="4"/>
  <c r="I91" i="4"/>
  <c r="F91" i="4"/>
  <c r="L90" i="4"/>
  <c r="K90" i="4"/>
  <c r="I90" i="4"/>
  <c r="F90" i="4"/>
  <c r="J90" i="4" s="1"/>
  <c r="L89" i="4"/>
  <c r="O89" i="4" s="1"/>
  <c r="K89" i="4"/>
  <c r="N89" i="4" s="1"/>
  <c r="J89" i="4"/>
  <c r="I89" i="4"/>
  <c r="F89" i="4"/>
  <c r="L88" i="4"/>
  <c r="O88" i="4" s="1"/>
  <c r="K88" i="4"/>
  <c r="I88" i="4"/>
  <c r="F88" i="4"/>
  <c r="J88" i="4" s="1"/>
  <c r="M87" i="4"/>
  <c r="P87" i="4" s="1"/>
  <c r="Q87" i="4" s="1"/>
  <c r="L87" i="4"/>
  <c r="O87" i="4" s="1"/>
  <c r="K87" i="4"/>
  <c r="N87" i="4" s="1"/>
  <c r="L86" i="4"/>
  <c r="O86" i="4" s="1"/>
  <c r="K86" i="4"/>
  <c r="I86" i="4"/>
  <c r="F86" i="4"/>
  <c r="J86" i="4" s="1"/>
  <c r="L85" i="4"/>
  <c r="O85" i="4" s="1"/>
  <c r="K85" i="4"/>
  <c r="M85" i="4" s="1"/>
  <c r="P85" i="4" s="1"/>
  <c r="J85" i="4"/>
  <c r="I85" i="4"/>
  <c r="F85" i="4"/>
  <c r="L84" i="4"/>
  <c r="K84" i="4"/>
  <c r="I84" i="4"/>
  <c r="F84" i="4"/>
  <c r="J84" i="4" s="1"/>
  <c r="N83" i="4"/>
  <c r="L83" i="4"/>
  <c r="O83" i="4" s="1"/>
  <c r="K83" i="4"/>
  <c r="J83" i="4"/>
  <c r="I83" i="4"/>
  <c r="F83" i="4"/>
  <c r="L82" i="4"/>
  <c r="O82" i="4" s="1"/>
  <c r="K82" i="4"/>
  <c r="I82" i="4"/>
  <c r="F82" i="4"/>
  <c r="J82" i="4" s="1"/>
  <c r="O81" i="4"/>
  <c r="L81" i="4"/>
  <c r="K81" i="4"/>
  <c r="M81" i="4" s="1"/>
  <c r="P81" i="4" s="1"/>
  <c r="J81" i="4"/>
  <c r="I81" i="4"/>
  <c r="F81" i="4"/>
  <c r="P80" i="4"/>
  <c r="Q80" i="4" s="1"/>
  <c r="M80" i="4"/>
  <c r="L80" i="4"/>
  <c r="K80" i="4"/>
  <c r="N80" i="4" s="1"/>
  <c r="I80" i="4"/>
  <c r="F80" i="4"/>
  <c r="J80" i="4" s="1"/>
  <c r="L79" i="4"/>
  <c r="O79" i="4" s="1"/>
  <c r="K79" i="4"/>
  <c r="J79" i="4"/>
  <c r="I79" i="4"/>
  <c r="F79" i="4"/>
  <c r="L78" i="4"/>
  <c r="O78" i="4" s="1"/>
  <c r="K78" i="4"/>
  <c r="I78" i="4"/>
  <c r="F78" i="4"/>
  <c r="J78" i="4" s="1"/>
  <c r="O77" i="4"/>
  <c r="L77" i="4"/>
  <c r="K77" i="4"/>
  <c r="J77" i="4"/>
  <c r="I77" i="4"/>
  <c r="F77" i="4"/>
  <c r="L76" i="4"/>
  <c r="O76" i="4" s="1"/>
  <c r="K76" i="4"/>
  <c r="N76" i="4" s="1"/>
  <c r="L75" i="4"/>
  <c r="K75" i="4"/>
  <c r="J75" i="4"/>
  <c r="L74" i="4"/>
  <c r="O74" i="4" s="1"/>
  <c r="K74" i="4"/>
  <c r="I74" i="4"/>
  <c r="F74" i="4"/>
  <c r="J74" i="4" s="1"/>
  <c r="L73" i="4"/>
  <c r="O73" i="4" s="1"/>
  <c r="K73" i="4"/>
  <c r="J73" i="4"/>
  <c r="I73" i="4"/>
  <c r="F73" i="4"/>
  <c r="L72" i="4"/>
  <c r="K72" i="4"/>
  <c r="I72" i="4"/>
  <c r="F72" i="4"/>
  <c r="J72" i="4" s="1"/>
  <c r="L71" i="4"/>
  <c r="O71" i="4" s="1"/>
  <c r="K71" i="4"/>
  <c r="M71" i="4" s="1"/>
  <c r="P71" i="4" s="1"/>
  <c r="Q71" i="4" s="1"/>
  <c r="J71" i="4"/>
  <c r="I71" i="4"/>
  <c r="I70" i="4" s="1"/>
  <c r="F71" i="4"/>
  <c r="L70" i="4"/>
  <c r="K70" i="4"/>
  <c r="L69" i="4"/>
  <c r="O69" i="4" s="1"/>
  <c r="K69" i="4"/>
  <c r="I69" i="4"/>
  <c r="F69" i="4"/>
  <c r="J69" i="4" s="1"/>
  <c r="M68" i="4"/>
  <c r="P68" i="4" s="1"/>
  <c r="Q68" i="4" s="1"/>
  <c r="L68" i="4"/>
  <c r="O68" i="4" s="1"/>
  <c r="K68" i="4"/>
  <c r="N68" i="4" s="1"/>
  <c r="J68" i="4"/>
  <c r="I68" i="4"/>
  <c r="F68" i="4"/>
  <c r="L67" i="4"/>
  <c r="K67" i="4"/>
  <c r="I67" i="4"/>
  <c r="F67" i="4"/>
  <c r="J67" i="4" s="1"/>
  <c r="L66" i="4"/>
  <c r="O66" i="4" s="1"/>
  <c r="K66" i="4"/>
  <c r="J66" i="4"/>
  <c r="I66" i="4"/>
  <c r="F66" i="4"/>
  <c r="L65" i="4"/>
  <c r="O65" i="4" s="1"/>
  <c r="K65" i="4"/>
  <c r="I65" i="4"/>
  <c r="F65" i="4"/>
  <c r="J65" i="4" s="1"/>
  <c r="L64" i="4"/>
  <c r="O64" i="4" s="1"/>
  <c r="K64" i="4"/>
  <c r="J64" i="4"/>
  <c r="I64" i="4"/>
  <c r="F64" i="4"/>
  <c r="L63" i="4"/>
  <c r="K63" i="4"/>
  <c r="I63" i="4"/>
  <c r="F63" i="4"/>
  <c r="J63" i="4" s="1"/>
  <c r="L62" i="4"/>
  <c r="O62" i="4" s="1"/>
  <c r="K62" i="4"/>
  <c r="J62" i="4"/>
  <c r="I62" i="4"/>
  <c r="I58" i="4" s="1"/>
  <c r="F62" i="4"/>
  <c r="L61" i="4"/>
  <c r="O61" i="4" s="1"/>
  <c r="K61" i="4"/>
  <c r="I61" i="4"/>
  <c r="F61" i="4"/>
  <c r="J61" i="4" s="1"/>
  <c r="Q60" i="4"/>
  <c r="L60" i="4"/>
  <c r="O60" i="4" s="1"/>
  <c r="K60" i="4"/>
  <c r="M60" i="4" s="1"/>
  <c r="P60" i="4" s="1"/>
  <c r="J60" i="4"/>
  <c r="I60" i="4"/>
  <c r="F60" i="4"/>
  <c r="L59" i="4"/>
  <c r="K59" i="4"/>
  <c r="I59" i="4"/>
  <c r="F59" i="4"/>
  <c r="J59" i="4" s="1"/>
  <c r="L58" i="4"/>
  <c r="K58" i="4"/>
  <c r="L57" i="4"/>
  <c r="O57" i="4" s="1"/>
  <c r="K57" i="4"/>
  <c r="J57" i="4"/>
  <c r="I57" i="4"/>
  <c r="F57" i="4"/>
  <c r="L56" i="4"/>
  <c r="K56" i="4"/>
  <c r="I56" i="4"/>
  <c r="F56" i="4"/>
  <c r="J56" i="4" s="1"/>
  <c r="M55" i="4"/>
  <c r="P55" i="4" s="1"/>
  <c r="Q55" i="4" s="1"/>
  <c r="L55" i="4"/>
  <c r="O55" i="4" s="1"/>
  <c r="K55" i="4"/>
  <c r="N55" i="4" s="1"/>
  <c r="J55" i="4"/>
  <c r="I55" i="4"/>
  <c r="F55" i="4"/>
  <c r="L54" i="4"/>
  <c r="O54" i="4" s="1"/>
  <c r="K54" i="4"/>
  <c r="I54" i="4"/>
  <c r="F54" i="4"/>
  <c r="J54" i="4" s="1"/>
  <c r="L53" i="4"/>
  <c r="O53" i="4" s="1"/>
  <c r="K53" i="4"/>
  <c r="J53" i="4"/>
  <c r="I53" i="4"/>
  <c r="F53" i="4"/>
  <c r="L52" i="4"/>
  <c r="K52" i="4"/>
  <c r="I52" i="4"/>
  <c r="F52" i="4"/>
  <c r="J52" i="4" s="1"/>
  <c r="N51" i="4"/>
  <c r="L51" i="4"/>
  <c r="O51" i="4" s="1"/>
  <c r="K51" i="4"/>
  <c r="M51" i="4" s="1"/>
  <c r="P51" i="4" s="1"/>
  <c r="Q51" i="4" s="1"/>
  <c r="J51" i="4"/>
  <c r="I51" i="4"/>
  <c r="I50" i="4" s="1"/>
  <c r="F51" i="4"/>
  <c r="L50" i="4"/>
  <c r="K50" i="4"/>
  <c r="L49" i="4"/>
  <c r="O49" i="4" s="1"/>
  <c r="K49" i="4"/>
  <c r="I49" i="4"/>
  <c r="F49" i="4"/>
  <c r="J49" i="4" s="1"/>
  <c r="L48" i="4"/>
  <c r="K48" i="4"/>
  <c r="N48" i="4" s="1"/>
  <c r="J48" i="4"/>
  <c r="I48" i="4"/>
  <c r="F48" i="4"/>
  <c r="L47" i="4"/>
  <c r="K47" i="4"/>
  <c r="I47" i="4"/>
  <c r="F47" i="4"/>
  <c r="J47" i="4" s="1"/>
  <c r="L46" i="4"/>
  <c r="O46" i="4" s="1"/>
  <c r="K46" i="4"/>
  <c r="J46" i="4"/>
  <c r="I46" i="4"/>
  <c r="F46" i="4"/>
  <c r="L45" i="4"/>
  <c r="O45" i="4" s="1"/>
  <c r="K45" i="4"/>
  <c r="I45" i="4"/>
  <c r="F45" i="4"/>
  <c r="J45" i="4" s="1"/>
  <c r="L44" i="4"/>
  <c r="O44" i="4" s="1"/>
  <c r="K44" i="4"/>
  <c r="J44" i="4"/>
  <c r="I44" i="4"/>
  <c r="F44" i="4"/>
  <c r="L43" i="4"/>
  <c r="K43" i="4"/>
  <c r="I43" i="4"/>
  <c r="F43" i="4"/>
  <c r="J43" i="4" s="1"/>
  <c r="N42" i="4"/>
  <c r="L42" i="4"/>
  <c r="O42" i="4" s="1"/>
  <c r="K42" i="4"/>
  <c r="M42" i="4" s="1"/>
  <c r="P42" i="4" s="1"/>
  <c r="J42" i="4"/>
  <c r="I42" i="4"/>
  <c r="I37" i="4" s="1"/>
  <c r="F42" i="4"/>
  <c r="L41" i="4"/>
  <c r="O41" i="4" s="1"/>
  <c r="K41" i="4"/>
  <c r="I41" i="4"/>
  <c r="F41" i="4"/>
  <c r="J41" i="4" s="1"/>
  <c r="N40" i="4"/>
  <c r="L40" i="4"/>
  <c r="O40" i="4" s="1"/>
  <c r="K40" i="4"/>
  <c r="M40" i="4" s="1"/>
  <c r="P40" i="4" s="1"/>
  <c r="Q40" i="4" s="1"/>
  <c r="J40" i="4"/>
  <c r="I40" i="4"/>
  <c r="F40" i="4"/>
  <c r="L39" i="4"/>
  <c r="K39" i="4"/>
  <c r="I39" i="4"/>
  <c r="F39" i="4"/>
  <c r="J39" i="4" s="1"/>
  <c r="N38" i="4"/>
  <c r="L38" i="4"/>
  <c r="K38" i="4"/>
  <c r="M38" i="4" s="1"/>
  <c r="P38" i="4" s="1"/>
  <c r="J38" i="4"/>
  <c r="I38" i="4"/>
  <c r="F38" i="4"/>
  <c r="L37" i="4"/>
  <c r="K37" i="4"/>
  <c r="J37" i="4"/>
  <c r="N36" i="4"/>
  <c r="L36" i="4"/>
  <c r="O36" i="4" s="1"/>
  <c r="K36" i="4"/>
  <c r="J36" i="4"/>
  <c r="I36" i="4"/>
  <c r="F36" i="4"/>
  <c r="L35" i="4"/>
  <c r="M35" i="4" s="1"/>
  <c r="P35" i="4" s="1"/>
  <c r="K35" i="4"/>
  <c r="N35" i="4" s="1"/>
  <c r="J35" i="4"/>
  <c r="I35" i="4"/>
  <c r="F35" i="4"/>
  <c r="O34" i="4"/>
  <c r="L34" i="4"/>
  <c r="K34" i="4"/>
  <c r="M34" i="4" s="1"/>
  <c r="P34" i="4" s="1"/>
  <c r="J34" i="4"/>
  <c r="I34" i="4"/>
  <c r="F34" i="4"/>
  <c r="L33" i="4"/>
  <c r="O33" i="4" s="1"/>
  <c r="K33" i="4"/>
  <c r="I33" i="4"/>
  <c r="F33" i="4"/>
  <c r="L32" i="4"/>
  <c r="O32" i="4" s="1"/>
  <c r="K32" i="4"/>
  <c r="M32" i="4" s="1"/>
  <c r="P32" i="4" s="1"/>
  <c r="I32" i="4"/>
  <c r="F32" i="4"/>
  <c r="J32" i="4" s="1"/>
  <c r="N31" i="4"/>
  <c r="M31" i="4"/>
  <c r="P31" i="4" s="1"/>
  <c r="Q31" i="4" s="1"/>
  <c r="L31" i="4"/>
  <c r="O31" i="4" s="1"/>
  <c r="K31" i="4"/>
  <c r="J31" i="4"/>
  <c r="I31" i="4"/>
  <c r="F31" i="4"/>
  <c r="L30" i="4"/>
  <c r="O30" i="4" s="1"/>
  <c r="K30" i="4"/>
  <c r="N30" i="4" s="1"/>
  <c r="I30" i="4"/>
  <c r="F30" i="4"/>
  <c r="J30" i="4" s="1"/>
  <c r="N29" i="4"/>
  <c r="M29" i="4"/>
  <c r="P29" i="4" s="1"/>
  <c r="Q29" i="4" s="1"/>
  <c r="L29" i="4"/>
  <c r="O29" i="4" s="1"/>
  <c r="K29" i="4"/>
  <c r="J29" i="4"/>
  <c r="I29" i="4"/>
  <c r="F29" i="4"/>
  <c r="L28" i="4"/>
  <c r="O28" i="4" s="1"/>
  <c r="K28" i="4"/>
  <c r="N28" i="4" s="1"/>
  <c r="I28" i="4"/>
  <c r="F28" i="4"/>
  <c r="J28" i="4" s="1"/>
  <c r="N27" i="4"/>
  <c r="M27" i="4"/>
  <c r="P27" i="4" s="1"/>
  <c r="Q27" i="4" s="1"/>
  <c r="L27" i="4"/>
  <c r="O27" i="4" s="1"/>
  <c r="K27" i="4"/>
  <c r="J27" i="4"/>
  <c r="I27" i="4"/>
  <c r="F27" i="4"/>
  <c r="L26" i="4"/>
  <c r="O26" i="4" s="1"/>
  <c r="K26" i="4"/>
  <c r="N26" i="4" s="1"/>
  <c r="I26" i="4"/>
  <c r="F26" i="4"/>
  <c r="J26" i="4" s="1"/>
  <c r="N25" i="4"/>
  <c r="M25" i="4"/>
  <c r="P25" i="4" s="1"/>
  <c r="Q25" i="4" s="1"/>
  <c r="L25" i="4"/>
  <c r="O25" i="4" s="1"/>
  <c r="K25" i="4"/>
  <c r="J25" i="4"/>
  <c r="I25" i="4"/>
  <c r="F25" i="4"/>
  <c r="L24" i="4"/>
  <c r="O24" i="4" s="1"/>
  <c r="K24" i="4"/>
  <c r="N24" i="4" s="1"/>
  <c r="I24" i="4"/>
  <c r="F24" i="4"/>
  <c r="J24" i="4" s="1"/>
  <c r="N23" i="4"/>
  <c r="M23" i="4"/>
  <c r="P23" i="4" s="1"/>
  <c r="Q23" i="4" s="1"/>
  <c r="L23" i="4"/>
  <c r="O23" i="4" s="1"/>
  <c r="K23" i="4"/>
  <c r="J23" i="4"/>
  <c r="I23" i="4"/>
  <c r="F23" i="4"/>
  <c r="L22" i="4"/>
  <c r="O22" i="4" s="1"/>
  <c r="K22" i="4"/>
  <c r="N22" i="4" s="1"/>
  <c r="I22" i="4"/>
  <c r="F22" i="4"/>
  <c r="J22" i="4" s="1"/>
  <c r="N21" i="4"/>
  <c r="M21" i="4"/>
  <c r="P21" i="4" s="1"/>
  <c r="L21" i="4"/>
  <c r="O21" i="4" s="1"/>
  <c r="K21" i="4"/>
  <c r="J21" i="4"/>
  <c r="I21" i="4"/>
  <c r="I20" i="4" s="1"/>
  <c r="F21" i="4"/>
  <c r="L20" i="4"/>
  <c r="K20" i="4"/>
  <c r="O19" i="4"/>
  <c r="L19" i="4"/>
  <c r="K19" i="4"/>
  <c r="N19" i="4" s="1"/>
  <c r="I19" i="4"/>
  <c r="F19" i="4"/>
  <c r="J19" i="4" s="1"/>
  <c r="L18" i="4"/>
  <c r="O18" i="4" s="1"/>
  <c r="K18" i="4"/>
  <c r="J18" i="4"/>
  <c r="I18" i="4"/>
  <c r="F18" i="4"/>
  <c r="O17" i="4"/>
  <c r="L17" i="4"/>
  <c r="K17" i="4"/>
  <c r="N17" i="4" s="1"/>
  <c r="I17" i="4"/>
  <c r="F17" i="4"/>
  <c r="J17" i="4" s="1"/>
  <c r="L16" i="4"/>
  <c r="O16" i="4" s="1"/>
  <c r="K16" i="4"/>
  <c r="J16" i="4"/>
  <c r="I16" i="4"/>
  <c r="F16" i="4"/>
  <c r="O15" i="4"/>
  <c r="L15" i="4"/>
  <c r="K15" i="4"/>
  <c r="N15" i="4" s="1"/>
  <c r="I15" i="4"/>
  <c r="F15" i="4"/>
  <c r="J15" i="4" s="1"/>
  <c r="L14" i="4"/>
  <c r="O14" i="4" s="1"/>
  <c r="K14" i="4"/>
  <c r="J14" i="4"/>
  <c r="I14" i="4"/>
  <c r="F14" i="4"/>
  <c r="O13" i="4"/>
  <c r="L13" i="4"/>
  <c r="K13" i="4"/>
  <c r="N13" i="4" s="1"/>
  <c r="I13" i="4"/>
  <c r="F13" i="4"/>
  <c r="J13" i="4" s="1"/>
  <c r="L12" i="4"/>
  <c r="O12" i="4" s="1"/>
  <c r="K12" i="4"/>
  <c r="J12" i="4"/>
  <c r="I12" i="4"/>
  <c r="I11" i="4" s="1"/>
  <c r="F12" i="4"/>
  <c r="E25" i="3"/>
  <c r="E26" i="3" s="1"/>
  <c r="E23" i="3"/>
  <c r="E22" i="3"/>
  <c r="E21" i="3"/>
  <c r="E20" i="3"/>
  <c r="E19" i="3"/>
  <c r="E18" i="3"/>
  <c r="G14" i="3"/>
  <c r="G9" i="3"/>
  <c r="E7" i="3"/>
  <c r="N267" i="2"/>
  <c r="L267" i="2"/>
  <c r="N266" i="2"/>
  <c r="L266" i="2"/>
  <c r="M266" i="2" s="1"/>
  <c r="P266" i="2" s="1"/>
  <c r="I266" i="2"/>
  <c r="I263" i="2" s="1"/>
  <c r="F266" i="2"/>
  <c r="J266" i="2" s="1"/>
  <c r="Q266" i="2" s="1"/>
  <c r="M265" i="2"/>
  <c r="P265" i="2" s="1"/>
  <c r="L265" i="2"/>
  <c r="O265" i="2" s="1"/>
  <c r="J265" i="2"/>
  <c r="I265" i="2"/>
  <c r="F265" i="2"/>
  <c r="N265" i="2" s="1"/>
  <c r="N264" i="2"/>
  <c r="N263" i="2" s="1"/>
  <c r="L264" i="2"/>
  <c r="I264" i="2"/>
  <c r="F264" i="2"/>
  <c r="J264" i="2" s="1"/>
  <c r="L263" i="2"/>
  <c r="N262" i="2"/>
  <c r="L262" i="2"/>
  <c r="I262" i="2"/>
  <c r="F262" i="2"/>
  <c r="J262" i="2" s="1"/>
  <c r="L261" i="2"/>
  <c r="M261" i="2" s="1"/>
  <c r="P261" i="2" s="1"/>
  <c r="I261" i="2"/>
  <c r="F261" i="2"/>
  <c r="N260" i="2"/>
  <c r="L260" i="2"/>
  <c r="M260" i="2" s="1"/>
  <c r="P260" i="2" s="1"/>
  <c r="I260" i="2"/>
  <c r="F260" i="2"/>
  <c r="J260" i="2" s="1"/>
  <c r="L259" i="2"/>
  <c r="I259" i="2"/>
  <c r="N258" i="2"/>
  <c r="L258" i="2"/>
  <c r="M258" i="2" s="1"/>
  <c r="P258" i="2" s="1"/>
  <c r="I258" i="2"/>
  <c r="F258" i="2"/>
  <c r="J258" i="2" s="1"/>
  <c r="L257" i="2"/>
  <c r="O257" i="2" s="1"/>
  <c r="J257" i="2"/>
  <c r="I257" i="2"/>
  <c r="F257" i="2"/>
  <c r="N257" i="2" s="1"/>
  <c r="N256" i="2"/>
  <c r="L256" i="2"/>
  <c r="I256" i="2"/>
  <c r="F256" i="2"/>
  <c r="J256" i="2" s="1"/>
  <c r="M255" i="2"/>
  <c r="L255" i="2"/>
  <c r="I255" i="2"/>
  <c r="F255" i="2"/>
  <c r="N254" i="2"/>
  <c r="L254" i="2"/>
  <c r="M254" i="2" s="1"/>
  <c r="P254" i="2" s="1"/>
  <c r="I254" i="2"/>
  <c r="F254" i="2"/>
  <c r="J254" i="2" s="1"/>
  <c r="O253" i="2"/>
  <c r="M253" i="2"/>
  <c r="P253" i="2" s="1"/>
  <c r="L253" i="2"/>
  <c r="J253" i="2"/>
  <c r="I253" i="2"/>
  <c r="F253" i="2"/>
  <c r="N253" i="2" s="1"/>
  <c r="N252" i="2"/>
  <c r="L252" i="2"/>
  <c r="I252" i="2"/>
  <c r="F252" i="2"/>
  <c r="J252" i="2" s="1"/>
  <c r="L251" i="2"/>
  <c r="M251" i="2" s="1"/>
  <c r="I251" i="2"/>
  <c r="F251" i="2"/>
  <c r="N250" i="2"/>
  <c r="L250" i="2"/>
  <c r="M250" i="2" s="1"/>
  <c r="P250" i="2" s="1"/>
  <c r="I250" i="2"/>
  <c r="F250" i="2"/>
  <c r="J250" i="2" s="1"/>
  <c r="L249" i="2"/>
  <c r="O249" i="2" s="1"/>
  <c r="J249" i="2"/>
  <c r="I249" i="2"/>
  <c r="F249" i="2"/>
  <c r="N249" i="2" s="1"/>
  <c r="N248" i="2"/>
  <c r="L248" i="2"/>
  <c r="I248" i="2"/>
  <c r="I246" i="2" s="1"/>
  <c r="F248" i="2"/>
  <c r="J248" i="2" s="1"/>
  <c r="L247" i="2"/>
  <c r="M247" i="2" s="1"/>
  <c r="I247" i="2"/>
  <c r="F247" i="2"/>
  <c r="L246" i="2"/>
  <c r="L245" i="2"/>
  <c r="O245" i="2" s="1"/>
  <c r="I245" i="2"/>
  <c r="F245" i="2"/>
  <c r="N245" i="2" s="1"/>
  <c r="L244" i="2"/>
  <c r="M244" i="2" s="1"/>
  <c r="P244" i="2" s="1"/>
  <c r="I244" i="2"/>
  <c r="F244" i="2"/>
  <c r="N243" i="2"/>
  <c r="L243" i="2"/>
  <c r="M243" i="2" s="1"/>
  <c r="P243" i="2" s="1"/>
  <c r="J243" i="2"/>
  <c r="Q243" i="2" s="1"/>
  <c r="I243" i="2"/>
  <c r="F243" i="2"/>
  <c r="L242" i="2"/>
  <c r="J242" i="2"/>
  <c r="I242" i="2"/>
  <c r="F242" i="2"/>
  <c r="N242" i="2" s="1"/>
  <c r="N241" i="2"/>
  <c r="L241" i="2"/>
  <c r="I241" i="2"/>
  <c r="F241" i="2"/>
  <c r="J241" i="2" s="1"/>
  <c r="L240" i="2"/>
  <c r="M240" i="2" s="1"/>
  <c r="P240" i="2" s="1"/>
  <c r="Q240" i="2" s="1"/>
  <c r="F240" i="2"/>
  <c r="N239" i="2"/>
  <c r="L239" i="2"/>
  <c r="I239" i="2"/>
  <c r="F239" i="2"/>
  <c r="J239" i="2" s="1"/>
  <c r="L238" i="2"/>
  <c r="M238" i="2" s="1"/>
  <c r="P238" i="2" s="1"/>
  <c r="I238" i="2"/>
  <c r="F238" i="2"/>
  <c r="L237" i="2"/>
  <c r="N236" i="2"/>
  <c r="L236" i="2"/>
  <c r="I236" i="2"/>
  <c r="F236" i="2"/>
  <c r="J236" i="2" s="1"/>
  <c r="L235" i="2"/>
  <c r="M235" i="2" s="1"/>
  <c r="P235" i="2" s="1"/>
  <c r="I235" i="2"/>
  <c r="F235" i="2"/>
  <c r="N234" i="2"/>
  <c r="L234" i="2"/>
  <c r="M234" i="2" s="1"/>
  <c r="P234" i="2" s="1"/>
  <c r="I234" i="2"/>
  <c r="F234" i="2"/>
  <c r="J234" i="2" s="1"/>
  <c r="L233" i="2"/>
  <c r="O233" i="2" s="1"/>
  <c r="J233" i="2"/>
  <c r="I233" i="2"/>
  <c r="F233" i="2"/>
  <c r="N233" i="2" s="1"/>
  <c r="N232" i="2"/>
  <c r="L232" i="2"/>
  <c r="I232" i="2"/>
  <c r="F232" i="2"/>
  <c r="J232" i="2" s="1"/>
  <c r="L231" i="2"/>
  <c r="M231" i="2" s="1"/>
  <c r="P231" i="2" s="1"/>
  <c r="I231" i="2"/>
  <c r="F231" i="2"/>
  <c r="N230" i="2"/>
  <c r="L230" i="2"/>
  <c r="M230" i="2" s="1"/>
  <c r="P230" i="2" s="1"/>
  <c r="I230" i="2"/>
  <c r="F230" i="2"/>
  <c r="J230" i="2" s="1"/>
  <c r="L229" i="2"/>
  <c r="O229" i="2" s="1"/>
  <c r="J229" i="2"/>
  <c r="I229" i="2"/>
  <c r="F229" i="2"/>
  <c r="N229" i="2" s="1"/>
  <c r="N228" i="2"/>
  <c r="L228" i="2"/>
  <c r="I228" i="2"/>
  <c r="F228" i="2"/>
  <c r="J228" i="2" s="1"/>
  <c r="L227" i="2"/>
  <c r="M227" i="2" s="1"/>
  <c r="P227" i="2" s="1"/>
  <c r="I227" i="2"/>
  <c r="F227" i="2"/>
  <c r="N226" i="2"/>
  <c r="L226" i="2"/>
  <c r="M226" i="2" s="1"/>
  <c r="P226" i="2" s="1"/>
  <c r="I226" i="2"/>
  <c r="F226" i="2"/>
  <c r="J226" i="2" s="1"/>
  <c r="L225" i="2"/>
  <c r="O225" i="2" s="1"/>
  <c r="J225" i="2"/>
  <c r="I225" i="2"/>
  <c r="F225" i="2"/>
  <c r="N225" i="2" s="1"/>
  <c r="N224" i="2"/>
  <c r="L224" i="2"/>
  <c r="I224" i="2"/>
  <c r="F224" i="2"/>
  <c r="J224" i="2" s="1"/>
  <c r="L223" i="2"/>
  <c r="M223" i="2" s="1"/>
  <c r="P223" i="2" s="1"/>
  <c r="I223" i="2"/>
  <c r="F223" i="2"/>
  <c r="N222" i="2"/>
  <c r="L222" i="2"/>
  <c r="M222" i="2" s="1"/>
  <c r="P222" i="2" s="1"/>
  <c r="I222" i="2"/>
  <c r="F222" i="2"/>
  <c r="J222" i="2" s="1"/>
  <c r="L221" i="2"/>
  <c r="I221" i="2"/>
  <c r="F221" i="2"/>
  <c r="N221" i="2" s="1"/>
  <c r="N220" i="2"/>
  <c r="L220" i="2"/>
  <c r="I220" i="2"/>
  <c r="F220" i="2"/>
  <c r="J220" i="2" s="1"/>
  <c r="L219" i="2"/>
  <c r="I219" i="2"/>
  <c r="F219" i="2"/>
  <c r="N219" i="2" s="1"/>
  <c r="L218" i="2"/>
  <c r="L217" i="2"/>
  <c r="M217" i="2" s="1"/>
  <c r="J217" i="2"/>
  <c r="I217" i="2"/>
  <c r="F217" i="2"/>
  <c r="N217" i="2" s="1"/>
  <c r="N216" i="2"/>
  <c r="L216" i="2"/>
  <c r="I216" i="2"/>
  <c r="F216" i="2"/>
  <c r="J216" i="2" s="1"/>
  <c r="M215" i="2"/>
  <c r="L215" i="2"/>
  <c r="J215" i="2"/>
  <c r="I215" i="2"/>
  <c r="F215" i="2"/>
  <c r="N215" i="2" s="1"/>
  <c r="N214" i="2"/>
  <c r="L214" i="2"/>
  <c r="I214" i="2"/>
  <c r="F214" i="2"/>
  <c r="J214" i="2" s="1"/>
  <c r="L213" i="2"/>
  <c r="M213" i="2" s="1"/>
  <c r="J213" i="2"/>
  <c r="I213" i="2"/>
  <c r="F213" i="2"/>
  <c r="N213" i="2" s="1"/>
  <c r="N212" i="2"/>
  <c r="L212" i="2"/>
  <c r="I212" i="2"/>
  <c r="F212" i="2"/>
  <c r="J212" i="2" s="1"/>
  <c r="L211" i="2"/>
  <c r="I211" i="2"/>
  <c r="F211" i="2"/>
  <c r="N211" i="2" s="1"/>
  <c r="L210" i="2"/>
  <c r="M210" i="2" s="1"/>
  <c r="I210" i="2"/>
  <c r="F210" i="2"/>
  <c r="N209" i="2"/>
  <c r="L209" i="2"/>
  <c r="M209" i="2" s="1"/>
  <c r="P209" i="2" s="1"/>
  <c r="J209" i="2"/>
  <c r="I209" i="2"/>
  <c r="F209" i="2"/>
  <c r="L208" i="2"/>
  <c r="O208" i="2" s="1"/>
  <c r="J208" i="2"/>
  <c r="I208" i="2"/>
  <c r="F208" i="2"/>
  <c r="N208" i="2" s="1"/>
  <c r="N207" i="2"/>
  <c r="L207" i="2"/>
  <c r="I207" i="2"/>
  <c r="F207" i="2"/>
  <c r="J207" i="2" s="1"/>
  <c r="L206" i="2"/>
  <c r="M206" i="2" s="1"/>
  <c r="P206" i="2" s="1"/>
  <c r="I206" i="2"/>
  <c r="F206" i="2"/>
  <c r="N205" i="2"/>
  <c r="L205" i="2"/>
  <c r="M205" i="2" s="1"/>
  <c r="P205" i="2" s="1"/>
  <c r="J205" i="2"/>
  <c r="I205" i="2"/>
  <c r="F205" i="2"/>
  <c r="O204" i="2"/>
  <c r="M204" i="2"/>
  <c r="P204" i="2" s="1"/>
  <c r="L204" i="2"/>
  <c r="J204" i="2"/>
  <c r="I204" i="2"/>
  <c r="F204" i="2"/>
  <c r="N204" i="2" s="1"/>
  <c r="N203" i="2"/>
  <c r="L203" i="2"/>
  <c r="I203" i="2"/>
  <c r="F203" i="2"/>
  <c r="J203" i="2" s="1"/>
  <c r="L202" i="2"/>
  <c r="M202" i="2" s="1"/>
  <c r="I202" i="2"/>
  <c r="F202" i="2"/>
  <c r="N201" i="2"/>
  <c r="L201" i="2"/>
  <c r="M201" i="2" s="1"/>
  <c r="P201" i="2" s="1"/>
  <c r="J201" i="2"/>
  <c r="I201" i="2"/>
  <c r="F201" i="2"/>
  <c r="N200" i="2"/>
  <c r="L200" i="2"/>
  <c r="L199" i="2"/>
  <c r="M199" i="2" s="1"/>
  <c r="I199" i="2"/>
  <c r="F199" i="2"/>
  <c r="N198" i="2"/>
  <c r="L198" i="2"/>
  <c r="M198" i="2" s="1"/>
  <c r="P198" i="2" s="1"/>
  <c r="J198" i="2"/>
  <c r="I198" i="2"/>
  <c r="I165" i="2" s="1"/>
  <c r="F198" i="2"/>
  <c r="L197" i="2"/>
  <c r="J197" i="2"/>
  <c r="I197" i="2"/>
  <c r="F197" i="2"/>
  <c r="N197" i="2" s="1"/>
  <c r="N196" i="2"/>
  <c r="L196" i="2"/>
  <c r="I196" i="2"/>
  <c r="F196" i="2"/>
  <c r="J196" i="2" s="1"/>
  <c r="L195" i="2"/>
  <c r="M195" i="2" s="1"/>
  <c r="P195" i="2" s="1"/>
  <c r="I195" i="2"/>
  <c r="F195" i="2"/>
  <c r="N194" i="2"/>
  <c r="L194" i="2"/>
  <c r="M194" i="2" s="1"/>
  <c r="P194" i="2" s="1"/>
  <c r="J194" i="2"/>
  <c r="I194" i="2"/>
  <c r="F194" i="2"/>
  <c r="O193" i="2"/>
  <c r="L193" i="2"/>
  <c r="M193" i="2" s="1"/>
  <c r="P193" i="2" s="1"/>
  <c r="J193" i="2"/>
  <c r="I193" i="2"/>
  <c r="F193" i="2"/>
  <c r="N193" i="2" s="1"/>
  <c r="N192" i="2"/>
  <c r="L192" i="2"/>
  <c r="I192" i="2"/>
  <c r="F192" i="2"/>
  <c r="J192" i="2" s="1"/>
  <c r="L191" i="2"/>
  <c r="M191" i="2" s="1"/>
  <c r="I191" i="2"/>
  <c r="F191" i="2"/>
  <c r="N190" i="2"/>
  <c r="L190" i="2"/>
  <c r="M190" i="2" s="1"/>
  <c r="P190" i="2" s="1"/>
  <c r="J190" i="2"/>
  <c r="I190" i="2"/>
  <c r="F190" i="2"/>
  <c r="L189" i="2"/>
  <c r="J189" i="2"/>
  <c r="I189" i="2"/>
  <c r="F189" i="2"/>
  <c r="N189" i="2" s="1"/>
  <c r="N188" i="2"/>
  <c r="L188" i="2"/>
  <c r="I188" i="2"/>
  <c r="F188" i="2"/>
  <c r="J188" i="2" s="1"/>
  <c r="M187" i="2"/>
  <c r="P187" i="2" s="1"/>
  <c r="L187" i="2"/>
  <c r="I187" i="2"/>
  <c r="F187" i="2"/>
  <c r="N186" i="2"/>
  <c r="L186" i="2"/>
  <c r="M186" i="2" s="1"/>
  <c r="P186" i="2" s="1"/>
  <c r="I186" i="2"/>
  <c r="F186" i="2"/>
  <c r="J186" i="2" s="1"/>
  <c r="Q186" i="2" s="1"/>
  <c r="O185" i="2"/>
  <c r="L185" i="2"/>
  <c r="M185" i="2" s="1"/>
  <c r="P185" i="2" s="1"/>
  <c r="J185" i="2"/>
  <c r="I185" i="2"/>
  <c r="F185" i="2"/>
  <c r="N185" i="2" s="1"/>
  <c r="N184" i="2"/>
  <c r="L184" i="2"/>
  <c r="I184" i="2"/>
  <c r="F184" i="2"/>
  <c r="J184" i="2" s="1"/>
  <c r="L183" i="2"/>
  <c r="M183" i="2" s="1"/>
  <c r="P183" i="2" s="1"/>
  <c r="I183" i="2"/>
  <c r="F183" i="2"/>
  <c r="N182" i="2"/>
  <c r="L182" i="2"/>
  <c r="M182" i="2" s="1"/>
  <c r="P182" i="2" s="1"/>
  <c r="I182" i="2"/>
  <c r="F182" i="2"/>
  <c r="J182" i="2" s="1"/>
  <c r="L181" i="2"/>
  <c r="O181" i="2" s="1"/>
  <c r="J181" i="2"/>
  <c r="I181" i="2"/>
  <c r="F181" i="2"/>
  <c r="N181" i="2" s="1"/>
  <c r="N180" i="2"/>
  <c r="L180" i="2"/>
  <c r="I180" i="2"/>
  <c r="F180" i="2"/>
  <c r="J180" i="2" s="1"/>
  <c r="L179" i="2"/>
  <c r="M179" i="2" s="1"/>
  <c r="P179" i="2" s="1"/>
  <c r="I179" i="2"/>
  <c r="F179" i="2"/>
  <c r="N178" i="2"/>
  <c r="L178" i="2"/>
  <c r="M178" i="2" s="1"/>
  <c r="P178" i="2" s="1"/>
  <c r="I178" i="2"/>
  <c r="F178" i="2"/>
  <c r="J178" i="2" s="1"/>
  <c r="Q178" i="2" s="1"/>
  <c r="L177" i="2"/>
  <c r="O177" i="2" s="1"/>
  <c r="J177" i="2"/>
  <c r="I177" i="2"/>
  <c r="F177" i="2"/>
  <c r="N177" i="2" s="1"/>
  <c r="N176" i="2"/>
  <c r="L176" i="2"/>
  <c r="I176" i="2"/>
  <c r="F176" i="2"/>
  <c r="J176" i="2" s="1"/>
  <c r="L175" i="2"/>
  <c r="M175" i="2" s="1"/>
  <c r="P175" i="2" s="1"/>
  <c r="I175" i="2"/>
  <c r="F175" i="2"/>
  <c r="N174" i="2"/>
  <c r="L174" i="2"/>
  <c r="M174" i="2" s="1"/>
  <c r="P174" i="2" s="1"/>
  <c r="I174" i="2"/>
  <c r="F174" i="2"/>
  <c r="J174" i="2" s="1"/>
  <c r="L173" i="2"/>
  <c r="O173" i="2" s="1"/>
  <c r="J173" i="2"/>
  <c r="I173" i="2"/>
  <c r="F173" i="2"/>
  <c r="N173" i="2" s="1"/>
  <c r="N172" i="2"/>
  <c r="L172" i="2"/>
  <c r="I172" i="2"/>
  <c r="F172" i="2"/>
  <c r="J172" i="2" s="1"/>
  <c r="L171" i="2"/>
  <c r="M171" i="2" s="1"/>
  <c r="P171" i="2" s="1"/>
  <c r="I171" i="2"/>
  <c r="F171" i="2"/>
  <c r="N170" i="2"/>
  <c r="L170" i="2"/>
  <c r="M170" i="2" s="1"/>
  <c r="P170" i="2" s="1"/>
  <c r="I170" i="2"/>
  <c r="F170" i="2"/>
  <c r="J170" i="2" s="1"/>
  <c r="L169" i="2"/>
  <c r="J169" i="2"/>
  <c r="I169" i="2"/>
  <c r="F169" i="2"/>
  <c r="N169" i="2" s="1"/>
  <c r="N168" i="2"/>
  <c r="L168" i="2"/>
  <c r="I168" i="2"/>
  <c r="F168" i="2"/>
  <c r="J168" i="2" s="1"/>
  <c r="L167" i="2"/>
  <c r="M167" i="2" s="1"/>
  <c r="P167" i="2" s="1"/>
  <c r="I167" i="2"/>
  <c r="F167" i="2"/>
  <c r="N166" i="2"/>
  <c r="L166" i="2"/>
  <c r="M166" i="2" s="1"/>
  <c r="P166" i="2" s="1"/>
  <c r="I166" i="2"/>
  <c r="F166" i="2"/>
  <c r="J166" i="2" s="1"/>
  <c r="L165" i="2"/>
  <c r="N164" i="2"/>
  <c r="L164" i="2"/>
  <c r="M164" i="2" s="1"/>
  <c r="P164" i="2" s="1"/>
  <c r="I164" i="2"/>
  <c r="F164" i="2"/>
  <c r="J164" i="2" s="1"/>
  <c r="O163" i="2"/>
  <c r="L163" i="2"/>
  <c r="M163" i="2" s="1"/>
  <c r="P163" i="2" s="1"/>
  <c r="J163" i="2"/>
  <c r="I163" i="2"/>
  <c r="F163" i="2"/>
  <c r="N163" i="2" s="1"/>
  <c r="N162" i="2"/>
  <c r="L162" i="2"/>
  <c r="I162" i="2"/>
  <c r="F162" i="2"/>
  <c r="J162" i="2" s="1"/>
  <c r="L161" i="2"/>
  <c r="M161" i="2" s="1"/>
  <c r="I161" i="2"/>
  <c r="F161" i="2"/>
  <c r="N160" i="2"/>
  <c r="L160" i="2"/>
  <c r="M160" i="2" s="1"/>
  <c r="P160" i="2" s="1"/>
  <c r="I160" i="2"/>
  <c r="F160" i="2"/>
  <c r="J160" i="2" s="1"/>
  <c r="L159" i="2"/>
  <c r="O159" i="2" s="1"/>
  <c r="J159" i="2"/>
  <c r="I159" i="2"/>
  <c r="F159" i="2"/>
  <c r="N159" i="2" s="1"/>
  <c r="N158" i="2"/>
  <c r="L158" i="2"/>
  <c r="I158" i="2"/>
  <c r="F158" i="2"/>
  <c r="J158" i="2" s="1"/>
  <c r="L157" i="2"/>
  <c r="M157" i="2" s="1"/>
  <c r="I157" i="2"/>
  <c r="F157" i="2"/>
  <c r="N156" i="2"/>
  <c r="L156" i="2"/>
  <c r="M156" i="2" s="1"/>
  <c r="P156" i="2" s="1"/>
  <c r="I156" i="2"/>
  <c r="F156" i="2"/>
  <c r="J156" i="2" s="1"/>
  <c r="L155" i="2"/>
  <c r="M155" i="2" s="1"/>
  <c r="P155" i="2" s="1"/>
  <c r="J155" i="2"/>
  <c r="I155" i="2"/>
  <c r="F155" i="2"/>
  <c r="N155" i="2" s="1"/>
  <c r="N154" i="2"/>
  <c r="L154" i="2"/>
  <c r="I154" i="2"/>
  <c r="F154" i="2"/>
  <c r="J154" i="2" s="1"/>
  <c r="L153" i="2"/>
  <c r="M153" i="2" s="1"/>
  <c r="I153" i="2"/>
  <c r="F153" i="2"/>
  <c r="N152" i="2"/>
  <c r="L152" i="2"/>
  <c r="M152" i="2" s="1"/>
  <c r="P152" i="2" s="1"/>
  <c r="I152" i="2"/>
  <c r="F152" i="2"/>
  <c r="J152" i="2" s="1"/>
  <c r="L151" i="2"/>
  <c r="O151" i="2" s="1"/>
  <c r="J151" i="2"/>
  <c r="I151" i="2"/>
  <c r="F151" i="2"/>
  <c r="N151" i="2" s="1"/>
  <c r="N150" i="2"/>
  <c r="L150" i="2"/>
  <c r="I150" i="2"/>
  <c r="F150" i="2"/>
  <c r="J150" i="2" s="1"/>
  <c r="L149" i="2"/>
  <c r="M149" i="2" s="1"/>
  <c r="I149" i="2"/>
  <c r="F149" i="2"/>
  <c r="N148" i="2"/>
  <c r="L148" i="2"/>
  <c r="I148" i="2"/>
  <c r="F148" i="2"/>
  <c r="J148" i="2" s="1"/>
  <c r="L147" i="2"/>
  <c r="M147" i="2" s="1"/>
  <c r="I147" i="2"/>
  <c r="F147" i="2"/>
  <c r="N147" i="2" s="1"/>
  <c r="N146" i="2"/>
  <c r="L146" i="2"/>
  <c r="I146" i="2"/>
  <c r="F146" i="2"/>
  <c r="J146" i="2" s="1"/>
  <c r="L145" i="2"/>
  <c r="I145" i="2"/>
  <c r="F145" i="2"/>
  <c r="N145" i="2" s="1"/>
  <c r="N144" i="2"/>
  <c r="L144" i="2"/>
  <c r="I144" i="2"/>
  <c r="F144" i="2"/>
  <c r="J144" i="2" s="1"/>
  <c r="L143" i="2"/>
  <c r="O143" i="2" s="1"/>
  <c r="I143" i="2"/>
  <c r="F143" i="2"/>
  <c r="N143" i="2" s="1"/>
  <c r="N142" i="2"/>
  <c r="L142" i="2"/>
  <c r="I142" i="2"/>
  <c r="F142" i="2"/>
  <c r="J142" i="2" s="1"/>
  <c r="L141" i="2"/>
  <c r="O141" i="2" s="1"/>
  <c r="I141" i="2"/>
  <c r="F141" i="2"/>
  <c r="N141" i="2" s="1"/>
  <c r="N140" i="2"/>
  <c r="L140" i="2"/>
  <c r="I140" i="2"/>
  <c r="F140" i="2"/>
  <c r="J140" i="2" s="1"/>
  <c r="L139" i="2"/>
  <c r="M139" i="2" s="1"/>
  <c r="I139" i="2"/>
  <c r="F139" i="2"/>
  <c r="N139" i="2" s="1"/>
  <c r="N138" i="2"/>
  <c r="L138" i="2"/>
  <c r="I138" i="2"/>
  <c r="F138" i="2"/>
  <c r="J138" i="2" s="1"/>
  <c r="L137" i="2"/>
  <c r="I137" i="2"/>
  <c r="F137" i="2"/>
  <c r="N137" i="2" s="1"/>
  <c r="N136" i="2"/>
  <c r="L136" i="2"/>
  <c r="I136" i="2"/>
  <c r="F136" i="2"/>
  <c r="J136" i="2" s="1"/>
  <c r="L135" i="2"/>
  <c r="O135" i="2" s="1"/>
  <c r="I135" i="2"/>
  <c r="F135" i="2"/>
  <c r="N135" i="2" s="1"/>
  <c r="N134" i="2"/>
  <c r="L134" i="2"/>
  <c r="I134" i="2"/>
  <c r="F134" i="2"/>
  <c r="J134" i="2" s="1"/>
  <c r="L133" i="2"/>
  <c r="O133" i="2" s="1"/>
  <c r="I133" i="2"/>
  <c r="F133" i="2"/>
  <c r="N133" i="2" s="1"/>
  <c r="L132" i="2"/>
  <c r="I132" i="2"/>
  <c r="F132" i="2"/>
  <c r="N131" i="2"/>
  <c r="L131" i="2"/>
  <c r="M131" i="2" s="1"/>
  <c r="P131" i="2" s="1"/>
  <c r="J131" i="2"/>
  <c r="I131" i="2"/>
  <c r="F131" i="2"/>
  <c r="L130" i="2"/>
  <c r="M130" i="2" s="1"/>
  <c r="P130" i="2" s="1"/>
  <c r="J130" i="2"/>
  <c r="I130" i="2"/>
  <c r="F130" i="2"/>
  <c r="N130" i="2" s="1"/>
  <c r="N129" i="2"/>
  <c r="L129" i="2"/>
  <c r="I129" i="2"/>
  <c r="F129" i="2"/>
  <c r="J129" i="2" s="1"/>
  <c r="L128" i="2"/>
  <c r="M128" i="2" s="1"/>
  <c r="P128" i="2" s="1"/>
  <c r="I128" i="2"/>
  <c r="F128" i="2"/>
  <c r="N127" i="2"/>
  <c r="L127" i="2"/>
  <c r="M127" i="2" s="1"/>
  <c r="P127" i="2" s="1"/>
  <c r="J127" i="2"/>
  <c r="I127" i="2"/>
  <c r="F127" i="2"/>
  <c r="M126" i="2"/>
  <c r="P126" i="2" s="1"/>
  <c r="L126" i="2"/>
  <c r="O126" i="2" s="1"/>
  <c r="J126" i="2"/>
  <c r="I126" i="2"/>
  <c r="F126" i="2"/>
  <c r="N126" i="2" s="1"/>
  <c r="N125" i="2"/>
  <c r="L125" i="2"/>
  <c r="I125" i="2"/>
  <c r="F125" i="2"/>
  <c r="J125" i="2" s="1"/>
  <c r="L124" i="2"/>
  <c r="M124" i="2" s="1"/>
  <c r="I124" i="2"/>
  <c r="F124" i="2"/>
  <c r="N123" i="2"/>
  <c r="L123" i="2"/>
  <c r="M123" i="2" s="1"/>
  <c r="P123" i="2" s="1"/>
  <c r="J123" i="2"/>
  <c r="I123" i="2"/>
  <c r="F123" i="2"/>
  <c r="L122" i="2"/>
  <c r="O122" i="2" s="1"/>
  <c r="J122" i="2"/>
  <c r="I122" i="2"/>
  <c r="F122" i="2"/>
  <c r="N122" i="2" s="1"/>
  <c r="N121" i="2"/>
  <c r="L121" i="2"/>
  <c r="I121" i="2"/>
  <c r="F121" i="2"/>
  <c r="J121" i="2" s="1"/>
  <c r="L120" i="2"/>
  <c r="M120" i="2" s="1"/>
  <c r="P120" i="2" s="1"/>
  <c r="I120" i="2"/>
  <c r="F120" i="2"/>
  <c r="N119" i="2"/>
  <c r="L119" i="2"/>
  <c r="M119" i="2" s="1"/>
  <c r="P119" i="2" s="1"/>
  <c r="J119" i="2"/>
  <c r="Q119" i="2" s="1"/>
  <c r="I119" i="2"/>
  <c r="F119" i="2"/>
  <c r="L118" i="2"/>
  <c r="J118" i="2"/>
  <c r="I118" i="2"/>
  <c r="F118" i="2"/>
  <c r="N118" i="2" s="1"/>
  <c r="N117" i="2"/>
  <c r="L117" i="2"/>
  <c r="I117" i="2"/>
  <c r="F117" i="2"/>
  <c r="J117" i="2" s="1"/>
  <c r="L116" i="2"/>
  <c r="M116" i="2" s="1"/>
  <c r="I116" i="2"/>
  <c r="F116" i="2"/>
  <c r="N115" i="2"/>
  <c r="L115" i="2"/>
  <c r="M115" i="2" s="1"/>
  <c r="P115" i="2" s="1"/>
  <c r="J115" i="2"/>
  <c r="I115" i="2"/>
  <c r="F115" i="2"/>
  <c r="O114" i="2"/>
  <c r="L114" i="2"/>
  <c r="M114" i="2" s="1"/>
  <c r="P114" i="2" s="1"/>
  <c r="J114" i="2"/>
  <c r="I114" i="2"/>
  <c r="F114" i="2"/>
  <c r="N114" i="2" s="1"/>
  <c r="N113" i="2"/>
  <c r="L113" i="2"/>
  <c r="I113" i="2"/>
  <c r="F113" i="2"/>
  <c r="J113" i="2" s="1"/>
  <c r="L112" i="2"/>
  <c r="M112" i="2" s="1"/>
  <c r="P112" i="2" s="1"/>
  <c r="I112" i="2"/>
  <c r="F112" i="2"/>
  <c r="N111" i="2"/>
  <c r="L111" i="2"/>
  <c r="M111" i="2" s="1"/>
  <c r="P111" i="2" s="1"/>
  <c r="J111" i="2"/>
  <c r="Q111" i="2" s="1"/>
  <c r="I111" i="2"/>
  <c r="F111" i="2"/>
  <c r="L110" i="2"/>
  <c r="J110" i="2"/>
  <c r="I110" i="2"/>
  <c r="F110" i="2"/>
  <c r="N110" i="2" s="1"/>
  <c r="N109" i="2"/>
  <c r="L109" i="2"/>
  <c r="I109" i="2"/>
  <c r="F109" i="2"/>
  <c r="J109" i="2" s="1"/>
  <c r="L108" i="2"/>
  <c r="M108" i="2" s="1"/>
  <c r="I108" i="2"/>
  <c r="F108" i="2"/>
  <c r="N107" i="2"/>
  <c r="L107" i="2"/>
  <c r="M107" i="2" s="1"/>
  <c r="P107" i="2" s="1"/>
  <c r="J107" i="2"/>
  <c r="I107" i="2"/>
  <c r="F107" i="2"/>
  <c r="L106" i="2"/>
  <c r="O106" i="2" s="1"/>
  <c r="J106" i="2"/>
  <c r="I106" i="2"/>
  <c r="F106" i="2"/>
  <c r="N106" i="2" s="1"/>
  <c r="N105" i="2"/>
  <c r="L105" i="2"/>
  <c r="I105" i="2"/>
  <c r="F105" i="2"/>
  <c r="J105" i="2" s="1"/>
  <c r="M104" i="2"/>
  <c r="P104" i="2" s="1"/>
  <c r="L104" i="2"/>
  <c r="I104" i="2"/>
  <c r="F104" i="2"/>
  <c r="N103" i="2"/>
  <c r="L103" i="2"/>
  <c r="M103" i="2" s="1"/>
  <c r="P103" i="2" s="1"/>
  <c r="J103" i="2"/>
  <c r="I103" i="2"/>
  <c r="F103" i="2"/>
  <c r="M102" i="2"/>
  <c r="P102" i="2" s="1"/>
  <c r="L102" i="2"/>
  <c r="O102" i="2" s="1"/>
  <c r="J102" i="2"/>
  <c r="I102" i="2"/>
  <c r="F102" i="2"/>
  <c r="N102" i="2" s="1"/>
  <c r="N101" i="2"/>
  <c r="L101" i="2"/>
  <c r="I101" i="2"/>
  <c r="F101" i="2"/>
  <c r="J101" i="2" s="1"/>
  <c r="L100" i="2"/>
  <c r="M100" i="2" s="1"/>
  <c r="I100" i="2"/>
  <c r="F100" i="2"/>
  <c r="N99" i="2"/>
  <c r="L99" i="2"/>
  <c r="M99" i="2" s="1"/>
  <c r="P99" i="2" s="1"/>
  <c r="J99" i="2"/>
  <c r="I99" i="2"/>
  <c r="F99" i="2"/>
  <c r="L98" i="2"/>
  <c r="M98" i="2" s="1"/>
  <c r="P98" i="2" s="1"/>
  <c r="J98" i="2"/>
  <c r="I98" i="2"/>
  <c r="F98" i="2"/>
  <c r="N98" i="2" s="1"/>
  <c r="N97" i="2"/>
  <c r="L97" i="2"/>
  <c r="I97" i="2"/>
  <c r="F97" i="2"/>
  <c r="J97" i="2" s="1"/>
  <c r="L96" i="2"/>
  <c r="M96" i="2" s="1"/>
  <c r="P96" i="2" s="1"/>
  <c r="I96" i="2"/>
  <c r="F96" i="2"/>
  <c r="L95" i="2"/>
  <c r="O94" i="2"/>
  <c r="N94" i="2"/>
  <c r="L94" i="2"/>
  <c r="M94" i="2" s="1"/>
  <c r="P94" i="2" s="1"/>
  <c r="Q94" i="2" s="1"/>
  <c r="O93" i="2"/>
  <c r="L93" i="2"/>
  <c r="M93" i="2" s="1"/>
  <c r="P93" i="2" s="1"/>
  <c r="J93" i="2"/>
  <c r="I93" i="2"/>
  <c r="F93" i="2"/>
  <c r="N93" i="2" s="1"/>
  <c r="N92" i="2"/>
  <c r="L92" i="2"/>
  <c r="I92" i="2"/>
  <c r="F92" i="2"/>
  <c r="J92" i="2" s="1"/>
  <c r="L91" i="2"/>
  <c r="M91" i="2" s="1"/>
  <c r="I91" i="2"/>
  <c r="F91" i="2"/>
  <c r="N90" i="2"/>
  <c r="L90" i="2"/>
  <c r="M90" i="2" s="1"/>
  <c r="P90" i="2" s="1"/>
  <c r="J90" i="2"/>
  <c r="I90" i="2"/>
  <c r="F90" i="2"/>
  <c r="L89" i="2"/>
  <c r="J89" i="2"/>
  <c r="I89" i="2"/>
  <c r="F89" i="2"/>
  <c r="N89" i="2" s="1"/>
  <c r="N88" i="2"/>
  <c r="L88" i="2"/>
  <c r="I88" i="2"/>
  <c r="F88" i="2"/>
  <c r="J88" i="2" s="1"/>
  <c r="N87" i="2"/>
  <c r="L87" i="2"/>
  <c r="O87" i="2" s="1"/>
  <c r="L86" i="2"/>
  <c r="O86" i="2" s="1"/>
  <c r="J86" i="2"/>
  <c r="I86" i="2"/>
  <c r="F86" i="2"/>
  <c r="N86" i="2" s="1"/>
  <c r="N85" i="2"/>
  <c r="L85" i="2"/>
  <c r="I85" i="2"/>
  <c r="F85" i="2"/>
  <c r="J85" i="2" s="1"/>
  <c r="L84" i="2"/>
  <c r="M84" i="2" s="1"/>
  <c r="P84" i="2" s="1"/>
  <c r="I84" i="2"/>
  <c r="F84" i="2"/>
  <c r="N83" i="2"/>
  <c r="L83" i="2"/>
  <c r="M83" i="2" s="1"/>
  <c r="P83" i="2" s="1"/>
  <c r="J83" i="2"/>
  <c r="I83" i="2"/>
  <c r="F83" i="2"/>
  <c r="L82" i="2"/>
  <c r="J82" i="2"/>
  <c r="I82" i="2"/>
  <c r="F82" i="2"/>
  <c r="N82" i="2" s="1"/>
  <c r="N81" i="2"/>
  <c r="L81" i="2"/>
  <c r="I81" i="2"/>
  <c r="F81" i="2"/>
  <c r="J81" i="2" s="1"/>
  <c r="M80" i="2"/>
  <c r="L80" i="2"/>
  <c r="I80" i="2"/>
  <c r="F80" i="2"/>
  <c r="N79" i="2"/>
  <c r="L79" i="2"/>
  <c r="M79" i="2" s="1"/>
  <c r="P79" i="2" s="1"/>
  <c r="J79" i="2"/>
  <c r="I79" i="2"/>
  <c r="F79" i="2"/>
  <c r="L78" i="2"/>
  <c r="O78" i="2" s="1"/>
  <c r="J78" i="2"/>
  <c r="I78" i="2"/>
  <c r="F78" i="2"/>
  <c r="N78" i="2" s="1"/>
  <c r="N77" i="2"/>
  <c r="L77" i="2"/>
  <c r="I77" i="2"/>
  <c r="F77" i="2"/>
  <c r="J77" i="2" s="1"/>
  <c r="N76" i="2"/>
  <c r="L76" i="2"/>
  <c r="O76" i="2" s="1"/>
  <c r="L75" i="2"/>
  <c r="I75" i="2"/>
  <c r="N74" i="2"/>
  <c r="L74" i="2"/>
  <c r="M74" i="2" s="1"/>
  <c r="P74" i="2" s="1"/>
  <c r="J74" i="2"/>
  <c r="I74" i="2"/>
  <c r="F74" i="2"/>
  <c r="O73" i="2"/>
  <c r="L73" i="2"/>
  <c r="M73" i="2" s="1"/>
  <c r="P73" i="2" s="1"/>
  <c r="J73" i="2"/>
  <c r="I73" i="2"/>
  <c r="F73" i="2"/>
  <c r="N73" i="2" s="1"/>
  <c r="N72" i="2"/>
  <c r="L72" i="2"/>
  <c r="I72" i="2"/>
  <c r="F72" i="2"/>
  <c r="J72" i="2" s="1"/>
  <c r="L71" i="2"/>
  <c r="M71" i="2" s="1"/>
  <c r="P71" i="2" s="1"/>
  <c r="I71" i="2"/>
  <c r="F71" i="2"/>
  <c r="L70" i="2"/>
  <c r="L69" i="2"/>
  <c r="M69" i="2" s="1"/>
  <c r="I69" i="2"/>
  <c r="F69" i="2"/>
  <c r="N68" i="2"/>
  <c r="L68" i="2"/>
  <c r="M68" i="2" s="1"/>
  <c r="P68" i="2" s="1"/>
  <c r="J68" i="2"/>
  <c r="I68" i="2"/>
  <c r="F68" i="2"/>
  <c r="O67" i="2"/>
  <c r="L67" i="2"/>
  <c r="M67" i="2" s="1"/>
  <c r="P67" i="2" s="1"/>
  <c r="J67" i="2"/>
  <c r="I67" i="2"/>
  <c r="F67" i="2"/>
  <c r="N67" i="2" s="1"/>
  <c r="N66" i="2"/>
  <c r="L66" i="2"/>
  <c r="I66" i="2"/>
  <c r="F66" i="2"/>
  <c r="J66" i="2" s="1"/>
  <c r="L65" i="2"/>
  <c r="O65" i="2" s="1"/>
  <c r="I65" i="2"/>
  <c r="F65" i="2"/>
  <c r="N65" i="2" s="1"/>
  <c r="N64" i="2"/>
  <c r="L64" i="2"/>
  <c r="J64" i="2"/>
  <c r="I64" i="2"/>
  <c r="F64" i="2"/>
  <c r="L63" i="2"/>
  <c r="M63" i="2" s="1"/>
  <c r="I63" i="2"/>
  <c r="F63" i="2"/>
  <c r="N63" i="2" s="1"/>
  <c r="N62" i="2"/>
  <c r="L62" i="2"/>
  <c r="I62" i="2"/>
  <c r="F62" i="2"/>
  <c r="J62" i="2" s="1"/>
  <c r="L61" i="2"/>
  <c r="M61" i="2" s="1"/>
  <c r="I61" i="2"/>
  <c r="F61" i="2"/>
  <c r="N61" i="2" s="1"/>
  <c r="N60" i="2"/>
  <c r="L60" i="2"/>
  <c r="I60" i="2"/>
  <c r="I58" i="2" s="1"/>
  <c r="F60" i="2"/>
  <c r="J60" i="2" s="1"/>
  <c r="L59" i="2"/>
  <c r="M59" i="2" s="1"/>
  <c r="I59" i="2"/>
  <c r="F59" i="2"/>
  <c r="N59" i="2" s="1"/>
  <c r="L58" i="2"/>
  <c r="L57" i="2"/>
  <c r="O57" i="2" s="1"/>
  <c r="I57" i="2"/>
  <c r="F57" i="2"/>
  <c r="N57" i="2" s="1"/>
  <c r="N56" i="2"/>
  <c r="L56" i="2"/>
  <c r="I56" i="2"/>
  <c r="F56" i="2"/>
  <c r="J56" i="2" s="1"/>
  <c r="L55" i="2"/>
  <c r="O55" i="2" s="1"/>
  <c r="I55" i="2"/>
  <c r="F55" i="2"/>
  <c r="N55" i="2" s="1"/>
  <c r="N54" i="2"/>
  <c r="L54" i="2"/>
  <c r="I54" i="2"/>
  <c r="F54" i="2"/>
  <c r="J54" i="2" s="1"/>
  <c r="L53" i="2"/>
  <c r="O53" i="2" s="1"/>
  <c r="I53" i="2"/>
  <c r="F53" i="2"/>
  <c r="N53" i="2" s="1"/>
  <c r="N52" i="2"/>
  <c r="L52" i="2"/>
  <c r="I52" i="2"/>
  <c r="I50" i="2" s="1"/>
  <c r="F52" i="2"/>
  <c r="J52" i="2" s="1"/>
  <c r="L51" i="2"/>
  <c r="M51" i="2" s="1"/>
  <c r="I51" i="2"/>
  <c r="F51" i="2"/>
  <c r="N51" i="2" s="1"/>
  <c r="N50" i="2" s="1"/>
  <c r="L50" i="2"/>
  <c r="L49" i="2"/>
  <c r="M49" i="2" s="1"/>
  <c r="J49" i="2"/>
  <c r="I49" i="2"/>
  <c r="F49" i="2"/>
  <c r="N49" i="2" s="1"/>
  <c r="N48" i="2"/>
  <c r="L48" i="2"/>
  <c r="I48" i="2"/>
  <c r="F48" i="2"/>
  <c r="J48" i="2" s="1"/>
  <c r="L47" i="2"/>
  <c r="M47" i="2" s="1"/>
  <c r="J47" i="2"/>
  <c r="I47" i="2"/>
  <c r="F47" i="2"/>
  <c r="N47" i="2" s="1"/>
  <c r="N46" i="2"/>
  <c r="L46" i="2"/>
  <c r="I46" i="2"/>
  <c r="F46" i="2"/>
  <c r="J46" i="2" s="1"/>
  <c r="L45" i="2"/>
  <c r="M45" i="2" s="1"/>
  <c r="P45" i="2" s="1"/>
  <c r="I45" i="2"/>
  <c r="F45" i="2"/>
  <c r="N44" i="2"/>
  <c r="L44" i="2"/>
  <c r="M44" i="2" s="1"/>
  <c r="P44" i="2" s="1"/>
  <c r="J44" i="2"/>
  <c r="I44" i="2"/>
  <c r="F44" i="2"/>
  <c r="L43" i="2"/>
  <c r="O43" i="2" s="1"/>
  <c r="J43" i="2"/>
  <c r="I43" i="2"/>
  <c r="F43" i="2"/>
  <c r="N43" i="2" s="1"/>
  <c r="N42" i="2"/>
  <c r="L42" i="2"/>
  <c r="O42" i="2" s="1"/>
  <c r="I42" i="2"/>
  <c r="F42" i="2"/>
  <c r="J42" i="2" s="1"/>
  <c r="L41" i="2"/>
  <c r="M41" i="2" s="1"/>
  <c r="P41" i="2" s="1"/>
  <c r="I41" i="2"/>
  <c r="F41" i="2"/>
  <c r="N40" i="2"/>
  <c r="L40" i="2"/>
  <c r="M40" i="2" s="1"/>
  <c r="P40" i="2" s="1"/>
  <c r="J40" i="2"/>
  <c r="I40" i="2"/>
  <c r="I37" i="2" s="1"/>
  <c r="F40" i="2"/>
  <c r="O39" i="2"/>
  <c r="L39" i="2"/>
  <c r="M39" i="2" s="1"/>
  <c r="P39" i="2" s="1"/>
  <c r="J39" i="2"/>
  <c r="I39" i="2"/>
  <c r="F39" i="2"/>
  <c r="N39" i="2" s="1"/>
  <c r="N38" i="2"/>
  <c r="L38" i="2"/>
  <c r="O38" i="2" s="1"/>
  <c r="I38" i="2"/>
  <c r="F38" i="2"/>
  <c r="J38" i="2" s="1"/>
  <c r="L37" i="2"/>
  <c r="N36" i="2"/>
  <c r="L36" i="2"/>
  <c r="O36" i="2" s="1"/>
  <c r="I36" i="2"/>
  <c r="F36" i="2"/>
  <c r="J36" i="2" s="1"/>
  <c r="L35" i="2"/>
  <c r="M35" i="2" s="1"/>
  <c r="P35" i="2" s="1"/>
  <c r="I35" i="2"/>
  <c r="F35" i="2"/>
  <c r="N34" i="2"/>
  <c r="L34" i="2"/>
  <c r="M34" i="2" s="1"/>
  <c r="P34" i="2" s="1"/>
  <c r="J34" i="2"/>
  <c r="I34" i="2"/>
  <c r="F34" i="2"/>
  <c r="L33" i="2"/>
  <c r="M33" i="2" s="1"/>
  <c r="P33" i="2" s="1"/>
  <c r="J33" i="2"/>
  <c r="I33" i="2"/>
  <c r="F33" i="2"/>
  <c r="N33" i="2" s="1"/>
  <c r="N32" i="2"/>
  <c r="L32" i="2"/>
  <c r="O32" i="2" s="1"/>
  <c r="I32" i="2"/>
  <c r="F32" i="2"/>
  <c r="J32" i="2" s="1"/>
  <c r="L31" i="2"/>
  <c r="M31" i="2" s="1"/>
  <c r="P31" i="2" s="1"/>
  <c r="I31" i="2"/>
  <c r="F31" i="2"/>
  <c r="J31" i="2" s="1"/>
  <c r="N30" i="2"/>
  <c r="L30" i="2"/>
  <c r="M30" i="2" s="1"/>
  <c r="P30" i="2" s="1"/>
  <c r="J30" i="2"/>
  <c r="Q30" i="2" s="1"/>
  <c r="I30" i="2"/>
  <c r="F30" i="2"/>
  <c r="O29" i="2"/>
  <c r="M29" i="2"/>
  <c r="P29" i="2" s="1"/>
  <c r="L29" i="2"/>
  <c r="J29" i="2"/>
  <c r="I29" i="2"/>
  <c r="F29" i="2"/>
  <c r="N29" i="2" s="1"/>
  <c r="N28" i="2"/>
  <c r="L28" i="2"/>
  <c r="O28" i="2" s="1"/>
  <c r="I28" i="2"/>
  <c r="F28" i="2"/>
  <c r="J28" i="2" s="1"/>
  <c r="L27" i="2"/>
  <c r="M27" i="2" s="1"/>
  <c r="P27" i="2" s="1"/>
  <c r="I27" i="2"/>
  <c r="F27" i="2"/>
  <c r="J27" i="2" s="1"/>
  <c r="N26" i="2"/>
  <c r="L26" i="2"/>
  <c r="M26" i="2" s="1"/>
  <c r="P26" i="2" s="1"/>
  <c r="J26" i="2"/>
  <c r="I26" i="2"/>
  <c r="F26" i="2"/>
  <c r="L25" i="2"/>
  <c r="O25" i="2" s="1"/>
  <c r="J25" i="2"/>
  <c r="I25" i="2"/>
  <c r="F25" i="2"/>
  <c r="N25" i="2" s="1"/>
  <c r="N24" i="2"/>
  <c r="L24" i="2"/>
  <c r="O24" i="2" s="1"/>
  <c r="I24" i="2"/>
  <c r="F24" i="2"/>
  <c r="J24" i="2" s="1"/>
  <c r="L23" i="2"/>
  <c r="M23" i="2" s="1"/>
  <c r="P23" i="2" s="1"/>
  <c r="I23" i="2"/>
  <c r="F23" i="2"/>
  <c r="J23" i="2" s="1"/>
  <c r="N22" i="2"/>
  <c r="L22" i="2"/>
  <c r="M22" i="2" s="1"/>
  <c r="P22" i="2" s="1"/>
  <c r="J22" i="2"/>
  <c r="I22" i="2"/>
  <c r="I20" i="2" s="1"/>
  <c r="F22" i="2"/>
  <c r="L21" i="2"/>
  <c r="O21" i="2" s="1"/>
  <c r="J21" i="2"/>
  <c r="I21" i="2"/>
  <c r="F21" i="2"/>
  <c r="N21" i="2" s="1"/>
  <c r="L20" i="2"/>
  <c r="O19" i="2"/>
  <c r="L19" i="2"/>
  <c r="M19" i="2" s="1"/>
  <c r="P19" i="2" s="1"/>
  <c r="J19" i="2"/>
  <c r="I19" i="2"/>
  <c r="F19" i="2"/>
  <c r="N19" i="2" s="1"/>
  <c r="N18" i="2"/>
  <c r="L18" i="2"/>
  <c r="O18" i="2" s="1"/>
  <c r="I18" i="2"/>
  <c r="F18" i="2"/>
  <c r="J18" i="2" s="1"/>
  <c r="L17" i="2"/>
  <c r="M17" i="2" s="1"/>
  <c r="P17" i="2" s="1"/>
  <c r="I17" i="2"/>
  <c r="F17" i="2"/>
  <c r="J17" i="2" s="1"/>
  <c r="N16" i="2"/>
  <c r="L16" i="2"/>
  <c r="M16" i="2" s="1"/>
  <c r="P16" i="2" s="1"/>
  <c r="J16" i="2"/>
  <c r="Q16" i="2" s="1"/>
  <c r="I16" i="2"/>
  <c r="F16" i="2"/>
  <c r="L15" i="2"/>
  <c r="J15" i="2"/>
  <c r="I15" i="2"/>
  <c r="F15" i="2"/>
  <c r="N15" i="2" s="1"/>
  <c r="N14" i="2"/>
  <c r="L14" i="2"/>
  <c r="O14" i="2" s="1"/>
  <c r="I14" i="2"/>
  <c r="F14" i="2"/>
  <c r="J14" i="2" s="1"/>
  <c r="M13" i="2"/>
  <c r="P13" i="2" s="1"/>
  <c r="L13" i="2"/>
  <c r="I13" i="2"/>
  <c r="F13" i="2"/>
  <c r="O13" i="2" s="1"/>
  <c r="N12" i="2"/>
  <c r="L12" i="2"/>
  <c r="M12" i="2" s="1"/>
  <c r="P12" i="2" s="1"/>
  <c r="J12" i="2"/>
  <c r="I12" i="2"/>
  <c r="I11" i="2" s="1"/>
  <c r="F12" i="2"/>
  <c r="J11" i="6" l="1"/>
  <c r="Q38" i="6"/>
  <c r="Q21" i="6"/>
  <c r="J50" i="6"/>
  <c r="J70" i="6"/>
  <c r="Q73" i="6"/>
  <c r="Q12" i="6"/>
  <c r="N37" i="6"/>
  <c r="J37" i="6"/>
  <c r="N20" i="6"/>
  <c r="J20" i="6"/>
  <c r="Q51" i="6"/>
  <c r="J58" i="6"/>
  <c r="Q71" i="6"/>
  <c r="O74" i="6"/>
  <c r="O91" i="6"/>
  <c r="N162" i="6"/>
  <c r="M162" i="6"/>
  <c r="P162" i="6" s="1"/>
  <c r="Q162" i="6" s="1"/>
  <c r="P169" i="6"/>
  <c r="Q169" i="6" s="1"/>
  <c r="N174" i="6"/>
  <c r="M174" i="6"/>
  <c r="P174" i="6" s="1"/>
  <c r="Q174" i="6" s="1"/>
  <c r="N206" i="6"/>
  <c r="J206" i="6"/>
  <c r="O72" i="6"/>
  <c r="O73" i="6"/>
  <c r="N74" i="6"/>
  <c r="N70" i="6" s="1"/>
  <c r="J75" i="6"/>
  <c r="Q88" i="6"/>
  <c r="M89" i="6"/>
  <c r="P89" i="6" s="1"/>
  <c r="Q89" i="6" s="1"/>
  <c r="O90" i="6"/>
  <c r="N91" i="6"/>
  <c r="N75" i="6" s="1"/>
  <c r="Q92" i="6"/>
  <c r="M93" i="6"/>
  <c r="P93" i="6" s="1"/>
  <c r="Q93" i="6" s="1"/>
  <c r="N164" i="6"/>
  <c r="M164" i="6"/>
  <c r="P164" i="6" s="1"/>
  <c r="Q164" i="6" s="1"/>
  <c r="I165" i="6"/>
  <c r="N172" i="6"/>
  <c r="M172" i="6"/>
  <c r="P172" i="6" s="1"/>
  <c r="Q172" i="6" s="1"/>
  <c r="O204" i="6"/>
  <c r="M204" i="6"/>
  <c r="P204" i="6" s="1"/>
  <c r="O232" i="6"/>
  <c r="M13" i="6"/>
  <c r="P13" i="6" s="1"/>
  <c r="Q13" i="6" s="1"/>
  <c r="M15" i="6"/>
  <c r="P15" i="6" s="1"/>
  <c r="Q15" i="6" s="1"/>
  <c r="M17" i="6"/>
  <c r="P17" i="6" s="1"/>
  <c r="Q17" i="6" s="1"/>
  <c r="M19" i="6"/>
  <c r="P19" i="6" s="1"/>
  <c r="Q19" i="6" s="1"/>
  <c r="M22" i="6"/>
  <c r="P22" i="6" s="1"/>
  <c r="P20" i="6" s="1"/>
  <c r="M24" i="6"/>
  <c r="P24" i="6" s="1"/>
  <c r="Q24" i="6" s="1"/>
  <c r="M26" i="6"/>
  <c r="P26" i="6" s="1"/>
  <c r="Q26" i="6" s="1"/>
  <c r="M28" i="6"/>
  <c r="P28" i="6" s="1"/>
  <c r="Q28" i="6" s="1"/>
  <c r="M30" i="6"/>
  <c r="P30" i="6" s="1"/>
  <c r="Q30" i="6" s="1"/>
  <c r="M32" i="6"/>
  <c r="P32" i="6" s="1"/>
  <c r="Q32" i="6" s="1"/>
  <c r="M34" i="6"/>
  <c r="P34" i="6" s="1"/>
  <c r="Q34" i="6" s="1"/>
  <c r="M36" i="6"/>
  <c r="P36" i="6" s="1"/>
  <c r="Q36" i="6" s="1"/>
  <c r="M39" i="6"/>
  <c r="P39" i="6" s="1"/>
  <c r="Q39" i="6" s="1"/>
  <c r="M41" i="6"/>
  <c r="P41" i="6" s="1"/>
  <c r="Q41" i="6" s="1"/>
  <c r="M43" i="6"/>
  <c r="P43" i="6" s="1"/>
  <c r="Q43" i="6" s="1"/>
  <c r="M45" i="6"/>
  <c r="P45" i="6" s="1"/>
  <c r="Q45" i="6" s="1"/>
  <c r="M47" i="6"/>
  <c r="P47" i="6" s="1"/>
  <c r="Q47" i="6" s="1"/>
  <c r="M49" i="6"/>
  <c r="P49" i="6" s="1"/>
  <c r="Q49" i="6" s="1"/>
  <c r="M52" i="6"/>
  <c r="P52" i="6" s="1"/>
  <c r="P50" i="6" s="1"/>
  <c r="M54" i="6"/>
  <c r="P54" i="6" s="1"/>
  <c r="Q54" i="6" s="1"/>
  <c r="M56" i="6"/>
  <c r="P56" i="6" s="1"/>
  <c r="Q56" i="6" s="1"/>
  <c r="M59" i="6"/>
  <c r="P59" i="6" s="1"/>
  <c r="Q59" i="6" s="1"/>
  <c r="M61" i="6"/>
  <c r="P61" i="6" s="1"/>
  <c r="Q61" i="6" s="1"/>
  <c r="M63" i="6"/>
  <c r="P63" i="6" s="1"/>
  <c r="Q63" i="6" s="1"/>
  <c r="M65" i="6"/>
  <c r="P65" i="6" s="1"/>
  <c r="Q65" i="6" s="1"/>
  <c r="M67" i="6"/>
  <c r="P67" i="6" s="1"/>
  <c r="Q67" i="6" s="1"/>
  <c r="M69" i="6"/>
  <c r="P69" i="6" s="1"/>
  <c r="Q69" i="6" s="1"/>
  <c r="M72" i="6"/>
  <c r="P72" i="6" s="1"/>
  <c r="P70" i="6" s="1"/>
  <c r="M76" i="6"/>
  <c r="P76" i="6" s="1"/>
  <c r="Q76" i="6" s="1"/>
  <c r="M80" i="6"/>
  <c r="P80" i="6" s="1"/>
  <c r="Q80" i="6" s="1"/>
  <c r="M84" i="6"/>
  <c r="P84" i="6" s="1"/>
  <c r="Q84" i="6" s="1"/>
  <c r="O89" i="6"/>
  <c r="O93" i="6"/>
  <c r="J95" i="6"/>
  <c r="M97" i="6"/>
  <c r="P97" i="6" s="1"/>
  <c r="Q97" i="6" s="1"/>
  <c r="M101" i="6"/>
  <c r="P101" i="6" s="1"/>
  <c r="Q101" i="6" s="1"/>
  <c r="M105" i="6"/>
  <c r="P105" i="6" s="1"/>
  <c r="Q105" i="6" s="1"/>
  <c r="M109" i="6"/>
  <c r="P109" i="6" s="1"/>
  <c r="Q109" i="6" s="1"/>
  <c r="N173" i="6"/>
  <c r="M173" i="6"/>
  <c r="P173" i="6" s="1"/>
  <c r="Q173" i="6" s="1"/>
  <c r="N182" i="6"/>
  <c r="M182" i="6"/>
  <c r="P182" i="6" s="1"/>
  <c r="Q182" i="6" s="1"/>
  <c r="O212" i="6"/>
  <c r="M212" i="6"/>
  <c r="P212" i="6" s="1"/>
  <c r="N226" i="6"/>
  <c r="M226" i="6"/>
  <c r="P226" i="6" s="1"/>
  <c r="N261" i="6"/>
  <c r="M261" i="6"/>
  <c r="P261" i="6" s="1"/>
  <c r="P259" i="6" s="1"/>
  <c r="M74" i="6"/>
  <c r="P74" i="6" s="1"/>
  <c r="Q74" i="6" s="1"/>
  <c r="Q77" i="6"/>
  <c r="M79" i="6"/>
  <c r="P79" i="6" s="1"/>
  <c r="Q79" i="6" s="1"/>
  <c r="M83" i="6"/>
  <c r="P83" i="6" s="1"/>
  <c r="Q83" i="6" s="1"/>
  <c r="M87" i="6"/>
  <c r="P87" i="6" s="1"/>
  <c r="Q87" i="6" s="1"/>
  <c r="O88" i="6"/>
  <c r="O75" i="6" s="1"/>
  <c r="M91" i="6"/>
  <c r="P91" i="6" s="1"/>
  <c r="Q91" i="6" s="1"/>
  <c r="O92" i="6"/>
  <c r="M94" i="6"/>
  <c r="P94" i="6" s="1"/>
  <c r="Q94" i="6" s="1"/>
  <c r="M96" i="6"/>
  <c r="P96" i="6" s="1"/>
  <c r="M100" i="6"/>
  <c r="P100" i="6" s="1"/>
  <c r="Q100" i="6" s="1"/>
  <c r="M104" i="6"/>
  <c r="P104" i="6" s="1"/>
  <c r="Q104" i="6" s="1"/>
  <c r="M108" i="6"/>
  <c r="P108" i="6" s="1"/>
  <c r="Q108" i="6" s="1"/>
  <c r="N110" i="6"/>
  <c r="N95" i="6" s="1"/>
  <c r="M110" i="6"/>
  <c r="P110" i="6" s="1"/>
  <c r="Q110" i="6" s="1"/>
  <c r="N112" i="6"/>
  <c r="M112" i="6"/>
  <c r="P112" i="6" s="1"/>
  <c r="Q112" i="6" s="1"/>
  <c r="N114" i="6"/>
  <c r="M114" i="6"/>
  <c r="P114" i="6" s="1"/>
  <c r="Q114" i="6" s="1"/>
  <c r="N116" i="6"/>
  <c r="M116" i="6"/>
  <c r="P116" i="6" s="1"/>
  <c r="Q116" i="6" s="1"/>
  <c r="N118" i="6"/>
  <c r="M118" i="6"/>
  <c r="P118" i="6" s="1"/>
  <c r="Q118" i="6" s="1"/>
  <c r="N120" i="6"/>
  <c r="M120" i="6"/>
  <c r="P120" i="6" s="1"/>
  <c r="Q120" i="6" s="1"/>
  <c r="N122" i="6"/>
  <c r="M122" i="6"/>
  <c r="P122" i="6" s="1"/>
  <c r="Q122" i="6" s="1"/>
  <c r="N124" i="6"/>
  <c r="M124" i="6"/>
  <c r="P124" i="6" s="1"/>
  <c r="Q124" i="6" s="1"/>
  <c r="N126" i="6"/>
  <c r="M126" i="6"/>
  <c r="P126" i="6" s="1"/>
  <c r="Q126" i="6" s="1"/>
  <c r="N128" i="6"/>
  <c r="M128" i="6"/>
  <c r="P128" i="6" s="1"/>
  <c r="Q128" i="6" s="1"/>
  <c r="N130" i="6"/>
  <c r="M130" i="6"/>
  <c r="P130" i="6" s="1"/>
  <c r="Q130" i="6" s="1"/>
  <c r="N132" i="6"/>
  <c r="M132" i="6"/>
  <c r="P132" i="6" s="1"/>
  <c r="Q132" i="6" s="1"/>
  <c r="N134" i="6"/>
  <c r="M134" i="6"/>
  <c r="P134" i="6" s="1"/>
  <c r="Q134" i="6" s="1"/>
  <c r="N136" i="6"/>
  <c r="M136" i="6"/>
  <c r="P136" i="6" s="1"/>
  <c r="Q136" i="6" s="1"/>
  <c r="N138" i="6"/>
  <c r="M138" i="6"/>
  <c r="P138" i="6" s="1"/>
  <c r="Q138" i="6" s="1"/>
  <c r="N140" i="6"/>
  <c r="M140" i="6"/>
  <c r="P140" i="6" s="1"/>
  <c r="Q140" i="6" s="1"/>
  <c r="N142" i="6"/>
  <c r="M142" i="6"/>
  <c r="P142" i="6" s="1"/>
  <c r="Q142" i="6" s="1"/>
  <c r="N144" i="6"/>
  <c r="M144" i="6"/>
  <c r="P144" i="6" s="1"/>
  <c r="Q144" i="6" s="1"/>
  <c r="N146" i="6"/>
  <c r="M146" i="6"/>
  <c r="P146" i="6" s="1"/>
  <c r="Q146" i="6" s="1"/>
  <c r="N148" i="6"/>
  <c r="M148" i="6"/>
  <c r="P148" i="6" s="1"/>
  <c r="Q148" i="6" s="1"/>
  <c r="N150" i="6"/>
  <c r="M150" i="6"/>
  <c r="P150" i="6" s="1"/>
  <c r="Q150" i="6" s="1"/>
  <c r="N152" i="6"/>
  <c r="M152" i="6"/>
  <c r="P152" i="6" s="1"/>
  <c r="Q152" i="6" s="1"/>
  <c r="N154" i="6"/>
  <c r="M154" i="6"/>
  <c r="P154" i="6" s="1"/>
  <c r="Q154" i="6" s="1"/>
  <c r="N156" i="6"/>
  <c r="M156" i="6"/>
  <c r="P156" i="6" s="1"/>
  <c r="Q156" i="6" s="1"/>
  <c r="N158" i="6"/>
  <c r="M158" i="6"/>
  <c r="P158" i="6" s="1"/>
  <c r="Q158" i="6" s="1"/>
  <c r="N160" i="6"/>
  <c r="M160" i="6"/>
  <c r="P160" i="6" s="1"/>
  <c r="Q160" i="6" s="1"/>
  <c r="O169" i="6"/>
  <c r="O165" i="6" s="1"/>
  <c r="N181" i="6"/>
  <c r="M181" i="6"/>
  <c r="P181" i="6" s="1"/>
  <c r="Q181" i="6" s="1"/>
  <c r="O239" i="6"/>
  <c r="O237" i="6" s="1"/>
  <c r="M239" i="6"/>
  <c r="P239" i="6" s="1"/>
  <c r="N167" i="6"/>
  <c r="N165" i="6" s="1"/>
  <c r="M171" i="6"/>
  <c r="P171" i="6" s="1"/>
  <c r="Q171" i="6" s="1"/>
  <c r="M175" i="6"/>
  <c r="P175" i="6" s="1"/>
  <c r="Q175" i="6" s="1"/>
  <c r="M176" i="6"/>
  <c r="P176" i="6" s="1"/>
  <c r="Q176" i="6" s="1"/>
  <c r="M183" i="6"/>
  <c r="P183" i="6" s="1"/>
  <c r="Q183" i="6" s="1"/>
  <c r="N185" i="6"/>
  <c r="M185" i="6"/>
  <c r="P185" i="6" s="1"/>
  <c r="N187" i="6"/>
  <c r="M187" i="6"/>
  <c r="P187" i="6" s="1"/>
  <c r="N189" i="6"/>
  <c r="M189" i="6"/>
  <c r="P189" i="6" s="1"/>
  <c r="N191" i="6"/>
  <c r="M191" i="6"/>
  <c r="P191" i="6" s="1"/>
  <c r="N193" i="6"/>
  <c r="M193" i="6"/>
  <c r="P193" i="6" s="1"/>
  <c r="N195" i="6"/>
  <c r="M195" i="6"/>
  <c r="P195" i="6" s="1"/>
  <c r="N197" i="6"/>
  <c r="M197" i="6"/>
  <c r="P197" i="6" s="1"/>
  <c r="N199" i="6"/>
  <c r="M199" i="6"/>
  <c r="P199" i="6" s="1"/>
  <c r="O202" i="6"/>
  <c r="M202" i="6"/>
  <c r="P202" i="6" s="1"/>
  <c r="Q203" i="6"/>
  <c r="N204" i="6"/>
  <c r="J204" i="6"/>
  <c r="Q204" i="6" s="1"/>
  <c r="O210" i="6"/>
  <c r="M210" i="6"/>
  <c r="P210" i="6" s="1"/>
  <c r="Q211" i="6"/>
  <c r="N212" i="6"/>
  <c r="J212" i="6"/>
  <c r="Q212" i="6" s="1"/>
  <c r="N222" i="6"/>
  <c r="M222" i="6"/>
  <c r="P222" i="6" s="1"/>
  <c r="O228" i="6"/>
  <c r="Q238" i="6"/>
  <c r="J237" i="6"/>
  <c r="Q239" i="6"/>
  <c r="N245" i="6"/>
  <c r="M245" i="6"/>
  <c r="P245" i="6" s="1"/>
  <c r="Q245" i="6" s="1"/>
  <c r="Q260" i="6"/>
  <c r="J259" i="6"/>
  <c r="N259" i="6"/>
  <c r="N169" i="6"/>
  <c r="N202" i="6"/>
  <c r="J202" i="6"/>
  <c r="O208" i="6"/>
  <c r="M208" i="6"/>
  <c r="P208" i="6" s="1"/>
  <c r="N210" i="6"/>
  <c r="J210" i="6"/>
  <c r="O224" i="6"/>
  <c r="N234" i="6"/>
  <c r="M234" i="6"/>
  <c r="P234" i="6" s="1"/>
  <c r="O242" i="6"/>
  <c r="M242" i="6"/>
  <c r="P242" i="6" s="1"/>
  <c r="Q242" i="6" s="1"/>
  <c r="O173" i="6"/>
  <c r="Q185" i="6"/>
  <c r="Q187" i="6"/>
  <c r="Q189" i="6"/>
  <c r="Q191" i="6"/>
  <c r="Q193" i="6"/>
  <c r="Q195" i="6"/>
  <c r="Q197" i="6"/>
  <c r="Q199" i="6"/>
  <c r="O206" i="6"/>
  <c r="M206" i="6"/>
  <c r="P206" i="6" s="1"/>
  <c r="Q207" i="6"/>
  <c r="N208" i="6"/>
  <c r="J208" i="6"/>
  <c r="Q208" i="6" s="1"/>
  <c r="O220" i="6"/>
  <c r="O218" i="6" s="1"/>
  <c r="N230" i="6"/>
  <c r="M230" i="6"/>
  <c r="P230" i="6" s="1"/>
  <c r="O236" i="6"/>
  <c r="Q265" i="6"/>
  <c r="Q213" i="6"/>
  <c r="N215" i="6"/>
  <c r="M215" i="6"/>
  <c r="P215" i="6" s="1"/>
  <c r="N250" i="6"/>
  <c r="M250" i="6"/>
  <c r="P250" i="6" s="1"/>
  <c r="Q250" i="6" s="1"/>
  <c r="N254" i="6"/>
  <c r="M254" i="6"/>
  <c r="P254" i="6" s="1"/>
  <c r="N258" i="6"/>
  <c r="M258" i="6"/>
  <c r="P258" i="6" s="1"/>
  <c r="Q258" i="6" s="1"/>
  <c r="J263" i="6"/>
  <c r="N266" i="6"/>
  <c r="M266" i="6"/>
  <c r="P266" i="6" s="1"/>
  <c r="Q266" i="6" s="1"/>
  <c r="N220" i="6"/>
  <c r="N218" i="6" s="1"/>
  <c r="M220" i="6"/>
  <c r="P220" i="6" s="1"/>
  <c r="P218" i="6" s="1"/>
  <c r="Q222" i="6"/>
  <c r="O222" i="6"/>
  <c r="N224" i="6"/>
  <c r="M224" i="6"/>
  <c r="P224" i="6" s="1"/>
  <c r="Q224" i="6" s="1"/>
  <c r="Q226" i="6"/>
  <c r="O226" i="6"/>
  <c r="N228" i="6"/>
  <c r="M228" i="6"/>
  <c r="P228" i="6" s="1"/>
  <c r="Q228" i="6" s="1"/>
  <c r="Q230" i="6"/>
  <c r="O230" i="6"/>
  <c r="N232" i="6"/>
  <c r="M232" i="6"/>
  <c r="P232" i="6" s="1"/>
  <c r="Q232" i="6" s="1"/>
  <c r="Q234" i="6"/>
  <c r="O234" i="6"/>
  <c r="N236" i="6"/>
  <c r="M236" i="6"/>
  <c r="P236" i="6" s="1"/>
  <c r="Q236" i="6" s="1"/>
  <c r="I246" i="6"/>
  <c r="Q261" i="6"/>
  <c r="N213" i="6"/>
  <c r="M213" i="6"/>
  <c r="P213" i="6" s="1"/>
  <c r="Q215" i="6"/>
  <c r="N217" i="6"/>
  <c r="M217" i="6"/>
  <c r="P217" i="6" s="1"/>
  <c r="Q217" i="6" s="1"/>
  <c r="J218" i="6"/>
  <c r="N238" i="6"/>
  <c r="N239" i="6"/>
  <c r="M240" i="6"/>
  <c r="P240" i="6" s="1"/>
  <c r="Q240" i="6" s="1"/>
  <c r="N241" i="6"/>
  <c r="N242" i="6"/>
  <c r="M244" i="6"/>
  <c r="P244" i="6" s="1"/>
  <c r="Q244" i="6" s="1"/>
  <c r="N248" i="6"/>
  <c r="M248" i="6"/>
  <c r="P248" i="6" s="1"/>
  <c r="N252" i="6"/>
  <c r="N246" i="6" s="1"/>
  <c r="M252" i="6"/>
  <c r="P252" i="6" s="1"/>
  <c r="Q252" i="6" s="1"/>
  <c r="Q254" i="6"/>
  <c r="N256" i="6"/>
  <c r="M256" i="6"/>
  <c r="P256" i="6" s="1"/>
  <c r="Q256" i="6" s="1"/>
  <c r="I259" i="6"/>
  <c r="I268" i="6" s="1"/>
  <c r="N264" i="6"/>
  <c r="N263" i="6" s="1"/>
  <c r="M264" i="6"/>
  <c r="P264" i="6" s="1"/>
  <c r="P263" i="6" s="1"/>
  <c r="M267" i="6"/>
  <c r="P267" i="6" s="1"/>
  <c r="Q267" i="6" s="1"/>
  <c r="O89" i="2"/>
  <c r="M89" i="2"/>
  <c r="P89" i="2" s="1"/>
  <c r="M242" i="2"/>
  <c r="P242" i="2" s="1"/>
  <c r="O242" i="2"/>
  <c r="M137" i="2"/>
  <c r="O137" i="2"/>
  <c r="M145" i="2"/>
  <c r="O145" i="2"/>
  <c r="O169" i="2"/>
  <c r="M169" i="2"/>
  <c r="P169" i="2" s="1"/>
  <c r="N14" i="4"/>
  <c r="N11" i="4" s="1"/>
  <c r="M14" i="4"/>
  <c r="P14" i="4" s="1"/>
  <c r="Q14" i="4" s="1"/>
  <c r="N18" i="4"/>
  <c r="M18" i="4"/>
  <c r="P18" i="4" s="1"/>
  <c r="Q18" i="4" s="1"/>
  <c r="N44" i="4"/>
  <c r="M44" i="4"/>
  <c r="P44" i="4" s="1"/>
  <c r="Q44" i="4" s="1"/>
  <c r="O48" i="4"/>
  <c r="M48" i="4"/>
  <c r="P48" i="4" s="1"/>
  <c r="Q48" i="4" s="1"/>
  <c r="N53" i="4"/>
  <c r="M53" i="4"/>
  <c r="P53" i="4" s="1"/>
  <c r="M62" i="4"/>
  <c r="P62" i="4" s="1"/>
  <c r="N62" i="4"/>
  <c r="M151" i="4"/>
  <c r="P151" i="4" s="1"/>
  <c r="Q151" i="4" s="1"/>
  <c r="N151" i="4"/>
  <c r="M168" i="4"/>
  <c r="P168" i="4" s="1"/>
  <c r="N168" i="4"/>
  <c r="O255" i="4"/>
  <c r="M255" i="4"/>
  <c r="P255" i="4" s="1"/>
  <c r="Q255" i="4" s="1"/>
  <c r="N66" i="4"/>
  <c r="M66" i="4"/>
  <c r="P66" i="4" s="1"/>
  <c r="M119" i="4"/>
  <c r="P119" i="4" s="1"/>
  <c r="Q119" i="4" s="1"/>
  <c r="N119" i="4"/>
  <c r="O189" i="4"/>
  <c r="M189" i="4"/>
  <c r="P189" i="4" s="1"/>
  <c r="O15" i="2"/>
  <c r="M15" i="2"/>
  <c r="P15" i="2" s="1"/>
  <c r="Q27" i="2"/>
  <c r="M82" i="2"/>
  <c r="P82" i="2" s="1"/>
  <c r="O82" i="2"/>
  <c r="O110" i="2"/>
  <c r="M110" i="2"/>
  <c r="P110" i="2" s="1"/>
  <c r="O189" i="2"/>
  <c r="M189" i="2"/>
  <c r="P189" i="2" s="1"/>
  <c r="O221" i="2"/>
  <c r="M221" i="2"/>
  <c r="Q38" i="4"/>
  <c r="Q42" i="4"/>
  <c r="M79" i="4"/>
  <c r="P79" i="4" s="1"/>
  <c r="N79" i="4"/>
  <c r="N244" i="4"/>
  <c r="M244" i="4"/>
  <c r="P244" i="4" s="1"/>
  <c r="Q244" i="4" s="1"/>
  <c r="N251" i="4"/>
  <c r="M251" i="4"/>
  <c r="P251" i="4" s="1"/>
  <c r="Q251" i="4" s="1"/>
  <c r="O200" i="2"/>
  <c r="M200" i="2"/>
  <c r="P200" i="2" s="1"/>
  <c r="Q200" i="2" s="1"/>
  <c r="M229" i="4"/>
  <c r="P229" i="4" s="1"/>
  <c r="N229" i="4"/>
  <c r="M118" i="2"/>
  <c r="P118" i="2" s="1"/>
  <c r="Q118" i="2" s="1"/>
  <c r="O118" i="2"/>
  <c r="M197" i="2"/>
  <c r="P197" i="2" s="1"/>
  <c r="O197" i="2"/>
  <c r="M219" i="2"/>
  <c r="P219" i="2" s="1"/>
  <c r="O219" i="2"/>
  <c r="N12" i="4"/>
  <c r="M12" i="4"/>
  <c r="P12" i="4" s="1"/>
  <c r="N16" i="4"/>
  <c r="M16" i="4"/>
  <c r="P16" i="4" s="1"/>
  <c r="Q16" i="4" s="1"/>
  <c r="N46" i="4"/>
  <c r="M46" i="4"/>
  <c r="P46" i="4" s="1"/>
  <c r="N100" i="4"/>
  <c r="M100" i="4"/>
  <c r="P100" i="4" s="1"/>
  <c r="Q100" i="4" s="1"/>
  <c r="N104" i="4"/>
  <c r="M104" i="4"/>
  <c r="P104" i="4" s="1"/>
  <c r="Q104" i="4" s="1"/>
  <c r="M111" i="4"/>
  <c r="P111" i="4" s="1"/>
  <c r="Q111" i="4" s="1"/>
  <c r="N111" i="4"/>
  <c r="M123" i="4"/>
  <c r="P123" i="4" s="1"/>
  <c r="N123" i="4"/>
  <c r="N132" i="4"/>
  <c r="M132" i="4"/>
  <c r="P132" i="4" s="1"/>
  <c r="Q132" i="4" s="1"/>
  <c r="N136" i="4"/>
  <c r="M136" i="4"/>
  <c r="P136" i="4" s="1"/>
  <c r="Q136" i="4" s="1"/>
  <c r="M143" i="4"/>
  <c r="P143" i="4" s="1"/>
  <c r="Q143" i="4" s="1"/>
  <c r="N143" i="4"/>
  <c r="M155" i="4"/>
  <c r="P155" i="4" s="1"/>
  <c r="N155" i="4"/>
  <c r="N164" i="4"/>
  <c r="M164" i="4"/>
  <c r="P164" i="4" s="1"/>
  <c r="Q164" i="4" s="1"/>
  <c r="M172" i="4"/>
  <c r="P172" i="4" s="1"/>
  <c r="N172" i="4"/>
  <c r="N199" i="4"/>
  <c r="M199" i="4"/>
  <c r="P199" i="4" s="1"/>
  <c r="Q199" i="4" s="1"/>
  <c r="N211" i="4"/>
  <c r="M211" i="4"/>
  <c r="P211" i="4" s="1"/>
  <c r="N221" i="4"/>
  <c r="M221" i="4"/>
  <c r="P221" i="4" s="1"/>
  <c r="N260" i="4"/>
  <c r="M260" i="4"/>
  <c r="P260" i="4" s="1"/>
  <c r="Q185" i="2"/>
  <c r="O11" i="4"/>
  <c r="O33" i="2"/>
  <c r="O45" i="2"/>
  <c r="O51" i="2"/>
  <c r="M53" i="2"/>
  <c r="M78" i="2"/>
  <c r="P78" i="2" s="1"/>
  <c r="M86" i="2"/>
  <c r="P86" i="2" s="1"/>
  <c r="Q86" i="2" s="1"/>
  <c r="O98" i="2"/>
  <c r="Q103" i="2"/>
  <c r="O130" i="2"/>
  <c r="M133" i="2"/>
  <c r="O139" i="2"/>
  <c r="M141" i="2"/>
  <c r="O147" i="2"/>
  <c r="M173" i="2"/>
  <c r="P173" i="2" s="1"/>
  <c r="M177" i="2"/>
  <c r="P177" i="2" s="1"/>
  <c r="Q177" i="2" s="1"/>
  <c r="M229" i="2"/>
  <c r="P229" i="2" s="1"/>
  <c r="Q265" i="2"/>
  <c r="N33" i="4"/>
  <c r="Q35" i="4"/>
  <c r="N57" i="4"/>
  <c r="M57" i="4"/>
  <c r="P57" i="4" s="1"/>
  <c r="N64" i="4"/>
  <c r="M64" i="4"/>
  <c r="P64" i="4" s="1"/>
  <c r="Q64" i="4" s="1"/>
  <c r="M76" i="4"/>
  <c r="P76" i="4" s="1"/>
  <c r="Q76" i="4" s="1"/>
  <c r="Q81" i="4"/>
  <c r="N84" i="4"/>
  <c r="M84" i="4"/>
  <c r="P84" i="4" s="1"/>
  <c r="Q84" i="4" s="1"/>
  <c r="M89" i="4"/>
  <c r="P89" i="4" s="1"/>
  <c r="N108" i="4"/>
  <c r="M108" i="4"/>
  <c r="P108" i="4" s="1"/>
  <c r="Q108" i="4" s="1"/>
  <c r="M115" i="4"/>
  <c r="P115" i="4" s="1"/>
  <c r="N115" i="4"/>
  <c r="N140" i="4"/>
  <c r="M140" i="4"/>
  <c r="P140" i="4" s="1"/>
  <c r="Q140" i="4" s="1"/>
  <c r="M147" i="4"/>
  <c r="P147" i="4" s="1"/>
  <c r="N147" i="4"/>
  <c r="M179" i="4"/>
  <c r="P179" i="4" s="1"/>
  <c r="N179" i="4"/>
  <c r="M215" i="4"/>
  <c r="P215" i="4" s="1"/>
  <c r="Q215" i="4" s="1"/>
  <c r="N253" i="4"/>
  <c r="M253" i="4"/>
  <c r="P253" i="4" s="1"/>
  <c r="N265" i="4"/>
  <c r="M265" i="4"/>
  <c r="P265" i="4" s="1"/>
  <c r="Q265" i="4" s="1"/>
  <c r="Q127" i="2"/>
  <c r="O155" i="2"/>
  <c r="Q169" i="2"/>
  <c r="Q170" i="2"/>
  <c r="M181" i="2"/>
  <c r="P181" i="2" s="1"/>
  <c r="O240" i="2"/>
  <c r="Q46" i="4"/>
  <c r="Q53" i="4"/>
  <c r="N60" i="4"/>
  <c r="Q62" i="4"/>
  <c r="N71" i="4"/>
  <c r="N73" i="4"/>
  <c r="M73" i="4"/>
  <c r="P73" i="4" s="1"/>
  <c r="M97" i="4"/>
  <c r="P97" i="4" s="1"/>
  <c r="N97" i="4"/>
  <c r="N128" i="4"/>
  <c r="M128" i="4"/>
  <c r="P128" i="4" s="1"/>
  <c r="Q128" i="4" s="1"/>
  <c r="N160" i="4"/>
  <c r="M160" i="4"/>
  <c r="P160" i="4" s="1"/>
  <c r="Q160" i="4" s="1"/>
  <c r="N177" i="4"/>
  <c r="M177" i="4"/>
  <c r="P177" i="4" s="1"/>
  <c r="Q177" i="4" s="1"/>
  <c r="N181" i="4"/>
  <c r="M182" i="4"/>
  <c r="N191" i="4"/>
  <c r="M191" i="4"/>
  <c r="P191" i="4" s="1"/>
  <c r="Q191" i="4" s="1"/>
  <c r="M197" i="4"/>
  <c r="P197" i="4" s="1"/>
  <c r="N207" i="4"/>
  <c r="N209" i="4"/>
  <c r="M209" i="4"/>
  <c r="P209" i="4" s="1"/>
  <c r="Q209" i="4" s="1"/>
  <c r="N214" i="4"/>
  <c r="M214" i="4"/>
  <c r="P214" i="4" s="1"/>
  <c r="N219" i="4"/>
  <c r="M219" i="4"/>
  <c r="P219" i="4" s="1"/>
  <c r="N223" i="4"/>
  <c r="M223" i="4"/>
  <c r="P223" i="4" s="1"/>
  <c r="Q223" i="4" s="1"/>
  <c r="N227" i="4"/>
  <c r="Q229" i="4"/>
  <c r="N240" i="4"/>
  <c r="M240" i="4"/>
  <c r="P240" i="4" s="1"/>
  <c r="Q240" i="4" s="1"/>
  <c r="O259" i="4"/>
  <c r="M77" i="4"/>
  <c r="P77" i="4" s="1"/>
  <c r="Q77" i="4" s="1"/>
  <c r="Q89" i="4"/>
  <c r="M94" i="4"/>
  <c r="P94" i="4" s="1"/>
  <c r="Q94" i="4" s="1"/>
  <c r="M107" i="4"/>
  <c r="P107" i="4" s="1"/>
  <c r="M139" i="4"/>
  <c r="P139" i="4" s="1"/>
  <c r="Q197" i="4"/>
  <c r="M243" i="4"/>
  <c r="P243" i="4" s="1"/>
  <c r="Q243" i="4" s="1"/>
  <c r="Q257" i="4"/>
  <c r="Q57" i="4"/>
  <c r="Q66" i="4"/>
  <c r="Q73" i="4"/>
  <c r="M83" i="4"/>
  <c r="P83" i="4" s="1"/>
  <c r="Q85" i="4"/>
  <c r="Q97" i="4"/>
  <c r="M99" i="4"/>
  <c r="P99" i="4" s="1"/>
  <c r="M103" i="4"/>
  <c r="P103" i="4" s="1"/>
  <c r="M127" i="4"/>
  <c r="P127" i="4" s="1"/>
  <c r="M131" i="4"/>
  <c r="P131" i="4" s="1"/>
  <c r="M135" i="4"/>
  <c r="P135" i="4" s="1"/>
  <c r="Q135" i="4" s="1"/>
  <c r="M159" i="4"/>
  <c r="P159" i="4" s="1"/>
  <c r="M163" i="4"/>
  <c r="P163" i="4" s="1"/>
  <c r="M176" i="4"/>
  <c r="P176" i="4" s="1"/>
  <c r="M195" i="4"/>
  <c r="P195" i="4" s="1"/>
  <c r="Q195" i="4" s="1"/>
  <c r="Q211" i="4"/>
  <c r="Q221" i="4"/>
  <c r="Q253" i="4"/>
  <c r="Q260" i="4"/>
  <c r="Q21" i="4"/>
  <c r="Q12" i="4"/>
  <c r="J20" i="4"/>
  <c r="Q30" i="4"/>
  <c r="Q32" i="4"/>
  <c r="J11" i="4"/>
  <c r="Q34" i="4"/>
  <c r="O52" i="4"/>
  <c r="O50" i="4" s="1"/>
  <c r="O56" i="4"/>
  <c r="P102" i="4"/>
  <c r="M113" i="4"/>
  <c r="P113" i="4" s="1"/>
  <c r="N113" i="4"/>
  <c r="P118" i="4"/>
  <c r="Q118" i="4" s="1"/>
  <c r="M129" i="4"/>
  <c r="P129" i="4" s="1"/>
  <c r="N129" i="4"/>
  <c r="M145" i="4"/>
  <c r="P145" i="4" s="1"/>
  <c r="Q145" i="4" s="1"/>
  <c r="N145" i="4"/>
  <c r="P150" i="4"/>
  <c r="O206" i="4"/>
  <c r="O220" i="4"/>
  <c r="O248" i="4"/>
  <c r="I268" i="4"/>
  <c r="N266" i="4"/>
  <c r="M266" i="4"/>
  <c r="P266" i="4" s="1"/>
  <c r="N39" i="4"/>
  <c r="N37" i="4" s="1"/>
  <c r="M39" i="4"/>
  <c r="P39" i="4" s="1"/>
  <c r="N47" i="4"/>
  <c r="M47" i="4"/>
  <c r="P47" i="4" s="1"/>
  <c r="Q47" i="4" s="1"/>
  <c r="N59" i="4"/>
  <c r="M59" i="4"/>
  <c r="P59" i="4" s="1"/>
  <c r="N67" i="4"/>
  <c r="M67" i="4"/>
  <c r="P67" i="4" s="1"/>
  <c r="M82" i="4"/>
  <c r="P82" i="4" s="1"/>
  <c r="Q82" i="4" s="1"/>
  <c r="N90" i="4"/>
  <c r="M90" i="4"/>
  <c r="P90" i="4" s="1"/>
  <c r="Q90" i="4" s="1"/>
  <c r="M96" i="4"/>
  <c r="P96" i="4" s="1"/>
  <c r="M101" i="4"/>
  <c r="P101" i="4" s="1"/>
  <c r="Q101" i="4" s="1"/>
  <c r="N101" i="4"/>
  <c r="Q122" i="4"/>
  <c r="M138" i="4"/>
  <c r="P138" i="4" s="1"/>
  <c r="M166" i="4"/>
  <c r="P166" i="4" s="1"/>
  <c r="N166" i="4"/>
  <c r="M171" i="4"/>
  <c r="P171" i="4" s="1"/>
  <c r="Q171" i="4" s="1"/>
  <c r="Q189" i="4"/>
  <c r="M217" i="4"/>
  <c r="P217" i="4" s="1"/>
  <c r="M13" i="4"/>
  <c r="P13" i="4" s="1"/>
  <c r="Q13" i="4" s="1"/>
  <c r="M15" i="4"/>
  <c r="P15" i="4" s="1"/>
  <c r="Q15" i="4" s="1"/>
  <c r="M17" i="4"/>
  <c r="P17" i="4" s="1"/>
  <c r="Q17" i="4" s="1"/>
  <c r="M19" i="4"/>
  <c r="P19" i="4" s="1"/>
  <c r="Q19" i="4" s="1"/>
  <c r="M22" i="4"/>
  <c r="P22" i="4" s="1"/>
  <c r="M24" i="4"/>
  <c r="P24" i="4" s="1"/>
  <c r="Q24" i="4" s="1"/>
  <c r="M26" i="4"/>
  <c r="P26" i="4" s="1"/>
  <c r="Q26" i="4" s="1"/>
  <c r="M28" i="4"/>
  <c r="P28" i="4" s="1"/>
  <c r="Q28" i="4" s="1"/>
  <c r="M30" i="4"/>
  <c r="P30" i="4" s="1"/>
  <c r="N32" i="4"/>
  <c r="N20" i="4" s="1"/>
  <c r="M33" i="4"/>
  <c r="P33" i="4" s="1"/>
  <c r="O35" i="4"/>
  <c r="O20" i="4" s="1"/>
  <c r="M36" i="4"/>
  <c r="P36" i="4" s="1"/>
  <c r="Q36" i="4" s="1"/>
  <c r="O38" i="4"/>
  <c r="N52" i="4"/>
  <c r="M52" i="4"/>
  <c r="P52" i="4" s="1"/>
  <c r="Q52" i="4" s="1"/>
  <c r="N56" i="4"/>
  <c r="M56" i="4"/>
  <c r="P56" i="4" s="1"/>
  <c r="P50" i="4" s="1"/>
  <c r="N72" i="4"/>
  <c r="M72" i="4"/>
  <c r="P72" i="4" s="1"/>
  <c r="Q72" i="4" s="1"/>
  <c r="I75" i="4"/>
  <c r="Q79" i="4"/>
  <c r="O80" i="4"/>
  <c r="Q83" i="4"/>
  <c r="O84" i="4"/>
  <c r="M105" i="4"/>
  <c r="P105" i="4" s="1"/>
  <c r="N105" i="4"/>
  <c r="Q110" i="4"/>
  <c r="M110" i="4"/>
  <c r="P110" i="4" s="1"/>
  <c r="M121" i="4"/>
  <c r="P121" i="4" s="1"/>
  <c r="Q121" i="4" s="1"/>
  <c r="N121" i="4"/>
  <c r="M126" i="4"/>
  <c r="P126" i="4" s="1"/>
  <c r="Q126" i="4" s="1"/>
  <c r="M137" i="4"/>
  <c r="P137" i="4" s="1"/>
  <c r="Q137" i="4" s="1"/>
  <c r="N137" i="4"/>
  <c r="M142" i="4"/>
  <c r="P142" i="4" s="1"/>
  <c r="Q142" i="4" s="1"/>
  <c r="M153" i="4"/>
  <c r="P153" i="4" s="1"/>
  <c r="N153" i="4"/>
  <c r="Q158" i="4"/>
  <c r="M158" i="4"/>
  <c r="P158" i="4" s="1"/>
  <c r="M170" i="4"/>
  <c r="P170" i="4" s="1"/>
  <c r="Q170" i="4" s="1"/>
  <c r="N170" i="4"/>
  <c r="Q174" i="4"/>
  <c r="M175" i="4"/>
  <c r="P175" i="4" s="1"/>
  <c r="Q175" i="4" s="1"/>
  <c r="N180" i="4"/>
  <c r="M180" i="4"/>
  <c r="P180" i="4" s="1"/>
  <c r="Q180" i="4" s="1"/>
  <c r="J182" i="4"/>
  <c r="O182" i="4"/>
  <c r="P182" i="4"/>
  <c r="N196" i="4"/>
  <c r="M196" i="4"/>
  <c r="P196" i="4" s="1"/>
  <c r="J198" i="4"/>
  <c r="Q198" i="4" s="1"/>
  <c r="O198" i="4"/>
  <c r="P198" i="4"/>
  <c r="N204" i="4"/>
  <c r="M204" i="4"/>
  <c r="P204" i="4" s="1"/>
  <c r="Q204" i="4" s="1"/>
  <c r="N54" i="4"/>
  <c r="M54" i="4"/>
  <c r="P54" i="4" s="1"/>
  <c r="Q54" i="4" s="1"/>
  <c r="Q56" i="4"/>
  <c r="O72" i="4"/>
  <c r="O70" i="4" s="1"/>
  <c r="N74" i="4"/>
  <c r="M74" i="4"/>
  <c r="P74" i="4" s="1"/>
  <c r="Q74" i="4" s="1"/>
  <c r="Q102" i="4"/>
  <c r="Q134" i="4"/>
  <c r="Q150" i="4"/>
  <c r="M161" i="4"/>
  <c r="P161" i="4" s="1"/>
  <c r="Q161" i="4" s="1"/>
  <c r="N161" i="4"/>
  <c r="N222" i="4"/>
  <c r="M222" i="4"/>
  <c r="P222" i="4" s="1"/>
  <c r="N232" i="4"/>
  <c r="M232" i="4"/>
  <c r="P232" i="4" s="1"/>
  <c r="N43" i="4"/>
  <c r="M43" i="4"/>
  <c r="P43" i="4" s="1"/>
  <c r="Q43" i="4" s="1"/>
  <c r="N63" i="4"/>
  <c r="M63" i="4"/>
  <c r="P63" i="4" s="1"/>
  <c r="M78" i="4"/>
  <c r="P78" i="4" s="1"/>
  <c r="Q78" i="4" s="1"/>
  <c r="M86" i="4"/>
  <c r="P86" i="4" s="1"/>
  <c r="Q86" i="4" s="1"/>
  <c r="Q92" i="4"/>
  <c r="Q105" i="4"/>
  <c r="M106" i="4"/>
  <c r="P106" i="4" s="1"/>
  <c r="Q106" i="4" s="1"/>
  <c r="M117" i="4"/>
  <c r="P117" i="4" s="1"/>
  <c r="Q117" i="4" s="1"/>
  <c r="N117" i="4"/>
  <c r="M122" i="4"/>
  <c r="P122" i="4" s="1"/>
  <c r="M133" i="4"/>
  <c r="P133" i="4" s="1"/>
  <c r="Q133" i="4" s="1"/>
  <c r="N133" i="4"/>
  <c r="Q138" i="4"/>
  <c r="M149" i="4"/>
  <c r="P149" i="4" s="1"/>
  <c r="Q149" i="4" s="1"/>
  <c r="N149" i="4"/>
  <c r="Q153" i="4"/>
  <c r="M154" i="4"/>
  <c r="P154" i="4" s="1"/>
  <c r="Q154" i="4" s="1"/>
  <c r="M192" i="4"/>
  <c r="P192" i="4" s="1"/>
  <c r="Q192" i="4" s="1"/>
  <c r="Q214" i="4"/>
  <c r="Q217" i="4"/>
  <c r="I218" i="4"/>
  <c r="M238" i="4"/>
  <c r="P238" i="4" s="1"/>
  <c r="N238" i="4"/>
  <c r="J246" i="4"/>
  <c r="J33" i="4"/>
  <c r="Q33" i="4" s="1"/>
  <c r="N34" i="4"/>
  <c r="Q39" i="4"/>
  <c r="O39" i="4"/>
  <c r="N41" i="4"/>
  <c r="M41" i="4"/>
  <c r="P41" i="4" s="1"/>
  <c r="Q41" i="4" s="1"/>
  <c r="O43" i="4"/>
  <c r="N45" i="4"/>
  <c r="M45" i="4"/>
  <c r="P45" i="4" s="1"/>
  <c r="Q45" i="4" s="1"/>
  <c r="O47" i="4"/>
  <c r="N49" i="4"/>
  <c r="M49" i="4"/>
  <c r="P49" i="4" s="1"/>
  <c r="Q49" i="4" s="1"/>
  <c r="J50" i="4"/>
  <c r="Q59" i="4"/>
  <c r="J58" i="4"/>
  <c r="O59" i="4"/>
  <c r="N61" i="4"/>
  <c r="M61" i="4"/>
  <c r="P61" i="4" s="1"/>
  <c r="Q61" i="4" s="1"/>
  <c r="Q63" i="4"/>
  <c r="O63" i="4"/>
  <c r="N65" i="4"/>
  <c r="M65" i="4"/>
  <c r="P65" i="4" s="1"/>
  <c r="Q65" i="4" s="1"/>
  <c r="Q67" i="4"/>
  <c r="O67" i="4"/>
  <c r="N69" i="4"/>
  <c r="M69" i="4"/>
  <c r="P69" i="4" s="1"/>
  <c r="Q69" i="4" s="1"/>
  <c r="J70" i="4"/>
  <c r="P70" i="4"/>
  <c r="N77" i="4"/>
  <c r="N78" i="4"/>
  <c r="N81" i="4"/>
  <c r="N82" i="4"/>
  <c r="N85" i="4"/>
  <c r="N86" i="4"/>
  <c r="N88" i="4"/>
  <c r="M88" i="4"/>
  <c r="P88" i="4" s="1"/>
  <c r="Q88" i="4" s="1"/>
  <c r="O90" i="4"/>
  <c r="N92" i="4"/>
  <c r="M92" i="4"/>
  <c r="P92" i="4" s="1"/>
  <c r="N96" i="4"/>
  <c r="M98" i="4"/>
  <c r="P98" i="4" s="1"/>
  <c r="Q98" i="4" s="1"/>
  <c r="O102" i="4"/>
  <c r="M109" i="4"/>
  <c r="P109" i="4" s="1"/>
  <c r="Q109" i="4" s="1"/>
  <c r="N109" i="4"/>
  <c r="Q113" i="4"/>
  <c r="M114" i="4"/>
  <c r="P114" i="4" s="1"/>
  <c r="Q114" i="4" s="1"/>
  <c r="O118" i="4"/>
  <c r="M125" i="4"/>
  <c r="P125" i="4" s="1"/>
  <c r="Q125" i="4" s="1"/>
  <c r="N125" i="4"/>
  <c r="Q129" i="4"/>
  <c r="M130" i="4"/>
  <c r="P130" i="4" s="1"/>
  <c r="Q130" i="4" s="1"/>
  <c r="O134" i="4"/>
  <c r="M141" i="4"/>
  <c r="P141" i="4" s="1"/>
  <c r="Q141" i="4" s="1"/>
  <c r="N141" i="4"/>
  <c r="M146" i="4"/>
  <c r="P146" i="4" s="1"/>
  <c r="Q146" i="4" s="1"/>
  <c r="O150" i="4"/>
  <c r="M157" i="4"/>
  <c r="P157" i="4" s="1"/>
  <c r="Q157" i="4" s="1"/>
  <c r="N157" i="4"/>
  <c r="M162" i="4"/>
  <c r="P162" i="4" s="1"/>
  <c r="Q162" i="4" s="1"/>
  <c r="O167" i="4"/>
  <c r="M174" i="4"/>
  <c r="P174" i="4" s="1"/>
  <c r="N174" i="4"/>
  <c r="N178" i="4"/>
  <c r="M178" i="4"/>
  <c r="P178" i="4" s="1"/>
  <c r="Q178" i="4" s="1"/>
  <c r="N185" i="4"/>
  <c r="M185" i="4"/>
  <c r="P185" i="4" s="1"/>
  <c r="Q185" i="4" s="1"/>
  <c r="M187" i="4"/>
  <c r="P187" i="4" s="1"/>
  <c r="Q187" i="4" s="1"/>
  <c r="N187" i="4"/>
  <c r="N194" i="4"/>
  <c r="M194" i="4"/>
  <c r="P194" i="4" s="1"/>
  <c r="Q194" i="4" s="1"/>
  <c r="O226" i="4"/>
  <c r="Q99" i="4"/>
  <c r="O100" i="4"/>
  <c r="Q103" i="4"/>
  <c r="O104" i="4"/>
  <c r="Q107" i="4"/>
  <c r="O108" i="4"/>
  <c r="O112" i="4"/>
  <c r="Q115" i="4"/>
  <c r="O116" i="4"/>
  <c r="O120" i="4"/>
  <c r="Q123" i="4"/>
  <c r="O124" i="4"/>
  <c r="Q127" i="4"/>
  <c r="O128" i="4"/>
  <c r="Q131" i="4"/>
  <c r="O132" i="4"/>
  <c r="O136" i="4"/>
  <c r="Q139" i="4"/>
  <c r="O140" i="4"/>
  <c r="O144" i="4"/>
  <c r="Q147" i="4"/>
  <c r="O148" i="4"/>
  <c r="O152" i="4"/>
  <c r="Q155" i="4"/>
  <c r="O156" i="4"/>
  <c r="Q159" i="4"/>
  <c r="O160" i="4"/>
  <c r="Q163" i="4"/>
  <c r="O164" i="4"/>
  <c r="I165" i="4"/>
  <c r="Q168" i="4"/>
  <c r="O169" i="4"/>
  <c r="Q172" i="4"/>
  <c r="O173" i="4"/>
  <c r="Q176" i="4"/>
  <c r="O177" i="4"/>
  <c r="Q179" i="4"/>
  <c r="O184" i="4"/>
  <c r="N186" i="4"/>
  <c r="M186" i="4"/>
  <c r="P186" i="4" s="1"/>
  <c r="Q186" i="4" s="1"/>
  <c r="N193" i="4"/>
  <c r="M193" i="4"/>
  <c r="P193" i="4" s="1"/>
  <c r="Q193" i="4" s="1"/>
  <c r="Q203" i="4"/>
  <c r="N208" i="4"/>
  <c r="M208" i="4"/>
  <c r="P208" i="4" s="1"/>
  <c r="N98" i="4"/>
  <c r="N102" i="4"/>
  <c r="N106" i="4"/>
  <c r="N110" i="4"/>
  <c r="N114" i="4"/>
  <c r="N118" i="4"/>
  <c r="N122" i="4"/>
  <c r="N126" i="4"/>
  <c r="N130" i="4"/>
  <c r="N134" i="4"/>
  <c r="N138" i="4"/>
  <c r="N142" i="4"/>
  <c r="N146" i="4"/>
  <c r="N150" i="4"/>
  <c r="N154" i="4"/>
  <c r="N158" i="4"/>
  <c r="N162" i="4"/>
  <c r="N167" i="4"/>
  <c r="N171" i="4"/>
  <c r="N175" i="4"/>
  <c r="P184" i="4"/>
  <c r="Q184" i="4" s="1"/>
  <c r="N188" i="4"/>
  <c r="M188" i="4"/>
  <c r="P188" i="4" s="1"/>
  <c r="Q188" i="4" s="1"/>
  <c r="P190" i="4"/>
  <c r="Q190" i="4" s="1"/>
  <c r="Q196" i="4"/>
  <c r="N200" i="4"/>
  <c r="M200" i="4"/>
  <c r="P200" i="4" s="1"/>
  <c r="Q200" i="4" s="1"/>
  <c r="O202" i="4"/>
  <c r="N212" i="4"/>
  <c r="M212" i="4"/>
  <c r="P212" i="4" s="1"/>
  <c r="Q212" i="4" s="1"/>
  <c r="Q236" i="4"/>
  <c r="O236" i="4"/>
  <c r="Q238" i="4"/>
  <c r="J237" i="4"/>
  <c r="Q239" i="4"/>
  <c r="P239" i="4"/>
  <c r="M242" i="4"/>
  <c r="P242" i="4" s="1"/>
  <c r="Q242" i="4" s="1"/>
  <c r="N258" i="4"/>
  <c r="M258" i="4"/>
  <c r="P258" i="4" s="1"/>
  <c r="N182" i="4"/>
  <c r="N190" i="4"/>
  <c r="N198" i="4"/>
  <c r="Q219" i="4"/>
  <c r="N224" i="4"/>
  <c r="M224" i="4"/>
  <c r="P224" i="4" s="1"/>
  <c r="O228" i="4"/>
  <c r="N230" i="4"/>
  <c r="M230" i="4"/>
  <c r="P230" i="4" s="1"/>
  <c r="Q235" i="4"/>
  <c r="M241" i="4"/>
  <c r="P241" i="4" s="1"/>
  <c r="Q241" i="4" s="1"/>
  <c r="N241" i="4"/>
  <c r="N245" i="4"/>
  <c r="M245" i="4"/>
  <c r="P245" i="4" s="1"/>
  <c r="Q245" i="4" s="1"/>
  <c r="N250" i="4"/>
  <c r="M250" i="4"/>
  <c r="P250" i="4" s="1"/>
  <c r="Q250" i="4" s="1"/>
  <c r="N261" i="4"/>
  <c r="N259" i="4" s="1"/>
  <c r="M261" i="4"/>
  <c r="P261" i="4" s="1"/>
  <c r="P259" i="4" s="1"/>
  <c r="Q262" i="4"/>
  <c r="N184" i="4"/>
  <c r="N192" i="4"/>
  <c r="N202" i="4"/>
  <c r="M202" i="4"/>
  <c r="P202" i="4" s="1"/>
  <c r="Q202" i="4" s="1"/>
  <c r="O204" i="4"/>
  <c r="N206" i="4"/>
  <c r="M206" i="4"/>
  <c r="P206" i="4" s="1"/>
  <c r="Q206" i="4" s="1"/>
  <c r="Q208" i="4"/>
  <c r="N210" i="4"/>
  <c r="M210" i="4"/>
  <c r="P210" i="4" s="1"/>
  <c r="Q210" i="4" s="1"/>
  <c r="N213" i="4"/>
  <c r="M213" i="4"/>
  <c r="P213" i="4" s="1"/>
  <c r="Q213" i="4" s="1"/>
  <c r="J218" i="4"/>
  <c r="O239" i="4"/>
  <c r="O237" i="4" s="1"/>
  <c r="Q249" i="4"/>
  <c r="N254" i="4"/>
  <c r="M254" i="4"/>
  <c r="P254" i="4" s="1"/>
  <c r="J259" i="4"/>
  <c r="J263" i="4"/>
  <c r="N215" i="4"/>
  <c r="N220" i="4"/>
  <c r="M220" i="4"/>
  <c r="P220" i="4" s="1"/>
  <c r="Q220" i="4" s="1"/>
  <c r="Q224" i="4"/>
  <c r="N228" i="4"/>
  <c r="M228" i="4"/>
  <c r="P228" i="4" s="1"/>
  <c r="Q228" i="4" s="1"/>
  <c r="Q232" i="4"/>
  <c r="N236" i="4"/>
  <c r="M236" i="4"/>
  <c r="P236" i="4" s="1"/>
  <c r="O244" i="4"/>
  <c r="I246" i="4"/>
  <c r="N217" i="4"/>
  <c r="Q222" i="4"/>
  <c r="O222" i="4"/>
  <c r="N226" i="4"/>
  <c r="M226" i="4"/>
  <c r="P226" i="4" s="1"/>
  <c r="Q226" i="4" s="1"/>
  <c r="Q230" i="4"/>
  <c r="O230" i="4"/>
  <c r="N234" i="4"/>
  <c r="M234" i="4"/>
  <c r="P234" i="4" s="1"/>
  <c r="Q234" i="4" s="1"/>
  <c r="N239" i="4"/>
  <c r="N242" i="4"/>
  <c r="N248" i="4"/>
  <c r="N246" i="4" s="1"/>
  <c r="M248" i="4"/>
  <c r="P248" i="4" s="1"/>
  <c r="Q248" i="4" s="1"/>
  <c r="O250" i="4"/>
  <c r="N252" i="4"/>
  <c r="M252" i="4"/>
  <c r="P252" i="4" s="1"/>
  <c r="Q252" i="4" s="1"/>
  <c r="Q254" i="4"/>
  <c r="N256" i="4"/>
  <c r="M256" i="4"/>
  <c r="P256" i="4" s="1"/>
  <c r="Q256" i="4" s="1"/>
  <c r="Q258" i="4"/>
  <c r="I259" i="4"/>
  <c r="N264" i="4"/>
  <c r="N263" i="4" s="1"/>
  <c r="M264" i="4"/>
  <c r="P264" i="4" s="1"/>
  <c r="Q266" i="4"/>
  <c r="M267" i="4"/>
  <c r="P267" i="4" s="1"/>
  <c r="Q267" i="4" s="1"/>
  <c r="M25" i="2"/>
  <c r="P25" i="2" s="1"/>
  <c r="Q39" i="2"/>
  <c r="M55" i="2"/>
  <c r="P55" i="2" s="1"/>
  <c r="M65" i="2"/>
  <c r="P65" i="2" s="1"/>
  <c r="M76" i="2"/>
  <c r="P76" i="2" s="1"/>
  <c r="Q76" i="2" s="1"/>
  <c r="Q82" i="2"/>
  <c r="M87" i="2"/>
  <c r="P87" i="2" s="1"/>
  <c r="Q87" i="2" s="1"/>
  <c r="Q98" i="2"/>
  <c r="M106" i="2"/>
  <c r="P106" i="2" s="1"/>
  <c r="Q114" i="2"/>
  <c r="M122" i="2"/>
  <c r="P122" i="2" s="1"/>
  <c r="Q122" i="2" s="1"/>
  <c r="Q123" i="2"/>
  <c r="Q130" i="2"/>
  <c r="M135" i="2"/>
  <c r="M143" i="2"/>
  <c r="P143" i="2" s="1"/>
  <c r="M151" i="2"/>
  <c r="P151" i="2" s="1"/>
  <c r="Q151" i="2" s="1"/>
  <c r="M159" i="2"/>
  <c r="P159" i="2" s="1"/>
  <c r="M208" i="2"/>
  <c r="P208" i="2" s="1"/>
  <c r="M225" i="2"/>
  <c r="P225" i="2" s="1"/>
  <c r="Q225" i="2" s="1"/>
  <c r="M233" i="2"/>
  <c r="P233" i="2" s="1"/>
  <c r="Q233" i="2" s="1"/>
  <c r="M249" i="2"/>
  <c r="P249" i="2" s="1"/>
  <c r="M257" i="2"/>
  <c r="P257" i="2" s="1"/>
  <c r="Q15" i="2"/>
  <c r="M21" i="2"/>
  <c r="P21" i="2" s="1"/>
  <c r="Q21" i="2" s="1"/>
  <c r="Q22" i="2"/>
  <c r="Q29" i="2"/>
  <c r="O35" i="2"/>
  <c r="O41" i="2"/>
  <c r="M43" i="2"/>
  <c r="P43" i="2" s="1"/>
  <c r="Q44" i="2"/>
  <c r="M57" i="2"/>
  <c r="P57" i="2" s="1"/>
  <c r="Q89" i="2"/>
  <c r="Q110" i="2"/>
  <c r="Q126" i="2"/>
  <c r="Q173" i="2"/>
  <c r="Q174" i="2"/>
  <c r="Q181" i="2"/>
  <c r="Q182" i="2"/>
  <c r="Q189" i="2"/>
  <c r="Q205" i="2"/>
  <c r="Q242" i="2"/>
  <c r="M245" i="2"/>
  <c r="P245" i="2" s="1"/>
  <c r="Q245" i="2" s="1"/>
  <c r="Q83" i="2"/>
  <c r="Q194" i="2"/>
  <c r="N11" i="2"/>
  <c r="Q17" i="2"/>
  <c r="Q25" i="2"/>
  <c r="Q31" i="2"/>
  <c r="Q34" i="2"/>
  <c r="Q40" i="2"/>
  <c r="Q43" i="2"/>
  <c r="Q12" i="2"/>
  <c r="Q19" i="2"/>
  <c r="Q23" i="2"/>
  <c r="Q26" i="2"/>
  <c r="Q33" i="2"/>
  <c r="N58" i="2"/>
  <c r="P59" i="2"/>
  <c r="P61" i="2"/>
  <c r="P63" i="2"/>
  <c r="J75" i="2"/>
  <c r="O80" i="2"/>
  <c r="J80" i="2"/>
  <c r="N80" i="2"/>
  <c r="O85" i="2"/>
  <c r="M85" i="2"/>
  <c r="P85" i="2" s="1"/>
  <c r="Q85" i="2" s="1"/>
  <c r="O108" i="2"/>
  <c r="J108" i="2"/>
  <c r="N108" i="2"/>
  <c r="O129" i="2"/>
  <c r="M129" i="2"/>
  <c r="P129" i="2" s="1"/>
  <c r="Q129" i="2" s="1"/>
  <c r="O172" i="2"/>
  <c r="M172" i="2"/>
  <c r="P172" i="2" s="1"/>
  <c r="O180" i="2"/>
  <c r="M180" i="2"/>
  <c r="P180" i="2" s="1"/>
  <c r="Q180" i="2" s="1"/>
  <c r="O188" i="2"/>
  <c r="M188" i="2"/>
  <c r="P188" i="2" s="1"/>
  <c r="Q188" i="2" s="1"/>
  <c r="O199" i="2"/>
  <c r="J199" i="2"/>
  <c r="N199" i="2"/>
  <c r="O12" i="2"/>
  <c r="N13" i="2"/>
  <c r="M14" i="2"/>
  <c r="P14" i="2" s="1"/>
  <c r="O16" i="2"/>
  <c r="N17" i="2"/>
  <c r="M18" i="2"/>
  <c r="P18" i="2" s="1"/>
  <c r="Q18" i="2" s="1"/>
  <c r="O22" i="2"/>
  <c r="N23" i="2"/>
  <c r="N20" i="2" s="1"/>
  <c r="M24" i="2"/>
  <c r="P24" i="2" s="1"/>
  <c r="Q24" i="2" s="1"/>
  <c r="O26" i="2"/>
  <c r="N27" i="2"/>
  <c r="M28" i="2"/>
  <c r="P28" i="2" s="1"/>
  <c r="Q28" i="2" s="1"/>
  <c r="O30" i="2"/>
  <c r="N31" i="2"/>
  <c r="M32" i="2"/>
  <c r="P32" i="2" s="1"/>
  <c r="Q32" i="2" s="1"/>
  <c r="O34" i="2"/>
  <c r="N35" i="2"/>
  <c r="M36" i="2"/>
  <c r="P36" i="2" s="1"/>
  <c r="Q36" i="2" s="1"/>
  <c r="M38" i="2"/>
  <c r="P38" i="2" s="1"/>
  <c r="O40" i="2"/>
  <c r="N41" i="2"/>
  <c r="N37" i="2" s="1"/>
  <c r="M42" i="2"/>
  <c r="P42" i="2" s="1"/>
  <c r="Q42" i="2" s="1"/>
  <c r="O44" i="2"/>
  <c r="N45" i="2"/>
  <c r="P51" i="2"/>
  <c r="P53" i="2"/>
  <c r="O59" i="2"/>
  <c r="M60" i="2"/>
  <c r="P60" i="2" s="1"/>
  <c r="Q60" i="2" s="1"/>
  <c r="O60" i="2"/>
  <c r="O61" i="2"/>
  <c r="O62" i="2"/>
  <c r="M62" i="2"/>
  <c r="P62" i="2" s="1"/>
  <c r="Q62" i="2" s="1"/>
  <c r="O63" i="2"/>
  <c r="Q68" i="2"/>
  <c r="I70" i="2"/>
  <c r="Q74" i="2"/>
  <c r="Q79" i="2"/>
  <c r="O84" i="2"/>
  <c r="J84" i="2"/>
  <c r="Q84" i="2" s="1"/>
  <c r="N84" i="2"/>
  <c r="N75" i="2" s="1"/>
  <c r="P91" i="2"/>
  <c r="O92" i="2"/>
  <c r="M92" i="2"/>
  <c r="P92" i="2" s="1"/>
  <c r="O96" i="2"/>
  <c r="J96" i="2"/>
  <c r="N96" i="2"/>
  <c r="P100" i="2"/>
  <c r="O101" i="2"/>
  <c r="M101" i="2"/>
  <c r="P101" i="2" s="1"/>
  <c r="Q107" i="2"/>
  <c r="O112" i="2"/>
  <c r="J112" i="2"/>
  <c r="Q112" i="2" s="1"/>
  <c r="N112" i="2"/>
  <c r="P116" i="2"/>
  <c r="O117" i="2"/>
  <c r="M117" i="2"/>
  <c r="P117" i="2" s="1"/>
  <c r="Q117" i="2" s="1"/>
  <c r="O128" i="2"/>
  <c r="J128" i="2"/>
  <c r="Q128" i="2" s="1"/>
  <c r="N128" i="2"/>
  <c r="O210" i="2"/>
  <c r="J210" i="2"/>
  <c r="N210" i="2"/>
  <c r="O262" i="2"/>
  <c r="M262" i="2"/>
  <c r="P262" i="2" s="1"/>
  <c r="Q262" i="2" s="1"/>
  <c r="O69" i="2"/>
  <c r="J69" i="2"/>
  <c r="N69" i="2"/>
  <c r="O97" i="2"/>
  <c r="M97" i="2"/>
  <c r="P97" i="2" s="1"/>
  <c r="Q97" i="2" s="1"/>
  <c r="J13" i="2"/>
  <c r="O17" i="2"/>
  <c r="O23" i="2"/>
  <c r="O27" i="2"/>
  <c r="O31" i="2"/>
  <c r="J35" i="2"/>
  <c r="Q35" i="2" s="1"/>
  <c r="J41" i="2"/>
  <c r="Q41" i="2" s="1"/>
  <c r="J45" i="2"/>
  <c r="Q45" i="2" s="1"/>
  <c r="P47" i="2"/>
  <c r="Q47" i="2" s="1"/>
  <c r="P49" i="2"/>
  <c r="Q49" i="2" s="1"/>
  <c r="O52" i="2"/>
  <c r="M52" i="2"/>
  <c r="P52" i="2" s="1"/>
  <c r="Q52" i="2" s="1"/>
  <c r="M54" i="2"/>
  <c r="P54" i="2" s="1"/>
  <c r="O54" i="2"/>
  <c r="O56" i="2"/>
  <c r="M56" i="2"/>
  <c r="P56" i="2" s="1"/>
  <c r="Q56" i="2" s="1"/>
  <c r="J59" i="2"/>
  <c r="J61" i="2"/>
  <c r="Q61" i="2" s="1"/>
  <c r="J63" i="2"/>
  <c r="Q63" i="2" s="1"/>
  <c r="M64" i="2"/>
  <c r="P64" i="2" s="1"/>
  <c r="Q64" i="2" s="1"/>
  <c r="O64" i="2"/>
  <c r="O66" i="2"/>
  <c r="M66" i="2"/>
  <c r="P66" i="2" s="1"/>
  <c r="Q66" i="2" s="1"/>
  <c r="O72" i="2"/>
  <c r="M72" i="2"/>
  <c r="P72" i="2" s="1"/>
  <c r="Q72" i="2" s="1"/>
  <c r="O77" i="2"/>
  <c r="M77" i="2"/>
  <c r="P77" i="2" s="1"/>
  <c r="Q77" i="2" s="1"/>
  <c r="O91" i="2"/>
  <c r="J91" i="2"/>
  <c r="Q91" i="2" s="1"/>
  <c r="N91" i="2"/>
  <c r="Q93" i="2"/>
  <c r="O100" i="2"/>
  <c r="J100" i="2"/>
  <c r="Q100" i="2" s="1"/>
  <c r="N100" i="2"/>
  <c r="Q102" i="2"/>
  <c r="O105" i="2"/>
  <c r="M105" i="2"/>
  <c r="P105" i="2" s="1"/>
  <c r="Q105" i="2" s="1"/>
  <c r="O116" i="2"/>
  <c r="J116" i="2"/>
  <c r="N116" i="2"/>
  <c r="O121" i="2"/>
  <c r="M121" i="2"/>
  <c r="P121" i="2" s="1"/>
  <c r="Q121" i="2" s="1"/>
  <c r="J132" i="2"/>
  <c r="N132" i="2"/>
  <c r="O168" i="2"/>
  <c r="M168" i="2"/>
  <c r="P168" i="2" s="1"/>
  <c r="Q168" i="2" s="1"/>
  <c r="O176" i="2"/>
  <c r="M176" i="2"/>
  <c r="P176" i="2" s="1"/>
  <c r="O184" i="2"/>
  <c r="M184" i="2"/>
  <c r="P184" i="2" s="1"/>
  <c r="Q54" i="2"/>
  <c r="O88" i="2"/>
  <c r="M88" i="2"/>
  <c r="P88" i="2" s="1"/>
  <c r="Q88" i="2" s="1"/>
  <c r="O113" i="2"/>
  <c r="M113" i="2"/>
  <c r="P113" i="2" s="1"/>
  <c r="Q113" i="2" s="1"/>
  <c r="O124" i="2"/>
  <c r="J124" i="2"/>
  <c r="N124" i="2"/>
  <c r="O46" i="2"/>
  <c r="M46" i="2"/>
  <c r="P46" i="2" s="1"/>
  <c r="Q46" i="2" s="1"/>
  <c r="O47" i="2"/>
  <c r="M48" i="2"/>
  <c r="P48" i="2" s="1"/>
  <c r="Q48" i="2" s="1"/>
  <c r="O48" i="2"/>
  <c r="O49" i="2"/>
  <c r="J51" i="2"/>
  <c r="J53" i="2"/>
  <c r="J55" i="2"/>
  <c r="J57" i="2"/>
  <c r="J65" i="2"/>
  <c r="Q67" i="2"/>
  <c r="P69" i="2"/>
  <c r="O71" i="2"/>
  <c r="J71" i="2"/>
  <c r="N71" i="2"/>
  <c r="N70" i="2" s="1"/>
  <c r="Q73" i="2"/>
  <c r="Q78" i="2"/>
  <c r="P80" i="2"/>
  <c r="O81" i="2"/>
  <c r="M81" i="2"/>
  <c r="P81" i="2" s="1"/>
  <c r="Q81" i="2" s="1"/>
  <c r="Q90" i="2"/>
  <c r="Q92" i="2"/>
  <c r="I95" i="2"/>
  <c r="Q99" i="2"/>
  <c r="Q101" i="2"/>
  <c r="O104" i="2"/>
  <c r="J104" i="2"/>
  <c r="Q104" i="2" s="1"/>
  <c r="N104" i="2"/>
  <c r="Q106" i="2"/>
  <c r="P108" i="2"/>
  <c r="O109" i="2"/>
  <c r="M109" i="2"/>
  <c r="P109" i="2" s="1"/>
  <c r="Q109" i="2" s="1"/>
  <c r="Q115" i="2"/>
  <c r="O120" i="2"/>
  <c r="J120" i="2"/>
  <c r="Q120" i="2" s="1"/>
  <c r="N120" i="2"/>
  <c r="P124" i="2"/>
  <c r="O125" i="2"/>
  <c r="M125" i="2"/>
  <c r="P125" i="2" s="1"/>
  <c r="Q125" i="2" s="1"/>
  <c r="Q131" i="2"/>
  <c r="O68" i="2"/>
  <c r="O74" i="2"/>
  <c r="O79" i="2"/>
  <c r="O83" i="2"/>
  <c r="O90" i="2"/>
  <c r="O99" i="2"/>
  <c r="O103" i="2"/>
  <c r="O107" i="2"/>
  <c r="O111" i="2"/>
  <c r="O115" i="2"/>
  <c r="O119" i="2"/>
  <c r="O123" i="2"/>
  <c r="O127" i="2"/>
  <c r="O131" i="2"/>
  <c r="P133" i="2"/>
  <c r="P135" i="2"/>
  <c r="P137" i="2"/>
  <c r="P139" i="2"/>
  <c r="P141" i="2"/>
  <c r="P145" i="2"/>
  <c r="P147" i="2"/>
  <c r="O149" i="2"/>
  <c r="N149" i="2"/>
  <c r="P149" i="2"/>
  <c r="O150" i="2"/>
  <c r="M150" i="2"/>
  <c r="P150" i="2" s="1"/>
  <c r="Q150" i="2" s="1"/>
  <c r="P153" i="2"/>
  <c r="O154" i="2"/>
  <c r="M154" i="2"/>
  <c r="P154" i="2" s="1"/>
  <c r="P157" i="2"/>
  <c r="O158" i="2"/>
  <c r="M158" i="2"/>
  <c r="P158" i="2" s="1"/>
  <c r="Q158" i="2" s="1"/>
  <c r="P161" i="2"/>
  <c r="O162" i="2"/>
  <c r="M162" i="2"/>
  <c r="P162" i="2" s="1"/>
  <c r="Q166" i="2"/>
  <c r="O167" i="2"/>
  <c r="J167" i="2"/>
  <c r="Q167" i="2" s="1"/>
  <c r="N167" i="2"/>
  <c r="N165" i="2" s="1"/>
  <c r="O171" i="2"/>
  <c r="J171" i="2"/>
  <c r="Q171" i="2" s="1"/>
  <c r="N171" i="2"/>
  <c r="O175" i="2"/>
  <c r="J175" i="2"/>
  <c r="Q175" i="2" s="1"/>
  <c r="N175" i="2"/>
  <c r="O179" i="2"/>
  <c r="J179" i="2"/>
  <c r="Q179" i="2" s="1"/>
  <c r="N179" i="2"/>
  <c r="O183" i="2"/>
  <c r="J183" i="2"/>
  <c r="Q183" i="2" s="1"/>
  <c r="N183" i="2"/>
  <c r="O187" i="2"/>
  <c r="J187" i="2"/>
  <c r="Q187" i="2" s="1"/>
  <c r="N187" i="2"/>
  <c r="P191" i="2"/>
  <c r="O192" i="2"/>
  <c r="M192" i="2"/>
  <c r="P192" i="2" s="1"/>
  <c r="Q192" i="2" s="1"/>
  <c r="Q198" i="2"/>
  <c r="P202" i="2"/>
  <c r="O203" i="2"/>
  <c r="M203" i="2"/>
  <c r="P203" i="2" s="1"/>
  <c r="Q203" i="2" s="1"/>
  <c r="Q209" i="2"/>
  <c r="N259" i="2"/>
  <c r="M132" i="2"/>
  <c r="P132" i="2" s="1"/>
  <c r="O132" i="2"/>
  <c r="O134" i="2"/>
  <c r="M134" i="2"/>
  <c r="P134" i="2" s="1"/>
  <c r="Q134" i="2" s="1"/>
  <c r="M136" i="2"/>
  <c r="P136" i="2" s="1"/>
  <c r="Q136" i="2" s="1"/>
  <c r="O136" i="2"/>
  <c r="O138" i="2"/>
  <c r="M138" i="2"/>
  <c r="P138" i="2" s="1"/>
  <c r="Q138" i="2" s="1"/>
  <c r="M140" i="2"/>
  <c r="P140" i="2" s="1"/>
  <c r="Q140" i="2" s="1"/>
  <c r="O140" i="2"/>
  <c r="O142" i="2"/>
  <c r="M142" i="2"/>
  <c r="P142" i="2" s="1"/>
  <c r="Q142" i="2" s="1"/>
  <c r="M144" i="2"/>
  <c r="P144" i="2" s="1"/>
  <c r="Q144" i="2" s="1"/>
  <c r="O144" i="2"/>
  <c r="O146" i="2"/>
  <c r="M146" i="2"/>
  <c r="P146" i="2" s="1"/>
  <c r="Q146" i="2" s="1"/>
  <c r="M148" i="2"/>
  <c r="P148" i="2" s="1"/>
  <c r="Q148" i="2" s="1"/>
  <c r="O148" i="2"/>
  <c r="Q152" i="2"/>
  <c r="O153" i="2"/>
  <c r="J153" i="2"/>
  <c r="Q153" i="2" s="1"/>
  <c r="N153" i="2"/>
  <c r="Q155" i="2"/>
  <c r="Q156" i="2"/>
  <c r="O157" i="2"/>
  <c r="J157" i="2"/>
  <c r="N157" i="2"/>
  <c r="Q159" i="2"/>
  <c r="Q160" i="2"/>
  <c r="O161" i="2"/>
  <c r="J161" i="2"/>
  <c r="N161" i="2"/>
  <c r="Q163" i="2"/>
  <c r="Q164" i="2"/>
  <c r="Q172" i="2"/>
  <c r="Q176" i="2"/>
  <c r="Q184" i="2"/>
  <c r="O191" i="2"/>
  <c r="J191" i="2"/>
  <c r="N191" i="2"/>
  <c r="Q193" i="2"/>
  <c r="O196" i="2"/>
  <c r="M196" i="2"/>
  <c r="P196" i="2" s="1"/>
  <c r="Q196" i="2" s="1"/>
  <c r="O202" i="2"/>
  <c r="J202" i="2"/>
  <c r="N202" i="2"/>
  <c r="Q204" i="2"/>
  <c r="O207" i="2"/>
  <c r="M207" i="2"/>
  <c r="P207" i="2" s="1"/>
  <c r="Q207" i="2" s="1"/>
  <c r="O267" i="2"/>
  <c r="M267" i="2"/>
  <c r="P267" i="2" s="1"/>
  <c r="Q267" i="2" s="1"/>
  <c r="J133" i="2"/>
  <c r="J135" i="2"/>
  <c r="Q135" i="2" s="1"/>
  <c r="J137" i="2"/>
  <c r="J139" i="2"/>
  <c r="J141" i="2"/>
  <c r="J143" i="2"/>
  <c r="J145" i="2"/>
  <c r="J147" i="2"/>
  <c r="J149" i="2"/>
  <c r="Q154" i="2"/>
  <c r="Q162" i="2"/>
  <c r="Q190" i="2"/>
  <c r="O195" i="2"/>
  <c r="J195" i="2"/>
  <c r="Q195" i="2" s="1"/>
  <c r="N195" i="2"/>
  <c r="Q197" i="2"/>
  <c r="P199" i="2"/>
  <c r="Q201" i="2"/>
  <c r="O206" i="2"/>
  <c r="J206" i="2"/>
  <c r="Q206" i="2" s="1"/>
  <c r="N206" i="2"/>
  <c r="Q208" i="2"/>
  <c r="P210" i="2"/>
  <c r="O211" i="2"/>
  <c r="M211" i="2"/>
  <c r="P211" i="2" s="1"/>
  <c r="O152" i="2"/>
  <c r="O156" i="2"/>
  <c r="O160" i="2"/>
  <c r="O164" i="2"/>
  <c r="O166" i="2"/>
  <c r="O170" i="2"/>
  <c r="O174" i="2"/>
  <c r="O178" i="2"/>
  <c r="O182" i="2"/>
  <c r="O186" i="2"/>
  <c r="O190" i="2"/>
  <c r="O194" i="2"/>
  <c r="O198" i="2"/>
  <c r="O201" i="2"/>
  <c r="O205" i="2"/>
  <c r="O209" i="2"/>
  <c r="I218" i="2"/>
  <c r="P221" i="2"/>
  <c r="O244" i="2"/>
  <c r="J244" i="2"/>
  <c r="Q244" i="2" s="1"/>
  <c r="N244" i="2"/>
  <c r="P247" i="2"/>
  <c r="O248" i="2"/>
  <c r="M248" i="2"/>
  <c r="P248" i="2" s="1"/>
  <c r="P251" i="2"/>
  <c r="O252" i="2"/>
  <c r="M252" i="2"/>
  <c r="P252" i="2" s="1"/>
  <c r="Q252" i="2" s="1"/>
  <c r="P255" i="2"/>
  <c r="O256" i="2"/>
  <c r="M256" i="2"/>
  <c r="P256" i="2" s="1"/>
  <c r="Q256" i="2" s="1"/>
  <c r="Q260" i="2"/>
  <c r="O261" i="2"/>
  <c r="J261" i="2"/>
  <c r="Q261" i="2" s="1"/>
  <c r="N261" i="2"/>
  <c r="J263" i="2"/>
  <c r="I268" i="2"/>
  <c r="P213" i="2"/>
  <c r="Q213" i="2" s="1"/>
  <c r="P215" i="2"/>
  <c r="Q215" i="2" s="1"/>
  <c r="P217" i="2"/>
  <c r="Q217" i="2" s="1"/>
  <c r="O220" i="2"/>
  <c r="M220" i="2"/>
  <c r="P220" i="2" s="1"/>
  <c r="Q220" i="2" s="1"/>
  <c r="O224" i="2"/>
  <c r="M224" i="2"/>
  <c r="P224" i="2" s="1"/>
  <c r="Q224" i="2" s="1"/>
  <c r="O228" i="2"/>
  <c r="M228" i="2"/>
  <c r="P228" i="2" s="1"/>
  <c r="Q228" i="2" s="1"/>
  <c r="O232" i="2"/>
  <c r="M232" i="2"/>
  <c r="P232" i="2" s="1"/>
  <c r="Q232" i="2" s="1"/>
  <c r="O236" i="2"/>
  <c r="M236" i="2"/>
  <c r="P236" i="2" s="1"/>
  <c r="Q236" i="2" s="1"/>
  <c r="O239" i="2"/>
  <c r="M239" i="2"/>
  <c r="P239" i="2" s="1"/>
  <c r="Q239" i="2" s="1"/>
  <c r="O247" i="2"/>
  <c r="J247" i="2"/>
  <c r="N247" i="2"/>
  <c r="N246" i="2" s="1"/>
  <c r="Q249" i="2"/>
  <c r="Q250" i="2"/>
  <c r="O251" i="2"/>
  <c r="J251" i="2"/>
  <c r="N251" i="2"/>
  <c r="Q253" i="2"/>
  <c r="Q254" i="2"/>
  <c r="O255" i="2"/>
  <c r="J255" i="2"/>
  <c r="N255" i="2"/>
  <c r="Q257" i="2"/>
  <c r="Q258" i="2"/>
  <c r="J211" i="2"/>
  <c r="M212" i="2"/>
  <c r="P212" i="2" s="1"/>
  <c r="Q212" i="2" s="1"/>
  <c r="O212" i="2"/>
  <c r="O213" i="2"/>
  <c r="O214" i="2"/>
  <c r="M214" i="2"/>
  <c r="P214" i="2" s="1"/>
  <c r="Q214" i="2" s="1"/>
  <c r="O215" i="2"/>
  <c r="M216" i="2"/>
  <c r="P216" i="2" s="1"/>
  <c r="Q216" i="2" s="1"/>
  <c r="O216" i="2"/>
  <c r="O217" i="2"/>
  <c r="J219" i="2"/>
  <c r="J221" i="2"/>
  <c r="Q222" i="2"/>
  <c r="O223" i="2"/>
  <c r="J223" i="2"/>
  <c r="Q223" i="2" s="1"/>
  <c r="N223" i="2"/>
  <c r="N218" i="2" s="1"/>
  <c r="Q226" i="2"/>
  <c r="O227" i="2"/>
  <c r="J227" i="2"/>
  <c r="Q227" i="2" s="1"/>
  <c r="N227" i="2"/>
  <c r="Q229" i="2"/>
  <c r="Q230" i="2"/>
  <c r="O231" i="2"/>
  <c r="J231" i="2"/>
  <c r="Q231" i="2" s="1"/>
  <c r="N231" i="2"/>
  <c r="Q234" i="2"/>
  <c r="O235" i="2"/>
  <c r="J235" i="2"/>
  <c r="Q235" i="2" s="1"/>
  <c r="N235" i="2"/>
  <c r="O238" i="2"/>
  <c r="J238" i="2"/>
  <c r="N238" i="2"/>
  <c r="O241" i="2"/>
  <c r="M241" i="2"/>
  <c r="P241" i="2" s="1"/>
  <c r="Q241" i="2" s="1"/>
  <c r="Q248" i="2"/>
  <c r="P259" i="2"/>
  <c r="O264" i="2"/>
  <c r="M264" i="2"/>
  <c r="P264" i="2" s="1"/>
  <c r="P263" i="2" s="1"/>
  <c r="O222" i="2"/>
  <c r="O226" i="2"/>
  <c r="O230" i="2"/>
  <c r="O234" i="2"/>
  <c r="N240" i="2"/>
  <c r="O243" i="2"/>
  <c r="O250" i="2"/>
  <c r="O254" i="2"/>
  <c r="O258" i="2"/>
  <c r="O260" i="2"/>
  <c r="O259" i="2" s="1"/>
  <c r="O266" i="2"/>
  <c r="Q58" i="6" l="1"/>
  <c r="N268" i="6"/>
  <c r="Q264" i="6"/>
  <c r="Q263" i="6" s="1"/>
  <c r="Q210" i="6"/>
  <c r="Q202" i="6"/>
  <c r="Q165" i="6" s="1"/>
  <c r="J165" i="6"/>
  <c r="P237" i="6"/>
  <c r="Q206" i="6"/>
  <c r="Q11" i="6"/>
  <c r="Q72" i="6"/>
  <c r="Q70" i="6" s="1"/>
  <c r="Q37" i="6"/>
  <c r="P246" i="6"/>
  <c r="N237" i="6"/>
  <c r="Q248" i="6"/>
  <c r="Q246" i="6" s="1"/>
  <c r="Q259" i="6"/>
  <c r="O70" i="6"/>
  <c r="O268" i="6" s="1"/>
  <c r="O6" i="6" s="1"/>
  <c r="Q50" i="6"/>
  <c r="P11" i="6"/>
  <c r="Q52" i="6"/>
  <c r="P37" i="6"/>
  <c r="Q220" i="6"/>
  <c r="Q218" i="6" s="1"/>
  <c r="Q237" i="6"/>
  <c r="P165" i="6"/>
  <c r="P95" i="6"/>
  <c r="Q96" i="6"/>
  <c r="Q95" i="6" s="1"/>
  <c r="Q75" i="6"/>
  <c r="P58" i="6"/>
  <c r="Q20" i="6"/>
  <c r="J268" i="6"/>
  <c r="M6" i="6" s="1"/>
  <c r="P75" i="6"/>
  <c r="Q22" i="6"/>
  <c r="O165" i="4"/>
  <c r="Q37" i="4"/>
  <c r="Q147" i="2"/>
  <c r="Q139" i="2"/>
  <c r="Q55" i="2"/>
  <c r="O50" i="2"/>
  <c r="P263" i="4"/>
  <c r="Q264" i="4"/>
  <c r="Q263" i="4" s="1"/>
  <c r="P20" i="4"/>
  <c r="Q57" i="2"/>
  <c r="Q221" i="2"/>
  <c r="Q145" i="2"/>
  <c r="Q137" i="2"/>
  <c r="Q161" i="2"/>
  <c r="Q53" i="2"/>
  <c r="N218" i="4"/>
  <c r="N70" i="4"/>
  <c r="O75" i="4"/>
  <c r="Q70" i="4"/>
  <c r="P37" i="4"/>
  <c r="Q143" i="2"/>
  <c r="Q210" i="2"/>
  <c r="P11" i="2"/>
  <c r="O95" i="4"/>
  <c r="N50" i="4"/>
  <c r="O246" i="4"/>
  <c r="Q75" i="4"/>
  <c r="Q246" i="4"/>
  <c r="Q50" i="4"/>
  <c r="N237" i="4"/>
  <c r="Q58" i="4"/>
  <c r="P237" i="4"/>
  <c r="J165" i="4"/>
  <c r="J268" i="4" s="1"/>
  <c r="M6" i="4" s="1"/>
  <c r="P218" i="4"/>
  <c r="P58" i="4"/>
  <c r="Q22" i="4"/>
  <c r="Q20" i="4" s="1"/>
  <c r="P165" i="4"/>
  <c r="Q261" i="4"/>
  <c r="Q259" i="4" s="1"/>
  <c r="Q218" i="4"/>
  <c r="Q237" i="4"/>
  <c r="N95" i="4"/>
  <c r="N75" i="4"/>
  <c r="Q166" i="4"/>
  <c r="O37" i="4"/>
  <c r="N58" i="4"/>
  <c r="N268" i="4" s="1"/>
  <c r="Q11" i="4"/>
  <c r="P246" i="4"/>
  <c r="P95" i="4"/>
  <c r="O58" i="4"/>
  <c r="P75" i="4"/>
  <c r="Q182" i="4"/>
  <c r="N165" i="4"/>
  <c r="O218" i="4"/>
  <c r="Q96" i="4"/>
  <c r="Q95" i="4" s="1"/>
  <c r="P11" i="4"/>
  <c r="O218" i="2"/>
  <c r="Q251" i="2"/>
  <c r="O37" i="2"/>
  <c r="Q149" i="2"/>
  <c r="O70" i="2"/>
  <c r="Q132" i="2"/>
  <c r="O20" i="2"/>
  <c r="Q199" i="2"/>
  <c r="P50" i="2"/>
  <c r="Q211" i="2"/>
  <c r="Q124" i="2"/>
  <c r="Q116" i="2"/>
  <c r="Q219" i="2"/>
  <c r="Q218" i="2" s="1"/>
  <c r="J218" i="2"/>
  <c r="O95" i="2"/>
  <c r="Q108" i="2"/>
  <c r="P20" i="2"/>
  <c r="J37" i="2"/>
  <c r="N237" i="2"/>
  <c r="J246" i="2"/>
  <c r="Q247" i="2"/>
  <c r="P237" i="2"/>
  <c r="Q264" i="2"/>
  <c r="Q263" i="2" s="1"/>
  <c r="P165" i="2"/>
  <c r="Q191" i="2"/>
  <c r="Q157" i="2"/>
  <c r="J165" i="2"/>
  <c r="J70" i="2"/>
  <c r="Q71" i="2"/>
  <c r="Q70" i="2" s="1"/>
  <c r="Q65" i="2"/>
  <c r="Q59" i="2"/>
  <c r="J58" i="2"/>
  <c r="P58" i="2"/>
  <c r="J20" i="2"/>
  <c r="Q20" i="2"/>
  <c r="J237" i="2"/>
  <c r="Q238" i="2"/>
  <c r="Q237" i="2" s="1"/>
  <c r="O246" i="2"/>
  <c r="O165" i="2"/>
  <c r="Q141" i="2"/>
  <c r="Q133" i="2"/>
  <c r="P75" i="2"/>
  <c r="P70" i="2"/>
  <c r="J11" i="2"/>
  <c r="Q13" i="2"/>
  <c r="N95" i="2"/>
  <c r="N268" i="2" s="1"/>
  <c r="O11" i="2"/>
  <c r="P95" i="2"/>
  <c r="Q80" i="2"/>
  <c r="Q75" i="2" s="1"/>
  <c r="P246" i="2"/>
  <c r="O58" i="2"/>
  <c r="P37" i="2"/>
  <c r="O263" i="2"/>
  <c r="J259" i="2"/>
  <c r="J268" i="2" s="1"/>
  <c r="M6" i="2" s="1"/>
  <c r="O237" i="2"/>
  <c r="Q255" i="2"/>
  <c r="Q259" i="2"/>
  <c r="P218" i="2"/>
  <c r="Q202" i="2"/>
  <c r="Q51" i="2"/>
  <c r="Q50" i="2" s="1"/>
  <c r="J50" i="2"/>
  <c r="O75" i="2"/>
  <c r="Q69" i="2"/>
  <c r="J95" i="2"/>
  <c r="Q96" i="2"/>
  <c r="Q14" i="2"/>
  <c r="Q38" i="2"/>
  <c r="Q37" i="2" s="1"/>
  <c r="P268" i="6" l="1"/>
  <c r="Q268" i="6"/>
  <c r="Q165" i="2"/>
  <c r="O268" i="4"/>
  <c r="O6" i="4" s="1"/>
  <c r="Q165" i="4"/>
  <c r="Q268" i="4" s="1"/>
  <c r="P268" i="4"/>
  <c r="Q95" i="2"/>
  <c r="Q11" i="2"/>
  <c r="P268" i="2"/>
  <c r="Q58" i="2"/>
  <c r="O268" i="2"/>
  <c r="O6" i="2" s="1"/>
  <c r="Q246" i="2"/>
  <c r="Q268" i="2" l="1"/>
</calcChain>
</file>

<file path=xl/sharedStrings.xml><?xml version="1.0" encoding="utf-8"?>
<sst xmlns="http://schemas.openxmlformats.org/spreadsheetml/2006/main" count="5417" uniqueCount="1141">
  <si>
    <t>BM 01</t>
  </si>
  <si>
    <t>OBRA: CASA DE SOUSA</t>
  </si>
  <si>
    <t>PERÍODO DA MEDIÇÃO: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</si>
  <si>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 xml:space="preserve">SINAPI-PB - 02/2021
</t>
    </r>
    <r>
      <rPr>
        <sz val="9"/>
        <rFont val="Arial MT"/>
        <family val="2"/>
      </rPr>
      <t>ORSE-SE - 01/2021</t>
    </r>
  </si>
  <si>
    <t xml:space="preserve">Valor da Obra (R$)
</t>
  </si>
  <si>
    <t>VALOR DESTA MEDIÇÃO</t>
  </si>
  <si>
    <t>ENDEREÇO: AVENIDA FLORIANO PEIXOTO, Nº 810, JAGUARIBE, JOÃO PESSOA-PB</t>
  </si>
  <si>
    <t>03/09/2021 A 23/11/2021</t>
  </si>
  <si>
    <t>CIDADE: JOÃO PESSOA</t>
  </si>
  <si>
    <r>
      <rPr>
        <sz val="9"/>
        <rFont val="Arial MT"/>
        <family val="2"/>
      </rPr>
      <t>SEINFRA-CE V.026.1</t>
    </r>
  </si>
  <si>
    <t>BDI: 27,35%</t>
  </si>
  <si>
    <r>
      <rPr>
        <b/>
        <sz val="9"/>
        <rFont val="Arial"/>
        <family val="2"/>
      </rPr>
      <t>Item</t>
    </r>
  </si>
  <si>
    <r>
      <rPr>
        <b/>
        <sz val="9"/>
        <rFont val="Arial"/>
        <family val="2"/>
      </rPr>
      <t>Discriminação dos Serviços</t>
    </r>
  </si>
  <si>
    <r>
      <rPr>
        <b/>
        <sz val="9"/>
        <rFont val="Arial"/>
        <family val="2"/>
      </rPr>
      <t>Unid.</t>
    </r>
  </si>
  <si>
    <r>
      <rPr>
        <b/>
        <sz val="9"/>
        <rFont val="Arial"/>
        <family val="2"/>
      </rPr>
      <t>Quant.</t>
    </r>
  </si>
  <si>
    <t>P. Unit. s/ BDI</t>
  </si>
  <si>
    <t>P. Unit. c/ BDI</t>
  </si>
  <si>
    <r>
      <rPr>
        <b/>
        <sz val="9"/>
        <rFont val="Arial"/>
        <family val="2"/>
      </rPr>
      <t>Código</t>
    </r>
  </si>
  <si>
    <r>
      <rPr>
        <b/>
        <sz val="9"/>
        <rFont val="Arial"/>
        <family val="2"/>
      </rPr>
      <t>Fonte</t>
    </r>
  </si>
  <si>
    <r>
      <rPr>
        <b/>
        <sz val="9"/>
        <rFont val="Arial"/>
        <family val="2"/>
      </rPr>
      <t>Total s/ BDI</t>
    </r>
  </si>
  <si>
    <r>
      <rPr>
        <b/>
        <sz val="9"/>
        <rFont val="Arial"/>
        <family val="2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</si>
  <si>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</si>
  <si>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</si>
  <si>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</si>
  <si>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</si>
  <si>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</si>
  <si>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</si>
  <si>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r>
      <rPr>
        <b/>
        <sz val="9"/>
        <rFont val="Arial"/>
        <family val="2"/>
      </rPr>
      <t>1.0</t>
    </r>
  </si>
  <si>
    <r>
      <rPr>
        <b/>
        <sz val="9"/>
        <rFont val="Arial"/>
        <family val="2"/>
      </rPr>
      <t>SERVIÇOS PRELIMINARES</t>
    </r>
  </si>
  <si>
    <r>
      <rPr>
        <sz val="9"/>
        <rFont val="Arial MT"/>
        <family val="2"/>
      </rPr>
      <t>1.1</t>
    </r>
  </si>
  <si>
    <r>
      <rPr>
        <sz val="9"/>
        <rFont val="Arial MT"/>
        <family val="2"/>
      </rPr>
      <t>Locação de obra - execução de gabarito</t>
    </r>
  </si>
  <si>
    <r>
      <rPr>
        <sz val="9"/>
        <rFont val="Arial MT"/>
        <family val="2"/>
      </rPr>
      <t>m²</t>
    </r>
  </si>
  <si>
    <r>
      <rPr>
        <sz val="9"/>
        <rFont val="Arial MT"/>
        <family val="2"/>
      </rPr>
      <t>C1630</t>
    </r>
  </si>
  <si>
    <r>
      <rPr>
        <sz val="9"/>
        <rFont val="Arial MT"/>
        <family val="2"/>
      </rPr>
      <t xml:space="preserve">SEINFRA
</t>
    </r>
    <r>
      <rPr>
        <sz val="9"/>
        <rFont val="Arial MT"/>
        <family val="2"/>
      </rPr>
      <t>026.1</t>
    </r>
  </si>
  <si>
    <r>
      <rPr>
        <sz val="9"/>
        <rFont val="Arial MT"/>
        <family val="2"/>
      </rPr>
      <t>1.2</t>
    </r>
  </si>
  <si>
    <r>
      <rPr>
        <sz val="9"/>
        <rFont val="Arial MT"/>
        <family val="2"/>
      </rPr>
      <t>Placa de obra em chapa aço galvanizado, instalada</t>
    </r>
  </si>
  <si>
    <r>
      <rPr>
        <sz val="9"/>
        <rFont val="Arial MT"/>
        <family val="2"/>
      </rPr>
      <t xml:space="preserve">ORSE-
</t>
    </r>
    <r>
      <rPr>
        <sz val="9"/>
        <rFont val="Arial MT"/>
        <family val="2"/>
      </rPr>
      <t>JAN/2021</t>
    </r>
  </si>
  <si>
    <r>
      <rPr>
        <sz val="9"/>
        <rFont val="Arial MT"/>
        <family val="2"/>
      </rPr>
      <t>1.3</t>
    </r>
  </si>
  <si>
    <r>
      <rPr>
        <sz val="9"/>
        <rFont val="Arial MT"/>
        <family val="2"/>
      </rPr>
      <t xml:space="preserve">Tapume  de  chapa  de  madeira  compensada  e=  6mm
</t>
    </r>
    <r>
      <rPr>
        <sz val="9"/>
        <rFont val="Arial MT"/>
        <family val="2"/>
      </rPr>
      <t>c/abertura e portão</t>
    </r>
  </si>
  <si>
    <r>
      <rPr>
        <sz val="9"/>
        <rFont val="Arial MT"/>
        <family val="2"/>
      </rPr>
      <t>C2316</t>
    </r>
  </si>
  <si>
    <r>
      <rPr>
        <sz val="9"/>
        <rFont val="Arial MT"/>
        <family val="2"/>
      </rPr>
      <t>1.4</t>
    </r>
  </si>
  <si>
    <r>
      <rPr>
        <sz val="9"/>
        <rFont val="Arial MT"/>
        <family val="2"/>
      </rPr>
      <t xml:space="preserve">Limpeza  mecanizada  de  terreno  com  remocao  de
</t>
    </r>
    <r>
      <rPr>
        <sz val="9"/>
        <rFont val="Arial MT"/>
        <family val="2"/>
      </rPr>
      <t>camada vegetal, utilizando trator de esteiras</t>
    </r>
  </si>
  <si>
    <r>
      <rPr>
        <sz val="9"/>
        <rFont val="Arial MT"/>
        <family val="2"/>
      </rPr>
      <t>C4919</t>
    </r>
  </si>
  <si>
    <r>
      <rPr>
        <sz val="9"/>
        <rFont val="Arial MT"/>
        <family val="2"/>
      </rPr>
      <t>1.5</t>
    </r>
  </si>
  <si>
    <r>
      <rPr>
        <sz val="9"/>
        <rFont val="Arial MT"/>
        <family val="2"/>
      </rPr>
      <t xml:space="preserve">Barracão   para   escritório   de   obra   porte   pequeno
</t>
    </r>
    <r>
      <rPr>
        <sz val="9"/>
        <rFont val="Arial MT"/>
        <family val="2"/>
      </rPr>
      <t>s=25,41m2 com materiais novos</t>
    </r>
  </si>
  <si>
    <r>
      <rPr>
        <sz val="9"/>
        <rFont val="Arial MT"/>
        <family val="2"/>
      </rPr>
      <t>un</t>
    </r>
  </si>
  <si>
    <r>
      <rPr>
        <sz val="9"/>
        <rFont val="Arial MT"/>
        <family val="2"/>
      </rPr>
      <t>1.6</t>
    </r>
  </si>
  <si>
    <r>
      <rPr>
        <sz val="9"/>
        <rFont val="Arial MT"/>
        <family val="2"/>
      </rPr>
      <t>Instalação provisória de água</t>
    </r>
  </si>
  <si>
    <r>
      <rPr>
        <sz val="9"/>
        <rFont val="Arial MT"/>
        <family val="2"/>
      </rPr>
      <t>C2851</t>
    </r>
  </si>
  <si>
    <r>
      <rPr>
        <sz val="9"/>
        <rFont val="Arial MT"/>
        <family val="2"/>
      </rPr>
      <t>1.7</t>
    </r>
  </si>
  <si>
    <r>
      <rPr>
        <sz val="9"/>
        <rFont val="Arial MT"/>
        <family val="2"/>
      </rPr>
      <t>Instalaçoes provisórias de esgoto</t>
    </r>
  </si>
  <si>
    <r>
      <rPr>
        <sz val="9"/>
        <rFont val="Arial MT"/>
        <family val="2"/>
      </rPr>
      <t>C2849</t>
    </r>
  </si>
  <si>
    <r>
      <rPr>
        <sz val="9"/>
        <rFont val="Arial MT"/>
        <family val="2"/>
      </rPr>
      <t>1.8</t>
    </r>
  </si>
  <si>
    <r>
      <rPr>
        <sz val="9"/>
        <rFont val="Arial MT"/>
        <family val="2"/>
      </rPr>
      <t>Instalações provisórias de luz, força, telefone elógica</t>
    </r>
  </si>
  <si>
    <r>
      <rPr>
        <sz val="9"/>
        <rFont val="Arial MT"/>
        <family val="2"/>
      </rPr>
      <t>C2850</t>
    </r>
  </si>
  <si>
    <r>
      <rPr>
        <b/>
        <sz val="9"/>
        <rFont val="Arial"/>
        <family val="2"/>
      </rPr>
      <t>2.0</t>
    </r>
  </si>
  <si>
    <r>
      <rPr>
        <b/>
        <sz val="9"/>
        <rFont val="Arial"/>
        <family val="2"/>
      </rPr>
      <t>INFRAESTRUTURA</t>
    </r>
  </si>
  <si>
    <r>
      <rPr>
        <sz val="9"/>
        <rFont val="Arial MT"/>
        <family val="2"/>
      </rPr>
      <t>2.1</t>
    </r>
  </si>
  <si>
    <r>
      <rPr>
        <sz val="9"/>
        <rFont val="Arial MT"/>
        <family val="2"/>
      </rPr>
      <t>Escavação manual de vala</t>
    </r>
  </si>
  <si>
    <r>
      <rPr>
        <sz val="9"/>
        <rFont val="Arial MT"/>
        <family val="2"/>
      </rPr>
      <t>m³</t>
    </r>
  </si>
  <si>
    <r>
      <rPr>
        <sz val="9"/>
        <rFont val="Arial MT"/>
        <family val="2"/>
      </rPr>
      <t xml:space="preserve">SINAPI-
</t>
    </r>
    <r>
      <rPr>
        <sz val="9"/>
        <rFont val="Arial MT"/>
        <family val="2"/>
      </rPr>
      <t>FEV/2021</t>
    </r>
  </si>
  <si>
    <r>
      <rPr>
        <sz val="9"/>
        <rFont val="Arial MT"/>
        <family val="2"/>
      </rPr>
      <t>2.2</t>
    </r>
  </si>
  <si>
    <r>
      <rPr>
        <sz val="9"/>
        <rFont val="Arial MT"/>
        <family val="2"/>
      </rPr>
      <t xml:space="preserve">Reaterro manual de valas com compactação
</t>
    </r>
    <r>
      <rPr>
        <sz val="9"/>
        <rFont val="Arial MT"/>
        <family val="2"/>
      </rPr>
      <t>mecanizada.</t>
    </r>
  </si>
  <si>
    <r>
      <rPr>
        <sz val="9"/>
        <rFont val="Arial MT"/>
        <family val="2"/>
      </rPr>
      <t>2.3</t>
    </r>
  </si>
  <si>
    <r>
      <rPr>
        <sz val="9"/>
        <rFont val="Arial MT"/>
        <family val="2"/>
      </rPr>
      <t xml:space="preserve">Lastro de concreto magro, aplicado em pisos ou
</t>
    </r>
    <r>
      <rPr>
        <sz val="9"/>
        <rFont val="Arial MT"/>
        <family val="2"/>
      </rPr>
      <t>radiers, espessura de 5 cm. (base das sapatas)</t>
    </r>
  </si>
  <si>
    <r>
      <rPr>
        <sz val="9"/>
        <rFont val="Arial MT"/>
        <family val="2"/>
      </rPr>
      <t>2.4</t>
    </r>
  </si>
  <si>
    <r>
      <rPr>
        <sz val="9"/>
        <rFont val="Arial MT"/>
        <family val="2"/>
      </rPr>
      <t xml:space="preserve">Alvenaria de embasamento em tijolo cerâmico furado c/
</t>
    </r>
    <r>
      <rPr>
        <sz val="9"/>
        <rFont val="Arial MT"/>
        <family val="2"/>
      </rPr>
      <t>argamassa cimento e areia 1:4</t>
    </r>
  </si>
  <si>
    <r>
      <rPr>
        <sz val="9"/>
        <rFont val="Arial MT"/>
        <family val="2"/>
      </rPr>
      <t>C4592</t>
    </r>
  </si>
  <si>
    <r>
      <rPr>
        <sz val="9"/>
        <rFont val="Arial MT"/>
        <family val="2"/>
      </rPr>
      <t>2.5</t>
    </r>
  </si>
  <si>
    <r>
      <rPr>
        <sz val="9"/>
        <rFont val="Arial MT"/>
        <family val="2"/>
      </rPr>
      <t xml:space="preserve">Forma plana para fundações, em compensado
</t>
    </r>
    <r>
      <rPr>
        <sz val="9"/>
        <rFont val="Arial MT"/>
        <family val="2"/>
      </rPr>
      <t>resinado 12mm, 07 usos</t>
    </r>
  </si>
  <si>
    <r>
      <rPr>
        <sz val="9"/>
        <rFont val="Arial MT"/>
        <family val="2"/>
      </rPr>
      <t>2.6</t>
    </r>
  </si>
  <si>
    <r>
      <rPr>
        <sz val="9"/>
        <rFont val="Arial MT"/>
        <family val="2"/>
      </rPr>
      <t xml:space="preserve">Armação de bloco, viga baldrame e sapata utilizando
</t>
    </r>
    <r>
      <rPr>
        <sz val="9"/>
        <rFont val="Arial MT"/>
        <family val="2"/>
      </rPr>
      <t>aço ca-60 de 5 mm - montagem.</t>
    </r>
  </si>
  <si>
    <r>
      <rPr>
        <sz val="9"/>
        <rFont val="Arial MT"/>
        <family val="2"/>
      </rPr>
      <t>Kg</t>
    </r>
  </si>
  <si>
    <r>
      <rPr>
        <sz val="9"/>
        <rFont val="Arial MT"/>
        <family val="2"/>
      </rPr>
      <t>2.7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</si>
  <si>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6,3 mm - montagem</t>
    </r>
  </si>
  <si>
    <r>
      <rPr>
        <sz val="9"/>
        <rFont val="Arial MT"/>
        <family val="2"/>
      </rPr>
      <t>2.8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</si>
  <si>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8 mm - montagem</t>
    </r>
  </si>
  <si>
    <r>
      <rPr>
        <sz val="9"/>
        <rFont val="Arial MT"/>
        <family val="2"/>
      </rPr>
      <t>2.9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</si>
  <si>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10mm - montagem</t>
    </r>
  </si>
  <si>
    <r>
      <rPr>
        <sz val="9"/>
        <rFont val="Arial MT"/>
        <family val="2"/>
      </rPr>
      <t>2.10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</si>
  <si>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12,5mm - montagem</t>
    </r>
  </si>
  <si>
    <r>
      <rPr>
        <sz val="9"/>
        <rFont val="Arial MT"/>
        <family val="2"/>
      </rPr>
      <t>2.11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</si>
  <si>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16 mm - montagem</t>
    </r>
  </si>
  <si>
    <r>
      <rPr>
        <sz val="9"/>
        <rFont val="Arial MT"/>
        <family val="2"/>
      </rPr>
      <t>2.12</t>
    </r>
  </si>
  <si>
    <r>
      <rPr>
        <sz val="9"/>
        <rFont val="Arial MT"/>
        <family val="2"/>
      </rPr>
      <t>Concreto fck = 30mpa, traço 1:2,1:2,5 (cimento/ areia média/ brita 1)  - preparo mecânico com betoneira 400 l</t>
    </r>
  </si>
  <si>
    <r>
      <rPr>
        <sz val="9"/>
        <rFont val="Arial MT"/>
        <family val="2"/>
      </rPr>
      <t>SINAPI- FEV/2021</t>
    </r>
  </si>
  <si>
    <r>
      <rPr>
        <sz val="9"/>
        <rFont val="Arial MT"/>
        <family val="2"/>
      </rPr>
      <t>2.13</t>
    </r>
  </si>
  <si>
    <r>
      <rPr>
        <sz val="9"/>
        <rFont val="Arial MT"/>
        <family val="2"/>
      </rPr>
      <t xml:space="preserve">Lançamento com uso de baldes, adensamento e
</t>
    </r>
    <r>
      <rPr>
        <sz val="9"/>
        <rFont val="Arial MT"/>
        <family val="2"/>
      </rPr>
      <t>acabamento de concreto em estruturas</t>
    </r>
  </si>
  <si>
    <r>
      <rPr>
        <sz val="9"/>
        <rFont val="Arial MT"/>
        <family val="2"/>
      </rPr>
      <t>2.14</t>
    </r>
  </si>
  <si>
    <r>
      <rPr>
        <sz val="9"/>
        <rFont val="Arial MT"/>
        <family val="2"/>
      </rPr>
      <t xml:space="preserve">Impermeabilização de alicerce e viga baldrame com 2 demãos de tinta asfáltica tipo Neutrol da Vedacit ou
</t>
    </r>
    <r>
      <rPr>
        <sz val="9"/>
        <rFont val="Arial MT"/>
        <family val="2"/>
      </rPr>
      <t>similar, exceto argamassa impermeabilização</t>
    </r>
  </si>
  <si>
    <r>
      <rPr>
        <sz val="9"/>
        <rFont val="Arial MT"/>
        <family val="2"/>
      </rPr>
      <t>ORSE- JAN/2021</t>
    </r>
  </si>
  <si>
    <r>
      <rPr>
        <sz val="9"/>
        <rFont val="Arial MT"/>
        <family val="2"/>
      </rPr>
      <t>2.15</t>
    </r>
  </si>
  <si>
    <r>
      <rPr>
        <sz val="9"/>
        <rFont val="Arial MT"/>
        <family val="2"/>
      </rPr>
      <t xml:space="preserve">Impermeabilização de paredes com argamassa de
</t>
    </r>
    <r>
      <rPr>
        <sz val="9"/>
        <rFont val="Arial MT"/>
        <family val="2"/>
      </rPr>
      <t>cimento e areia, com aditivo impermeabilizante, e = 2cm</t>
    </r>
  </si>
  <si>
    <r>
      <rPr>
        <sz val="9"/>
        <rFont val="Arial MT"/>
        <family val="2"/>
      </rPr>
      <t>2.16</t>
    </r>
  </si>
  <si>
    <r>
      <rPr>
        <sz val="9"/>
        <rFont val="Arial MT"/>
        <family val="2"/>
      </rPr>
      <t xml:space="preserve">Controle tecnológico de concreto c/ rompimento de
</t>
    </r>
    <r>
      <rPr>
        <sz val="9"/>
        <rFont val="Arial MT"/>
        <family val="2"/>
      </rPr>
      <t>corpo-de-prova à compressão</t>
    </r>
  </si>
  <si>
    <r>
      <rPr>
        <sz val="9"/>
        <rFont val="Arial MT"/>
        <family val="2"/>
      </rPr>
      <t>C4768</t>
    </r>
  </si>
  <si>
    <r>
      <rPr>
        <b/>
        <sz val="9"/>
        <rFont val="Arial"/>
        <family val="2"/>
      </rPr>
      <t>3.0</t>
    </r>
  </si>
  <si>
    <r>
      <rPr>
        <b/>
        <sz val="9"/>
        <rFont val="Arial"/>
        <family val="2"/>
      </rPr>
      <t>SUPERESTRUTURA</t>
    </r>
  </si>
  <si>
    <r>
      <rPr>
        <sz val="9"/>
        <rFont val="Arial MT"/>
        <family val="2"/>
      </rPr>
      <t>3.1</t>
    </r>
  </si>
  <si>
    <r>
      <rPr>
        <sz val="9"/>
        <rFont val="Arial MT"/>
        <family val="2"/>
      </rPr>
      <t xml:space="preserve">Armação de pilar ou viga de uma estrutura
</t>
    </r>
    <r>
      <rPr>
        <sz val="9"/>
        <rFont val="Arial MT"/>
        <family val="2"/>
      </rPr>
      <t>convencional de concreto armado em uma edificação térrea ou sobrado utilizando aço ca-60 de 5,0 mm - montagem.</t>
    </r>
  </si>
  <si>
    <r>
      <rPr>
        <sz val="9"/>
        <rFont val="Arial MT"/>
        <family val="2"/>
      </rPr>
      <t>3.2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</si>
  <si>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6,3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</si>
  <si>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3.3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</si>
  <si>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8,0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</si>
  <si>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3.4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</si>
  <si>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10,0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</si>
  <si>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3.5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</si>
  <si>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12,5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</si>
  <si>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3.6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</si>
  <si>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16,0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</si>
  <si>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3.7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</si>
  <si>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20,0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</si>
  <si>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3.8</t>
    </r>
  </si>
  <si>
    <r>
      <rPr>
        <sz val="9"/>
        <rFont val="Arial MT"/>
        <family val="2"/>
      </rPr>
      <t xml:space="preserve">Forma    plana    para    estruturas,    em    compensado
</t>
    </r>
    <r>
      <rPr>
        <sz val="9"/>
        <rFont val="Arial MT"/>
        <family val="2"/>
      </rPr>
      <t>plastificado de 12mm, 07 usos, inclusive escoramento - Revisada 07.2015</t>
    </r>
  </si>
  <si>
    <r>
      <rPr>
        <sz val="9"/>
        <rFont val="Arial MT"/>
        <family val="2"/>
      </rPr>
      <t>3.9</t>
    </r>
  </si>
  <si>
    <r>
      <rPr>
        <sz val="9"/>
        <rFont val="Arial MT"/>
        <family val="2"/>
      </rPr>
      <t>Concreto  fck  =  30mpa,  traço  1:2,1:2,5  (cimento/  areia média/ brita 1) - preparo mecânico com betoneira 400 l</t>
    </r>
  </si>
  <si>
    <r>
      <rPr>
        <sz val="9"/>
        <rFont val="Arial MT"/>
        <family val="2"/>
      </rPr>
      <t>3.10</t>
    </r>
  </si>
  <si>
    <r>
      <rPr>
        <sz val="9"/>
        <rFont val="Arial MT"/>
        <family val="2"/>
      </rPr>
      <t xml:space="preserve">Lançamento   com   uso   de   baldes,   adensamento   e
</t>
    </r>
    <r>
      <rPr>
        <sz val="9"/>
        <rFont val="Arial MT"/>
        <family val="2"/>
      </rPr>
      <t>acabamento de concreto em estruturas.</t>
    </r>
  </si>
  <si>
    <r>
      <rPr>
        <sz val="9"/>
        <rFont val="Arial MT"/>
        <family val="2"/>
      </rPr>
      <t>3.11</t>
    </r>
  </si>
  <si>
    <r>
      <rPr>
        <sz val="9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</si>
  <si>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9"/>
        <rFont val="Arial MT"/>
        <family val="2"/>
      </rPr>
      <t>CPU 1</t>
    </r>
  </si>
  <si>
    <r>
      <rPr>
        <sz val="9"/>
        <rFont val="Arial MT"/>
        <family val="2"/>
      </rPr>
      <t>CPU</t>
    </r>
  </si>
  <si>
    <r>
      <rPr>
        <sz val="9"/>
        <rFont val="Arial MT"/>
        <family val="2"/>
      </rPr>
      <t>3.12</t>
    </r>
  </si>
  <si>
    <r>
      <rPr>
        <b/>
        <sz val="9"/>
        <rFont val="Arial"/>
        <family val="2"/>
      </rPr>
      <t>4.0</t>
    </r>
  </si>
  <si>
    <t>PAREDES E FECHAMENTOS</t>
  </si>
  <si>
    <r>
      <rPr>
        <sz val="9"/>
        <rFont val="Arial MT"/>
        <family val="2"/>
      </rPr>
      <t>4.1</t>
    </r>
  </si>
  <si>
    <r>
      <rPr>
        <sz val="9"/>
        <rFont val="Arial MT"/>
        <family val="2"/>
      </rPr>
      <t xml:space="preserve">Alvenaria de vedação de blocos cerâmicos furados na
</t>
    </r>
    <r>
      <rPr>
        <sz val="9"/>
        <rFont val="Arial MT"/>
        <family val="2"/>
      </rPr>
      <t>horizontal de 9x19x19 cm (espessura 9cm) de paredes com  área  líquida  maior  ou  igual  a  6m2  sem  vãos  e argamassa    de    assentamento    com    preparo    em betoneira</t>
    </r>
  </si>
  <si>
    <r>
      <rPr>
        <sz val="9"/>
        <rFont val="Arial MT"/>
        <family val="2"/>
      </rPr>
      <t>4.2</t>
    </r>
  </si>
  <si>
    <r>
      <rPr>
        <sz val="9"/>
        <rFont val="Arial MT"/>
        <family val="2"/>
      </rPr>
      <t>Verga pré-moldada para portas com até 1,5m de vão.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</si>
  <si>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</si>
  <si>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4.3</t>
    </r>
  </si>
  <si>
    <r>
      <rPr>
        <sz val="9"/>
        <rFont val="Arial MT"/>
        <family val="2"/>
      </rPr>
      <t>Verga pré-moldada para portas com mais 1,5m de vão.</t>
    </r>
  </si>
  <si>
    <r>
      <rPr>
        <sz val="9"/>
        <rFont val="Arial MT"/>
        <family val="2"/>
      </rPr>
      <t>4.4</t>
    </r>
  </si>
  <si>
    <r>
      <rPr>
        <sz val="9"/>
        <rFont val="Arial MT"/>
        <family val="2"/>
      </rPr>
      <t>Verga pré-moldada para janelas com até 1,5 m de vão</t>
    </r>
  </si>
  <si>
    <r>
      <rPr>
        <sz val="9"/>
        <rFont val="Arial MT"/>
        <family val="2"/>
      </rPr>
      <t>4.5</t>
    </r>
  </si>
  <si>
    <r>
      <rPr>
        <sz val="9"/>
        <rFont val="Arial MT"/>
        <family val="2"/>
      </rPr>
      <t xml:space="preserve">Verga pré-moldada para janelas com mais de 1,5 m de
</t>
    </r>
    <r>
      <rPr>
        <sz val="9"/>
        <rFont val="Arial MT"/>
        <family val="2"/>
      </rPr>
      <t>vão</t>
    </r>
  </si>
  <si>
    <r>
      <rPr>
        <sz val="9"/>
        <rFont val="Arial MT"/>
        <family val="2"/>
      </rPr>
      <t>4.6</t>
    </r>
  </si>
  <si>
    <r>
      <rPr>
        <sz val="9"/>
        <rFont val="Arial MT"/>
        <family val="2"/>
      </rPr>
      <t xml:space="preserve">Contraverga  pré-moldada  para  vãos  de  até  1,5  m  de
</t>
    </r>
    <r>
      <rPr>
        <sz val="9"/>
        <rFont val="Arial MT"/>
        <family val="2"/>
      </rPr>
      <t>comprimento</t>
    </r>
  </si>
  <si>
    <r>
      <rPr>
        <sz val="9"/>
        <rFont val="Arial MT"/>
        <family val="2"/>
      </rPr>
      <t>4.7</t>
    </r>
  </si>
  <si>
    <r>
      <rPr>
        <sz val="9"/>
        <rFont val="Arial MT"/>
        <family val="2"/>
      </rPr>
      <t xml:space="preserve">Contraverga pré-moldada para vãos de mais de 1,5 m
</t>
    </r>
    <r>
      <rPr>
        <sz val="9"/>
        <rFont val="Arial MT"/>
        <family val="2"/>
      </rPr>
      <t>de comprimento</t>
    </r>
  </si>
  <si>
    <r>
      <rPr>
        <b/>
        <sz val="9"/>
        <rFont val="Arial"/>
        <family val="2"/>
      </rPr>
      <t>5.0</t>
    </r>
  </si>
  <si>
    <r>
      <rPr>
        <b/>
        <sz val="9"/>
        <rFont val="Arial"/>
        <family val="2"/>
      </rPr>
      <t>REVESTIMENTOS E PINTURA</t>
    </r>
  </si>
  <si>
    <r>
      <rPr>
        <sz val="9"/>
        <rFont val="Arial MT"/>
        <family val="2"/>
      </rPr>
      <t>5.1</t>
    </r>
  </si>
  <si>
    <r>
      <rPr>
        <sz val="9"/>
        <rFont val="Arial MT"/>
        <family val="2"/>
      </rPr>
      <t xml:space="preserve">Chapisco aplicado em alvenaria (sem presença de vãos) e estruturas de concreto de fachada, com colher de pedreiro. argamassa traço 1:3 com preparo em
</t>
    </r>
    <r>
      <rPr>
        <sz val="9"/>
        <rFont val="Arial MT"/>
        <family val="2"/>
      </rPr>
      <t>betoneira 400l.</t>
    </r>
  </si>
  <si>
    <r>
      <rPr>
        <sz val="9"/>
        <rFont val="Arial MT"/>
        <family val="2"/>
      </rPr>
      <t>5.2</t>
    </r>
  </si>
  <si>
    <r>
      <rPr>
        <sz val="9"/>
        <rFont val="Arial MT"/>
        <family val="2"/>
      </rPr>
      <t xml:space="preserve">Massa única espessura de 20mm, com execução de
</t>
    </r>
    <r>
      <rPr>
        <sz val="9"/>
        <rFont val="Arial MT"/>
        <family val="2"/>
      </rPr>
      <t>taliscas.</t>
    </r>
  </si>
  <si>
    <r>
      <rPr>
        <sz val="9"/>
        <rFont val="Arial MT"/>
        <family val="2"/>
      </rPr>
      <t>5.3</t>
    </r>
  </si>
  <si>
    <r>
      <rPr>
        <sz val="9"/>
        <rFont val="Arial MT"/>
        <family val="2"/>
      </rPr>
      <t xml:space="preserve">Revestimento cerâmico para paredes internas com placas tipo esmaltada extra de dimensões 33x45 cm aplicadas em ambientes de área menor que 5 m² na altura inteira das paredes. [paredes de áreas molháveis
</t>
    </r>
    <r>
      <rPr>
        <sz val="9"/>
        <rFont val="Arial MT"/>
        <family val="2"/>
      </rPr>
      <t>e circulação]</t>
    </r>
  </si>
  <si>
    <r>
      <rPr>
        <sz val="9"/>
        <rFont val="Arial MT"/>
        <family val="2"/>
      </rPr>
      <t>5.4</t>
    </r>
  </si>
  <si>
    <r>
      <rPr>
        <sz val="9"/>
        <rFont val="Arial MT"/>
        <family val="2"/>
      </rPr>
      <t xml:space="preserve">Aplicação de fundo selador acrílico em paredes, uma
</t>
    </r>
    <r>
      <rPr>
        <sz val="9"/>
        <rFont val="Arial MT"/>
        <family val="2"/>
      </rPr>
      <t>demão</t>
    </r>
  </si>
  <si>
    <r>
      <rPr>
        <sz val="9"/>
        <rFont val="Arial MT"/>
        <family val="2"/>
      </rPr>
      <t>5.5</t>
    </r>
  </si>
  <si>
    <r>
      <rPr>
        <sz val="9"/>
        <rFont val="Arial MT"/>
        <family val="2"/>
      </rPr>
      <t xml:space="preserve">Emassamento de superfície, com aplicação de 02 demãos de massa acrílica, lixamento e retoques - rev
</t>
    </r>
    <r>
      <rPr>
        <sz val="9"/>
        <rFont val="Arial MT"/>
        <family val="2"/>
      </rPr>
      <t>01</t>
    </r>
  </si>
  <si>
    <r>
      <rPr>
        <sz val="9"/>
        <rFont val="Arial MT"/>
        <family val="2"/>
      </rPr>
      <t>5.6</t>
    </r>
  </si>
  <si>
    <r>
      <rPr>
        <sz val="9"/>
        <rFont val="Arial MT"/>
        <family val="2"/>
      </rPr>
      <t xml:space="preserve">Aplicação e lixamento de massa látex em paredes,
</t>
    </r>
    <r>
      <rPr>
        <sz val="9"/>
        <rFont val="Arial MT"/>
        <family val="2"/>
      </rPr>
      <t>duas demãos</t>
    </r>
  </si>
  <si>
    <r>
      <rPr>
        <sz val="9"/>
        <rFont val="Arial MT"/>
        <family val="2"/>
      </rPr>
      <t>5.7</t>
    </r>
  </si>
  <si>
    <r>
      <rPr>
        <sz val="9"/>
        <rFont val="Arial MT"/>
        <family val="2"/>
      </rPr>
      <t>Pintura verniz em madeira, 2 demãos</t>
    </r>
  </si>
  <si>
    <r>
      <rPr>
        <sz val="9"/>
        <rFont val="Arial MT"/>
        <family val="2"/>
      </rPr>
      <t>5.8</t>
    </r>
  </si>
  <si>
    <r>
      <rPr>
        <sz val="9"/>
        <rFont val="Arial MT"/>
        <family val="2"/>
      </rPr>
      <t xml:space="preserve">Pintura com tinta alquídica de fundo e acabamento (esmalte sintético grafite) pulverizada sobre perfil
</t>
    </r>
    <r>
      <rPr>
        <sz val="9"/>
        <rFont val="Arial MT"/>
        <family val="2"/>
      </rPr>
      <t>metálico executado em fábrica (por demão)</t>
    </r>
  </si>
  <si>
    <r>
      <rPr>
        <sz val="9"/>
        <rFont val="Arial MT"/>
        <family val="2"/>
      </rPr>
      <t>5.9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</si>
  <si>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teto, duas demãos.</t>
    </r>
  </si>
  <si>
    <r>
      <rPr>
        <sz val="9"/>
        <rFont val="Arial MT"/>
        <family val="2"/>
      </rPr>
      <t>5.10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</si>
  <si>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paredes, duas demãos.</t>
    </r>
  </si>
  <si>
    <r>
      <rPr>
        <sz val="9"/>
        <rFont val="Arial MT"/>
        <family val="2"/>
      </rPr>
      <t>5.11</t>
    </r>
  </si>
  <si>
    <r>
      <rPr>
        <sz val="9"/>
        <rFont val="Arial MT"/>
        <family val="2"/>
      </rPr>
      <t xml:space="preserve">Aplicação manual de pintura com tinta látex pva em
</t>
    </r>
    <r>
      <rPr>
        <sz val="9"/>
        <rFont val="Arial MT"/>
        <family val="2"/>
      </rPr>
      <t>paredes, duas demãos</t>
    </r>
  </si>
  <si>
    <r>
      <rPr>
        <b/>
        <sz val="9"/>
        <rFont val="Arial"/>
        <family val="2"/>
      </rPr>
      <t>6.0</t>
    </r>
  </si>
  <si>
    <t>COBERTURA</t>
  </si>
  <si>
    <r>
      <rPr>
        <sz val="9"/>
        <rFont val="Arial MT"/>
        <family val="2"/>
      </rPr>
      <t>6.1</t>
    </r>
  </si>
  <si>
    <r>
      <rPr>
        <sz val="9"/>
        <rFont val="Arial MT"/>
        <family val="2"/>
      </rPr>
      <t xml:space="preserve">Trama de madeira composta por terças para telhados
</t>
    </r>
    <r>
      <rPr>
        <sz val="9"/>
        <rFont val="Arial MT"/>
        <family val="2"/>
      </rPr>
      <t>de até 2 águas para telha estrutural de fibrocimento, incluso transporte vertical</t>
    </r>
  </si>
  <si>
    <r>
      <rPr>
        <sz val="9"/>
        <rFont val="Arial MT"/>
        <family val="2"/>
      </rPr>
      <t>6.2</t>
    </r>
  </si>
  <si>
    <r>
      <rPr>
        <sz val="9"/>
        <rFont val="Arial MT"/>
        <family val="2"/>
      </rPr>
      <t xml:space="preserve">Telhamento com telha ondulada de fibrocimento e = 6 mm, com recobrimento lateral de 1/4 de onda para telhado com inclinação igual ou maior que 10°, com até
</t>
    </r>
    <r>
      <rPr>
        <sz val="9"/>
        <rFont val="Arial MT"/>
        <family val="2"/>
      </rPr>
      <t>2 águas, incluso içamento.</t>
    </r>
  </si>
  <si>
    <r>
      <rPr>
        <sz val="9"/>
        <rFont val="Arial MT"/>
        <family val="2"/>
      </rPr>
      <t>6.3</t>
    </r>
  </si>
  <si>
    <r>
      <rPr>
        <sz val="9"/>
        <rFont val="Arial MT"/>
        <family val="2"/>
      </rPr>
      <t xml:space="preserve">Rufo em fibrocimento para telha ondulada e = 6 mm, aba de 26 cm, incluso transporte vertical, exceto
</t>
    </r>
    <r>
      <rPr>
        <sz val="9"/>
        <rFont val="Arial MT"/>
        <family val="2"/>
      </rPr>
      <t>contrarrufo</t>
    </r>
  </si>
  <si>
    <r>
      <rPr>
        <sz val="9"/>
        <rFont val="Arial MT"/>
        <family val="2"/>
      </rPr>
      <t>6.4</t>
    </r>
  </si>
  <si>
    <r>
      <rPr>
        <sz val="9"/>
        <rFont val="Arial MT"/>
        <family val="2"/>
      </rPr>
      <t xml:space="preserve">Calha em chapa de aço galvanizado número 24, desenvolvimento de 100 cm, incluso transporte vertical.
</t>
    </r>
    <r>
      <rPr>
        <sz val="9"/>
        <rFont val="Arial MT"/>
        <family val="2"/>
      </rPr>
      <t>af_07/2019</t>
    </r>
  </si>
  <si>
    <r>
      <rPr>
        <b/>
        <sz val="9"/>
        <rFont val="Arial"/>
        <family val="2"/>
      </rPr>
      <t>7.0</t>
    </r>
  </si>
  <si>
    <r>
      <rPr>
        <b/>
        <sz val="9"/>
        <rFont val="Arial"/>
        <family val="2"/>
      </rPr>
      <t>PAVIMENTAÇÃO E ÁREA EXTERNA</t>
    </r>
  </si>
  <si>
    <r>
      <rPr>
        <sz val="9"/>
        <rFont val="Arial MT"/>
        <family val="2"/>
      </rPr>
      <t>7.1</t>
    </r>
  </si>
  <si>
    <r>
      <rPr>
        <b/>
        <sz val="9"/>
        <rFont val="Arial"/>
        <family val="2"/>
      </rPr>
      <t>Area externa</t>
    </r>
  </si>
  <si>
    <r>
      <rPr>
        <sz val="9"/>
        <rFont val="Arial MT"/>
        <family val="2"/>
      </rPr>
      <t>7.1.1</t>
    </r>
  </si>
  <si>
    <r>
      <rPr>
        <sz val="9"/>
        <rFont val="Arial MT"/>
        <family val="2"/>
      </rPr>
      <t>Execução de passeio em piso intertravado, com bloco retangular cor natural de 20 x 10 cm, espessura 6 cm.</t>
    </r>
  </si>
  <si>
    <r>
      <rPr>
        <sz val="9"/>
        <rFont val="Arial MT"/>
        <family val="2"/>
      </rPr>
      <t>7.1.2</t>
    </r>
  </si>
  <si>
    <r>
      <rPr>
        <sz val="9"/>
        <rFont val="Arial MT"/>
        <family val="2"/>
      </rPr>
      <t>Plantio de grama em placas</t>
    </r>
  </si>
  <si>
    <r>
      <rPr>
        <sz val="9"/>
        <rFont val="Arial MT"/>
        <family val="2"/>
      </rPr>
      <t>7.1.3</t>
    </r>
  </si>
  <si>
    <r>
      <rPr>
        <sz val="9"/>
        <rFont val="Arial MT"/>
        <family val="2"/>
      </rPr>
      <t xml:space="preserve">Fornecimento    e    instalação    de    tela    aço    soldada nervurada  CA-60,  Q-92,  malha  15x15cm,  ferro  4.2mm
</t>
    </r>
    <r>
      <rPr>
        <sz val="9"/>
        <rFont val="Arial MT"/>
        <family val="2"/>
      </rPr>
      <t>(1.48 kg/m2), painel 2,45x6,0m</t>
    </r>
  </si>
  <si>
    <r>
      <rPr>
        <sz val="9"/>
        <rFont val="Arial MT"/>
        <family val="2"/>
      </rPr>
      <t>7.1.4</t>
    </r>
  </si>
  <si>
    <r>
      <rPr>
        <sz val="9"/>
        <rFont val="Arial MT"/>
        <family val="2"/>
      </rPr>
      <t xml:space="preserve">Piso em concreto 20 mpa preparo mecânico, espessura
</t>
    </r>
    <r>
      <rPr>
        <sz val="9"/>
        <rFont val="Arial MT"/>
        <family val="2"/>
      </rPr>
      <t>7cm</t>
    </r>
  </si>
  <si>
    <r>
      <rPr>
        <sz val="9"/>
        <rFont val="Arial MT"/>
        <family val="2"/>
      </rPr>
      <t>7.1.5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</si>
  <si>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</si>
  <si>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9"/>
        <rFont val="Arial MT"/>
        <family val="2"/>
      </rPr>
      <t>7.1.6</t>
    </r>
  </si>
  <si>
    <r>
      <rPr>
        <sz val="9"/>
        <rFont val="Arial MT"/>
        <family val="2"/>
      </rPr>
      <t xml:space="preserve">Revestimento  cerâmico  para  piso  ou  parede,  30  x  90 cm,   imitação   madeira   antiderrapante,   aplicado   com argamassa   industrializada   ac-i,   rejuntado,   exclusive
</t>
    </r>
    <r>
      <rPr>
        <sz val="9"/>
        <rFont val="Arial MT"/>
        <family val="2"/>
      </rPr>
      <t>regularização de base ou emboço</t>
    </r>
  </si>
  <si>
    <r>
      <rPr>
        <sz val="9"/>
        <rFont val="Arial MT"/>
        <family val="2"/>
      </rPr>
      <t>7.1.7</t>
    </r>
  </si>
  <si>
    <r>
      <rPr>
        <sz val="9"/>
        <rFont val="Arial MT"/>
        <family val="2"/>
      </rPr>
      <t>Alvenaria de embasamento de pedra argamassada</t>
    </r>
  </si>
  <si>
    <r>
      <rPr>
        <sz val="9"/>
        <rFont val="Arial MT"/>
        <family val="2"/>
      </rPr>
      <t>C0054</t>
    </r>
  </si>
  <si>
    <r>
      <rPr>
        <sz val="9"/>
        <rFont val="Arial MT"/>
        <family val="2"/>
      </rPr>
      <t>7.1.8</t>
    </r>
  </si>
  <si>
    <r>
      <rPr>
        <sz val="9"/>
        <rFont val="Arial MT"/>
        <family val="2"/>
      </rPr>
      <t xml:space="preserve">Alvenaria tijolo refratário (5,1 x 11,4 x 23 cm), aparente,
</t>
    </r>
    <r>
      <rPr>
        <sz val="9"/>
        <rFont val="Arial MT"/>
        <family val="2"/>
      </rPr>
      <t>esp=0.114m, executada com argamassa industrializada ac-ii, c/ junta de 1,0cm - r1</t>
    </r>
  </si>
  <si>
    <r>
      <rPr>
        <sz val="9"/>
        <rFont val="Arial MT"/>
        <family val="2"/>
      </rPr>
      <t>7.1.9</t>
    </r>
  </si>
  <si>
    <r>
      <rPr>
        <sz val="9"/>
        <rFont val="Arial MT"/>
        <family val="2"/>
      </rPr>
      <t>Tampo pré-moldado em concreto para bancos (e=5cm)</t>
    </r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</si>
  <si>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</si>
  <si>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9"/>
        <rFont val="Arial MT"/>
        <family val="2"/>
      </rPr>
      <t xml:space="preserve">Execução  de  pavimento  em  piso   intertravado,   com
</t>
    </r>
    <r>
      <rPr>
        <sz val="9"/>
        <rFont val="Arial MT"/>
        <family val="2"/>
      </rPr>
      <t>bloco pisograma de 35 x 25 cm, espessura 6 cm</t>
    </r>
  </si>
  <si>
    <r>
      <rPr>
        <b/>
        <sz val="9"/>
        <rFont val="Arial"/>
        <family val="2"/>
      </rPr>
      <t>7.2</t>
    </r>
  </si>
  <si>
    <r>
      <rPr>
        <b/>
        <sz val="9"/>
        <rFont val="Arial"/>
        <family val="2"/>
      </rPr>
      <t>Area Interna</t>
    </r>
  </si>
  <si>
    <r>
      <rPr>
        <sz val="9"/>
        <rFont val="Arial MT"/>
        <family val="2"/>
      </rPr>
      <t>7.2.1</t>
    </r>
  </si>
  <si>
    <r>
      <rPr>
        <sz val="9"/>
        <rFont val="Arial MT"/>
        <family val="2"/>
      </rPr>
      <t xml:space="preserve">Lastro  com  material  granular,  aplicado  em  pisos  ou
</t>
    </r>
    <r>
      <rPr>
        <sz val="9"/>
        <rFont val="Arial MT"/>
        <family val="2"/>
      </rPr>
      <t>lajes sobre solo, espessura de *5 cm*</t>
    </r>
  </si>
  <si>
    <r>
      <rPr>
        <sz val="9"/>
        <rFont val="Arial MT"/>
        <family val="2"/>
      </rPr>
      <t>7.2.2</t>
    </r>
  </si>
  <si>
    <r>
      <rPr>
        <sz val="9"/>
        <rFont val="Arial MT"/>
        <family val="2"/>
      </rPr>
      <t xml:space="preserve">Lastro  de  concreto  magro,  aplicado  em  pisos,  lajes
</t>
    </r>
    <r>
      <rPr>
        <sz val="9"/>
        <rFont val="Arial MT"/>
        <family val="2"/>
      </rPr>
      <t>sobre solo ou radiers, espessura de 5 cm</t>
    </r>
  </si>
  <si>
    <r>
      <rPr>
        <sz val="9"/>
        <rFont val="Arial MT"/>
        <family val="2"/>
      </rPr>
      <t>7.2.3</t>
    </r>
  </si>
  <si>
    <r>
      <rPr>
        <sz val="9"/>
        <rFont val="Arial MT"/>
        <family val="2"/>
      </rPr>
      <t>7.2.4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</si>
  <si>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</si>
  <si>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9"/>
        <rFont val="Arial MT"/>
        <family val="2"/>
      </rPr>
      <t>7.2.5</t>
    </r>
  </si>
  <si>
    <r>
      <rPr>
        <sz val="9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</si>
  <si>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9"/>
        <rFont val="Arial MT"/>
        <family val="2"/>
      </rPr>
      <t>7.2.6</t>
    </r>
  </si>
  <si>
    <r>
      <rPr>
        <sz val="9"/>
        <rFont val="Arial MT"/>
        <family val="2"/>
      </rPr>
      <t xml:space="preserve">Rodapé cerâmico de 7cm de altura com placas tipo
</t>
    </r>
    <r>
      <rPr>
        <sz val="9"/>
        <rFont val="Arial MT"/>
        <family val="2"/>
      </rPr>
      <t>esmaltada extra de dimensões 45x45cm</t>
    </r>
  </si>
  <si>
    <r>
      <rPr>
        <b/>
        <sz val="9"/>
        <rFont val="Arial"/>
        <family val="2"/>
      </rPr>
      <t>8.0</t>
    </r>
  </si>
  <si>
    <r>
      <rPr>
        <b/>
        <sz val="9"/>
        <rFont val="Arial"/>
        <family val="2"/>
      </rPr>
      <t>INSTALAÇÕES HIDRÁULICAS / SANITÁRIAS</t>
    </r>
  </si>
  <si>
    <r>
      <rPr>
        <sz val="9"/>
        <rFont val="Arial MT"/>
        <family val="2"/>
      </rPr>
      <t>8.1</t>
    </r>
  </si>
  <si>
    <r>
      <rPr>
        <sz val="9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</si>
  <si>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9"/>
        <rFont val="Arial MT"/>
        <family val="2"/>
      </rPr>
      <t>8.2</t>
    </r>
  </si>
  <si>
    <r>
      <rPr>
        <sz val="9"/>
        <rFont val="Arial MT"/>
        <family val="2"/>
      </rPr>
      <t xml:space="preserve">Caixa d´água em polietileno, 1000 litros, com
</t>
    </r>
    <r>
      <rPr>
        <sz val="9"/>
        <rFont val="Arial MT"/>
        <family val="2"/>
      </rPr>
      <t>acessórios</t>
    </r>
  </si>
  <si>
    <r>
      <rPr>
        <sz val="9"/>
        <rFont val="Arial MT"/>
        <family val="2"/>
      </rPr>
      <t>8.3</t>
    </r>
  </si>
  <si>
    <r>
      <rPr>
        <sz val="9"/>
        <rFont val="Arial MT"/>
        <family val="2"/>
      </rPr>
      <t xml:space="preserve">Caixa sifonada quadrada, com sete entradas e uma saida, d = 150 x 185 x 75mm, ref. nº40, acabamento
</t>
    </r>
    <r>
      <rPr>
        <sz val="9"/>
        <rFont val="Arial MT"/>
        <family val="2"/>
      </rPr>
      <t>branco</t>
    </r>
  </si>
  <si>
    <r>
      <rPr>
        <sz val="9"/>
        <rFont val="Arial MT"/>
        <family val="2"/>
      </rPr>
      <t>8.4</t>
    </r>
  </si>
  <si>
    <r>
      <rPr>
        <sz val="9"/>
        <rFont val="Arial MT"/>
        <family val="2"/>
      </rPr>
      <t xml:space="preserve">Ralo sifonado, pvc, dn 100 x 40 mm, junta soldável, fornecido e instalado em ramal de descarga ou em
</t>
    </r>
    <r>
      <rPr>
        <sz val="9"/>
        <rFont val="Arial MT"/>
        <family val="2"/>
      </rPr>
      <t>ramal de esgoto sanitário</t>
    </r>
  </si>
  <si>
    <r>
      <rPr>
        <sz val="9"/>
        <rFont val="Arial MT"/>
        <family val="2"/>
      </rPr>
      <t>8.5</t>
    </r>
  </si>
  <si>
    <r>
      <rPr>
        <sz val="9"/>
        <rFont val="Arial MT"/>
        <family val="2"/>
      </rPr>
      <t xml:space="preserve">Bucha de redução longa, pvc, serie r, água pluvial, dn 50 x 40 mm, junta elástica, fornecido e instalado em
</t>
    </r>
    <r>
      <rPr>
        <sz val="9"/>
        <rFont val="Arial MT"/>
        <family val="2"/>
      </rPr>
      <t>ramal de encaminhamento</t>
    </r>
  </si>
  <si>
    <r>
      <rPr>
        <sz val="9"/>
        <rFont val="Arial MT"/>
        <family val="2"/>
      </rPr>
      <t>8.6</t>
    </r>
  </si>
  <si>
    <r>
      <rPr>
        <sz val="9"/>
        <rFont val="Arial MT"/>
        <family val="2"/>
      </rPr>
      <t xml:space="preserve">Joelho 45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</si>
  <si>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8.7</t>
    </r>
  </si>
  <si>
    <r>
      <rPr>
        <sz val="9"/>
        <rFont val="Arial MT"/>
        <family val="2"/>
      </rPr>
      <t xml:space="preserve">Joelho 45 graus, pvc, serie normal, esgoto predial, dn 50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</si>
  <si>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8.8</t>
    </r>
  </si>
  <si>
    <r>
      <rPr>
        <sz val="9"/>
        <rFont val="Arial MT"/>
        <family val="2"/>
      </rPr>
      <t xml:space="preserve">Joelho 45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</si>
  <si>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8.9</t>
    </r>
  </si>
  <si>
    <r>
      <rPr>
        <sz val="9"/>
        <rFont val="Arial MT"/>
        <family val="2"/>
      </rPr>
      <t xml:space="preserve">Joelho 45 graus, pvc, serie normal, esgoto predial, dn
</t>
    </r>
    <r>
      <rPr>
        <sz val="9"/>
        <rFont val="Arial MT"/>
        <family val="2"/>
      </rPr>
      <t>100 mm, junta elástica, fornecido e instalado em prumada de esgoto sanitário ou ventilação</t>
    </r>
  </si>
  <si>
    <r>
      <rPr>
        <sz val="9"/>
        <rFont val="Arial MT"/>
        <family val="2"/>
      </rPr>
      <t>8.10</t>
    </r>
  </si>
  <si>
    <r>
      <rPr>
        <sz val="9"/>
        <rFont val="Arial MT"/>
        <family val="2"/>
      </rPr>
      <t xml:space="preserve">Joelho 90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</si>
  <si>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8.11</t>
    </r>
  </si>
  <si>
    <r>
      <rPr>
        <sz val="9"/>
        <rFont val="Arial MT"/>
        <family val="2"/>
      </rPr>
      <t xml:space="preserve">Joelho 90 graus, pvc, serie normal, esgoto predial, dn
</t>
    </r>
    <r>
      <rPr>
        <sz val="9"/>
        <rFont val="Arial MT"/>
        <family val="2"/>
      </rPr>
      <t>50 mm, junta elástica, fornecido e instalado em prumada de esgoto sanitário ou ventilação</t>
    </r>
  </si>
  <si>
    <r>
      <rPr>
        <sz val="9"/>
        <rFont val="Arial MT"/>
        <family val="2"/>
      </rPr>
      <t>8.12</t>
    </r>
  </si>
  <si>
    <r>
      <rPr>
        <sz val="9"/>
        <rFont val="Arial MT"/>
        <family val="2"/>
      </rPr>
      <t xml:space="preserve">Joelho 90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</si>
  <si>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8.13</t>
    </r>
  </si>
  <si>
    <r>
      <rPr>
        <sz val="9"/>
        <rFont val="Arial MT"/>
        <family val="2"/>
      </rPr>
      <t xml:space="preserve">Joelho 90 graus, pvc, serie normal, esgoto predial, dn 100 mm, junta elástica,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</si>
  <si>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8.14</t>
    </r>
  </si>
  <si>
    <r>
      <rPr>
        <sz val="9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</si>
  <si>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9"/>
        <rFont val="Arial MT"/>
        <family val="2"/>
      </rPr>
      <t>8.15</t>
    </r>
  </si>
  <si>
    <r>
      <rPr>
        <sz val="9"/>
        <rFont val="Arial MT"/>
        <family val="2"/>
      </rPr>
      <t xml:space="preserve">Junção simples de redução pvc p/esgoto 75x50mm
</t>
    </r>
    <r>
      <rPr>
        <sz val="9"/>
        <rFont val="Arial MT"/>
        <family val="2"/>
      </rPr>
      <t>(3"x2")</t>
    </r>
  </si>
  <si>
    <r>
      <rPr>
        <sz val="9"/>
        <rFont val="Arial MT"/>
        <family val="2"/>
      </rPr>
      <t>C1579</t>
    </r>
  </si>
  <si>
    <r>
      <rPr>
        <sz val="9"/>
        <rFont val="Arial MT"/>
        <family val="2"/>
      </rPr>
      <t>8.16</t>
    </r>
  </si>
  <si>
    <r>
      <rPr>
        <sz val="9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</si>
  <si>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9"/>
        <rFont val="Arial MT"/>
        <family val="2"/>
      </rPr>
      <t>8.17</t>
    </r>
  </si>
  <si>
    <r>
      <rPr>
        <sz val="9"/>
        <rFont val="Arial MT"/>
        <family val="2"/>
      </rPr>
      <t xml:space="preserve">Juncao simples, pvc, dn 100 x 50 mm, serie normal
</t>
    </r>
    <r>
      <rPr>
        <sz val="9"/>
        <rFont val="Arial MT"/>
        <family val="2"/>
      </rPr>
      <t>para esgoto predial</t>
    </r>
  </si>
  <si>
    <r>
      <rPr>
        <sz val="9"/>
        <rFont val="Arial MT"/>
        <family val="2"/>
      </rPr>
      <t>8.18</t>
    </r>
  </si>
  <si>
    <r>
      <rPr>
        <sz val="9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</si>
  <si>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9"/>
        <rFont val="Arial MT"/>
        <family val="2"/>
      </rPr>
      <t>8.19</t>
    </r>
  </si>
  <si>
    <r>
      <rPr>
        <sz val="9"/>
        <rFont val="Arial MT"/>
        <family val="2"/>
      </rPr>
      <t xml:space="preserve">Luva simples, pvc, serie normal, esgoto predial, dn 50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</si>
  <si>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8.20</t>
    </r>
  </si>
  <si>
    <r>
      <rPr>
        <sz val="9"/>
        <rFont val="Arial MT"/>
        <family val="2"/>
      </rPr>
      <t xml:space="preserve">Luva simples, pvc, serie normal, esgoto predial, dn 75 mm, junta elástica, fornecido e instalado em prumada
</t>
    </r>
    <r>
      <rPr>
        <sz val="9"/>
        <rFont val="Arial MT"/>
        <family val="2"/>
      </rPr>
      <t>de esgoto sanitário ou ventilação</t>
    </r>
  </si>
  <si>
    <r>
      <rPr>
        <sz val="9"/>
        <rFont val="Arial MT"/>
        <family val="2"/>
      </rPr>
      <t>8.21</t>
    </r>
  </si>
  <si>
    <r>
      <rPr>
        <sz val="9"/>
        <rFont val="Arial MT"/>
        <family val="2"/>
      </rPr>
      <t xml:space="preserve">Luva simples, pvc, serie normal, esgoto predial, dn 100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</si>
  <si>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8.22</t>
    </r>
  </si>
  <si>
    <r>
      <rPr>
        <sz val="9"/>
        <rFont val="Arial MT"/>
        <family val="2"/>
      </rPr>
      <t xml:space="preserve">Plug em pvc rígido c/ anéis, para esgoto primário, diâm
</t>
    </r>
    <r>
      <rPr>
        <sz val="9"/>
        <rFont val="Arial MT"/>
        <family val="2"/>
      </rPr>
      <t>=100mm</t>
    </r>
  </si>
  <si>
    <r>
      <rPr>
        <sz val="9"/>
        <rFont val="Arial MT"/>
        <family val="2"/>
      </rPr>
      <t>8.23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</si>
  <si>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75 x 50mm</t>
    </r>
  </si>
  <si>
    <r>
      <rPr>
        <sz val="9"/>
        <rFont val="Arial MT"/>
        <family val="2"/>
      </rPr>
      <t>8.24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</si>
  <si>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100 x 50mm</t>
    </r>
  </si>
  <si>
    <r>
      <rPr>
        <sz val="9"/>
        <rFont val="Arial MT"/>
        <family val="2"/>
      </rPr>
      <t>8.25</t>
    </r>
  </si>
  <si>
    <r>
      <rPr>
        <sz val="9"/>
        <rFont val="Arial MT"/>
        <family val="2"/>
      </rPr>
      <t xml:space="preserve">Te, pvc, serie normal, esgoto predial, dn 50 x 50 mm,
</t>
    </r>
    <r>
      <rPr>
        <sz val="9"/>
        <rFont val="Arial MT"/>
        <family val="2"/>
      </rPr>
      <t>junta elástica, fornecido e instalado em prumada de esgoto sanitário ou ventilação</t>
    </r>
  </si>
  <si>
    <r>
      <rPr>
        <sz val="9"/>
        <rFont val="Arial MT"/>
        <family val="2"/>
      </rPr>
      <t>8.26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</si>
  <si>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50mm</t>
    </r>
  </si>
  <si>
    <r>
      <rPr>
        <sz val="9"/>
        <rFont val="Arial MT"/>
        <family val="2"/>
      </rPr>
      <t>8.27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</si>
  <si>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75mm</t>
    </r>
  </si>
  <si>
    <r>
      <rPr>
        <sz val="9"/>
        <rFont val="Arial MT"/>
        <family val="2"/>
      </rPr>
      <t>8.28</t>
    </r>
  </si>
  <si>
    <r>
      <rPr>
        <sz val="9"/>
        <rFont val="Arial MT"/>
        <family val="2"/>
      </rPr>
      <t xml:space="preserve">Te, pvc, serie normal, esgoto predial, dn 100 x 100 mm, junta elástica, fornecido e instalado em ramal de
</t>
    </r>
    <r>
      <rPr>
        <sz val="9"/>
        <rFont val="Arial MT"/>
        <family val="2"/>
      </rPr>
      <t>descarga ou ramal de esgoto sanitário</t>
    </r>
  </si>
  <si>
    <r>
      <rPr>
        <sz val="9"/>
        <rFont val="Arial MT"/>
        <family val="2"/>
      </rPr>
      <t>8.29</t>
    </r>
  </si>
  <si>
    <r>
      <rPr>
        <sz val="9"/>
        <rFont val="Arial MT"/>
        <family val="2"/>
      </rPr>
      <t xml:space="preserve">Tubo pvc, serie normal, esgoto predial, dn 40 mm, fornecido e instalado em ramal de descarga ou ramal
</t>
    </r>
    <r>
      <rPr>
        <sz val="9"/>
        <rFont val="Arial MT"/>
        <family val="2"/>
      </rPr>
      <t>de esgoto sanitário</t>
    </r>
  </si>
  <si>
    <r>
      <rPr>
        <sz val="9"/>
        <rFont val="Arial MT"/>
        <family val="2"/>
      </rPr>
      <t>8.30</t>
    </r>
  </si>
  <si>
    <r>
      <rPr>
        <sz val="9"/>
        <rFont val="Arial MT"/>
        <family val="2"/>
      </rPr>
      <t xml:space="preserve">Tubo pvc, serie normal, esgoto predial, dn 50 mm, fornecido e instalado em prumada de esgoto sanitário
</t>
    </r>
    <r>
      <rPr>
        <sz val="9"/>
        <rFont val="Arial MT"/>
        <family val="2"/>
      </rPr>
      <t>ou ventilação</t>
    </r>
  </si>
  <si>
    <r>
      <rPr>
        <sz val="9"/>
        <rFont val="Arial MT"/>
        <family val="2"/>
      </rPr>
      <t>8.31</t>
    </r>
  </si>
  <si>
    <r>
      <rPr>
        <sz val="9"/>
        <rFont val="Arial MT"/>
        <family val="2"/>
      </rPr>
      <t xml:space="preserve">Tubo pvc, serie normal, esgoto predial, dn 75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</si>
  <si>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8.32</t>
    </r>
  </si>
  <si>
    <r>
      <rPr>
        <sz val="9"/>
        <rFont val="Arial MT"/>
        <family val="2"/>
      </rPr>
      <t xml:space="preserve">Tubo pvc, serie normal, esgoto predial, dn 100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</si>
  <si>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8.33</t>
    </r>
  </si>
  <si>
    <r>
      <rPr>
        <sz val="9"/>
        <rFont val="Arial MT"/>
        <family val="2"/>
      </rPr>
      <t xml:space="preserve">Tubo,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</si>
  <si>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8.34</t>
    </r>
  </si>
  <si>
    <r>
      <rPr>
        <sz val="9"/>
        <rFont val="Arial MT"/>
        <family val="2"/>
      </rPr>
      <t xml:space="preserve">Tubo, pvc, soldável, dn 50mm, instalado em prumada
</t>
    </r>
    <r>
      <rPr>
        <sz val="9"/>
        <rFont val="Arial MT"/>
        <family val="2"/>
      </rPr>
      <t>de água - fornecimento e instalação</t>
    </r>
  </si>
  <si>
    <r>
      <rPr>
        <sz val="9"/>
        <rFont val="Arial MT"/>
        <family val="2"/>
      </rPr>
      <t>8.35</t>
    </r>
  </si>
  <si>
    <r>
      <rPr>
        <sz val="9"/>
        <rFont val="Arial MT"/>
        <family val="2"/>
      </rPr>
      <t>Registro de gaveta bruto, latão, roscável, 1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 instalado em reservação de água de edificação que possua reservatório de fibra/fibrocimento 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fornecimento
</t>
    </r>
    <r>
      <rPr>
        <sz val="9"/>
        <rFont val="Arial MT"/>
        <family val="2"/>
      </rPr>
      <t>e instalação</t>
    </r>
  </si>
  <si>
    <r>
      <rPr>
        <sz val="9"/>
        <rFont val="Arial MT"/>
        <family val="2"/>
      </rPr>
      <t>8.36</t>
    </r>
  </si>
  <si>
    <r>
      <rPr>
        <sz val="9"/>
        <rFont val="Arial MT"/>
        <family val="2"/>
      </rPr>
      <t xml:space="preserve">Registro de gaveta bruto, latão, roscável, 3/4",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</si>
  <si>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8.37</t>
    </r>
  </si>
  <si>
    <r>
      <rPr>
        <sz val="9"/>
        <rFont val="Arial MT"/>
        <family val="2"/>
      </rPr>
      <t>Registro de pressão bruto, latão,  roscável,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</si>
  <si>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8.38</t>
    </r>
  </si>
  <si>
    <r>
      <rPr>
        <sz val="9"/>
        <rFont val="Arial MT"/>
        <family val="2"/>
      </rPr>
      <t xml:space="preserve">Bucha de reducao de pvc, soldavel, longa, com 50 x 25
</t>
    </r>
    <r>
      <rPr>
        <sz val="9"/>
        <rFont val="Arial MT"/>
        <family val="2"/>
      </rPr>
      <t>mm, para agua fria predial</t>
    </r>
  </si>
  <si>
    <r>
      <rPr>
        <sz val="9"/>
        <rFont val="Arial MT"/>
        <family val="2"/>
      </rPr>
      <t>8.39</t>
    </r>
  </si>
  <si>
    <r>
      <rPr>
        <sz val="9"/>
        <rFont val="Arial MT"/>
        <family val="2"/>
      </rPr>
      <t xml:space="preserve">Joelho 90 graus, pvc, soldável, dn 25mm,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</si>
  <si>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8.40</t>
    </r>
  </si>
  <si>
    <r>
      <rPr>
        <sz val="9"/>
        <rFont val="Arial MT"/>
        <family val="2"/>
      </rPr>
      <t xml:space="preserve">Joelho 90 graus, pvc, soldável, dn 50mm,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</si>
  <si>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8.41</t>
    </r>
  </si>
  <si>
    <r>
      <rPr>
        <sz val="9"/>
        <rFont val="Arial MT"/>
        <family val="2"/>
      </rPr>
      <t>Joelho 90 graus com bucha de latão, pvc, soldável, dn 25mm,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instalado em ramal ou sub-ramal de água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</si>
  <si>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8.42</t>
    </r>
  </si>
  <si>
    <r>
      <rPr>
        <sz val="9"/>
        <rFont val="Arial MT"/>
        <family val="2"/>
      </rPr>
      <t xml:space="preserve">Tê de redução, pvc, soldável, dn 50mm x 25mm,
</t>
    </r>
    <r>
      <rPr>
        <sz val="9"/>
        <rFont val="Arial MT"/>
        <family val="2"/>
      </rPr>
      <t>instalado em prumada de água - fornecimento e instalação</t>
    </r>
  </si>
  <si>
    <r>
      <rPr>
        <sz val="9"/>
        <rFont val="Arial MT"/>
        <family val="2"/>
      </rPr>
      <t>8.43</t>
    </r>
  </si>
  <si>
    <r>
      <rPr>
        <sz val="9"/>
        <rFont val="Arial MT"/>
        <family val="2"/>
      </rPr>
      <t xml:space="preserve">Te,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</si>
  <si>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8.44</t>
    </r>
  </si>
  <si>
    <r>
      <rPr>
        <sz val="9"/>
        <rFont val="Arial MT"/>
        <family val="2"/>
      </rPr>
      <t xml:space="preserve">Te, pvc, soldável, dn 50mm, instalado em prumada de
</t>
    </r>
    <r>
      <rPr>
        <sz val="9"/>
        <rFont val="Arial MT"/>
        <family val="2"/>
      </rPr>
      <t>água - fornecimento e instalação</t>
    </r>
  </si>
  <si>
    <r>
      <rPr>
        <sz val="9"/>
        <rFont val="Arial MT"/>
        <family val="2"/>
      </rPr>
      <t>8.45</t>
    </r>
  </si>
  <si>
    <r>
      <rPr>
        <sz val="9"/>
        <rFont val="Arial MT"/>
        <family val="2"/>
      </rPr>
      <t xml:space="preserve">Tê com bucha de latão na bolsa central, pvc, soldável,
</t>
    </r>
    <r>
      <rPr>
        <sz val="9"/>
        <rFont val="Arial MT"/>
        <family val="2"/>
      </rPr>
      <t>dn 25mm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, instalado em ramal ou sub-ramal de água - fornecimento e instalação</t>
    </r>
  </si>
  <si>
    <r>
      <rPr>
        <sz val="9"/>
        <rFont val="Arial MT"/>
        <family val="2"/>
      </rPr>
      <t>8.46</t>
    </r>
  </si>
  <si>
    <r>
      <rPr>
        <sz val="9"/>
        <rFont val="Arial MT"/>
        <family val="2"/>
      </rPr>
      <t xml:space="preserve">Vaso sanitário sifonado com caixa acoplada louça branca, incluso engate flexível em plástico branco, 1/2
</t>
    </r>
    <r>
      <rPr>
        <sz val="9"/>
        <rFont val="Arial MT"/>
        <family val="2"/>
      </rPr>
      <t>x 40cm - fornecimento e instalação</t>
    </r>
  </si>
  <si>
    <r>
      <rPr>
        <sz val="9"/>
        <rFont val="Arial MT"/>
        <family val="2"/>
      </rPr>
      <t>8.47</t>
    </r>
  </si>
  <si>
    <r>
      <rPr>
        <sz val="9"/>
        <rFont val="Arial MT"/>
        <family val="2"/>
      </rPr>
      <t xml:space="preserve">Vaso sanitario sifonado convencional para pcd sem furo frontal com louça branca sem assento, incluso conjunto de ligação para bacia sanitária ajustável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</si>
  <si>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8.48</t>
    </r>
  </si>
  <si>
    <r>
      <rPr>
        <sz val="9"/>
        <rFont val="Arial MT"/>
        <family val="2"/>
      </rPr>
      <t>Ducha higienica plastica com registro metalico 1/2 "</t>
    </r>
  </si>
  <si>
    <r>
      <rPr>
        <sz val="9"/>
        <rFont val="Arial MT"/>
        <family val="2"/>
      </rPr>
      <t>8.49</t>
    </r>
  </si>
  <si>
    <r>
      <rPr>
        <sz val="9"/>
        <rFont val="Arial MT"/>
        <family val="2"/>
      </rPr>
      <t xml:space="preserve">Mictório sifonado louça branca padrão médio
</t>
    </r>
    <r>
      <rPr>
        <sz val="9"/>
        <rFont val="Arial MT"/>
        <family val="2"/>
      </rPr>
      <t>fornecimento e instalação.</t>
    </r>
  </si>
  <si>
    <r>
      <rPr>
        <sz val="9"/>
        <rFont val="Arial MT"/>
        <family val="2"/>
      </rPr>
      <t>8.50</t>
    </r>
  </si>
  <si>
    <r>
      <rPr>
        <sz val="9"/>
        <rFont val="Arial MT"/>
        <family val="2"/>
      </rPr>
      <t>Torneira de boia, roscável, 1,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 xml:space="preserve">fornecida e instalada em
</t>
    </r>
    <r>
      <rPr>
        <sz val="9"/>
        <rFont val="Arial MT"/>
        <family val="2"/>
      </rPr>
      <t>reservação de água</t>
    </r>
  </si>
  <si>
    <r>
      <rPr>
        <sz val="9"/>
        <rFont val="Arial MT"/>
        <family val="2"/>
      </rPr>
      <t>8.51</t>
    </r>
  </si>
  <si>
    <r>
      <rPr>
        <sz val="9"/>
        <rFont val="Arial MT"/>
        <family val="2"/>
      </rPr>
      <t xml:space="preserve">Torneira plastica para tanque 1/2 " ou 3/4 " com bico
</t>
    </r>
    <r>
      <rPr>
        <sz val="9"/>
        <rFont val="Arial MT"/>
        <family val="2"/>
      </rPr>
      <t>para mangueira</t>
    </r>
  </si>
  <si>
    <r>
      <rPr>
        <sz val="9"/>
        <rFont val="Arial MT"/>
        <family val="2"/>
      </rPr>
      <t>8.52</t>
    </r>
  </si>
  <si>
    <r>
      <rPr>
        <sz val="9"/>
        <rFont val="Arial MT"/>
        <family val="2"/>
      </rPr>
      <t xml:space="preserve">Hidrômetro dn 25 (¾ ), 5,0 m³/h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</si>
  <si>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8.53</t>
    </r>
  </si>
  <si>
    <r>
      <rPr>
        <sz val="9"/>
        <rFont val="Arial MT"/>
        <family val="2"/>
      </rPr>
      <t xml:space="preserve">Kit cavalete para medição de água - entrada principal, em pvc soldável dn 25 (¾")   fornecimento e instalação
</t>
    </r>
    <r>
      <rPr>
        <sz val="9"/>
        <rFont val="Arial MT"/>
        <family val="2"/>
      </rPr>
      <t>(exclusive hidrômetro)</t>
    </r>
  </si>
  <si>
    <r>
      <rPr>
        <sz val="9"/>
        <rFont val="Arial MT"/>
        <family val="2"/>
      </rPr>
      <t>8.54</t>
    </r>
  </si>
  <si>
    <r>
      <rPr>
        <sz val="9"/>
        <rFont val="Arial MT"/>
        <family val="2"/>
      </rPr>
      <t>Bancada em granito , e=2cm</t>
    </r>
  </si>
  <si>
    <r>
      <rPr>
        <sz val="9"/>
        <rFont val="Arial MT"/>
        <family val="2"/>
      </rPr>
      <t>8.55</t>
    </r>
  </si>
  <si>
    <r>
      <rPr>
        <sz val="9"/>
        <rFont val="Arial MT"/>
        <family val="2"/>
      </rPr>
      <t xml:space="preserve">Cuba de embutir de aço inoxidável média, incluso
</t>
    </r>
    <r>
      <rPr>
        <sz val="9"/>
        <rFont val="Arial MT"/>
        <family val="2"/>
      </rPr>
      <t>válvula tipo americana em metal cromado e sifão flexível em pvc - fornecimento e instalação</t>
    </r>
  </si>
  <si>
    <r>
      <rPr>
        <sz val="9"/>
        <rFont val="Arial MT"/>
        <family val="2"/>
      </rPr>
      <t>8.56</t>
    </r>
  </si>
  <si>
    <r>
      <rPr>
        <sz val="9"/>
        <rFont val="Arial MT"/>
        <family val="2"/>
      </rPr>
      <t xml:space="preserve">Cuba de louça de embutir (oval ou circular) inclusive
</t>
    </r>
    <r>
      <rPr>
        <sz val="9"/>
        <rFont val="Arial MT"/>
        <family val="2"/>
      </rPr>
      <t>sifão plástico, válvula plástica para pia e engate plástico</t>
    </r>
  </si>
  <si>
    <r>
      <rPr>
        <sz val="9"/>
        <rFont val="Arial MT"/>
        <family val="2"/>
      </rPr>
      <t>8.57</t>
    </r>
  </si>
  <si>
    <r>
      <rPr>
        <sz val="9"/>
        <rFont val="Arial MT"/>
        <family val="2"/>
      </rPr>
      <t xml:space="preserve">Kit de acessorios para banheiro em metal cromado, 5
</t>
    </r>
    <r>
      <rPr>
        <sz val="9"/>
        <rFont val="Arial MT"/>
        <family val="2"/>
      </rPr>
      <t>pecas, incluso fixação</t>
    </r>
  </si>
  <si>
    <r>
      <rPr>
        <sz val="9"/>
        <rFont val="Arial MT"/>
        <family val="2"/>
      </rPr>
      <t>8.58</t>
    </r>
  </si>
  <si>
    <r>
      <rPr>
        <sz val="9"/>
        <rFont val="Arial MT"/>
        <family val="2"/>
      </rPr>
      <t xml:space="preserve">Papeleira de parede em metal cromado sem tampa,
</t>
    </r>
    <r>
      <rPr>
        <sz val="9"/>
        <rFont val="Arial MT"/>
        <family val="2"/>
      </rPr>
      <t>incluso fixação</t>
    </r>
  </si>
  <si>
    <r>
      <rPr>
        <sz val="9"/>
        <rFont val="Arial MT"/>
        <family val="2"/>
      </rPr>
      <t>8.59</t>
    </r>
  </si>
  <si>
    <r>
      <rPr>
        <sz val="9"/>
        <rFont val="Arial MT"/>
        <family val="2"/>
      </rPr>
      <t>Saboneteira plastica tipo dispenser para sabonete liquido com reservatorio 800 a 1500 ml, incluso fixação</t>
    </r>
  </si>
  <si>
    <r>
      <rPr>
        <sz val="9"/>
        <rFont val="Arial MT"/>
        <family val="2"/>
      </rPr>
      <t>8.60</t>
    </r>
  </si>
  <si>
    <r>
      <rPr>
        <sz val="9"/>
        <rFont val="Arial MT"/>
        <family val="2"/>
      </rPr>
      <t xml:space="preserve">Saboneteira de parede em metal cromado, incluso
</t>
    </r>
    <r>
      <rPr>
        <sz val="9"/>
        <rFont val="Arial MT"/>
        <family val="2"/>
      </rPr>
      <t>fixação</t>
    </r>
  </si>
  <si>
    <r>
      <rPr>
        <sz val="9"/>
        <rFont val="Arial MT"/>
        <family val="2"/>
      </rPr>
      <t>8.61</t>
    </r>
  </si>
  <si>
    <r>
      <rPr>
        <sz val="9"/>
        <rFont val="Arial MT"/>
        <family val="2"/>
      </rPr>
      <t xml:space="preserve">Chuveiro elétrico comum corpo plástico, tipo ducha </t>
    </r>
    <r>
      <rPr>
        <sz val="8.5"/>
        <rFont val="Microsoft Sans Serif"/>
        <family val="2"/>
      </rPr>
      <t xml:space="preserve"> 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</si>
  <si>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8.62</t>
    </r>
  </si>
  <si>
    <r>
      <rPr>
        <sz val="9"/>
        <rFont val="Arial MT"/>
        <family val="2"/>
      </rPr>
      <t xml:space="preserve">Caixa enterrada hidráulica retangular em alvenaria com tijolos cerâmicos maciços, dimensões internas:
</t>
    </r>
    <r>
      <rPr>
        <sz val="9"/>
        <rFont val="Arial MT"/>
        <family val="2"/>
      </rPr>
      <t>0,6x0,6x0,6 m para rede de esgoto</t>
    </r>
  </si>
  <si>
    <r>
      <rPr>
        <sz val="9"/>
        <rFont val="Arial MT"/>
        <family val="2"/>
      </rPr>
      <t>8.63</t>
    </r>
  </si>
  <si>
    <r>
      <rPr>
        <sz val="9"/>
        <rFont val="Arial MT"/>
        <family val="2"/>
      </rPr>
      <t xml:space="preserve">Caixa enterrada hidráulica retangular em alvenaria com
</t>
    </r>
    <r>
      <rPr>
        <sz val="9"/>
        <rFont val="Arial MT"/>
        <family val="2"/>
      </rPr>
      <t>tijolos cerâmicos maciços, dimensões internas: 0,8x0,8x0,6 m para rede de drenagem</t>
    </r>
  </si>
  <si>
    <r>
      <rPr>
        <sz val="9"/>
        <rFont val="Arial MT"/>
        <family val="2"/>
      </rPr>
      <t>8.64</t>
    </r>
  </si>
  <si>
    <r>
      <rPr>
        <sz val="9"/>
        <rFont val="Arial MT"/>
        <family val="2"/>
      </rPr>
      <t>Torneira cromada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>para lavatório, padrão popular - fornecimento e instalação</t>
    </r>
  </si>
  <si>
    <r>
      <rPr>
        <sz val="9"/>
        <rFont val="Arial MT"/>
        <family val="2"/>
      </rPr>
      <t>8.65</t>
    </r>
  </si>
  <si>
    <r>
      <rPr>
        <sz val="9"/>
        <rFont val="Arial MT"/>
        <family val="2"/>
      </rPr>
      <t>Torneira cromada tubo móvel,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para pia de cozinha, padrão alto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</si>
  <si>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8.66</t>
    </r>
  </si>
  <si>
    <r>
      <rPr>
        <sz val="9"/>
        <rFont val="Arial MT"/>
        <family val="2"/>
      </rPr>
      <t>Engate flexível em plástico branco,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x 40cm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</si>
  <si>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8.67</t>
    </r>
  </si>
  <si>
    <r>
      <rPr>
        <sz val="9"/>
        <rFont val="Arial MT"/>
        <family val="2"/>
      </rPr>
      <t>Válvula pé c/ crivo, d = 25 mm (1")</t>
    </r>
  </si>
  <si>
    <r>
      <rPr>
        <sz val="9"/>
        <rFont val="Arial MT"/>
        <family val="2"/>
      </rPr>
      <t>8.68</t>
    </r>
  </si>
  <si>
    <r>
      <rPr>
        <sz val="9"/>
        <rFont val="Arial MT"/>
        <family val="2"/>
      </rPr>
      <t xml:space="preserve">Conjunto moto-bomba com motor de 3/4 cv, monofásico, bomba centrífuga, sucção=1", recalque=1", pr. máx. 26 mca, alt. sucção 8 mca. faixas hm (m) - q (m3/h) : (23-3,4)(20-4,7)(17-5,7)(14-6,6)(11-
</t>
    </r>
    <r>
      <rPr>
        <sz val="9"/>
        <rFont val="Arial MT"/>
        <family val="2"/>
      </rPr>
      <t>7,3), inclusive chave de partida direta</t>
    </r>
  </si>
  <si>
    <r>
      <rPr>
        <sz val="9"/>
        <rFont val="Arial MT"/>
        <family val="2"/>
      </rPr>
      <t>8.69</t>
    </r>
  </si>
  <si>
    <r>
      <rPr>
        <sz val="9"/>
        <rFont val="Arial MT"/>
        <family val="2"/>
      </rPr>
      <t>Tubo pvc, série r, água pluvial, dn 100 mm, fornecido e instalado em condutores verticais de águas pluviais</t>
    </r>
  </si>
  <si>
    <r>
      <rPr>
        <b/>
        <sz val="9"/>
        <rFont val="Arial"/>
        <family val="2"/>
      </rPr>
      <t>9.0</t>
    </r>
  </si>
  <si>
    <r>
      <rPr>
        <b/>
        <sz val="9"/>
        <rFont val="Arial"/>
        <family val="2"/>
      </rPr>
      <t>INSTALAÇÕES ELÉTRICAS</t>
    </r>
  </si>
  <si>
    <r>
      <rPr>
        <sz val="9"/>
        <rFont val="Arial MT"/>
        <family val="2"/>
      </rPr>
      <t>9.1</t>
    </r>
  </si>
  <si>
    <r>
      <rPr>
        <sz val="9"/>
        <rFont val="Arial MT"/>
        <family val="2"/>
      </rPr>
      <t>Caixa de embutir pvc - 4x2 retangular</t>
    </r>
  </si>
  <si>
    <r>
      <rPr>
        <sz val="9"/>
        <rFont val="Arial MT"/>
        <family val="2"/>
      </rPr>
      <t>C4762</t>
    </r>
  </si>
  <si>
    <r>
      <rPr>
        <sz val="9"/>
        <rFont val="Arial MT"/>
        <family val="2"/>
      </rPr>
      <t>9.2</t>
    </r>
  </si>
  <si>
    <r>
      <rPr>
        <sz val="9"/>
        <rFont val="Arial MT"/>
        <family val="2"/>
      </rPr>
      <t xml:space="preserve">Curva 90 graus para eletroduto, pvc, roscável, dn 50
</t>
    </r>
    <r>
      <rPr>
        <sz val="9"/>
        <rFont val="Arial MT"/>
        <family val="2"/>
      </rPr>
      <t>mm (1 1/2") - fornecimento e instalação.</t>
    </r>
  </si>
  <si>
    <r>
      <rPr>
        <sz val="9"/>
        <rFont val="Arial MT"/>
        <family val="2"/>
      </rPr>
      <t>9.3</t>
    </r>
  </si>
  <si>
    <r>
      <rPr>
        <sz val="9"/>
        <rFont val="Arial MT"/>
        <family val="2"/>
      </rPr>
      <t xml:space="preserve">Curva 90 graus para eletroduto, pvc, roscável, dn 40 mm (1 1/4"), para circuitos terminais, instalada em
</t>
    </r>
    <r>
      <rPr>
        <sz val="9"/>
        <rFont val="Arial MT"/>
        <family val="2"/>
      </rPr>
      <t>parede - fornecimento e instalação. af_12/2015</t>
    </r>
  </si>
  <si>
    <r>
      <rPr>
        <sz val="9"/>
        <rFont val="Arial MT"/>
        <family val="2"/>
      </rPr>
      <t>9.4</t>
    </r>
  </si>
  <si>
    <r>
      <rPr>
        <sz val="9"/>
        <rFont val="Arial MT"/>
        <family val="2"/>
      </rPr>
      <t xml:space="preserve">Curva 90 graus para eletroduto, pvc, roscável, dn 32 mm (1"), para circuitos terminais, instalada em parede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</si>
  <si>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9.5</t>
    </r>
  </si>
  <si>
    <r>
      <rPr>
        <sz val="9"/>
        <rFont val="Arial MT"/>
        <family val="2"/>
      </rPr>
      <t xml:space="preserve">Eletroduto flexível corrugado,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</si>
  <si>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9.6</t>
    </r>
  </si>
  <si>
    <r>
      <rPr>
        <sz val="9"/>
        <rFont val="Arial MT"/>
        <family val="2"/>
      </rPr>
      <t xml:space="preserve">Eletroduto flexível corrugado, pead, dn 40 mm (1 1/4"),
</t>
    </r>
    <r>
      <rPr>
        <sz val="9"/>
        <rFont val="Arial MT"/>
        <family val="2"/>
      </rPr>
      <t>para circuitos terminais, instalado em forro - fornecimento e instalação. af_12/2015</t>
    </r>
  </si>
  <si>
    <r>
      <rPr>
        <sz val="9"/>
        <rFont val="Arial MT"/>
        <family val="2"/>
      </rPr>
      <t>9.7</t>
    </r>
  </si>
  <si>
    <r>
      <rPr>
        <sz val="9"/>
        <rFont val="Arial MT"/>
        <family val="2"/>
      </rPr>
      <t xml:space="preserve">Eletroduto flexível corrugado, pead, dn 50 (1 ½)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</si>
  <si>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9.8</t>
    </r>
  </si>
  <si>
    <r>
      <rPr>
        <sz val="9"/>
        <rFont val="Arial MT"/>
        <family val="2"/>
      </rPr>
      <t xml:space="preserve">Eletroduto rígido roscável, pvc, dn 40 mm (1 1/4"),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</si>
  <si>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9.9</t>
    </r>
  </si>
  <si>
    <r>
      <rPr>
        <sz val="9"/>
        <rFont val="Arial MT"/>
        <family val="2"/>
      </rPr>
      <t xml:space="preserve">Eletroduto rígido roscável,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</si>
  <si>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9.10</t>
    </r>
  </si>
  <si>
    <r>
      <rPr>
        <sz val="9"/>
        <rFont val="Arial MT"/>
        <family val="2"/>
      </rPr>
      <t xml:space="preserve">Eletroduto rígido roscável, pvc,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</si>
  <si>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9.11</t>
    </r>
  </si>
  <si>
    <r>
      <rPr>
        <sz val="9"/>
        <rFont val="Arial MT"/>
        <family val="2"/>
      </rPr>
      <t xml:space="preserve">Luva para eletroduto, pvc, roscável,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</si>
  <si>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9.12</t>
    </r>
  </si>
  <si>
    <r>
      <rPr>
        <sz val="9"/>
        <rFont val="Arial MT"/>
        <family val="2"/>
      </rPr>
      <t xml:space="preserve">Luva para eletroduto, pvc, roscável, dn 40 mm (1 1/4"),
</t>
    </r>
    <r>
      <rPr>
        <sz val="9"/>
        <rFont val="Arial MT"/>
        <family val="2"/>
      </rPr>
      <t>para circuitos terminais, instalada em forro - fornecimento e instalação. af_12/2015</t>
    </r>
  </si>
  <si>
    <r>
      <rPr>
        <sz val="9"/>
        <rFont val="Arial MT"/>
        <family val="2"/>
      </rPr>
      <t>9.13</t>
    </r>
  </si>
  <si>
    <r>
      <rPr>
        <sz val="9"/>
        <rFont val="Arial MT"/>
        <family val="2"/>
      </rPr>
      <t xml:space="preserve">Luva para eletroduto, pvc, roscável, dn 32 mm (1"), para circuitos terminais, instalada em forro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</si>
  <si>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9.14</t>
    </r>
  </si>
  <si>
    <r>
      <rPr>
        <sz val="9"/>
        <rFont val="Arial MT"/>
        <family val="2"/>
      </rPr>
      <t xml:space="preserve">Quadro Geral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</si>
  <si>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9.15</t>
    </r>
  </si>
  <si>
    <r>
      <rPr>
        <sz val="9"/>
        <rFont val="Arial MT"/>
        <family val="2"/>
      </rPr>
      <t xml:space="preserve">Quadro Parcial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</si>
  <si>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9.16</t>
    </r>
  </si>
  <si>
    <r>
      <rPr>
        <sz val="9"/>
        <rFont val="Arial MT"/>
        <family val="2"/>
      </rPr>
      <t>Tomada 2P+T - 10A</t>
    </r>
  </si>
  <si>
    <r>
      <rPr>
        <sz val="9"/>
        <rFont val="Arial MT"/>
        <family val="2"/>
      </rPr>
      <t>9.17</t>
    </r>
  </si>
  <si>
    <r>
      <rPr>
        <sz val="9"/>
        <rFont val="Arial MT"/>
        <family val="2"/>
      </rPr>
      <t>Interruptor simples (2 módulos), 10a/250v, incluindo suporte e placa - fornecimento e instalação. af_12/2015</t>
    </r>
  </si>
  <si>
    <r>
      <rPr>
        <sz val="9"/>
        <rFont val="Arial MT"/>
        <family val="2"/>
      </rPr>
      <t>9.18</t>
    </r>
  </si>
  <si>
    <r>
      <rPr>
        <sz val="9"/>
        <rFont val="Arial MT"/>
        <family val="2"/>
      </rPr>
      <t>Interruptor paralelo (3 módulos), 10a/250v, incluindo suporte e placa - fornecimento e instalação. af_12/2015</t>
    </r>
  </si>
  <si>
    <r>
      <rPr>
        <sz val="9"/>
        <rFont val="Arial MT"/>
        <family val="2"/>
      </rPr>
      <t>9.19</t>
    </r>
  </si>
  <si>
    <r>
      <rPr>
        <sz val="9"/>
        <rFont val="Arial MT"/>
        <family val="2"/>
      </rPr>
      <t>Interruptor simples (1 módulo), 10a/250v, incluindo suporte e placa - fornecimento e instalação. af_12/2015</t>
    </r>
  </si>
  <si>
    <r>
      <rPr>
        <sz val="9"/>
        <rFont val="Arial MT"/>
        <family val="2"/>
      </rPr>
      <t>9.20</t>
    </r>
  </si>
  <si>
    <r>
      <rPr>
        <sz val="9"/>
        <rFont val="Arial MT"/>
        <family val="2"/>
      </rPr>
      <t xml:space="preserve">Caixa sextavada 3" x 3", metálica, instalada em laje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</si>
  <si>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9.21</t>
    </r>
  </si>
  <si>
    <r>
      <rPr>
        <sz val="9"/>
        <rFont val="Arial MT"/>
        <family val="2"/>
      </rPr>
      <t>Luminária tipo plafon com 1 lâmpada led - 12W</t>
    </r>
  </si>
  <si>
    <r>
      <rPr>
        <sz val="9"/>
        <rFont val="Arial MT"/>
        <family val="2"/>
      </rPr>
      <t>9.22</t>
    </r>
  </si>
  <si>
    <r>
      <rPr>
        <sz val="9"/>
        <rFont val="Arial MT"/>
        <family val="2"/>
      </rPr>
      <t>Luminária Plafon Led 18w</t>
    </r>
  </si>
  <si>
    <r>
      <rPr>
        <sz val="9"/>
        <rFont val="Arial MT"/>
        <family val="2"/>
      </rPr>
      <t>9.23</t>
    </r>
  </si>
  <si>
    <r>
      <rPr>
        <sz val="9"/>
        <rFont val="Arial MT"/>
        <family val="2"/>
      </rPr>
      <t xml:space="preserve">Disjuntor tripolar tipo din, corrente nominal de 40a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</si>
  <si>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9.24</t>
    </r>
  </si>
  <si>
    <r>
      <rPr>
        <sz val="9"/>
        <rFont val="Arial MT"/>
        <family val="2"/>
      </rPr>
      <t>Disjuntor Diferencial Residual - DR- 2P25A - 30mA</t>
    </r>
  </si>
  <si>
    <r>
      <rPr>
        <sz val="9"/>
        <rFont val="Arial MT"/>
        <family val="2"/>
      </rPr>
      <t>C4530</t>
    </r>
  </si>
  <si>
    <r>
      <rPr>
        <sz val="9"/>
        <rFont val="Arial MT"/>
        <family val="2"/>
      </rPr>
      <t>9.25</t>
    </r>
  </si>
  <si>
    <r>
      <rPr>
        <sz val="9"/>
        <rFont val="Arial MT"/>
        <family val="2"/>
      </rPr>
      <t xml:space="preserve">Disjuntor monopolar tipo din, corrente nominal de 25a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</si>
  <si>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9.26</t>
    </r>
  </si>
  <si>
    <r>
      <rPr>
        <sz val="9"/>
        <rFont val="Arial MT"/>
        <family val="2"/>
      </rPr>
      <t xml:space="preserve">Disjuntor monopolar tipo din, corrente nominal de 10a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</si>
  <si>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9.27</t>
    </r>
  </si>
  <si>
    <r>
      <rPr>
        <sz val="9"/>
        <rFont val="Arial MT"/>
        <family val="2"/>
      </rPr>
      <t xml:space="preserve">Disjuntor tripolar tipo din, corrente nominal de 50a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</si>
  <si>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9.28</t>
    </r>
  </si>
  <si>
    <r>
      <rPr>
        <sz val="9"/>
        <rFont val="Arial MT"/>
        <family val="2"/>
      </rPr>
      <t>DPS Classe II - 20kA</t>
    </r>
  </si>
  <si>
    <r>
      <rPr>
        <sz val="9"/>
        <rFont val="Arial MT"/>
        <family val="2"/>
      </rPr>
      <t>9.29</t>
    </r>
  </si>
  <si>
    <r>
      <rPr>
        <sz val="9"/>
        <rFont val="Arial MT"/>
        <family val="2"/>
      </rPr>
      <t xml:space="preserve">Cabo de cobre isolado HEPR (XLPE), rigido, 16mm²,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</si>
  <si>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9.30</t>
    </r>
  </si>
  <si>
    <r>
      <rPr>
        <sz val="9"/>
        <rFont val="Arial MT"/>
        <family val="2"/>
      </rPr>
      <t>Cabo cobre nu 16mm2</t>
    </r>
  </si>
  <si>
    <r>
      <rPr>
        <sz val="9"/>
        <rFont val="Arial MT"/>
        <family val="2"/>
      </rPr>
      <t>C0518</t>
    </r>
  </si>
  <si>
    <r>
      <rPr>
        <sz val="9"/>
        <rFont val="Arial MT"/>
        <family val="2"/>
      </rPr>
      <t>9.31</t>
    </r>
  </si>
  <si>
    <r>
      <rPr>
        <sz val="9"/>
        <rFont val="Arial MT"/>
        <family val="2"/>
      </rPr>
      <t xml:space="preserve">Cabo de cobre isolado HEPR (XLPE), rigido, 10mm²,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</si>
  <si>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9.32</t>
    </r>
  </si>
  <si>
    <r>
      <rPr>
        <sz val="9"/>
        <rFont val="Arial MT"/>
        <family val="2"/>
      </rPr>
      <t>Cabo cobre nu 10 mm²</t>
    </r>
  </si>
  <si>
    <r>
      <rPr>
        <sz val="9"/>
        <rFont val="Arial MT"/>
        <family val="2"/>
      </rPr>
      <t>C3907</t>
    </r>
  </si>
  <si>
    <r>
      <rPr>
        <sz val="9"/>
        <rFont val="Arial MT"/>
        <family val="2"/>
      </rPr>
      <t>9.33</t>
    </r>
  </si>
  <si>
    <r>
      <rPr>
        <sz val="9"/>
        <rFont val="Arial MT"/>
        <family val="2"/>
      </rPr>
      <t xml:space="preserve">Cabo de cobre flexível isolado, 4 mm², anti-chama
</t>
    </r>
    <r>
      <rPr>
        <sz val="9"/>
        <rFont val="Arial MT"/>
        <family val="2"/>
      </rPr>
      <t>450/750 v, para circuitos terminais - fornecimento e instalação. af_12/2015</t>
    </r>
  </si>
  <si>
    <r>
      <rPr>
        <sz val="9"/>
        <rFont val="Arial MT"/>
        <family val="2"/>
      </rPr>
      <t>9.34</t>
    </r>
  </si>
  <si>
    <r>
      <rPr>
        <sz val="9"/>
        <rFont val="Arial MT"/>
        <family val="2"/>
      </rPr>
      <t xml:space="preserve">Cabo de cobre flexível isolado, 1,5 mm², anti-chama 450/750 v, para circuitos terminais - fornecimento e
</t>
    </r>
    <r>
      <rPr>
        <sz val="9"/>
        <rFont val="Arial MT"/>
        <family val="2"/>
      </rPr>
      <t>instalação. af_12/2015</t>
    </r>
  </si>
  <si>
    <r>
      <rPr>
        <b/>
        <sz val="9"/>
        <rFont val="Arial"/>
        <family val="2"/>
      </rPr>
      <t>PADRÃO DE MEDIÇÃO</t>
    </r>
  </si>
  <si>
    <r>
      <rPr>
        <sz val="9"/>
        <rFont val="Arial MT"/>
        <family val="2"/>
      </rPr>
      <t>9.35</t>
    </r>
  </si>
  <si>
    <r>
      <rPr>
        <sz val="9"/>
        <rFont val="Arial MT"/>
        <family val="2"/>
      </rPr>
      <t>Poste de concreto duplo T 7m/100daN</t>
    </r>
  </si>
  <si>
    <r>
      <rPr>
        <sz val="9"/>
        <rFont val="Arial MT"/>
        <family val="2"/>
      </rPr>
      <t>9.36</t>
    </r>
  </si>
  <si>
    <r>
      <rPr>
        <sz val="9"/>
        <rFont val="Arial MT"/>
        <family val="2"/>
      </rPr>
      <t>Porca olhal</t>
    </r>
  </si>
  <si>
    <r>
      <rPr>
        <sz val="9"/>
        <rFont val="Arial MT"/>
        <family val="2"/>
      </rPr>
      <t>9.37</t>
    </r>
  </si>
  <si>
    <r>
      <rPr>
        <sz val="9"/>
        <rFont val="Arial MT"/>
        <family val="2"/>
      </rPr>
      <t>Curva de 90° para eletroduto rosqueável 32mm</t>
    </r>
  </si>
  <si>
    <r>
      <rPr>
        <sz val="9"/>
        <rFont val="Arial MT"/>
        <family val="2"/>
      </rPr>
      <t>9.38</t>
    </r>
  </si>
  <si>
    <r>
      <rPr>
        <sz val="9"/>
        <rFont val="Arial MT"/>
        <family val="2"/>
      </rPr>
      <t>Curva de 135°/180° ou cabeçote</t>
    </r>
  </si>
  <si>
    <r>
      <rPr>
        <sz val="9"/>
        <rFont val="Arial MT"/>
        <family val="2"/>
      </rPr>
      <t>9.39</t>
    </r>
  </si>
  <si>
    <r>
      <rPr>
        <sz val="9"/>
        <rFont val="Arial MT"/>
        <family val="2"/>
      </rPr>
      <t>Luva de emenda para eletroduto 32mm</t>
    </r>
  </si>
  <si>
    <r>
      <rPr>
        <sz val="9"/>
        <rFont val="Arial MT"/>
        <family val="2"/>
      </rPr>
      <t>9.40</t>
    </r>
  </si>
  <si>
    <r>
      <rPr>
        <sz val="9"/>
        <rFont val="Arial MT"/>
        <family val="2"/>
      </rPr>
      <t>Eletroduto PVC rígido rosqueável 32mm</t>
    </r>
  </si>
  <si>
    <r>
      <rPr>
        <sz val="9"/>
        <rFont val="Arial MT"/>
        <family val="2"/>
      </rPr>
      <t>9.41</t>
    </r>
  </si>
  <si>
    <r>
      <rPr>
        <sz val="9"/>
        <rFont val="Arial MT"/>
        <family val="2"/>
      </rPr>
      <t xml:space="preserve">Eletroduto PVC rígido 20mm (para o condutor de
</t>
    </r>
    <r>
      <rPr>
        <sz val="9"/>
        <rFont val="Arial MT"/>
        <family val="2"/>
      </rPr>
      <t>aterramento)</t>
    </r>
  </si>
  <si>
    <r>
      <rPr>
        <sz val="9"/>
        <rFont val="Arial MT"/>
        <family val="2"/>
      </rPr>
      <t>9.42</t>
    </r>
  </si>
  <si>
    <r>
      <rPr>
        <sz val="9"/>
        <rFont val="Arial MT"/>
        <family val="2"/>
      </rPr>
      <t>Curva 90° para eletroduto roscável 20mm</t>
    </r>
  </si>
  <si>
    <r>
      <rPr>
        <sz val="9"/>
        <rFont val="Arial MT"/>
        <family val="2"/>
      </rPr>
      <t>9.43</t>
    </r>
  </si>
  <si>
    <r>
      <rPr>
        <sz val="9"/>
        <rFont val="Arial MT"/>
        <family val="2"/>
      </rPr>
      <t>Fita de aço inoxidável 19mm</t>
    </r>
  </si>
  <si>
    <r>
      <rPr>
        <sz val="9"/>
        <rFont val="Arial MT"/>
        <family val="2"/>
      </rPr>
      <t>9.44</t>
    </r>
  </si>
  <si>
    <r>
      <rPr>
        <sz val="9"/>
        <rFont val="Arial MT"/>
        <family val="2"/>
      </rPr>
      <t>Caixa de medição Polifásica Padrão Energisa</t>
    </r>
  </si>
  <si>
    <r>
      <rPr>
        <sz val="9"/>
        <rFont val="Arial MT"/>
        <family val="2"/>
      </rPr>
      <t>9.45</t>
    </r>
  </si>
  <si>
    <r>
      <rPr>
        <sz val="9"/>
        <rFont val="Arial MT"/>
        <family val="2"/>
      </rPr>
      <t>Disjuntor Termomagnético Tripolar 40A</t>
    </r>
  </si>
  <si>
    <r>
      <rPr>
        <sz val="9"/>
        <rFont val="Arial MT"/>
        <family val="2"/>
      </rPr>
      <t>9.46</t>
    </r>
  </si>
  <si>
    <r>
      <rPr>
        <sz val="9"/>
        <rFont val="Arial MT"/>
        <family val="2"/>
      </rPr>
      <t>Condutor de cobre rígido com isolamento 1kV - 10mm²</t>
    </r>
  </si>
  <si>
    <r>
      <rPr>
        <sz val="9"/>
        <rFont val="Arial MT"/>
        <family val="2"/>
      </rPr>
      <t>9.47</t>
    </r>
  </si>
  <si>
    <r>
      <rPr>
        <sz val="9"/>
        <rFont val="Arial MT"/>
        <family val="2"/>
      </rPr>
      <t>Condutor para aterramento - 6mm²</t>
    </r>
  </si>
  <si>
    <r>
      <rPr>
        <sz val="9"/>
        <rFont val="Arial MT"/>
        <family val="2"/>
      </rPr>
      <t>C0522</t>
    </r>
  </si>
  <si>
    <r>
      <rPr>
        <sz val="9"/>
        <rFont val="Arial MT"/>
        <family val="2"/>
      </rPr>
      <t>9.48</t>
    </r>
  </si>
  <si>
    <r>
      <rPr>
        <sz val="9"/>
        <rFont val="Arial MT"/>
        <family val="2"/>
      </rPr>
      <t xml:space="preserve">Caixa de inspeção para aterramento, circular, em
</t>
    </r>
    <r>
      <rPr>
        <sz val="9"/>
        <rFont val="Arial MT"/>
        <family val="2"/>
      </rPr>
      <t>polietileno, diâmetro interno = 0,3 m. af_05/2018</t>
    </r>
  </si>
  <si>
    <r>
      <rPr>
        <sz val="9"/>
        <rFont val="Arial MT"/>
        <family val="2"/>
      </rPr>
      <t>9.49</t>
    </r>
  </si>
  <si>
    <r>
      <rPr>
        <sz val="9"/>
        <rFont val="Arial MT"/>
        <family val="2"/>
      </rPr>
      <t>Haste de aterramento copperweld 5/8"x 2.40m</t>
    </r>
  </si>
  <si>
    <r>
      <rPr>
        <sz val="9"/>
        <rFont val="Arial MT"/>
        <family val="2"/>
      </rPr>
      <t>C4933</t>
    </r>
  </si>
  <si>
    <r>
      <rPr>
        <sz val="9"/>
        <rFont val="Arial MT"/>
        <family val="2"/>
      </rPr>
      <t>9.50</t>
    </r>
  </si>
  <si>
    <r>
      <rPr>
        <sz val="9"/>
        <rFont val="Arial MT"/>
        <family val="2"/>
      </rPr>
      <t xml:space="preserve">Caixa enterrada elétrica retangular, em alvenaria com tijolos cerâmicos maciços, fundo com brita, dimensões
</t>
    </r>
    <r>
      <rPr>
        <sz val="9"/>
        <rFont val="Arial MT"/>
        <family val="2"/>
      </rPr>
      <t>internas: 0,4x0,4x0,4 m</t>
    </r>
  </si>
  <si>
    <r>
      <rPr>
        <sz val="9"/>
        <rFont val="Arial MT"/>
        <family val="2"/>
      </rPr>
      <t>9.51</t>
    </r>
  </si>
  <si>
    <r>
      <rPr>
        <sz val="9"/>
        <rFont val="Arial MT"/>
        <family val="2"/>
      </rPr>
      <t>Conector tipo cunha ou GTDU</t>
    </r>
  </si>
  <si>
    <r>
      <rPr>
        <b/>
        <sz val="9"/>
        <rFont val="Arial"/>
        <family val="2"/>
      </rPr>
      <t>10.0</t>
    </r>
  </si>
  <si>
    <r>
      <rPr>
        <b/>
        <sz val="9"/>
        <rFont val="Arial"/>
        <family val="2"/>
      </rPr>
      <t>DIVERSOS</t>
    </r>
  </si>
  <si>
    <r>
      <rPr>
        <sz val="9"/>
        <rFont val="Arial MT"/>
        <family val="2"/>
      </rPr>
      <t>10.1</t>
    </r>
  </si>
  <si>
    <r>
      <rPr>
        <sz val="9"/>
        <rFont val="Arial MT"/>
        <family val="2"/>
      </rPr>
      <t>Divisória em granito cinza andorinha polido, e=2cm, inclusive montagem com ferragens - Rev 02</t>
    </r>
  </si>
  <si>
    <r>
      <rPr>
        <sz val="9"/>
        <rFont val="Arial MT"/>
        <family val="2"/>
      </rPr>
      <t>10.2</t>
    </r>
  </si>
  <si>
    <r>
      <rPr>
        <sz val="9"/>
        <rFont val="Arial MT"/>
        <family val="2"/>
      </rPr>
      <t xml:space="preserve">Forro em placas de gesso, para ambientes
</t>
    </r>
    <r>
      <rPr>
        <sz val="9"/>
        <rFont val="Arial MT"/>
        <family val="2"/>
      </rPr>
      <t>residenciais.</t>
    </r>
  </si>
  <si>
    <r>
      <rPr>
        <sz val="9"/>
        <rFont val="Arial MT"/>
        <family val="2"/>
      </rPr>
      <t>10.3</t>
    </r>
  </si>
  <si>
    <r>
      <rPr>
        <sz val="9"/>
        <rFont val="Arial MT"/>
        <family val="2"/>
      </rPr>
      <t xml:space="preserve">Extintor de incêndio portátil com carga de pqs de 4 kg,
</t>
    </r>
    <r>
      <rPr>
        <sz val="9"/>
        <rFont val="Arial MT"/>
        <family val="2"/>
      </rPr>
      <t>classe bc - fornecimento e instalação</t>
    </r>
  </si>
  <si>
    <r>
      <rPr>
        <sz val="9"/>
        <rFont val="Arial MT"/>
        <family val="2"/>
      </rPr>
      <t>10.4</t>
    </r>
  </si>
  <si>
    <r>
      <rPr>
        <sz val="9"/>
        <rFont val="Arial MT"/>
        <family val="2"/>
      </rPr>
      <t xml:space="preserve">Extintor de incêndio portátil com carga de água pressurizada de 10 l, classe a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</si>
  <si>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10.5</t>
    </r>
  </si>
  <si>
    <r>
      <rPr>
        <sz val="9"/>
        <rFont val="Arial MT"/>
        <family val="2"/>
      </rPr>
      <t>Sinalização para extintor</t>
    </r>
  </si>
  <si>
    <r>
      <rPr>
        <sz val="9"/>
        <rFont val="Arial MT"/>
        <family val="2"/>
      </rPr>
      <t>C4649</t>
    </r>
  </si>
  <si>
    <r>
      <rPr>
        <sz val="9"/>
        <rFont val="Arial MT"/>
        <family val="2"/>
      </rPr>
      <t>10.6</t>
    </r>
  </si>
  <si>
    <r>
      <rPr>
        <sz val="9"/>
        <rFont val="Arial MT"/>
        <family val="2"/>
      </rPr>
      <t xml:space="preserve">Placa de sinalizacao de seguranca contra incendio, fotoluminescente, retangular, *20 x 40*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</si>
  <si>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10.7</t>
    </r>
  </si>
  <si>
    <r>
      <rPr>
        <sz val="9"/>
        <rFont val="Arial MT"/>
        <family val="2"/>
      </rPr>
      <t xml:space="preserve">Placa de sinalizacao de seguranca contra incendio, fotoluminescente, retangular, *15x30*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</si>
  <si>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10.8</t>
    </r>
  </si>
  <si>
    <r>
      <rPr>
        <sz val="9"/>
        <rFont val="Arial MT"/>
        <family val="2"/>
      </rPr>
      <t xml:space="preserve">Sinalizacao horizontal com tinta retrorrefletiva a base
</t>
    </r>
    <r>
      <rPr>
        <sz val="9"/>
        <rFont val="Arial MT"/>
        <family val="2"/>
      </rPr>
      <t>de resina acrilica com microesferas de vidro</t>
    </r>
  </si>
  <si>
    <r>
      <rPr>
        <sz val="9"/>
        <rFont val="Arial MT"/>
        <family val="2"/>
      </rPr>
      <t>10.9</t>
    </r>
  </si>
  <si>
    <r>
      <rPr>
        <sz val="9"/>
        <rFont val="Arial MT"/>
        <family val="2"/>
      </rPr>
      <t>Fita antiderrapante  l=5cm</t>
    </r>
  </si>
  <si>
    <r>
      <rPr>
        <sz val="9"/>
        <rFont val="Arial MT"/>
        <family val="2"/>
      </rPr>
      <t>10.10</t>
    </r>
  </si>
  <si>
    <r>
      <rPr>
        <sz val="9"/>
        <rFont val="Arial MT"/>
        <family val="2"/>
      </rPr>
      <t xml:space="preserve">Cama em alvenaria compacta, acabamento cimentado
</t>
    </r>
    <r>
      <rPr>
        <sz val="9"/>
        <rFont val="Arial MT"/>
        <family val="2"/>
      </rPr>
      <t>e pintada</t>
    </r>
  </si>
  <si>
    <r>
      <rPr>
        <sz val="9"/>
        <rFont val="Arial MT"/>
        <family val="2"/>
      </rPr>
      <t>C0666</t>
    </r>
  </si>
  <si>
    <r>
      <rPr>
        <sz val="9"/>
        <rFont val="Arial MT"/>
        <family val="2"/>
      </rPr>
      <t>10.11</t>
    </r>
  </si>
  <si>
    <r>
      <rPr>
        <sz val="9"/>
        <rFont val="Arial MT"/>
        <family val="2"/>
      </rPr>
      <t xml:space="preserve">Banco articulado, em aco inox, para pcd, fixado na
</t>
    </r>
    <r>
      <rPr>
        <sz val="9"/>
        <rFont val="Arial MT"/>
        <family val="2"/>
      </rPr>
      <t>parede - fornecimento e instalação</t>
    </r>
  </si>
  <si>
    <r>
      <rPr>
        <sz val="9"/>
        <rFont val="Arial MT"/>
        <family val="2"/>
      </rPr>
      <t>10.12</t>
    </r>
  </si>
  <si>
    <r>
      <rPr>
        <sz val="9"/>
        <rFont val="Arial MT"/>
        <family val="2"/>
      </rPr>
      <t xml:space="preserve">Luminária de emergência, de sobrepor, tipo bloco
</t>
    </r>
    <r>
      <rPr>
        <sz val="9"/>
        <rFont val="Arial MT"/>
        <family val="2"/>
      </rPr>
      <t>autônomo, com autonomia de 1h</t>
    </r>
  </si>
  <si>
    <r>
      <rPr>
        <sz val="9"/>
        <rFont val="Arial MT"/>
        <family val="2"/>
      </rPr>
      <t>10.13</t>
    </r>
  </si>
  <si>
    <r>
      <rPr>
        <sz val="9"/>
        <rFont val="Arial MT"/>
        <family val="2"/>
      </rPr>
      <t>Corrimão em aço inox, escovado, d=1 1/2"</t>
    </r>
  </si>
  <si>
    <r>
      <rPr>
        <sz val="9"/>
        <rFont val="Arial MT"/>
        <family val="2"/>
      </rPr>
      <t>10.14</t>
    </r>
  </si>
  <si>
    <r>
      <rPr>
        <sz val="9"/>
        <rFont val="Arial MT"/>
        <family val="2"/>
      </rPr>
      <t xml:space="preserve">Guarda-corpo h = 1,10m e Corrimão em Aço Inox, barras superiores alt=0,92m e 0,70m e barra inferior, diam= 1.1/2" r, barras verticais d=3/4" a cada 0,11m,
</t>
    </r>
    <r>
      <rPr>
        <sz val="9"/>
        <rFont val="Arial MT"/>
        <family val="2"/>
      </rPr>
      <t>curvas de aço inox. - Escada</t>
    </r>
  </si>
  <si>
    <r>
      <rPr>
        <sz val="9"/>
        <rFont val="Arial MT"/>
        <family val="2"/>
      </rPr>
      <t>10.15</t>
    </r>
  </si>
  <si>
    <r>
      <rPr>
        <sz val="9"/>
        <rFont val="Arial MT"/>
        <family val="2"/>
      </rPr>
      <t>Barra de apoio reta, em aco inox polido, comprimento 90 cm,  fixada na parede - fornecimento e instalação</t>
    </r>
  </si>
  <si>
    <r>
      <rPr>
        <sz val="9"/>
        <rFont val="Arial MT"/>
        <family val="2"/>
      </rPr>
      <t>10.16</t>
    </r>
  </si>
  <si>
    <r>
      <rPr>
        <sz val="9"/>
        <rFont val="Arial MT"/>
        <family val="2"/>
      </rPr>
      <t>Barra de apoio reta, em aco inox polido, comprimento 60cm, fixada na parede - fornecimento e instalação</t>
    </r>
  </si>
  <si>
    <r>
      <rPr>
        <sz val="9"/>
        <rFont val="Arial MT"/>
        <family val="2"/>
      </rPr>
      <t>10.17</t>
    </r>
  </si>
  <si>
    <r>
      <rPr>
        <sz val="9"/>
        <rFont val="Arial MT"/>
        <family val="2"/>
      </rPr>
      <t xml:space="preserve">Barra de apoio lateral articulada, com trava, em aco inox polido, fixada na parede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</si>
  <si>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10.18</t>
    </r>
  </si>
  <si>
    <r>
      <rPr>
        <sz val="9"/>
        <rFont val="Arial MT"/>
        <family val="2"/>
      </rPr>
      <t xml:space="preserve">Puxador para pcd, fixado na porta - fornecimento e
</t>
    </r>
    <r>
      <rPr>
        <sz val="9"/>
        <rFont val="Arial MT"/>
        <family val="2"/>
      </rPr>
      <t>instalação</t>
    </r>
  </si>
  <si>
    <r>
      <rPr>
        <b/>
        <sz val="9"/>
        <rFont val="Arial"/>
        <family val="2"/>
      </rPr>
      <t>11.0</t>
    </r>
  </si>
  <si>
    <r>
      <rPr>
        <b/>
        <sz val="9"/>
        <rFont val="Arial"/>
        <family val="2"/>
      </rPr>
      <t>ORATÓRIO</t>
    </r>
  </si>
  <si>
    <r>
      <rPr>
        <sz val="9"/>
        <rFont val="Arial MT"/>
        <family val="2"/>
      </rPr>
      <t>11.1</t>
    </r>
  </si>
  <si>
    <r>
      <rPr>
        <sz val="9"/>
        <rFont val="Arial MT"/>
        <family val="2"/>
      </rPr>
      <t xml:space="preserve">Divisória em placa de concreto armado polido,
</t>
    </r>
    <r>
      <rPr>
        <sz val="9"/>
        <rFont val="Arial MT"/>
        <family val="2"/>
      </rPr>
      <t>fck=30mpa</t>
    </r>
  </si>
  <si>
    <r>
      <rPr>
        <sz val="9"/>
        <rFont val="Arial MT"/>
        <family val="2"/>
      </rPr>
      <t>11.2</t>
    </r>
  </si>
  <si>
    <r>
      <rPr>
        <sz val="9"/>
        <rFont val="Arial MT"/>
        <family val="2"/>
      </rPr>
      <t>Forma curva para estruturas, em compensado plastificado de 10mm, 04 usos, inclusive escoramento</t>
    </r>
  </si>
  <si>
    <r>
      <rPr>
        <sz val="9"/>
        <rFont val="Arial MT"/>
        <family val="2"/>
      </rPr>
      <t>11.3</t>
    </r>
  </si>
  <si>
    <r>
      <rPr>
        <sz val="9"/>
        <rFont val="Arial MT"/>
        <family val="2"/>
      </rPr>
      <t xml:space="preserve">Concreto fck = 15mpa, traço 1:3,4:3,5 (cimento/ areia
</t>
    </r>
    <r>
      <rPr>
        <sz val="9"/>
        <rFont val="Arial MT"/>
        <family val="2"/>
      </rPr>
      <t>média/ brita 1) - preparo mecânico com betoneira 400 l. af_07/2016</t>
    </r>
  </si>
  <si>
    <r>
      <rPr>
        <sz val="9"/>
        <rFont val="Arial MT"/>
        <family val="2"/>
      </rPr>
      <t>11.4</t>
    </r>
  </si>
  <si>
    <r>
      <rPr>
        <sz val="9"/>
        <rFont val="Arial MT"/>
        <family val="2"/>
      </rPr>
      <t>Armadura em tela soldada de aço ca-60b</t>
    </r>
  </si>
  <si>
    <r>
      <rPr>
        <sz val="9"/>
        <rFont val="Arial MT"/>
        <family val="2"/>
      </rPr>
      <t>C0219</t>
    </r>
  </si>
  <si>
    <r>
      <rPr>
        <sz val="9"/>
        <rFont val="Arial MT"/>
        <family val="2"/>
      </rPr>
      <t>11.5</t>
    </r>
  </si>
  <si>
    <r>
      <rPr>
        <sz val="9"/>
        <rFont val="Arial MT"/>
        <family val="2"/>
      </rPr>
      <t>11.6</t>
    </r>
  </si>
  <si>
    <r>
      <rPr>
        <sz val="9"/>
        <rFont val="Arial MT"/>
        <family val="2"/>
      </rPr>
      <t xml:space="preserve"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</t>
    </r>
    <r>
      <rPr>
        <sz val="9"/>
        <rFont val="Arial MT"/>
        <family val="2"/>
      </rPr>
      <t>resíduos]</t>
    </r>
  </si>
  <si>
    <r>
      <rPr>
        <sz val="9"/>
        <rFont val="Arial MT"/>
        <family val="2"/>
      </rPr>
      <t>11.7</t>
    </r>
  </si>
  <si>
    <r>
      <rPr>
        <sz val="9"/>
        <rFont val="Arial MT"/>
        <family val="2"/>
      </rPr>
      <t xml:space="preserve">Alvenaria de vedação de blocos cerâmicos furados na horizontal de 9x19x19cm (espessura 9cm) de paredes com área líquida menor que 6m² sem vãos e argamassa de assentamento com preparo em
</t>
    </r>
    <r>
      <rPr>
        <sz val="9"/>
        <rFont val="Arial MT"/>
        <family val="2"/>
      </rPr>
      <t>betoneira.</t>
    </r>
  </si>
  <si>
    <r>
      <rPr>
        <sz val="9"/>
        <rFont val="Arial MT"/>
        <family val="2"/>
      </rPr>
      <t>11.8</t>
    </r>
  </si>
  <si>
    <r>
      <rPr>
        <sz val="9"/>
        <rFont val="Arial MT"/>
        <family val="2"/>
      </rPr>
      <t xml:space="preserve">Revestimento cerâmico para piso com placas tipo porcelanato de dimensões 45x45 cm aplicada em
</t>
    </r>
    <r>
      <rPr>
        <sz val="9"/>
        <rFont val="Arial MT"/>
        <family val="2"/>
      </rPr>
      <t>ambientes de área entre 5 m² e 10 m².</t>
    </r>
  </si>
  <si>
    <r>
      <rPr>
        <b/>
        <sz val="9"/>
        <rFont val="Arial"/>
        <family val="2"/>
      </rPr>
      <t>12.0</t>
    </r>
  </si>
  <si>
    <r>
      <rPr>
        <b/>
        <sz val="9"/>
        <rFont val="Arial"/>
        <family val="2"/>
      </rPr>
      <t>ESQUADRIAS / VIDROS</t>
    </r>
  </si>
  <si>
    <r>
      <rPr>
        <sz val="9"/>
        <rFont val="Arial MT"/>
        <family val="2"/>
      </rPr>
      <t>12.1</t>
    </r>
  </si>
  <si>
    <r>
      <rPr>
        <sz val="9"/>
        <rFont val="Arial MT"/>
        <family val="2"/>
      </rPr>
      <t xml:space="preserve">Kit de porta de madeira para verniz, semi-oca (leve ou
</t>
    </r>
    <r>
      <rPr>
        <sz val="9"/>
        <rFont val="Arial MT"/>
        <family val="2"/>
      </rPr>
      <t>média), padrão médio, 70x210cm, espessura de 3,5cm, itens inclusos: dobradiças, montagem e instalação do batente, sem fechadura - fornecimento e instalação. af_08/2015</t>
    </r>
  </si>
  <si>
    <r>
      <rPr>
        <sz val="9"/>
        <rFont val="Arial MT"/>
        <family val="2"/>
      </rPr>
      <t>12.2</t>
    </r>
  </si>
  <si>
    <r>
      <rPr>
        <sz val="9"/>
        <rFont val="Arial MT"/>
        <family val="2"/>
      </rPr>
      <t>Kit de porta de madeira para verniz, semi-oca (leve ou média), padrão médio, 80x210cm, espessura de 3,5cm, itens inclusos: dobradiças, montagem e instalação do batente, sem fechadura - fornecimento e instalação</t>
    </r>
  </si>
  <si>
    <r>
      <rPr>
        <sz val="9"/>
        <rFont val="Arial MT"/>
        <family val="2"/>
      </rPr>
      <t>12.3</t>
    </r>
  </si>
  <si>
    <r>
      <rPr>
        <sz val="9"/>
        <rFont val="Arial MT"/>
        <family val="2"/>
      </rPr>
      <t xml:space="preserve">Kit de porta de madeira para verniz, semi-oca (leve ou média), padrão médio, 90x210cm, espessura de 3,5cm,itens inclusos: dobradiças, montagem e instalação do batente, sem fechadura - fornecimento e
</t>
    </r>
    <r>
      <rPr>
        <sz val="9"/>
        <rFont val="Arial MT"/>
        <family val="2"/>
      </rPr>
      <t>instalação. af_08/2015</t>
    </r>
  </si>
  <si>
    <r>
      <rPr>
        <sz val="9"/>
        <rFont val="Arial MT"/>
        <family val="2"/>
      </rPr>
      <t>12.4</t>
    </r>
  </si>
  <si>
    <r>
      <rPr>
        <sz val="9"/>
        <rFont val="Arial MT"/>
        <family val="2"/>
      </rPr>
      <t xml:space="preserve">Porta de correr de alumínio, com duas folhas para vidro, incluso vidro liso incolor, fechadura e puxador,
</t>
    </r>
    <r>
      <rPr>
        <sz val="9"/>
        <rFont val="Arial MT"/>
        <family val="2"/>
      </rPr>
      <t>sem alizar</t>
    </r>
  </si>
  <si>
    <r>
      <rPr>
        <sz val="9"/>
        <rFont val="Arial MT"/>
        <family val="2"/>
      </rPr>
      <t>12.5</t>
    </r>
  </si>
  <si>
    <r>
      <rPr>
        <sz val="9"/>
        <rFont val="Arial MT"/>
        <family val="2"/>
      </rPr>
      <t xml:space="preserve">Portão em ferro, em gradil metálico, padrão belgo ou
</t>
    </r>
    <r>
      <rPr>
        <sz val="9"/>
        <rFont val="Arial MT"/>
        <family val="2"/>
      </rPr>
      <t>equivalente, de correr</t>
    </r>
  </si>
  <si>
    <r>
      <rPr>
        <sz val="9"/>
        <rFont val="Arial MT"/>
        <family val="2"/>
      </rPr>
      <t>12.6</t>
    </r>
  </si>
  <si>
    <r>
      <rPr>
        <sz val="9"/>
        <rFont val="Arial MT"/>
        <family val="2"/>
      </rPr>
      <t>Porta de alumínio de abrir com lambri, com guarnição, fixação com parafusos - fornecimento e instalação</t>
    </r>
  </si>
  <si>
    <r>
      <rPr>
        <sz val="9"/>
        <rFont val="Arial MT"/>
        <family val="2"/>
      </rPr>
      <t>12.7</t>
    </r>
  </si>
  <si>
    <r>
      <rPr>
        <sz val="9"/>
        <rFont val="Arial MT"/>
        <family val="2"/>
      </rPr>
      <t xml:space="preserve">Porta em alumínio de abrir tipo veneziana com guarnição, fixação com parafusos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</si>
  <si>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12.8</t>
    </r>
  </si>
  <si>
    <r>
      <rPr>
        <sz val="9"/>
        <rFont val="Arial MT"/>
        <family val="2"/>
      </rPr>
      <t xml:space="preserve">Janela de alumínio de correr com 4 folhas para vidros, com vidros, batente, acabamento com acetato ou brilhante e ferragens. exclusive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</si>
  <si>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12.9</t>
    </r>
  </si>
  <si>
    <r>
      <rPr>
        <sz val="9"/>
        <rFont val="Arial MT"/>
        <family val="2"/>
      </rPr>
      <t xml:space="preserve">Janela de alumínio tipo maxim-ar, com vidros, batente e ferragens. exclusive alizar, acabamento e
</t>
    </r>
    <r>
      <rPr>
        <sz val="9"/>
        <rFont val="Arial MT"/>
        <family val="2"/>
      </rPr>
      <t>contramarco. fornecimento e instalação</t>
    </r>
  </si>
  <si>
    <r>
      <rPr>
        <sz val="9"/>
        <rFont val="Arial MT"/>
        <family val="2"/>
      </rPr>
      <t>12.10</t>
    </r>
  </si>
  <si>
    <r>
      <rPr>
        <sz val="9"/>
        <rFont val="Arial MT"/>
        <family val="2"/>
      </rPr>
      <t xml:space="preserve">Janela fixa de alumínio para vidro, com vidro, batente e ferragens. exclusive acabamento,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</si>
  <si>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12.11</t>
    </r>
  </si>
  <si>
    <r>
      <rPr>
        <sz val="9"/>
        <rFont val="Arial MT"/>
        <family val="2"/>
      </rPr>
      <t xml:space="preserve">Fechadura de embutir com cilindro, externa, completa, acabamento padrão popular, incluso execução de furo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</si>
  <si>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12.12</t>
    </r>
  </si>
  <si>
    <r>
      <rPr>
        <sz val="9"/>
        <rFont val="Arial MT"/>
        <family val="2"/>
      </rPr>
      <t>Tarjeta tipo livre/ocupado para porta de banheiro</t>
    </r>
  </si>
  <si>
    <r>
      <rPr>
        <b/>
        <sz val="9"/>
        <rFont val="Arial"/>
        <family val="2"/>
      </rPr>
      <t>13.0</t>
    </r>
  </si>
  <si>
    <r>
      <rPr>
        <b/>
        <sz val="9"/>
        <rFont val="Arial"/>
        <family val="2"/>
      </rPr>
      <t>FACHADA</t>
    </r>
  </si>
  <si>
    <r>
      <rPr>
        <sz val="9"/>
        <rFont val="Arial MT"/>
        <family val="2"/>
      </rPr>
      <t>13.1</t>
    </r>
  </si>
  <si>
    <r>
      <rPr>
        <sz val="9"/>
        <rFont val="Arial MT"/>
        <family val="2"/>
      </rPr>
      <t xml:space="preserve">Brise metálico hunter douglas ref. 84r - sl4 cor prata ou
</t>
    </r>
    <r>
      <rPr>
        <sz val="9"/>
        <rFont val="Arial MT"/>
        <family val="2"/>
      </rPr>
      <t>similar, com estrutura e montagem, exclusive andaimes ou plataforma</t>
    </r>
  </si>
  <si>
    <r>
      <rPr>
        <sz val="9"/>
        <rFont val="Arial MT"/>
        <family val="2"/>
      </rPr>
      <t>13.2</t>
    </r>
  </si>
  <si>
    <r>
      <rPr>
        <sz val="9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</si>
  <si>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9"/>
        <rFont val="Arial MT"/>
        <family val="2"/>
      </rPr>
      <t>13.3</t>
    </r>
  </si>
  <si>
    <r>
      <rPr>
        <sz val="9"/>
        <rFont val="Arial MT"/>
        <family val="2"/>
      </rPr>
      <t xml:space="preserve">Revestimento cerâmico  tipo porcelanato de dimensões
</t>
    </r>
    <r>
      <rPr>
        <sz val="9"/>
        <rFont val="Arial MT"/>
        <family val="2"/>
      </rPr>
      <t>60x60 cm</t>
    </r>
  </si>
  <si>
    <r>
      <rPr>
        <b/>
        <sz val="9"/>
        <rFont val="Arial"/>
        <family val="2"/>
      </rPr>
      <t>14.0</t>
    </r>
  </si>
  <si>
    <r>
      <rPr>
        <b/>
        <sz val="9"/>
        <rFont val="Arial"/>
        <family val="2"/>
      </rPr>
      <t>SERVIÇOS FINAIS</t>
    </r>
  </si>
  <si>
    <r>
      <rPr>
        <sz val="9"/>
        <rFont val="Arial MT"/>
        <family val="2"/>
      </rPr>
      <t>14.1</t>
    </r>
  </si>
  <si>
    <r>
      <rPr>
        <sz val="9"/>
        <rFont val="Arial MT"/>
        <family val="2"/>
      </rPr>
      <t xml:space="preserve">Plantio de árvore ornamental com altura de muda
</t>
    </r>
    <r>
      <rPr>
        <sz val="9"/>
        <rFont val="Arial MT"/>
        <family val="2"/>
      </rPr>
      <t>menor ou igual a 2,00m</t>
    </r>
  </si>
  <si>
    <r>
      <rPr>
        <sz val="9"/>
        <rFont val="Arial MT"/>
        <family val="2"/>
      </rPr>
      <t>14.2</t>
    </r>
  </si>
  <si>
    <r>
      <rPr>
        <sz val="9"/>
        <rFont val="Arial MT"/>
        <family val="2"/>
      </rPr>
      <t>Plantio de arbusto ou  cerca viva</t>
    </r>
  </si>
  <si>
    <r>
      <rPr>
        <sz val="9"/>
        <rFont val="Arial MT"/>
        <family val="2"/>
      </rPr>
      <t>14.3</t>
    </r>
  </si>
  <si>
    <r>
      <rPr>
        <sz val="9"/>
        <rFont val="Arial MT"/>
        <family val="2"/>
      </rPr>
      <t>Limpeza geral</t>
    </r>
  </si>
  <si>
    <r>
      <rPr>
        <b/>
        <sz val="9"/>
        <rFont val="Arial"/>
        <family val="2"/>
      </rPr>
      <t>Total</t>
    </r>
  </si>
  <si>
    <t>MEMÓRIA BM 01</t>
  </si>
  <si>
    <t>Item</t>
  </si>
  <si>
    <t>Discriminação dos Serviços</t>
  </si>
  <si>
    <t>Unid.</t>
  </si>
  <si>
    <t>1.0</t>
  </si>
  <si>
    <t>SERVIÇOS PRELIMINARES</t>
  </si>
  <si>
    <r>
      <rPr>
        <sz val="11"/>
        <rFont val="Arial MT"/>
        <family val="2"/>
      </rPr>
      <t>1.1</t>
    </r>
  </si>
  <si>
    <r>
      <rPr>
        <sz val="11"/>
        <rFont val="Arial MT"/>
        <family val="2"/>
      </rPr>
      <t>Locação de obra - execução de gabarito</t>
    </r>
  </si>
  <si>
    <r>
      <rPr>
        <sz val="11"/>
        <rFont val="Arial MT"/>
        <family val="2"/>
      </rPr>
      <t>m²</t>
    </r>
  </si>
  <si>
    <t>Área construída total = 544,94 m²</t>
  </si>
  <si>
    <r>
      <rPr>
        <sz val="11"/>
        <rFont val="Arial MT"/>
        <family val="2"/>
      </rPr>
      <t>1.2</t>
    </r>
  </si>
  <si>
    <r>
      <rPr>
        <sz val="11"/>
        <rFont val="Arial MT"/>
        <family val="2"/>
      </rPr>
      <t>Placa de obra em chapa aço galvanizado, instalada</t>
    </r>
  </si>
  <si>
    <t>2,00 X 3,00= 6,00 m²</t>
  </si>
  <si>
    <r>
      <rPr>
        <sz val="11"/>
        <rFont val="Arial MT"/>
        <family val="2"/>
      </rPr>
      <t>1.3</t>
    </r>
  </si>
  <si>
    <t>Tapume  de  chapa  de  madeira  compensada  e=  6mm c/abertura e portão</t>
  </si>
  <si>
    <t>Altura de 2,10 m x comprimento de 53 m = 111,30 m²</t>
  </si>
  <si>
    <r>
      <rPr>
        <sz val="11"/>
        <rFont val="Arial MT"/>
        <family val="2"/>
      </rPr>
      <t>1.4</t>
    </r>
  </si>
  <si>
    <t>Limpeza  mecanizada  de  terreno  com  remocao  de camada vegetal, utilizando trator de esteiras</t>
  </si>
  <si>
    <t>Limpeza da área construída total = 544,94 m²</t>
  </si>
  <si>
    <r>
      <rPr>
        <sz val="11"/>
        <rFont val="Arial MT"/>
        <family val="2"/>
      </rPr>
      <t>1.5</t>
    </r>
  </si>
  <si>
    <t>Barracão   para   escritório   de   obra   porte   pequeno s=25,41m2 com materiais novos</t>
  </si>
  <si>
    <r>
      <rPr>
        <sz val="11"/>
        <rFont val="Arial MT"/>
        <family val="2"/>
      </rPr>
      <t>un</t>
    </r>
  </si>
  <si>
    <t>Barracão com dimensão de 4,10*6,30 = 25,83 m², mais banheiro fora dessa área</t>
  </si>
  <si>
    <r>
      <rPr>
        <sz val="11"/>
        <rFont val="Arial MT"/>
        <family val="2"/>
      </rPr>
      <t>1.6</t>
    </r>
  </si>
  <si>
    <r>
      <rPr>
        <sz val="11"/>
        <rFont val="Arial MT"/>
        <family val="2"/>
      </rPr>
      <t>Instalação provisória de água</t>
    </r>
  </si>
  <si>
    <r>
      <rPr>
        <sz val="11"/>
        <rFont val="Arial MT"/>
        <family val="2"/>
      </rPr>
      <t>1.7</t>
    </r>
  </si>
  <si>
    <r>
      <rPr>
        <sz val="11"/>
        <rFont val="Arial MT"/>
        <family val="2"/>
      </rPr>
      <t>Instalaçoes provisórias de esgoto</t>
    </r>
  </si>
  <si>
    <r>
      <rPr>
        <sz val="11"/>
        <rFont val="Arial MT"/>
        <family val="2"/>
      </rPr>
      <t>1.8</t>
    </r>
  </si>
  <si>
    <r>
      <rPr>
        <sz val="11"/>
        <rFont val="Arial MT"/>
        <family val="2"/>
      </rPr>
      <t>Instalações provisórias de luz, força, telefone elógica</t>
    </r>
  </si>
  <si>
    <t>1 und</t>
  </si>
  <si>
    <t>2.0</t>
  </si>
  <si>
    <t>INFRAESTRUTURA</t>
  </si>
  <si>
    <r>
      <rPr>
        <sz val="11"/>
        <rFont val="Arial MT"/>
        <family val="2"/>
      </rPr>
      <t>2.1</t>
    </r>
  </si>
  <si>
    <r>
      <rPr>
        <sz val="11"/>
        <rFont val="Arial MT"/>
        <family val="2"/>
      </rPr>
      <t>Escavação manual de vala</t>
    </r>
  </si>
  <si>
    <r>
      <rPr>
        <sz val="11"/>
        <rFont val="Arial MT"/>
        <family val="2"/>
      </rPr>
      <t>m³</t>
    </r>
  </si>
  <si>
    <r>
      <t xml:space="preserve">Escavação para sapatas = 0,80*0,65+0,80*0,75*2+0,95*0,85*4+ 1,05*0,95*3+1,10*1*3+1,20*1,10+1,20*1,20+1,55*1,45+1,10*1,00+ 1,45*1,35*2+1,00*0,90+0,75*0,55 = 22,58 m² x 1,50 m de profundidade média = </t>
    </r>
    <r>
      <rPr>
        <b/>
        <sz val="11"/>
        <color rgb="FF000000"/>
        <rFont val="Arial "/>
      </rPr>
      <t>33,87 m³</t>
    </r>
    <r>
      <rPr>
        <sz val="11"/>
        <color rgb="FF000000"/>
        <rFont val="Arial "/>
      </rPr>
      <t xml:space="preserve">; escavação para o reservatório inferior = 2,76*4,52* 2,00 de profundidade = </t>
    </r>
    <r>
      <rPr>
        <b/>
        <sz val="11"/>
        <color rgb="FF000000"/>
        <rFont val="Arial "/>
      </rPr>
      <t>24,95 m³.</t>
    </r>
    <r>
      <rPr>
        <sz val="11"/>
        <color rgb="FF000000"/>
        <rFont val="Arial "/>
      </rPr>
      <t xml:space="preserve"> Escavação das baldrames = 1,42+5,24+6,09+ 3,15+4,27+3,55+2,52+4,00+3,97+4,45+4,47+ 3,07+4,85+3,12+ 4,65+ 5,00+2,00+3,00+3,21+4,80+0,90+3,00+ 4,50+2,75+5,03+1,15+2,37+4,91 + 4,78+3,82+6,57+5,18+ 3,93+4,20+5,48+7,90 = 143,30 m de vigas x 0,20*0,30 de profundidade = </t>
    </r>
    <r>
      <rPr>
        <b/>
        <sz val="11"/>
        <color rgb="FF000000"/>
        <rFont val="Arial "/>
      </rPr>
      <t xml:space="preserve">8,60 m³. TOTALIZANDO = </t>
    </r>
    <r>
      <rPr>
        <sz val="11"/>
        <color rgb="FF000000"/>
        <rFont val="Arial "/>
      </rPr>
      <t>67,42 m³</t>
    </r>
  </si>
  <si>
    <r>
      <rPr>
        <sz val="11"/>
        <rFont val="Arial MT"/>
        <family val="2"/>
      </rPr>
      <t>2.2</t>
    </r>
  </si>
  <si>
    <t>Reaterro manual de valas com compactação mecanizada.</t>
  </si>
  <si>
    <r>
      <rPr>
        <sz val="11"/>
        <rFont val="Arial MT"/>
        <family val="2"/>
      </rPr>
      <t>2.3</t>
    </r>
  </si>
  <si>
    <t>Lastro de concreto magro, aplicado em pisos ou radiers, espessura de 5 cm. (base das sapatas)</t>
  </si>
  <si>
    <t>área total das sapatas = 33,87 m³; área do fundo da caixa d'água = 2,76*4,52 = 12,47 m². TOTALIZANDO 46,34 m²</t>
  </si>
  <si>
    <r>
      <rPr>
        <sz val="11"/>
        <rFont val="Arial MT"/>
        <family val="2"/>
      </rPr>
      <t>2.4</t>
    </r>
  </si>
  <si>
    <t>Alvenaria de embasamento em tijolo cerâmico furado c/ argamassa cimento e areia 1:4</t>
  </si>
  <si>
    <t>Comprimento total das vigas = 143,30 m x largura do bloco cerâmico (0,20 m) x altura de 3 fiadas de tijolo deitado = (0,30 m) = 8,60 m³</t>
  </si>
  <si>
    <r>
      <rPr>
        <sz val="11"/>
        <rFont val="Arial MT"/>
        <family val="2"/>
      </rPr>
      <t>2.5</t>
    </r>
  </si>
  <si>
    <t>Forma plana para fundações, em compensado resinado 12mm, 07 usos</t>
  </si>
  <si>
    <t>Pelo projeto estrutural para sapatas, arranques e baldrames = 100,43 + 138,47 m² = 238,90 m²</t>
  </si>
  <si>
    <r>
      <rPr>
        <sz val="11"/>
        <rFont val="Arial MT"/>
        <family val="2"/>
      </rPr>
      <t>2.6</t>
    </r>
  </si>
  <si>
    <t>Armação de bloco, viga baldrame e sapata utilizando aço ca-60 de 5 mm - montagem.</t>
  </si>
  <si>
    <r>
      <rPr>
        <sz val="11"/>
        <rFont val="Arial MT"/>
        <family val="2"/>
      </rPr>
      <t>Kg</t>
    </r>
  </si>
  <si>
    <t>Pelo projeto estrutural para sapatas, arranques e baldrames = 36,20+152,6 = 188,80 kg</t>
  </si>
  <si>
    <r>
      <rPr>
        <sz val="11"/>
        <rFont val="Arial MT"/>
        <family val="2"/>
      </rPr>
      <t>2.7</t>
    </r>
  </si>
  <si>
    <t>Armação de bloco, viga baldrame ou sapata utilizando 7aço ca-50 de 6,3 mm - montagem</t>
  </si>
  <si>
    <t>Pelo projeto estrutural para sapatas, arranques e baldrames = 107,20+19 = 126,20 kg</t>
  </si>
  <si>
    <r>
      <rPr>
        <sz val="11"/>
        <rFont val="Arial MT"/>
        <family val="2"/>
      </rPr>
      <t>2.8</t>
    </r>
  </si>
  <si>
    <t>Armação de bloco, viga baldrame ou sapata utilizando aço ca-50 de 8 mm - montagem</t>
  </si>
  <si>
    <t>Pelo projeto estrutural para sapatas, arranques e baldrames = 228,40+271,40 = 499,80 kg</t>
  </si>
  <si>
    <r>
      <rPr>
        <sz val="11"/>
        <rFont val="Arial MT"/>
        <family val="2"/>
      </rPr>
      <t>2.9</t>
    </r>
  </si>
  <si>
    <t>Armação de bloco, viga baldrame ou sapata utilizando aço ca-50 de 10mm - montagem</t>
  </si>
  <si>
    <t>Pelo projeto estrutural para sapatas, arranques e baldrames = 286,10+33,20 = 319,30 kg</t>
  </si>
  <si>
    <r>
      <rPr>
        <sz val="11"/>
        <rFont val="Arial MT"/>
        <family val="2"/>
      </rPr>
      <t>2.10</t>
    </r>
  </si>
  <si>
    <t>Armação de bloco, viga baldrame ou sapata utilizando aço ca-50 de 12,5mm - montagem</t>
  </si>
  <si>
    <t xml:space="preserve">Pelo projeto estrutural para sapatas, arranques e baldrames = 11,10+6,40 = </t>
  </si>
  <si>
    <r>
      <rPr>
        <sz val="11"/>
        <rFont val="Arial MT"/>
        <family val="2"/>
      </rPr>
      <t>2.11</t>
    </r>
  </si>
  <si>
    <t>Armação de bloco, viga baldrame ou sapata utilizando aço ca-50 de 16 mm - montagem</t>
  </si>
  <si>
    <t>Pelo projeto estrutural para sapatas, arranques e baldrames = 10,10</t>
  </si>
  <si>
    <r>
      <rPr>
        <sz val="11"/>
        <rFont val="Arial MT"/>
        <family val="2"/>
      </rPr>
      <t>2.12</t>
    </r>
  </si>
  <si>
    <r>
      <rPr>
        <sz val="11"/>
        <rFont val="Arial MT"/>
        <family val="2"/>
      </rPr>
      <t>Concreto fck = 30mpa, traço 1:2,1:2,5 (cimento/ areia média/ brita 1)  - preparo mecânico com betoneira 400 l</t>
    </r>
  </si>
  <si>
    <t>Pelo projeto estrutural para sapatas, arranques e baldrames = 11,97+10,01 = 21,98 m³</t>
  </si>
  <si>
    <r>
      <rPr>
        <sz val="11"/>
        <rFont val="Arial MT"/>
        <family val="2"/>
      </rPr>
      <t>2.13</t>
    </r>
  </si>
  <si>
    <t>Lançamento com uso de baldes, adensamento e acabamento de concreto em estruturas</t>
  </si>
  <si>
    <t>Mesmo volume de concreto</t>
  </si>
  <si>
    <r>
      <rPr>
        <sz val="11"/>
        <rFont val="Arial MT"/>
        <family val="2"/>
      </rPr>
      <t>2.14</t>
    </r>
  </si>
  <si>
    <t>Impermeabilização de alicerce e viga baldrame com 2 demãos de tinta asfáltica tipo Neutrol da Vedacit ou similar, exceto argamassa impermeabilização</t>
  </si>
  <si>
    <t>Comprimento total das vigas = 143,30 m x (0,15+0,30+0,30) = 107,48 m²</t>
  </si>
  <si>
    <r>
      <rPr>
        <sz val="11"/>
        <rFont val="Arial MT"/>
        <family val="2"/>
      </rPr>
      <t>2.15</t>
    </r>
  </si>
  <si>
    <t>Impermeabilização de paredes com argamassa de 7cimento e areia, com aditivo impermeabilizante, e = 2cm</t>
  </si>
  <si>
    <r>
      <rPr>
        <sz val="11"/>
        <rFont val="Arial MT"/>
        <family val="2"/>
      </rPr>
      <t>2.16</t>
    </r>
  </si>
  <si>
    <t>Controle tecnológico de concreto c/ rompimento de corpo-de-prova à compressão</t>
  </si>
  <si>
    <t>3.0</t>
  </si>
  <si>
    <t>SUPERESTRUTURA</t>
  </si>
  <si>
    <r>
      <rPr>
        <sz val="11"/>
        <rFont val="Arial MT"/>
        <family val="2"/>
      </rPr>
      <t>3.1</t>
    </r>
  </si>
  <si>
    <t>Armação de pilar ou viga de uma estrutura convencional de concreto armado em uma edificação térrea ou sobrado utilizando aço ca-60 de 5,0 mm - montagem.</t>
  </si>
  <si>
    <r>
      <rPr>
        <sz val="11"/>
        <rFont val="Arial MT"/>
        <family val="2"/>
      </rPr>
      <t>3.2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</si>
  <si>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6,3  mm  -
montagem.</t>
    </r>
  </si>
  <si>
    <r>
      <rPr>
        <sz val="11"/>
        <rFont val="Arial MT"/>
        <family val="2"/>
      </rPr>
      <t>3.3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</si>
  <si>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8,0  mm  -
montagem.</t>
    </r>
  </si>
  <si>
    <r>
      <rPr>
        <sz val="11"/>
        <rFont val="Arial MT"/>
        <family val="2"/>
      </rPr>
      <t>3.4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</si>
  <si>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10,0  mm  -
montagem.</t>
    </r>
  </si>
  <si>
    <r>
      <rPr>
        <sz val="11"/>
        <rFont val="Arial MT"/>
        <family val="2"/>
      </rPr>
      <t>3.5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</si>
  <si>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12,5  mm  -
montagem.</t>
    </r>
  </si>
  <si>
    <r>
      <rPr>
        <sz val="11"/>
        <rFont val="Arial MT"/>
        <family val="2"/>
      </rPr>
      <t>3.6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</si>
  <si>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16,0 mm -
montagem</t>
    </r>
  </si>
  <si>
    <r>
      <rPr>
        <sz val="11"/>
        <rFont val="Arial MT"/>
        <family val="2"/>
      </rPr>
      <t>3.7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</si>
  <si>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20,0 mm -
montagem</t>
    </r>
  </si>
  <si>
    <r>
      <rPr>
        <sz val="11"/>
        <rFont val="Arial MT"/>
        <family val="2"/>
      </rPr>
      <t>3.8</t>
    </r>
  </si>
  <si>
    <t>Forma    plana    para    estruturas,    em    compensado plastificado de 12mm, 07 usos, inclusive escoramento - Revisada 07.2015</t>
  </si>
  <si>
    <r>
      <rPr>
        <sz val="11"/>
        <rFont val="Arial MT"/>
        <family val="2"/>
      </rPr>
      <t>3.9</t>
    </r>
  </si>
  <si>
    <r>
      <rPr>
        <sz val="11"/>
        <rFont val="Arial MT"/>
        <family val="2"/>
      </rPr>
      <t>Concreto  fck  =  30mpa,  traço  1:2,1:2,5  (cimento/  areia média/ brita 1) - preparo mecânico com betoneira 400 l</t>
    </r>
  </si>
  <si>
    <r>
      <rPr>
        <sz val="11"/>
        <rFont val="Arial MT"/>
        <family val="2"/>
      </rPr>
      <t>3.10</t>
    </r>
  </si>
  <si>
    <t>Lançamento   com   uso   de   baldes,   adensamento   e acabamento de concreto em estruturas.</t>
  </si>
  <si>
    <r>
      <rPr>
        <sz val="11"/>
        <rFont val="Arial MT"/>
        <family val="2"/>
      </rPr>
      <t>3.11</t>
    </r>
  </si>
  <si>
    <r>
      <rPr>
        <sz val="11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</si>
  <si>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11"/>
        <rFont val="Arial MT"/>
        <family val="2"/>
      </rPr>
      <t>3.12</t>
    </r>
  </si>
  <si>
    <t>4.0</t>
  </si>
  <si>
    <r>
      <rPr>
        <sz val="11"/>
        <rFont val="Arial MT"/>
        <family val="2"/>
      </rPr>
      <t>4.1</t>
    </r>
  </si>
  <si>
    <t>Alvenaria de vedação de blocos cerâmicos furados na horizontal de 9x19x19 cm (espessura 9cm) de paredes com  área  líquida  maior  ou  igual  a  6m2  sem  vãos  e argamassa    de    assentamento    com    preparo    em betoneira</t>
  </si>
  <si>
    <r>
      <rPr>
        <sz val="11"/>
        <rFont val="Arial MT"/>
        <family val="2"/>
      </rPr>
      <t>4.2</t>
    </r>
  </si>
  <si>
    <r>
      <rPr>
        <sz val="11"/>
        <rFont val="Arial MT"/>
        <family val="2"/>
      </rPr>
      <t>Verga pré-moldada para portas com até 1,5m de vão.</t>
    </r>
  </si>
  <si>
    <r>
      <rPr>
        <sz val="11"/>
        <rFont val="Arial MT"/>
        <family val="2"/>
      </rPr>
      <t>m</t>
    </r>
  </si>
  <si>
    <r>
      <rPr>
        <sz val="11"/>
        <rFont val="Arial MT"/>
        <family val="2"/>
      </rPr>
      <t>4.3</t>
    </r>
  </si>
  <si>
    <r>
      <rPr>
        <sz val="11"/>
        <rFont val="Arial MT"/>
        <family val="2"/>
      </rPr>
      <t>Verga pré-moldada para portas com mais 1,5m de vão.</t>
    </r>
  </si>
  <si>
    <r>
      <rPr>
        <sz val="11"/>
        <rFont val="Arial MT"/>
        <family val="2"/>
      </rPr>
      <t>4.4</t>
    </r>
  </si>
  <si>
    <r>
      <rPr>
        <sz val="11"/>
        <rFont val="Arial MT"/>
        <family val="2"/>
      </rPr>
      <t>Verga pré-moldada para janelas com até 1,5 m de vão</t>
    </r>
  </si>
  <si>
    <r>
      <rPr>
        <sz val="11"/>
        <rFont val="Arial MT"/>
        <family val="2"/>
      </rPr>
      <t>4.5</t>
    </r>
  </si>
  <si>
    <t>Verga pré-moldada para janelas com mais de 1,5 m de vão</t>
  </si>
  <si>
    <r>
      <rPr>
        <sz val="11"/>
        <rFont val="Arial MT"/>
        <family val="2"/>
      </rPr>
      <t>4.6</t>
    </r>
  </si>
  <si>
    <t>Contraverga  pré-moldada  para  vãos  de  até  1,5  m  de comprimento</t>
  </si>
  <si>
    <r>
      <rPr>
        <sz val="11"/>
        <rFont val="Arial MT"/>
        <family val="2"/>
      </rPr>
      <t>4.7</t>
    </r>
  </si>
  <si>
    <t>Contraverga pré-moldada para vãos de mais de 1,5 m de comprimento</t>
  </si>
  <si>
    <t>5.0</t>
  </si>
  <si>
    <t>REVESTIMENTOS E PINTURA</t>
  </si>
  <si>
    <r>
      <rPr>
        <sz val="11"/>
        <rFont val="Arial MT"/>
        <family val="2"/>
      </rPr>
      <t>5.1</t>
    </r>
  </si>
  <si>
    <r>
      <rPr>
        <sz val="11"/>
        <rFont val="Arial MT"/>
        <family val="2"/>
      </rPr>
      <t>Chapisco aplicado em alvenaria (sem presença de vãos) e estruturas de concreto de fachada, com colher de pedreiro. argamassa traço 1:3 com preparo em
betoneira 400l.</t>
    </r>
  </si>
  <si>
    <r>
      <rPr>
        <sz val="11"/>
        <rFont val="Arial MT"/>
        <family val="2"/>
      </rPr>
      <t>5.2</t>
    </r>
  </si>
  <si>
    <t>Massa única espessura de 20mm, com execução de taliscas.</t>
  </si>
  <si>
    <r>
      <rPr>
        <sz val="11"/>
        <rFont val="Arial MT"/>
        <family val="2"/>
      </rPr>
      <t>5.3</t>
    </r>
  </si>
  <si>
    <t>Revestimento cerâmico para paredes internas com placas tipo esmaltada extra de dimensões 33x45 cm aplicadas em ambientes de área menor que 5 m² na altura inteira das paredes. [paredes de áreas molháveis e circulação]</t>
  </si>
  <si>
    <r>
      <rPr>
        <sz val="11"/>
        <rFont val="Arial MT"/>
        <family val="2"/>
      </rPr>
      <t>5.4</t>
    </r>
  </si>
  <si>
    <t>Aplicação de fundo selador acrílico em paredes, uma demão</t>
  </si>
  <si>
    <r>
      <rPr>
        <sz val="11"/>
        <rFont val="Arial MT"/>
        <family val="2"/>
      </rPr>
      <t>5.5</t>
    </r>
  </si>
  <si>
    <t>Emassamento de superfície, com aplicação de 02 demãos de massa acrílica, lixamento e retoques - ver 01</t>
  </si>
  <si>
    <r>
      <rPr>
        <sz val="11"/>
        <rFont val="Arial MT"/>
        <family val="2"/>
      </rPr>
      <t>5.6</t>
    </r>
  </si>
  <si>
    <t>Aplicação e lixamento de massa látex em paredes, duas demãos</t>
  </si>
  <si>
    <r>
      <rPr>
        <sz val="11"/>
        <rFont val="Arial MT"/>
        <family val="2"/>
      </rPr>
      <t>5.7</t>
    </r>
  </si>
  <si>
    <t>Pintura verniz em madeira, 2 demãos</t>
  </si>
  <si>
    <r>
      <rPr>
        <sz val="11"/>
        <rFont val="Arial MT"/>
        <family val="2"/>
      </rPr>
      <t>5.8</t>
    </r>
  </si>
  <si>
    <t>Pintura com tinta alquídica de fundo e acabamento (esmalte sintético grafite) pulverizada sobre perfil metálico executado em fábrica (por demão)</t>
  </si>
  <si>
    <r>
      <rPr>
        <sz val="11"/>
        <rFont val="Arial MT"/>
        <family val="2"/>
      </rPr>
      <t>5.9</t>
    </r>
  </si>
  <si>
    <t>Aplicação manual de pintura com tinta látex acrílica em teto, duas demãos.</t>
  </si>
  <si>
    <r>
      <rPr>
        <sz val="11"/>
        <rFont val="Arial MT"/>
        <family val="2"/>
      </rPr>
      <t>5.10</t>
    </r>
  </si>
  <si>
    <t>Aplicação manual de pintura com tinta látex acrílica em paredes, duas demãos.</t>
  </si>
  <si>
    <r>
      <rPr>
        <sz val="11"/>
        <rFont val="Arial MT"/>
        <family val="2"/>
      </rPr>
      <t>5.11</t>
    </r>
  </si>
  <si>
    <t>Aplicação manual de pintura com tinta látex pva em paredes, duas demãos</t>
  </si>
  <si>
    <t>6.0</t>
  </si>
  <si>
    <r>
      <rPr>
        <sz val="11"/>
        <rFont val="Arial MT"/>
        <family val="2"/>
      </rPr>
      <t>6.1</t>
    </r>
  </si>
  <si>
    <t>Trama de madeira composta por terças para telhados de até 2 águas para telha estrutural de fibrocimento, incluso transporte vertical</t>
  </si>
  <si>
    <r>
      <rPr>
        <sz val="11"/>
        <rFont val="Arial MT"/>
        <family val="2"/>
      </rPr>
      <t>6.2</t>
    </r>
  </si>
  <si>
    <t>Telhamento com telha ondulada de fibrocimento e = 6 mm, com recobrimento lateral de 1/4 de onda para telhado com inclinação igual ou maior que 10°, com até 2 águas, incluso içamento.</t>
  </si>
  <si>
    <r>
      <rPr>
        <sz val="11"/>
        <rFont val="Arial MT"/>
        <family val="2"/>
      </rPr>
      <t>6.3</t>
    </r>
  </si>
  <si>
    <t>Rufo em fibrocimento para telha ondulada e = 6 mm, aba de 26 cm, incluso transporte vertical, exceto contrarrufo</t>
  </si>
  <si>
    <r>
      <rPr>
        <sz val="11"/>
        <rFont val="Arial MT"/>
        <family val="2"/>
      </rPr>
      <t>6.4</t>
    </r>
  </si>
  <si>
    <t>Calha em chapa de aço galvanizado número 24, desenvolvimento de 100 cm, incluso transporte vertical. af_07/2019</t>
  </si>
  <si>
    <t>7.0</t>
  </si>
  <si>
    <t>PAVIMENTAÇÃO E ÁREA EXTERNA</t>
  </si>
  <si>
    <r>
      <rPr>
        <sz val="11"/>
        <rFont val="Arial MT"/>
        <family val="2"/>
      </rPr>
      <t>7.1</t>
    </r>
  </si>
  <si>
    <t>Area externa</t>
  </si>
  <si>
    <r>
      <rPr>
        <sz val="11"/>
        <rFont val="Arial MT"/>
        <family val="2"/>
      </rPr>
      <t>7.1.1</t>
    </r>
  </si>
  <si>
    <r>
      <rPr>
        <sz val="11"/>
        <rFont val="Arial MT"/>
        <family val="2"/>
      </rPr>
      <t>Execução de passeio em piso intertravado, com bloco retangular cor natural de 20 x 10 cm, espessura 6 cm.</t>
    </r>
  </si>
  <si>
    <r>
      <rPr>
        <sz val="11"/>
        <rFont val="Arial MT"/>
        <family val="2"/>
      </rPr>
      <t>7.1.2</t>
    </r>
  </si>
  <si>
    <r>
      <rPr>
        <sz val="11"/>
        <rFont val="Arial MT"/>
        <family val="2"/>
      </rPr>
      <t>Plantio de grama em placas</t>
    </r>
  </si>
  <si>
    <r>
      <rPr>
        <sz val="11"/>
        <rFont val="Arial MT"/>
        <family val="2"/>
      </rPr>
      <t>7.1.3</t>
    </r>
  </si>
  <si>
    <r>
      <rPr>
        <sz val="11"/>
        <rFont val="Arial MT"/>
        <family val="2"/>
      </rPr>
      <t>Fornecimento    e    instalação    de    tela    aço    soldada nervurada  CA-60,  Q-92,  malha  15x15cm,  ferro  4.2mm
(1.48 kg/m2), painel 2,45x6,0m</t>
    </r>
  </si>
  <si>
    <r>
      <rPr>
        <sz val="11"/>
        <rFont val="Arial MT"/>
        <family val="2"/>
      </rPr>
      <t>7.1.4</t>
    </r>
  </si>
  <si>
    <t>Piso em concreto 20 mpa preparo mecânico, espessura 7cm</t>
  </si>
  <si>
    <r>
      <rPr>
        <sz val="11"/>
        <rFont val="Arial MT"/>
        <family val="2"/>
      </rPr>
      <t>7.1.5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</si>
  <si>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</si>
  <si>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11"/>
        <rFont val="Arial MT"/>
        <family val="2"/>
      </rPr>
      <t>7.1.6</t>
    </r>
  </si>
  <si>
    <r>
      <rPr>
        <sz val="11"/>
        <rFont val="Arial MT"/>
        <family val="2"/>
      </rPr>
      <t>Revestimento  cerâmico  para  piso  ou  parede,  30  x  90 cm,   imitação   madeira   antiderrapante,   aplicado   com argamassa   industrializada   ac-i,   rejuntado,   exclusive
regularização de base ou emboço</t>
    </r>
  </si>
  <si>
    <r>
      <rPr>
        <sz val="11"/>
        <rFont val="Arial MT"/>
        <family val="2"/>
      </rPr>
      <t>7.1.7</t>
    </r>
  </si>
  <si>
    <r>
      <rPr>
        <sz val="11"/>
        <rFont val="Arial MT"/>
        <family val="2"/>
      </rPr>
      <t>Alvenaria de embasamento de pedra argamassada</t>
    </r>
  </si>
  <si>
    <r>
      <rPr>
        <sz val="11"/>
        <rFont val="Arial MT"/>
        <family val="2"/>
      </rPr>
      <t>7.1.8</t>
    </r>
  </si>
  <si>
    <r>
      <rPr>
        <sz val="11"/>
        <rFont val="Arial MT"/>
        <family val="2"/>
      </rPr>
      <t>Alvenaria tijolo refratário (5,1 x 11,4 x 23 cm), aparente,
esp=0.114m, executada com argamassa industrializada ac-ii, c/ junta de 1,0cm - r1</t>
    </r>
  </si>
  <si>
    <r>
      <rPr>
        <sz val="11"/>
        <rFont val="Arial MT"/>
        <family val="2"/>
      </rPr>
      <t>7.1.9</t>
    </r>
  </si>
  <si>
    <r>
      <rPr>
        <sz val="11"/>
        <rFont val="Arial MT"/>
        <family val="2"/>
      </rPr>
      <t>Tampo pré-moldado em concreto para bancos (e=5cm)</t>
    </r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</si>
  <si>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</si>
  <si>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11"/>
        <rFont val="Arial MT"/>
        <family val="2"/>
      </rPr>
      <t>Execução  de  pavimento  em  piso   intertravado,   com
bloco pisograma de 35 x 25 cm, espessura 6 cm</t>
    </r>
  </si>
  <si>
    <t>7.2</t>
  </si>
  <si>
    <t>Area Interna</t>
  </si>
  <si>
    <r>
      <rPr>
        <sz val="11"/>
        <rFont val="Arial MT"/>
        <family val="2"/>
      </rPr>
      <t>7.2.1</t>
    </r>
  </si>
  <si>
    <t>Lastro  com  material  granular,  aplicado  em  pisos  ou lajes sobre solo, espessura de *5 cm*</t>
  </si>
  <si>
    <r>
      <rPr>
        <sz val="11"/>
        <rFont val="Arial MT"/>
        <family val="2"/>
      </rPr>
      <t>7.2.2</t>
    </r>
  </si>
  <si>
    <t>Lastro  de  concreto  magro,  aplicado  em  pisos,  lajes sobre solo ou radiers, espessura de 5 cm</t>
  </si>
  <si>
    <r>
      <rPr>
        <sz val="11"/>
        <rFont val="Arial MT"/>
        <family val="2"/>
      </rPr>
      <t>7.2.3</t>
    </r>
  </si>
  <si>
    <t>Fornecimento    e    instalação    de    tela    aço    soldada nervurada  CA-60,  Q-92,  malha  15x15cm,  ferro  4.2mm (1.48 kg/m2), painel 2,45x6,0m</t>
  </si>
  <si>
    <r>
      <rPr>
        <sz val="11"/>
        <rFont val="Arial MT"/>
        <family val="2"/>
      </rPr>
      <t>7.2.4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</si>
  <si>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</si>
  <si>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11"/>
        <rFont val="Arial MT"/>
        <family val="2"/>
      </rPr>
      <t>7.2.5</t>
    </r>
  </si>
  <si>
    <r>
      <rPr>
        <sz val="11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</si>
  <si>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11"/>
        <rFont val="Arial MT"/>
        <family val="2"/>
      </rPr>
      <t>7.2.6</t>
    </r>
  </si>
  <si>
    <t>Rodapé cerâmico de 7cm de altura com placas tipo esmaltada extra de dimensões 45x45cm</t>
  </si>
  <si>
    <t>8.0</t>
  </si>
  <si>
    <t>INSTALAÇÕES HIDRÁULICAS / SANITÁRIAS</t>
  </si>
  <si>
    <r>
      <rPr>
        <sz val="11"/>
        <rFont val="Arial MT"/>
        <family val="2"/>
      </rPr>
      <t>8.1</t>
    </r>
  </si>
  <si>
    <r>
      <rPr>
        <sz val="11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</si>
  <si>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11"/>
        <rFont val="Arial MT"/>
        <family val="2"/>
      </rPr>
      <t>8.2</t>
    </r>
  </si>
  <si>
    <r>
      <rPr>
        <sz val="11"/>
        <rFont val="Arial MT"/>
        <family val="2"/>
      </rPr>
      <t>Caixa d´água em polietileno, 1000 litros, com
acessórios</t>
    </r>
  </si>
  <si>
    <r>
      <rPr>
        <sz val="11"/>
        <rFont val="Arial MT"/>
        <family val="2"/>
      </rPr>
      <t>8.3</t>
    </r>
  </si>
  <si>
    <t>Caixa sifonada quadrada, com sete entradas e uma saida, d = 150 x 185 x 75mm, ref. nº40, acabamento branco</t>
  </si>
  <si>
    <r>
      <rPr>
        <sz val="11"/>
        <rFont val="Arial MT"/>
        <family val="2"/>
      </rPr>
      <t>8.4</t>
    </r>
  </si>
  <si>
    <t>Ralo sifonado, pvc, dn 100 x 40 mm, junta soldável, fornecido e instalado em ramal de descarga ou em ramal de esgoto sanitário</t>
  </si>
  <si>
    <r>
      <rPr>
        <sz val="11"/>
        <rFont val="Arial MT"/>
        <family val="2"/>
      </rPr>
      <t>8.5</t>
    </r>
  </si>
  <si>
    <t>Bucha de redução longa, pvc, serie r, água pluvial, dn 50 x 40 mm, junta elástica, fornecido e instalado em ramal de encaminhamento</t>
  </si>
  <si>
    <r>
      <rPr>
        <sz val="11"/>
        <rFont val="Arial MT"/>
        <family val="2"/>
      </rPr>
      <t>8.6</t>
    </r>
  </si>
  <si>
    <t>Joelho 45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</si>
  <si>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8.7</t>
    </r>
  </si>
  <si>
    <t>Joelho 45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</si>
  <si>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8.8</t>
    </r>
  </si>
  <si>
    <t>Joelho 45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</si>
  <si>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8.9</t>
    </r>
  </si>
  <si>
    <t>Joelho 45 graus,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</si>
  <si>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8.10</t>
    </r>
  </si>
  <si>
    <t>Joelho 90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</si>
  <si>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8.11</t>
    </r>
  </si>
  <si>
    <t>Joelho 90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</si>
  <si>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8.12</t>
    </r>
  </si>
  <si>
    <t>Joelho 90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</si>
  <si>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8.13</t>
    </r>
  </si>
  <si>
    <t>Joelho 90 graus, pvc, serie normal, esgoto predial, dn 100 mm, junta elástica, fornecido e instalado em ramal de descarga ou ramal de esgoto sanitário</t>
  </si>
  <si>
    <r>
      <rPr>
        <sz val="11"/>
        <rFont val="Arial MT"/>
        <family val="2"/>
      </rPr>
      <t>8.14</t>
    </r>
  </si>
  <si>
    <r>
      <rPr>
        <sz val="11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</si>
  <si>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11"/>
        <rFont val="Arial MT"/>
        <family val="2"/>
      </rPr>
      <t>8.15</t>
    </r>
  </si>
  <si>
    <t>Junção simples de redução pvc p/esgoto 75x50mm (3"x2")</t>
  </si>
  <si>
    <r>
      <rPr>
        <sz val="11"/>
        <rFont val="Arial MT"/>
        <family val="2"/>
      </rPr>
      <t>8.16</t>
    </r>
  </si>
  <si>
    <r>
      <rPr>
        <sz val="11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</si>
  <si>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11"/>
        <rFont val="Arial MT"/>
        <family val="2"/>
      </rPr>
      <t>8.17</t>
    </r>
  </si>
  <si>
    <t>Juncao simples, pvc, dn 100 x 50 mm, serie normal para esgoto predial</t>
  </si>
  <si>
    <r>
      <rPr>
        <sz val="11"/>
        <rFont val="Arial MT"/>
        <family val="2"/>
      </rPr>
      <t>8.18</t>
    </r>
  </si>
  <si>
    <r>
      <rPr>
        <sz val="11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</si>
  <si>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11"/>
        <rFont val="Arial MT"/>
        <family val="2"/>
      </rPr>
      <t>8.19</t>
    </r>
  </si>
  <si>
    <t>Luva simples, pvc, serie normal, esgoto predial, dn 50 mm, junta elástica, fornecido e instalado em prumada de esgoto sanitário ou ventilação</t>
  </si>
  <si>
    <r>
      <rPr>
        <sz val="11"/>
        <rFont val="Arial MT"/>
        <family val="2"/>
      </rPr>
      <t>8.20</t>
    </r>
  </si>
  <si>
    <t>Luva simples, pvc, serie normal, esgoto predial, dn 75 mm, junta elástica, fornecido e instalado em prumada de esgoto sanitário ou ventilação</t>
  </si>
  <si>
    <r>
      <rPr>
        <sz val="11"/>
        <rFont val="Arial MT"/>
        <family val="2"/>
      </rPr>
      <t>8.21</t>
    </r>
  </si>
  <si>
    <t>Luva simples,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</si>
  <si>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8.22</t>
    </r>
  </si>
  <si>
    <t>Plug em pvc rígido c/ anéis, para esgoto primário, diâm =100mm</t>
  </si>
  <si>
    <r>
      <rPr>
        <sz val="11"/>
        <rFont val="Arial MT"/>
        <family val="2"/>
      </rPr>
      <t>8.23</t>
    </r>
  </si>
  <si>
    <t>Redução excentrica em pvc rígido soldável, para esgoto primário, diâm = 75 x 50mm</t>
  </si>
  <si>
    <r>
      <rPr>
        <sz val="11"/>
        <rFont val="Arial MT"/>
        <family val="2"/>
      </rPr>
      <t>8.24</t>
    </r>
  </si>
  <si>
    <t>Redução excentrica em pvc rígido soldável, para esgoto primário, diâm = 100 x 50mm</t>
  </si>
  <si>
    <r>
      <rPr>
        <sz val="11"/>
        <rFont val="Arial MT"/>
        <family val="2"/>
      </rPr>
      <t>8.25</t>
    </r>
  </si>
  <si>
    <t>Te, pvc, serie normal, esgoto predial, dn 50 x 50 mm, junta elástica, fornecido e instalado em prumada de esgoto sanitário ou ventilação</t>
  </si>
  <si>
    <r>
      <rPr>
        <sz val="11"/>
        <rFont val="Arial MT"/>
        <family val="2"/>
      </rPr>
      <t>8.26</t>
    </r>
  </si>
  <si>
    <t>Tê sanitário em pvc rígido c/ anéis, para esgoto primário, diâm =100 x 50mm</t>
  </si>
  <si>
    <r>
      <rPr>
        <sz val="11"/>
        <rFont val="Arial MT"/>
        <family val="2"/>
      </rPr>
      <t>8.27</t>
    </r>
  </si>
  <si>
    <t>Tê sanitário em pvc rígido c/ anéis, para esgoto primário, diâm =100 x 75mm</t>
  </si>
  <si>
    <r>
      <rPr>
        <sz val="11"/>
        <rFont val="Arial MT"/>
        <family val="2"/>
      </rPr>
      <t>8.28</t>
    </r>
  </si>
  <si>
    <t>Te, pvc, serie normal, esgoto predial, dn 100 x 100 mm, junta elástica, fornecido e instalado em ramal de descarga ou ramal de esgoto sanitário</t>
  </si>
  <si>
    <r>
      <rPr>
        <sz val="11"/>
        <rFont val="Arial MT"/>
        <family val="2"/>
      </rPr>
      <t>8.29</t>
    </r>
  </si>
  <si>
    <t>Tubo pvc, serie normal, esgoto predial, dn 40 mm, fornecido e instalado em ramal de descarga ou ramal de esgoto sanitário</t>
  </si>
  <si>
    <r>
      <rPr>
        <sz val="11"/>
        <rFont val="Arial MT"/>
        <family val="2"/>
      </rPr>
      <t>8.30</t>
    </r>
  </si>
  <si>
    <t>Tubo pvc, serie normal, esgoto predial, dn 50 mm, fornecido e instalado em prumada de esgoto sanitário ou ventilação</t>
  </si>
  <si>
    <r>
      <rPr>
        <sz val="11"/>
        <rFont val="Arial MT"/>
        <family val="2"/>
      </rPr>
      <t>8.31</t>
    </r>
  </si>
  <si>
    <t>Tubo pvc, serie normal, esgoto predial, dn 75 mm, fornecido e instalado em prumada de esgoto sanitário ou ventilação</t>
  </si>
  <si>
    <r>
      <rPr>
        <sz val="11"/>
        <rFont val="Arial MT"/>
        <family val="2"/>
      </rPr>
      <t>8.32</t>
    </r>
  </si>
  <si>
    <t>Tubo pvc, serie normal, esgoto predial, dn 100 mm, fornecido e instalado em prumada de esgoto sanitário ou ventilação</t>
  </si>
  <si>
    <r>
      <rPr>
        <sz val="11"/>
        <rFont val="Arial MT"/>
        <family val="2"/>
      </rPr>
      <t>8.33</t>
    </r>
  </si>
  <si>
    <t>Tubo, pvc, soldável, dn 25mm, instalado em ramal de distribuição de água - fornecimento e instalação</t>
  </si>
  <si>
    <r>
      <rPr>
        <sz val="11"/>
        <rFont val="Arial MT"/>
        <family val="2"/>
      </rPr>
      <t>8.34</t>
    </r>
  </si>
  <si>
    <t>Tubo, pvc, soldável, dn 50mm, instalado em prumada de água - fornecimento e instalação</t>
  </si>
  <si>
    <r>
      <rPr>
        <sz val="11"/>
        <rFont val="Arial MT"/>
        <family val="2"/>
      </rPr>
      <t>8.35</t>
    </r>
  </si>
  <si>
    <r>
      <rPr>
        <sz val="11"/>
        <rFont val="Arial MT"/>
        <family val="2"/>
      </rPr>
      <t>Registro de gaveta bruto, latão, roscável, 1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 xml:space="preserve">, instalado em reservação de água de edificação que possua reservatório de fibra/fibrocimento 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fornecimento e instalação</t>
    </r>
  </si>
  <si>
    <r>
      <rPr>
        <sz val="11"/>
        <rFont val="Arial MT"/>
        <family val="2"/>
      </rPr>
      <t>8.36</t>
    </r>
  </si>
  <si>
    <t>Registro de gaveta bruto, latão, roscável, 3/4", fornecido e instalado em ramal de água</t>
  </si>
  <si>
    <r>
      <rPr>
        <sz val="11"/>
        <rFont val="Arial MT"/>
        <family val="2"/>
      </rPr>
      <t>8.37</t>
    </r>
  </si>
  <si>
    <t>Registro de pressão bruto, latão,  roscável, 3/4, fornecido e instalado em ramal de água</t>
  </si>
  <si>
    <r>
      <rPr>
        <sz val="11"/>
        <rFont val="Arial MT"/>
        <family val="2"/>
      </rPr>
      <t>8.38</t>
    </r>
  </si>
  <si>
    <t>Bucha de reducao de pvc, soldavel, longa, com 50 x 25 mm, para agua fria predial</t>
  </si>
  <si>
    <r>
      <rPr>
        <sz val="11"/>
        <rFont val="Arial MT"/>
        <family val="2"/>
      </rPr>
      <t>8.39</t>
    </r>
  </si>
  <si>
    <t>Joelho 90 graus, pvc, soldável, dn 25mm, instalado em prumada de água - fornecimento e instalação</t>
  </si>
  <si>
    <r>
      <rPr>
        <sz val="11"/>
        <rFont val="Arial MT"/>
        <family val="2"/>
      </rPr>
      <t>8.40</t>
    </r>
  </si>
  <si>
    <t>Joelho 90 graus, pvc, soldável, dn 50mm, instalado em prumada de água - fornecimento e instalação</t>
  </si>
  <si>
    <r>
      <rPr>
        <sz val="11"/>
        <rFont val="Arial MT"/>
        <family val="2"/>
      </rPr>
      <t>8.41</t>
    </r>
  </si>
  <si>
    <r>
      <rPr>
        <sz val="11"/>
        <rFont val="Arial MT"/>
        <family val="2"/>
      </rPr>
      <t>Joelho 90 graus com bucha de latão, pvc, soldável, dn 25mm,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instalado em ramal ou sub-ramal de água - fornecimento e instalação</t>
    </r>
  </si>
  <si>
    <r>
      <rPr>
        <sz val="11"/>
        <rFont val="Arial MT"/>
        <family val="2"/>
      </rPr>
      <t>8.42</t>
    </r>
  </si>
  <si>
    <t>Tê de redução, pvc, soldável, dn 50mm x 25mm, instalado em prumada de água - fornecimento e instalação</t>
  </si>
  <si>
    <r>
      <rPr>
        <sz val="11"/>
        <rFont val="Arial MT"/>
        <family val="2"/>
      </rPr>
      <t>8.43</t>
    </r>
  </si>
  <si>
    <t>Te, pvc, soldável, dn 25mm, instalado em ramal de distribuição de água - fornecimento e instalação</t>
  </si>
  <si>
    <r>
      <rPr>
        <sz val="11"/>
        <rFont val="Arial MT"/>
        <family val="2"/>
      </rPr>
      <t>8.44</t>
    </r>
  </si>
  <si>
    <t>Te, pvc, soldável, dn 50mm, instalado em prumada de água - fornecimento e instalação</t>
  </si>
  <si>
    <r>
      <rPr>
        <sz val="11"/>
        <rFont val="Arial MT"/>
        <family val="2"/>
      </rPr>
      <t>8.45</t>
    </r>
  </si>
  <si>
    <r>
      <rPr>
        <sz val="11"/>
        <rFont val="Arial MT"/>
        <family val="2"/>
      </rPr>
      <t>Tê com bucha de latão na bolsa central, pvc, soldável, dn 25mm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, instalado em ramal ou sub-ramal de água - fornecimento e instalação</t>
    </r>
  </si>
  <si>
    <r>
      <rPr>
        <sz val="11"/>
        <rFont val="Arial MT"/>
        <family val="2"/>
      </rPr>
      <t>8.46</t>
    </r>
  </si>
  <si>
    <t>Vaso sanitário sifonado com caixa acoplada louça branca, incluso engate flexível em plástico branco, 1/2 x 40cm - fornecimento e instalação</t>
  </si>
  <si>
    <r>
      <rPr>
        <sz val="11"/>
        <rFont val="Arial MT"/>
        <family val="2"/>
      </rPr>
      <t>8.47</t>
    </r>
  </si>
  <si>
    <t>Vaso sanitario sifonado convencional para pcd sem furo frontal com louça branca sem assento, incluso conjunto de ligação para bacia sanitária ajustável - fornecimento e instalação</t>
  </si>
  <si>
    <r>
      <rPr>
        <sz val="11"/>
        <rFont val="Arial MT"/>
        <family val="2"/>
      </rPr>
      <t>8.48</t>
    </r>
  </si>
  <si>
    <t>Ducha higienica plastica com registro metalico 1/2 "</t>
  </si>
  <si>
    <r>
      <rPr>
        <sz val="11"/>
        <rFont val="Arial MT"/>
        <family val="2"/>
      </rPr>
      <t>8.49</t>
    </r>
  </si>
  <si>
    <t>Mictório sifonado louça branca padrão médio fornecimento e instalação.</t>
  </si>
  <si>
    <r>
      <rPr>
        <sz val="11"/>
        <rFont val="Arial MT"/>
        <family val="2"/>
      </rPr>
      <t>8.50</t>
    </r>
  </si>
  <si>
    <r>
      <rPr>
        <sz val="11"/>
        <rFont val="Arial MT"/>
        <family val="2"/>
      </rPr>
      <t>Torneira de boia, roscável, 1,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fornecida e instalada em reservação de água</t>
    </r>
  </si>
  <si>
    <r>
      <rPr>
        <sz val="11"/>
        <rFont val="Arial MT"/>
        <family val="2"/>
      </rPr>
      <t>8.51</t>
    </r>
  </si>
  <si>
    <t>Torneira plastica para tanque 1/2 " ou 3/4 " com bico para mangueira</t>
  </si>
  <si>
    <r>
      <rPr>
        <sz val="11"/>
        <rFont val="Arial MT"/>
        <family val="2"/>
      </rPr>
      <t>8.52</t>
    </r>
  </si>
  <si>
    <t>Hidrômetro dn 25 (¾ ), 5,0 m³/h fornecimento e instalação</t>
  </si>
  <si>
    <r>
      <rPr>
        <sz val="11"/>
        <rFont val="Arial MT"/>
        <family val="2"/>
      </rPr>
      <t>8.53</t>
    </r>
  </si>
  <si>
    <t>Kit cavalete para medição de água - entrada principal, em pvc soldável dn 25 (¾")   fornecimento e instalação (exclusive hidrômetro)</t>
  </si>
  <si>
    <r>
      <rPr>
        <sz val="11"/>
        <rFont val="Arial MT"/>
        <family val="2"/>
      </rPr>
      <t>8.54</t>
    </r>
  </si>
  <si>
    <t>Bancada em granito , e=2cm</t>
  </si>
  <si>
    <r>
      <rPr>
        <sz val="11"/>
        <rFont val="Arial MT"/>
        <family val="2"/>
      </rPr>
      <t>8.55</t>
    </r>
  </si>
  <si>
    <t>Cuba de embutir de aço inoxidável média, incluso válvula tipo americana em metal cromado e sifão flexível em pvc - fornecimento e instalação</t>
  </si>
  <si>
    <r>
      <rPr>
        <sz val="11"/>
        <rFont val="Arial MT"/>
        <family val="2"/>
      </rPr>
      <t>8.56</t>
    </r>
  </si>
  <si>
    <t>Cuba de louça de embutir (oval ou circular) inclusive sifão plástico, válvula plástica para pia e engate plástico</t>
  </si>
  <si>
    <r>
      <rPr>
        <sz val="11"/>
        <rFont val="Arial MT"/>
        <family val="2"/>
      </rPr>
      <t>8.57</t>
    </r>
  </si>
  <si>
    <t>Kit de acessorios para banheiro em metal cromado, 5 pecas, incluso fixação</t>
  </si>
  <si>
    <r>
      <rPr>
        <sz val="11"/>
        <rFont val="Arial MT"/>
        <family val="2"/>
      </rPr>
      <t>8.58</t>
    </r>
  </si>
  <si>
    <t>Papeleira de parede em metal cromado sem tampa, incluso fixação</t>
  </si>
  <si>
    <r>
      <rPr>
        <sz val="11"/>
        <rFont val="Arial MT"/>
        <family val="2"/>
      </rPr>
      <t>8.59</t>
    </r>
  </si>
  <si>
    <r>
      <rPr>
        <sz val="11"/>
        <rFont val="Arial MT"/>
        <family val="2"/>
      </rPr>
      <t>Saboneteira plastica tipo dispenser para sabonete liquido com reservatorio 800 a 1500 ml, incluso fixação</t>
    </r>
  </si>
  <si>
    <r>
      <rPr>
        <sz val="11"/>
        <rFont val="Arial MT"/>
        <family val="2"/>
      </rPr>
      <t>8.60</t>
    </r>
  </si>
  <si>
    <t>Saboneteira de parede em metal cromado, incluso fixação</t>
  </si>
  <si>
    <r>
      <rPr>
        <sz val="11"/>
        <rFont val="Arial MT"/>
        <family val="2"/>
      </rPr>
      <t>8.61</t>
    </r>
  </si>
  <si>
    <t>Chuveiro elétrico comum corpo plástico, tipo ducha fornecimento e instalação</t>
  </si>
  <si>
    <r>
      <rPr>
        <sz val="11"/>
        <rFont val="Arial MT"/>
        <family val="2"/>
      </rPr>
      <t>8.62</t>
    </r>
  </si>
  <si>
    <t>Caixa enterrada hidráulica retangular em alvenaria com tijolos cerâmicos maciços, dimensões internas: 0,6x0,6x0,6 m para rede de esgoto</t>
  </si>
  <si>
    <r>
      <rPr>
        <sz val="11"/>
        <rFont val="Arial MT"/>
        <family val="2"/>
      </rPr>
      <t>8.63</t>
    </r>
  </si>
  <si>
    <t>Caixa enterrada hidráulica retangular em alvenaria com tijolos cerâmicos maciços, dimensões internas: 0,8x0,8x0,6 m para rede de drenagem</t>
  </si>
  <si>
    <r>
      <rPr>
        <sz val="11"/>
        <rFont val="Arial MT"/>
        <family val="2"/>
      </rPr>
      <t>8.64</t>
    </r>
  </si>
  <si>
    <r>
      <rPr>
        <sz val="11"/>
        <rFont val="Arial MT"/>
        <family val="2"/>
      </rPr>
      <t>Torneira cromada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para lavatório, padrão popular - fornecimento e instalação</t>
    </r>
  </si>
  <si>
    <r>
      <rPr>
        <sz val="11"/>
        <rFont val="Arial MT"/>
        <family val="2"/>
      </rPr>
      <t>8.65</t>
    </r>
  </si>
  <si>
    <r>
      <rPr>
        <sz val="11"/>
        <rFont val="Arial MT"/>
        <family val="2"/>
      </rPr>
      <t>Torneira cromada tubo móvel,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para pia de cozinha, padrão alto - fornecimento e instalação</t>
    </r>
  </si>
  <si>
    <r>
      <rPr>
        <sz val="11"/>
        <rFont val="Arial MT"/>
        <family val="2"/>
      </rPr>
      <t>8.66</t>
    </r>
  </si>
  <si>
    <r>
      <rPr>
        <sz val="11"/>
        <rFont val="Arial MT"/>
        <family val="2"/>
      </rPr>
      <t>Engate flexível em plástico branco,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x 40cm - fornecimento e instalação</t>
    </r>
  </si>
  <si>
    <r>
      <rPr>
        <sz val="11"/>
        <rFont val="Arial MT"/>
        <family val="2"/>
      </rPr>
      <t>8.67</t>
    </r>
  </si>
  <si>
    <r>
      <rPr>
        <sz val="11"/>
        <rFont val="Arial MT"/>
        <family val="2"/>
      </rPr>
      <t>Válvula pé c/ crivo, d = 25 mm (1")</t>
    </r>
  </si>
  <si>
    <r>
      <rPr>
        <sz val="11"/>
        <rFont val="Arial MT"/>
        <family val="2"/>
      </rPr>
      <t>8.68</t>
    </r>
  </si>
  <si>
    <t xml:space="preserve">Conjunto moto-bomba com motor de 3/4 cv, monofásico, bomba centrífuga, sucção=1", recalque=1", pr. máx. 26 mca, alt. sucção 8 mca. faixas hm (m) - q (m3/h) : (23-3,4)(20-4,7)(17-5,7)(14-6,6)(11- 7,3), inclusive chave de partida direta </t>
  </si>
  <si>
    <r>
      <rPr>
        <sz val="11"/>
        <rFont val="Arial MT"/>
        <family val="2"/>
      </rPr>
      <t>8.69</t>
    </r>
  </si>
  <si>
    <r>
      <rPr>
        <sz val="11"/>
        <rFont val="Arial MT"/>
        <family val="2"/>
      </rPr>
      <t>Tubo pvc, série r, água pluvial, dn 100 mm, fornecido e instalado em condutores verticais de águas pluviais</t>
    </r>
  </si>
  <si>
    <t>9.0</t>
  </si>
  <si>
    <t>INSTALAÇÕES ELÉTRICAS</t>
  </si>
  <si>
    <r>
      <rPr>
        <sz val="11"/>
        <rFont val="Arial MT"/>
        <family val="2"/>
      </rPr>
      <t>9.1</t>
    </r>
  </si>
  <si>
    <r>
      <rPr>
        <sz val="11"/>
        <rFont val="Arial MT"/>
        <family val="2"/>
      </rPr>
      <t>Caixa de embutir pvc - 4x2 retangular</t>
    </r>
  </si>
  <si>
    <r>
      <rPr>
        <sz val="11"/>
        <rFont val="Arial MT"/>
        <family val="2"/>
      </rPr>
      <t>9.2</t>
    </r>
  </si>
  <si>
    <t>Curva 90 graus para eletroduto, pvc, roscável, dn 50 mm (1 1/2") - fornecimento e instalação.</t>
  </si>
  <si>
    <r>
      <rPr>
        <sz val="11"/>
        <rFont val="Arial MT"/>
        <family val="2"/>
      </rPr>
      <t>9.3</t>
    </r>
  </si>
  <si>
    <t>Curva 90 graus para eletroduto, pvc, roscável, dn 40 mm (1 1/4"), para circuitos terminais, instalada em parede - fornecimento e instalação. af_12/2015</t>
  </si>
  <si>
    <r>
      <rPr>
        <sz val="11"/>
        <rFont val="Arial MT"/>
        <family val="2"/>
      </rPr>
      <t>9.4</t>
    </r>
  </si>
  <si>
    <t>Curva 90 graus para eletroduto, pvc, roscável, dn 32 mm (1"), para circuitos terminais, instalada em parede - fornecimento e instalação. af_12/2015</t>
  </si>
  <si>
    <r>
      <rPr>
        <sz val="11"/>
        <rFont val="Arial MT"/>
        <family val="2"/>
      </rPr>
      <t>9.5</t>
    </r>
  </si>
  <si>
    <t>Eletroduto flexível corrugado, pvc, dn 32 mm (1"), para circuitos terminais, instalado em forro - fornecimento e instalação. af_12/2015</t>
  </si>
  <si>
    <r>
      <rPr>
        <sz val="11"/>
        <rFont val="Arial MT"/>
        <family val="2"/>
      </rPr>
      <t>9.6</t>
    </r>
  </si>
  <si>
    <t>Eletroduto flexível corrugado, pead, dn 40 mm (1 1/4"), para circuitos terminais, instalado em forro - fornecimento e instalação. af_12/2015</t>
  </si>
  <si>
    <r>
      <rPr>
        <sz val="11"/>
        <rFont val="Arial MT"/>
        <family val="2"/>
      </rPr>
      <t>9.7</t>
    </r>
  </si>
  <si>
    <t>Eletroduto flexível corrugado, pead, dn 50 (1 ½) - fornecimento e instalação. af_04/2016</t>
  </si>
  <si>
    <r>
      <rPr>
        <sz val="11"/>
        <rFont val="Arial MT"/>
        <family val="2"/>
      </rPr>
      <t>9.8</t>
    </r>
  </si>
  <si>
    <t>Eletroduto rígido roscável, pvc, dn 40 mm (1 1/4"), para circuitos terminais, instalado em forro - fornecimento e instalação. af_12/2015</t>
  </si>
  <si>
    <r>
      <rPr>
        <sz val="11"/>
        <rFont val="Arial MT"/>
        <family val="2"/>
      </rPr>
      <t>9.9</t>
    </r>
  </si>
  <si>
    <t>Eletroduto rígido roscável, pvc, dn 32 mm (1"), para circuitos terminais, instalado em forro - fornecimento e instalação. af_12/2015</t>
  </si>
  <si>
    <r>
      <rPr>
        <sz val="11"/>
        <rFont val="Arial MT"/>
        <family val="2"/>
      </rPr>
      <t>9.10</t>
    </r>
  </si>
  <si>
    <t>Eletroduto rígido roscável, pvc, dn 50 mm (1 1/2") - fornecimento e instalação. af_12/2015</t>
  </si>
  <si>
    <r>
      <rPr>
        <sz val="11"/>
        <rFont val="Arial MT"/>
        <family val="2"/>
      </rPr>
      <t>9.11</t>
    </r>
  </si>
  <si>
    <t>Luva para eletroduto, pvc, roscável, dn 50 mm (1 1/2") - fornecimento e instalação. af_12/2015</t>
  </si>
  <si>
    <r>
      <rPr>
        <sz val="11"/>
        <rFont val="Arial MT"/>
        <family val="2"/>
      </rPr>
      <t>9.12</t>
    </r>
  </si>
  <si>
    <t>Luva para eletroduto, pvc, roscável, dn 40 mm (1 1/4"), para circuitos terminais, instalada em forro - fornecimento e instalação. af_12/2015</t>
  </si>
  <si>
    <r>
      <rPr>
        <sz val="11"/>
        <rFont val="Arial MT"/>
        <family val="2"/>
      </rPr>
      <t>9.13</t>
    </r>
  </si>
  <si>
    <t>Luva para eletroduto, pvc, roscável, dn 32 mm (1"), para circuitos terminais, instalada em forro - fornecimento e instalação. af_12/2015</t>
  </si>
  <si>
    <r>
      <rPr>
        <sz val="11"/>
        <rFont val="Arial MT"/>
        <family val="2"/>
      </rPr>
      <t>9.14</t>
    </r>
  </si>
  <si>
    <t>Quadro Geral de luz e força (18 módulos) Barramento 175A</t>
  </si>
  <si>
    <r>
      <rPr>
        <sz val="11"/>
        <rFont val="Arial MT"/>
        <family val="2"/>
      </rPr>
      <t>9.15</t>
    </r>
  </si>
  <si>
    <t>Quadro Parcial de luz e força (18 módulos) Barramento 175A</t>
  </si>
  <si>
    <r>
      <rPr>
        <sz val="11"/>
        <rFont val="Arial MT"/>
        <family val="2"/>
      </rPr>
      <t>9.16</t>
    </r>
  </si>
  <si>
    <t>Tomada 2P+T - 10A</t>
  </si>
  <si>
    <r>
      <rPr>
        <sz val="11"/>
        <rFont val="Arial MT"/>
        <family val="2"/>
      </rPr>
      <t>9.17</t>
    </r>
  </si>
  <si>
    <r>
      <rPr>
        <sz val="11"/>
        <rFont val="Arial MT"/>
        <family val="2"/>
      </rPr>
      <t>Interruptor simples (2 módulos), 10a/250v, incluindo suporte e placa - fornecimento e instalação. af_12/2015</t>
    </r>
  </si>
  <si>
    <r>
      <rPr>
        <sz val="11"/>
        <rFont val="Arial MT"/>
        <family val="2"/>
      </rPr>
      <t>9.18</t>
    </r>
  </si>
  <si>
    <r>
      <rPr>
        <sz val="11"/>
        <rFont val="Arial MT"/>
        <family val="2"/>
      </rPr>
      <t>Interruptor paralelo (3 módulos), 10a/250v, incluindo suporte e placa - fornecimento e instalação. af_12/2015</t>
    </r>
  </si>
  <si>
    <r>
      <rPr>
        <sz val="11"/>
        <rFont val="Arial MT"/>
        <family val="2"/>
      </rPr>
      <t>9.19</t>
    </r>
  </si>
  <si>
    <r>
      <rPr>
        <sz val="11"/>
        <rFont val="Arial MT"/>
        <family val="2"/>
      </rPr>
      <t>Interruptor simples (1 módulo), 10a/250v, incluindo suporte e placa - fornecimento e instalação. af_12/2015</t>
    </r>
  </si>
  <si>
    <r>
      <rPr>
        <sz val="11"/>
        <rFont val="Arial MT"/>
        <family val="2"/>
      </rPr>
      <t>9.20</t>
    </r>
  </si>
  <si>
    <t>Caixa sextavada 3" x 3", metálica, instalada em laje - fornecimento e instalação. af_12/2015</t>
  </si>
  <si>
    <r>
      <rPr>
        <sz val="11"/>
        <rFont val="Arial MT"/>
        <family val="2"/>
      </rPr>
      <t>9.21</t>
    </r>
  </si>
  <si>
    <r>
      <rPr>
        <sz val="11"/>
        <rFont val="Arial MT"/>
        <family val="2"/>
      </rPr>
      <t>Luminária tipo plafon com 1 lâmpada led - 12W</t>
    </r>
  </si>
  <si>
    <r>
      <rPr>
        <sz val="11"/>
        <rFont val="Arial MT"/>
        <family val="2"/>
      </rPr>
      <t>9.22</t>
    </r>
  </si>
  <si>
    <r>
      <rPr>
        <sz val="11"/>
        <rFont val="Arial MT"/>
        <family val="2"/>
      </rPr>
      <t>Luminária Plafon Led 18w</t>
    </r>
  </si>
  <si>
    <r>
      <rPr>
        <sz val="11"/>
        <rFont val="Arial MT"/>
        <family val="2"/>
      </rPr>
      <t>9.23</t>
    </r>
  </si>
  <si>
    <t>Disjuntor tripolar tipo din, corrente nominal de 40a - fornecimento e instalação</t>
  </si>
  <si>
    <r>
      <rPr>
        <sz val="11"/>
        <rFont val="Arial MT"/>
        <family val="2"/>
      </rPr>
      <t>9.24</t>
    </r>
  </si>
  <si>
    <r>
      <rPr>
        <sz val="11"/>
        <rFont val="Arial MT"/>
        <family val="2"/>
      </rPr>
      <t>Disjuntor Diferencial Residual - DR- 2P25A - 30mA</t>
    </r>
  </si>
  <si>
    <r>
      <rPr>
        <sz val="11"/>
        <rFont val="Arial MT"/>
        <family val="2"/>
      </rPr>
      <t>9.25</t>
    </r>
  </si>
  <si>
    <t>Disjuntor monopolar tipo din, corrente nominal de 25a - fornecimento e instalação. af_04/2016</t>
  </si>
  <si>
    <r>
      <rPr>
        <sz val="11"/>
        <rFont val="Arial MT"/>
        <family val="2"/>
      </rPr>
      <t>9.26</t>
    </r>
  </si>
  <si>
    <t>Disjuntor monopolar tipo din, corrente nominal de 10a - fornecimento e instalação. af_04/2016</t>
  </si>
  <si>
    <r>
      <rPr>
        <sz val="11"/>
        <rFont val="Arial MT"/>
        <family val="2"/>
      </rPr>
      <t>9.27</t>
    </r>
  </si>
  <si>
    <t>Disjuntor tripolar tipo din, corrente nominal de 50a - fornecimento e instalação</t>
  </si>
  <si>
    <r>
      <rPr>
        <sz val="11"/>
        <rFont val="Arial MT"/>
        <family val="2"/>
      </rPr>
      <t>9.28</t>
    </r>
  </si>
  <si>
    <t>DPS Classe II - 20kA</t>
  </si>
  <si>
    <r>
      <rPr>
        <sz val="11"/>
        <rFont val="Arial MT"/>
        <family val="2"/>
      </rPr>
      <t>9.29</t>
    </r>
  </si>
  <si>
    <t>Cabo de cobre isolado HEPR (XLPE), rigido, 16mm², 1kv / 90º C</t>
  </si>
  <si>
    <r>
      <rPr>
        <sz val="11"/>
        <rFont val="Arial MT"/>
        <family val="2"/>
      </rPr>
      <t>9.30</t>
    </r>
  </si>
  <si>
    <t>Cabo cobre nu 16mm2</t>
  </si>
  <si>
    <r>
      <rPr>
        <sz val="11"/>
        <rFont val="Arial MT"/>
        <family val="2"/>
      </rPr>
      <t>9.31</t>
    </r>
  </si>
  <si>
    <t>Cabo de cobre isolado HEPR (XLPE), rigido, 10mm², 1kv / 90º C</t>
  </si>
  <si>
    <r>
      <rPr>
        <sz val="11"/>
        <rFont val="Arial MT"/>
        <family val="2"/>
      </rPr>
      <t>9.32</t>
    </r>
  </si>
  <si>
    <r>
      <rPr>
        <sz val="11"/>
        <rFont val="Arial MT"/>
        <family val="2"/>
      </rPr>
      <t>Cabo cobre nu 10 mm²</t>
    </r>
  </si>
  <si>
    <r>
      <rPr>
        <sz val="11"/>
        <rFont val="Arial MT"/>
        <family val="2"/>
      </rPr>
      <t>9.33</t>
    </r>
  </si>
  <si>
    <t>Cabo de cobre flexível isolado, 4 mm², anti-chama 450/750 v, para circuitos terminais - fornecimento e instalação. af_12/2015</t>
  </si>
  <si>
    <r>
      <rPr>
        <sz val="11"/>
        <rFont val="Arial MT"/>
        <family val="2"/>
      </rPr>
      <t>9.34</t>
    </r>
  </si>
  <si>
    <t>Cabo de cobre flexível isolado, 1,5 mm², anti-chama 450/750 v, para circuitos terminais - fornecimento e instalação. af_12/2015</t>
  </si>
  <si>
    <t>PADRÃO DE MEDIÇÃO</t>
  </si>
  <si>
    <r>
      <rPr>
        <sz val="11"/>
        <rFont val="Arial MT"/>
        <family val="2"/>
      </rPr>
      <t>9.35</t>
    </r>
  </si>
  <si>
    <r>
      <rPr>
        <sz val="11"/>
        <rFont val="Arial MT"/>
        <family val="2"/>
      </rPr>
      <t>Poste de concreto duplo T 7m/100daN</t>
    </r>
  </si>
  <si>
    <r>
      <rPr>
        <sz val="11"/>
        <rFont val="Arial MT"/>
        <family val="2"/>
      </rPr>
      <t>9.36</t>
    </r>
  </si>
  <si>
    <r>
      <rPr>
        <sz val="11"/>
        <rFont val="Arial MT"/>
        <family val="2"/>
      </rPr>
      <t>Porca olhal</t>
    </r>
  </si>
  <si>
    <r>
      <rPr>
        <sz val="11"/>
        <rFont val="Arial MT"/>
        <family val="2"/>
      </rPr>
      <t>9.37</t>
    </r>
  </si>
  <si>
    <r>
      <rPr>
        <sz val="11"/>
        <rFont val="Arial MT"/>
        <family val="2"/>
      </rPr>
      <t>Curva de 90° para eletroduto rosqueável 32mm</t>
    </r>
  </si>
  <si>
    <r>
      <rPr>
        <sz val="11"/>
        <rFont val="Arial MT"/>
        <family val="2"/>
      </rPr>
      <t>9.38</t>
    </r>
  </si>
  <si>
    <r>
      <rPr>
        <sz val="11"/>
        <rFont val="Arial MT"/>
        <family val="2"/>
      </rPr>
      <t>Curva de 135°/180° ou cabeçote</t>
    </r>
  </si>
  <si>
    <r>
      <rPr>
        <sz val="11"/>
        <rFont val="Arial MT"/>
        <family val="2"/>
      </rPr>
      <t>9.39</t>
    </r>
  </si>
  <si>
    <r>
      <rPr>
        <sz val="11"/>
        <rFont val="Arial MT"/>
        <family val="2"/>
      </rPr>
      <t>Luva de emenda para eletroduto 32mm</t>
    </r>
  </si>
  <si>
    <r>
      <rPr>
        <sz val="11"/>
        <rFont val="Arial MT"/>
        <family val="2"/>
      </rPr>
      <t>9.40</t>
    </r>
  </si>
  <si>
    <r>
      <rPr>
        <sz val="11"/>
        <rFont val="Arial MT"/>
        <family val="2"/>
      </rPr>
      <t>Eletroduto PVC rígido rosqueável 32mm</t>
    </r>
  </si>
  <si>
    <r>
      <rPr>
        <sz val="11"/>
        <rFont val="Arial MT"/>
        <family val="2"/>
      </rPr>
      <t>9.41</t>
    </r>
  </si>
  <si>
    <t>Eletroduto PVC rígido 20mm (para o condutor de aterramento)</t>
  </si>
  <si>
    <r>
      <rPr>
        <sz val="11"/>
        <rFont val="Arial MT"/>
        <family val="2"/>
      </rPr>
      <t>9.42</t>
    </r>
  </si>
  <si>
    <r>
      <rPr>
        <sz val="11"/>
        <rFont val="Arial MT"/>
        <family val="2"/>
      </rPr>
      <t>Curva 90° para eletroduto roscável 20mm</t>
    </r>
  </si>
  <si>
    <r>
      <rPr>
        <sz val="11"/>
        <rFont val="Arial MT"/>
        <family val="2"/>
      </rPr>
      <t>9.43</t>
    </r>
  </si>
  <si>
    <r>
      <rPr>
        <sz val="11"/>
        <rFont val="Arial MT"/>
        <family val="2"/>
      </rPr>
      <t>Fita de aço inoxidável 19mm</t>
    </r>
  </si>
  <si>
    <r>
      <rPr>
        <sz val="11"/>
        <rFont val="Arial MT"/>
        <family val="2"/>
      </rPr>
      <t>9.44</t>
    </r>
  </si>
  <si>
    <r>
      <rPr>
        <sz val="11"/>
        <rFont val="Arial MT"/>
        <family val="2"/>
      </rPr>
      <t>Caixa de medição Polifásica Padrão Energisa</t>
    </r>
  </si>
  <si>
    <r>
      <rPr>
        <sz val="11"/>
        <rFont val="Arial MT"/>
        <family val="2"/>
      </rPr>
      <t>9.45</t>
    </r>
  </si>
  <si>
    <r>
      <rPr>
        <sz val="11"/>
        <rFont val="Arial MT"/>
        <family val="2"/>
      </rPr>
      <t>Disjuntor Termomagnético Tripolar 40A</t>
    </r>
  </si>
  <si>
    <r>
      <rPr>
        <sz val="11"/>
        <rFont val="Arial MT"/>
        <family val="2"/>
      </rPr>
      <t>9.46</t>
    </r>
  </si>
  <si>
    <r>
      <rPr>
        <sz val="11"/>
        <rFont val="Arial MT"/>
        <family val="2"/>
      </rPr>
      <t>Condutor de cobre rígido com isolamento 1kV - 10mm²</t>
    </r>
  </si>
  <si>
    <r>
      <rPr>
        <sz val="11"/>
        <rFont val="Arial MT"/>
        <family val="2"/>
      </rPr>
      <t>9.47</t>
    </r>
  </si>
  <si>
    <r>
      <rPr>
        <sz val="11"/>
        <rFont val="Arial MT"/>
        <family val="2"/>
      </rPr>
      <t>Condutor para aterramento - 6mm²</t>
    </r>
  </si>
  <si>
    <r>
      <rPr>
        <sz val="11"/>
        <rFont val="Arial MT"/>
        <family val="2"/>
      </rPr>
      <t>9.48</t>
    </r>
  </si>
  <si>
    <r>
      <rPr>
        <sz val="11"/>
        <rFont val="Arial MT"/>
        <family val="2"/>
      </rPr>
      <t>Caixa de inspeção para aterramento, circular, em
polietileno, diâmetro interno = 0,3 m. af_05/2018</t>
    </r>
  </si>
  <si>
    <r>
      <rPr>
        <sz val="11"/>
        <rFont val="Arial MT"/>
        <family val="2"/>
      </rPr>
      <t>9.49</t>
    </r>
  </si>
  <si>
    <r>
      <rPr>
        <sz val="11"/>
        <rFont val="Arial MT"/>
        <family val="2"/>
      </rPr>
      <t>Haste de aterramento copperweld 5/8"x 2.40m</t>
    </r>
  </si>
  <si>
    <r>
      <rPr>
        <sz val="11"/>
        <rFont val="Arial MT"/>
        <family val="2"/>
      </rPr>
      <t>9.50</t>
    </r>
  </si>
  <si>
    <t>Caixa enterrada elétrica retangular, em alvenaria com tijolos cerâmicos maciços, fundo com brita, dimensões internas: 0,4x0,4x0,4 m</t>
  </si>
  <si>
    <r>
      <rPr>
        <sz val="11"/>
        <rFont val="Arial MT"/>
        <family val="2"/>
      </rPr>
      <t>9.51</t>
    </r>
  </si>
  <si>
    <r>
      <rPr>
        <sz val="11"/>
        <rFont val="Arial MT"/>
        <family val="2"/>
      </rPr>
      <t>Conector tipo cunha ou GTDU</t>
    </r>
  </si>
  <si>
    <t>10.0</t>
  </si>
  <si>
    <t>DIVERSOS</t>
  </si>
  <si>
    <r>
      <rPr>
        <sz val="11"/>
        <rFont val="Arial MT"/>
        <family val="2"/>
      </rPr>
      <t>10.1</t>
    </r>
  </si>
  <si>
    <r>
      <rPr>
        <sz val="11"/>
        <rFont val="Arial MT"/>
        <family val="2"/>
      </rPr>
      <t>Divisória em granito cinza andorinha polido, e=2cm, inclusive montagem com ferragens - Rev 02</t>
    </r>
  </si>
  <si>
    <r>
      <rPr>
        <sz val="11"/>
        <rFont val="Arial MT"/>
        <family val="2"/>
      </rPr>
      <t>10.2</t>
    </r>
  </si>
  <si>
    <t>Forro em placas de gesso, para ambientes residenciais.</t>
  </si>
  <si>
    <r>
      <rPr>
        <sz val="11"/>
        <rFont val="Arial MT"/>
        <family val="2"/>
      </rPr>
      <t>10.3</t>
    </r>
  </si>
  <si>
    <t>Extintor de incêndio portátil com carga de pqs de 4 kg, classe bc - fornecimento e instalação</t>
  </si>
  <si>
    <r>
      <rPr>
        <sz val="11"/>
        <rFont val="Arial MT"/>
        <family val="2"/>
      </rPr>
      <t>10.4</t>
    </r>
  </si>
  <si>
    <t>Extintor de incêndio portátil com carga de água pressurizada de 10 l, classe a - fornecimento e instalação</t>
  </si>
  <si>
    <r>
      <rPr>
        <sz val="11"/>
        <rFont val="Arial MT"/>
        <family val="2"/>
      </rPr>
      <t>10.5</t>
    </r>
  </si>
  <si>
    <r>
      <rPr>
        <sz val="11"/>
        <rFont val="Arial MT"/>
        <family val="2"/>
      </rPr>
      <t>Sinalização para extintor</t>
    </r>
  </si>
  <si>
    <r>
      <rPr>
        <sz val="11"/>
        <rFont val="Arial MT"/>
        <family val="2"/>
      </rPr>
      <t>10.6</t>
    </r>
  </si>
  <si>
    <t>Placa de sinalizacao de seguranca contra incendio, fotoluminescente, retangular, *20 x 40* cm, em pvc *2* mm anti-chamas (simbolos, cores e pictogramas conforme nbr 13434)</t>
  </si>
  <si>
    <r>
      <rPr>
        <sz val="11"/>
        <rFont val="Arial MT"/>
        <family val="2"/>
      </rPr>
      <t>10.7</t>
    </r>
  </si>
  <si>
    <t>Placa de sinalizacao de seguranca contra incendio, fotoluminescente, retangular, *15x30* cm, em pvc *2* mm anti-chamas (simbolos, cores e pictogramas conforme nbr 13434)</t>
  </si>
  <si>
    <r>
      <rPr>
        <sz val="11"/>
        <rFont val="Arial MT"/>
        <family val="2"/>
      </rPr>
      <t>10.8</t>
    </r>
  </si>
  <si>
    <t>Sinalizacao horizontal com tinta retrorrefletiva a base de resina acrilica com microesferas de vidro</t>
  </si>
  <si>
    <r>
      <rPr>
        <sz val="11"/>
        <rFont val="Arial MT"/>
        <family val="2"/>
      </rPr>
      <t>10.9</t>
    </r>
  </si>
  <si>
    <t>Fita antiderrapante  l=5cm</t>
  </si>
  <si>
    <r>
      <rPr>
        <sz val="11"/>
        <rFont val="Arial MT"/>
        <family val="2"/>
      </rPr>
      <t>10.10</t>
    </r>
  </si>
  <si>
    <t>Cama em alvenaria compacta, acabamento cimentado e pintada</t>
  </si>
  <si>
    <r>
      <rPr>
        <sz val="11"/>
        <rFont val="Arial MT"/>
        <family val="2"/>
      </rPr>
      <t>10.11</t>
    </r>
  </si>
  <si>
    <t>Banco articulado, em aco inox, para pcd, fixado na parede - fornecimento e instalação</t>
  </si>
  <si>
    <r>
      <rPr>
        <sz val="11"/>
        <rFont val="Arial MT"/>
        <family val="2"/>
      </rPr>
      <t>10.12</t>
    </r>
  </si>
  <si>
    <t>Luminária de emergência, de sobrepor, tipo bloco autônomo, com autonomia de 1h</t>
  </si>
  <si>
    <r>
      <rPr>
        <sz val="11"/>
        <rFont val="Arial MT"/>
        <family val="2"/>
      </rPr>
      <t>10.13</t>
    </r>
  </si>
  <si>
    <t>Corrimão em aço inox, escovado, d=1 1/2"</t>
  </si>
  <si>
    <r>
      <rPr>
        <sz val="11"/>
        <rFont val="Arial MT"/>
        <family val="2"/>
      </rPr>
      <t>10.14</t>
    </r>
  </si>
  <si>
    <t>Guarda-corpo h = 1,10m e Corrimão em Aço Inox, barras superiores alt=0,92m e 0,70m e barra inferior, diam= 1.1/2" r, barras verticais d=3/4" a cada 0,11m, curvas de aço inox. - Escada</t>
  </si>
  <si>
    <r>
      <rPr>
        <sz val="11"/>
        <rFont val="Arial MT"/>
        <family val="2"/>
      </rPr>
      <t>10.15</t>
    </r>
  </si>
  <si>
    <r>
      <rPr>
        <sz val="11"/>
        <rFont val="Arial MT"/>
        <family val="2"/>
      </rPr>
      <t>Barra de apoio reta, em aco inox polido, comprimento 90 cm, 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</si>
  <si>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10.16</t>
    </r>
  </si>
  <si>
    <r>
      <rPr>
        <sz val="11"/>
        <rFont val="Arial MT"/>
        <family val="2"/>
      </rPr>
      <t>Barra de apoio reta, em aco inox polido, comprimento 60cm,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</si>
  <si>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10.17</t>
    </r>
  </si>
  <si>
    <t>Barra de apoio lateral articulada, com trava, em aco inox polido, fixada na parede - fornecimento e instalação</t>
  </si>
  <si>
    <r>
      <rPr>
        <sz val="11"/>
        <rFont val="Arial MT"/>
        <family val="2"/>
      </rPr>
      <t>10.18</t>
    </r>
  </si>
  <si>
    <t>Puxador para pcd, fixado na porta - fornecimento e instalação</t>
  </si>
  <si>
    <t>11.0</t>
  </si>
  <si>
    <t>ORATÓRIO</t>
  </si>
  <si>
    <r>
      <rPr>
        <sz val="11"/>
        <rFont val="Arial MT"/>
        <family val="2"/>
      </rPr>
      <t>11.1</t>
    </r>
  </si>
  <si>
    <t>Divisória em placa de concreto armado polido, fck=30mpa</t>
  </si>
  <si>
    <r>
      <rPr>
        <sz val="11"/>
        <rFont val="Arial MT"/>
        <family val="2"/>
      </rPr>
      <t>11.2</t>
    </r>
  </si>
  <si>
    <r>
      <rPr>
        <sz val="11"/>
        <rFont val="Arial MT"/>
        <family val="2"/>
      </rPr>
      <t>Forma curva para estruturas, em compensado plastificado de 10mm, 04 usos, inclusive escoramento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</si>
  <si>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11.3</t>
    </r>
  </si>
  <si>
    <t>Concreto fck = 15mpa, traço 1:3,4:3,5 (cimento/ areia média/ brita 1) - preparo mecânico com betoneira 400 l. af_07/2016</t>
  </si>
  <si>
    <r>
      <rPr>
        <sz val="11"/>
        <rFont val="Arial MT"/>
        <family val="2"/>
      </rPr>
      <t>11.4</t>
    </r>
  </si>
  <si>
    <t>Armadura em tela soldada de aço ca-60b</t>
  </si>
  <si>
    <r>
      <rPr>
        <sz val="11"/>
        <rFont val="Arial MT"/>
        <family val="2"/>
      </rPr>
      <t>11.5</t>
    </r>
  </si>
  <si>
    <t>Chapisco aplicado em alvenaria (sem presença de vãos) e estruturas de concreto de fachada, com colher de pedreiro. argamassa traço 1:3 com preparo em betoneira 400l.</t>
  </si>
  <si>
    <r>
      <rPr>
        <sz val="11"/>
        <rFont val="Arial MT"/>
        <family val="2"/>
      </rPr>
      <t>11.6</t>
    </r>
  </si>
  <si>
    <r>
      <rPr>
        <sz val="11"/>
        <rFont val="Arial MT"/>
        <family val="2"/>
      </rPr>
      <t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resíduos]</t>
    </r>
  </si>
  <si>
    <r>
      <rPr>
        <sz val="11"/>
        <rFont val="Arial MT"/>
        <family val="2"/>
      </rPr>
      <t>11.7</t>
    </r>
  </si>
  <si>
    <t>Alvenaria de vedação de blocos cerâmicos furados na horizontal de 9x19x19cm (espessura 9cm) de paredes com área líquida menor que 6m² sem vãos e argamassa de assentamento com preparo em
betoneira.</t>
  </si>
  <si>
    <r>
      <rPr>
        <sz val="11"/>
        <rFont val="Arial MT"/>
        <family val="2"/>
      </rPr>
      <t>11.8</t>
    </r>
  </si>
  <si>
    <t>Revestimento cerâmico para piso com placas tipo porcelanato de dimensões 45x45 cm aplicada em ambientes de área entre 5 m² e 10 m².</t>
  </si>
  <si>
    <t>12.0</t>
  </si>
  <si>
    <t>ESQUADRIAS / VIDROS</t>
  </si>
  <si>
    <r>
      <rPr>
        <sz val="11"/>
        <rFont val="Arial MT"/>
        <family val="2"/>
      </rPr>
      <t>12.1</t>
    </r>
  </si>
  <si>
    <t>Kit de porta de madeira para verniz, semi-oca (leve ou média), padrão médio, 70x210cm, espessura de 3,5cm, itens inclusos: dobradiças, montagem e instalação do batente, sem fechadura - fornecimento e instalação. af_08/2015</t>
  </si>
  <si>
    <r>
      <rPr>
        <sz val="11"/>
        <rFont val="Arial MT"/>
        <family val="2"/>
      </rPr>
      <t>12.2</t>
    </r>
  </si>
  <si>
    <t xml:space="preserve">Kit de porta de madeira para verniz, semi-oca (leve ou média), padrão médio, 80x210cm, espessura de 3,5cm, itens inclusos: dobradiças, montagem e instalação do batente, sem fechadura - fornecimento e instalação </t>
  </si>
  <si>
    <r>
      <rPr>
        <sz val="11"/>
        <rFont val="Arial MT"/>
        <family val="2"/>
      </rPr>
      <t>12.3</t>
    </r>
  </si>
  <si>
    <t>Kit de porta de madeira para verniz, semi-oca (leve ou média), padrão médio, 90x210cm, espessura de 3,5cm,itens inclusos: dobradiças, montagem e instalação do batente, sem fechadura - fornecimento e instalação. af_08/2015</t>
  </si>
  <si>
    <r>
      <rPr>
        <sz val="11"/>
        <rFont val="Arial MT"/>
        <family val="2"/>
      </rPr>
      <t>12.4</t>
    </r>
  </si>
  <si>
    <t>Porta de correr de alumínio, com duas folhas para vidro, incluso vidro liso incolor, fechadura e puxador, sem alizar</t>
  </si>
  <si>
    <r>
      <rPr>
        <sz val="11"/>
        <rFont val="Arial MT"/>
        <family val="2"/>
      </rPr>
      <t>12.5</t>
    </r>
  </si>
  <si>
    <t>Portão em ferro, em gradil metálico, padrão belgo ou equivalente, de correr</t>
  </si>
  <si>
    <r>
      <rPr>
        <sz val="11"/>
        <rFont val="Arial MT"/>
        <family val="2"/>
      </rPr>
      <t>12.6</t>
    </r>
  </si>
  <si>
    <r>
      <rPr>
        <sz val="11"/>
        <rFont val="Arial MT"/>
        <family val="2"/>
      </rPr>
      <t>Porta de alumínio de abrir com lambri, com guarnição, fixação com parafusos - fornecimento e instalação</t>
    </r>
  </si>
  <si>
    <r>
      <rPr>
        <sz val="11"/>
        <rFont val="Arial MT"/>
        <family val="2"/>
      </rPr>
      <t>12.7</t>
    </r>
  </si>
  <si>
    <r>
      <rPr>
        <sz val="11"/>
        <rFont val="Arial MT"/>
        <family val="2"/>
      </rPr>
      <t>Porta em alumínio de abrir tipo veneziana com guarnição, fixação com parafusos - fornecimento e
instalação</t>
    </r>
  </si>
  <si>
    <r>
      <rPr>
        <sz val="11"/>
        <rFont val="Arial MT"/>
        <family val="2"/>
      </rPr>
      <t>12.8</t>
    </r>
  </si>
  <si>
    <t>Janela de alumínio de correr com 4 folhas para vidros, com vidros, batente, acabamento com acetato ou brilhante e ferragens. exclusive alizar e contramarco. fornecimento e instalação</t>
  </si>
  <si>
    <r>
      <rPr>
        <sz val="11"/>
        <rFont val="Arial MT"/>
        <family val="2"/>
      </rPr>
      <t>12.9</t>
    </r>
  </si>
  <si>
    <t>Janela de alumínio tipo maxim-ar, com vidros, batente e ferragens. exclusive alizar, acabamento e contramarco. fornecimento e instalação</t>
  </si>
  <si>
    <r>
      <rPr>
        <sz val="11"/>
        <rFont val="Arial MT"/>
        <family val="2"/>
      </rPr>
      <t>12.10</t>
    </r>
  </si>
  <si>
    <t>Janela fixa de alumínio para vidro, com vidro, batente e ferragens. exclusive acabamento, alizar e contramarco. fornecimento e instalação</t>
  </si>
  <si>
    <r>
      <rPr>
        <sz val="11"/>
        <rFont val="Arial MT"/>
        <family val="2"/>
      </rPr>
      <t>12.11</t>
    </r>
  </si>
  <si>
    <r>
      <rPr>
        <sz val="11"/>
        <rFont val="Arial MT"/>
        <family val="2"/>
      </rPr>
      <t>Fechadura de embutir com cilindro, externa, completa, acabamento padrão popular, incluso execução de furo -
fornecimento e instalação</t>
    </r>
  </si>
  <si>
    <r>
      <rPr>
        <sz val="11"/>
        <rFont val="Arial MT"/>
        <family val="2"/>
      </rPr>
      <t>12.12</t>
    </r>
  </si>
  <si>
    <r>
      <rPr>
        <sz val="11"/>
        <rFont val="Arial MT"/>
        <family val="2"/>
      </rPr>
      <t>Tarjeta tipo livre/ocupado para porta de banheiro</t>
    </r>
  </si>
  <si>
    <t>13.0</t>
  </si>
  <si>
    <t>FACHADA</t>
  </si>
  <si>
    <r>
      <rPr>
        <sz val="11"/>
        <rFont val="Arial MT"/>
        <family val="2"/>
      </rPr>
      <t>13.1</t>
    </r>
  </si>
  <si>
    <t>Brise metálico hunter douglas ref. 84r - sl4 cor prata ou similar, com estrutura e montagem, exclusive andaimes ou plataforma</t>
  </si>
  <si>
    <r>
      <rPr>
        <sz val="11"/>
        <rFont val="Arial MT"/>
        <family val="2"/>
      </rPr>
      <t>13.2</t>
    </r>
  </si>
  <si>
    <r>
      <rPr>
        <sz val="11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</si>
  <si>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11"/>
        <rFont val="Arial MT"/>
        <family val="2"/>
      </rPr>
      <t>13.3</t>
    </r>
  </si>
  <si>
    <t>Revestimento cerâmico  tipo porcelanato de dimensões 60x60 cm</t>
  </si>
  <si>
    <t>14.0</t>
  </si>
  <si>
    <t>SERVIÇOS FINAIS</t>
  </si>
  <si>
    <r>
      <rPr>
        <sz val="11"/>
        <rFont val="Arial MT"/>
        <family val="2"/>
      </rPr>
      <t>14.1</t>
    </r>
  </si>
  <si>
    <r>
      <rPr>
        <sz val="11"/>
        <rFont val="Arial MT"/>
        <family val="2"/>
      </rPr>
      <t>Plantio de árvore ornamental com altura de muda
menor ou igual a 2,00m</t>
    </r>
  </si>
  <si>
    <r>
      <rPr>
        <sz val="11"/>
        <rFont val="Arial MT"/>
        <family val="2"/>
      </rPr>
      <t>14.2</t>
    </r>
  </si>
  <si>
    <r>
      <rPr>
        <sz val="11"/>
        <rFont val="Arial MT"/>
        <family val="2"/>
      </rPr>
      <t>Plantio de arbusto ou  cerca viva</t>
    </r>
  </si>
  <si>
    <r>
      <rPr>
        <sz val="11"/>
        <rFont val="Arial MT"/>
        <family val="2"/>
      </rPr>
      <t>14.3</t>
    </r>
  </si>
  <si>
    <r>
      <rPr>
        <sz val="11"/>
        <rFont val="Arial MT"/>
        <family val="2"/>
      </rPr>
      <t>Limpeza geral</t>
    </r>
  </si>
  <si>
    <t>BM 02</t>
  </si>
  <si>
    <t>24/11/2021 A 27/12/2021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</si>
  <si>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</si>
  <si>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02</t>
  </si>
  <si>
    <t>Restante do projeto que contempla as fundações e o reservatório = 21,49 m²</t>
  </si>
  <si>
    <t>Restante do projeto que contempla as fundações e o reservatório = 7,00 kg</t>
  </si>
  <si>
    <t>Restante do projeto que contempla as fundações e o reservatório = 16,40 kg</t>
  </si>
  <si>
    <t>Restante do projeto que contempla as fundações e o reservatório = 133,40 kg</t>
  </si>
  <si>
    <t>Restante do projeto que contempla as fundações e o reservatório = 3,54 m³</t>
  </si>
  <si>
    <t>Pilares das baldrames até a primeira laje (pelo projeto - prancha 09/18) - 70,20 kg; Mais estimativa de 50% da estrutura do muro (prancha 18/18) = 227,80/2 = 113,90 kg</t>
  </si>
  <si>
    <t>Pilares das baldrames até a primeira laje (pelo projeto - prancha 09/18) - 21,60 kg</t>
  </si>
  <si>
    <t>estimativa de 50% da estrutura do muro (prancha 18/18) = 406,3/2 =203,15 kg</t>
  </si>
  <si>
    <t>Pilares das baldrames até a primeira laje (pelo projeto - prancha 09/18) - 193,40 kg; mais estimativa de 50% da estrutura do muro (prancha 18/18) = 189,9/2 = 94,95 kg</t>
  </si>
  <si>
    <t>Pilares das baldrames até a primeira laje (pelo projeto - prancha 09/18) - 104,00 kg</t>
  </si>
  <si>
    <t>Pilares das baldrames até a primeira laje (pelo projeto - prancha 09/18) - 67,47 m²; mais estimativa de 50% da estrutura do muro (prancha 18/18) = 170,86/2 = 85,43 m²</t>
  </si>
  <si>
    <t>Pilares das baldrames até a primeira laje (pelo projeto - prancha 09/18) - 16,61 m³; mais estimativa de 50% da estrutura do muro (prancha 18/18) = 11,16/2 = 5,58 m³</t>
  </si>
  <si>
    <t>Alvenaria total da edificação no pavimento térreo = (13,46+18,95+9,28+ 6,84+6,84+ 3,70+2,00+2,00+1,50+4,22+4,92+ 2,55+1,70+3,85+ 2,20 + 2,20+ 4,00+4,30+2,62+6,75+5,83+7,26+4,02+4,02+1,30+5,50)* 2,53 de altura = 333,48 m² - descontos das esquadrias = (2,00*1,40*3 + 3,00*1,70*2 + 0,70*0,50 + 0,50*1,00*5 + 0,70*2,10*2 + 0,90*2,10*6 + 1,80*2,10+ 2,60*2,10*2 + 1,27*2,10) = 53,10 m²; totalizando = 280,38 m²; mais muro das fachadas oeste e norte = (22,00+26,80-5,90)*1,77 = 75,93 m³; perfazendo uma área total de = 356,31 m²</t>
  </si>
  <si>
    <t>2 portas de 0,70; 6 portas de 0,90 + porta de 1,27 = 8,07</t>
  </si>
  <si>
    <t>1 porta de 1,80 + 2 portas de 2,60 = 7,00</t>
  </si>
  <si>
    <t>1,00*5</t>
  </si>
  <si>
    <t>2,00*3 + 3,00*2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</si>
  <si>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</si>
  <si>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BM 03</t>
  </si>
  <si>
    <t>28/12/2021 A 24/02/2022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</si>
  <si>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</si>
  <si>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03</t>
  </si>
  <si>
    <t>Vigas nível 5,20 m (vigas para a primeira laje - prancha 07/18) - 272.6 kg. Mais armação negativa da laje da marquise (prancha 10/18) - 0,8 kg. Mais armação da escada (prancha 16/18) - 10.6 kg</t>
  </si>
  <si>
    <t>Vigas nível 5,20 m (vigas para a primeira laje - prancha 07/18) - 32,7 kg</t>
  </si>
  <si>
    <t>Vigas nível 5,20 m (vigas para a primeira laje - prancha 07/18) - 245.8 kg. Mais armação negativa da laje da marquise - 0,9 kg. Mais armação da escada (prancha 16/18) - 10.4 kg</t>
  </si>
  <si>
    <t>Vigas nível 5,20 m (vigas para a primeira laje - prancha 07/18) - 304.9 kg. Mais armação negativa da laje da marquise (prancha 10/18) - 1,1 kg</t>
  </si>
  <si>
    <t>Vigas nível 5,20 m (vigas para a primeira laje - prancha 07/18) - 238.7 kg. Mais armação negativa da laje da marquise (prancha 10/18) - 4,8 kg</t>
  </si>
  <si>
    <t>Vigas nível 5,20 m (vigas para a primeira laje - prancha 07/18) - 368 kg</t>
  </si>
  <si>
    <t>Vigas nível 5,20 m (vigas para a primeira laje - prancha 07/18) - 97 kg</t>
  </si>
  <si>
    <t>Vigas nível 5,20 m (vigas para a primeira laje - prancha 07/18) - 215.72 m²; Mais armação da escada (prancha 16/18) - 9,97 m²</t>
  </si>
  <si>
    <t>Vigas nível 5,20 m (vigas para a primeira laje - prancha 07/18) - 16.23 m³; Mais armação da escada (prancha 16/18) - 1,05 m³</t>
  </si>
  <si>
    <t>Laje pre-moldada do pavimento térreo - 281,00 m²</t>
  </si>
  <si>
    <t>Chapisco interno e externo da alvenaria do pavimento térreo - 280,38 m² x 2 lados = 560,76 m²; mais chapisco do muro executado até o momento = 75,93 m³</t>
  </si>
  <si>
    <t>Reboco do muro executado até o momento = 75,93 m³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</si>
  <si>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</si>
  <si>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quarto pcd 36 m² + circulação 11 m² + sala de estar 33 m² + sala administrativa 14 m² + recepção 10 m² + circulação 4 m² = 108,00 m² x espessura de 5 cm</t>
  </si>
  <si>
    <t>Executado nos seguintes vãos: quarto pcd 36 m² + circulação 11 m² + sala de estar 33 m² + sala administrativa 14 m² + recepção 10 m² + circulação 4 m²</t>
  </si>
  <si>
    <t>OBS:  nesta medição ficou faltando as escoras da laje maciça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</si>
</sst>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R$&quot;\ #,##0.00"/>
    <numFmt numFmtId="165" formatCode="00000"/>
    <numFmt numFmtId="166" formatCode="0.0"/>
  </numFmts>
  <fonts count="2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50"/>
      <color rgb="FF000000"/>
      <name val="Times New Roman"/>
      <family val="1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11"/>
      <name val="Arial MT"/>
      <family val="2"/>
    </font>
    <font>
      <sz val="9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Arial"/>
      <family val="2"/>
    </font>
    <font>
      <sz val="9"/>
      <name val="Arial MT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Times New Roman"/>
      <family val="1"/>
    </font>
    <font>
      <sz val="9"/>
      <color rgb="FF000000"/>
      <name val="Arial MT"/>
      <family val="2"/>
    </font>
    <font>
      <sz val="8.5"/>
      <name val="Microsoft Sans Serif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 "/>
    </font>
    <font>
      <sz val="11"/>
      <name val="Arial MT"/>
    </font>
    <font>
      <b/>
      <sz val="11"/>
      <color rgb="FF000000"/>
      <name val="Arial "/>
    </font>
    <font>
      <sz val="11"/>
      <color rgb="FF000000"/>
      <name val="Times New Roman"/>
      <family val="1"/>
    </font>
    <font>
      <sz val="11"/>
      <name val="Times New Roman"/>
      <family val="2"/>
    </font>
    <font>
      <sz val="11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1" applyAlignment="1">
      <alignment horizontal="left" vertical="top"/>
    </xf>
    <xf numFmtId="0" fontId="2" fillId="2" borderId="14" xfId="1" applyFill="1" applyBorder="1" applyAlignment="1">
      <alignment horizontal="left" vertical="top"/>
    </xf>
    <xf numFmtId="4" fontId="2" fillId="0" borderId="17" xfId="1" applyNumberFormat="1" applyBorder="1" applyAlignment="1">
      <alignment vertical="top"/>
    </xf>
    <xf numFmtId="4" fontId="2" fillId="0" borderId="14" xfId="1" applyNumberFormat="1" applyBorder="1" applyAlignment="1">
      <alignment vertical="top"/>
    </xf>
    <xf numFmtId="4" fontId="2" fillId="0" borderId="18" xfId="1" applyNumberFormat="1" applyBorder="1" applyAlignment="1">
      <alignment vertical="top"/>
    </xf>
    <xf numFmtId="4" fontId="14" fillId="0" borderId="1" xfId="1" applyNumberFormat="1" applyFont="1" applyBorder="1" applyAlignment="1">
      <alignment horizontal="center" vertical="top" wrapText="1"/>
    </xf>
    <xf numFmtId="4" fontId="14" fillId="0" borderId="24" xfId="1" applyNumberFormat="1" applyFont="1" applyBorder="1" applyAlignment="1">
      <alignment horizontal="center" vertical="top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vertical="center" wrapText="1"/>
    </xf>
    <xf numFmtId="0" fontId="5" fillId="2" borderId="27" xfId="1" applyFont="1" applyFill="1" applyBorder="1" applyAlignment="1">
      <alignment vertical="top" wrapText="1"/>
    </xf>
    <xf numFmtId="0" fontId="5" fillId="2" borderId="22" xfId="1" applyFont="1" applyFill="1" applyBorder="1" applyAlignment="1">
      <alignment vertical="top" wrapText="1"/>
    </xf>
    <xf numFmtId="4" fontId="5" fillId="2" borderId="28" xfId="1" applyNumberFormat="1" applyFont="1" applyFill="1" applyBorder="1" applyAlignment="1">
      <alignment horizontal="center" vertical="center" wrapText="1"/>
    </xf>
    <xf numFmtId="4" fontId="5" fillId="2" borderId="29" xfId="1" applyNumberFormat="1" applyFont="1" applyFill="1" applyBorder="1" applyAlignment="1">
      <alignment horizontal="center" vertical="center" wrapText="1"/>
    </xf>
    <xf numFmtId="4" fontId="2" fillId="0" borderId="1" xfId="1" applyNumberFormat="1" applyBorder="1" applyAlignment="1">
      <alignment horizontal="center" vertical="top"/>
    </xf>
    <xf numFmtId="4" fontId="14" fillId="0" borderId="1" xfId="1" applyNumberFormat="1" applyFont="1" applyBorder="1" applyAlignment="1">
      <alignment horizontal="center" vertical="top"/>
    </xf>
    <xf numFmtId="4" fontId="14" fillId="0" borderId="24" xfId="1" applyNumberFormat="1" applyFont="1" applyBorder="1" applyAlignment="1">
      <alignment horizontal="center" vertical="top"/>
    </xf>
    <xf numFmtId="0" fontId="11" fillId="2" borderId="28" xfId="1" applyFont="1" applyFill="1" applyBorder="1" applyAlignment="1">
      <alignment horizontal="center" vertical="top" wrapText="1"/>
    </xf>
    <xf numFmtId="0" fontId="11" fillId="2" borderId="28" xfId="1" applyFont="1" applyFill="1" applyBorder="1" applyAlignment="1">
      <alignment horizontal="left" vertical="top" wrapText="1"/>
    </xf>
    <xf numFmtId="2" fontId="15" fillId="2" borderId="28" xfId="1" applyNumberFormat="1" applyFont="1" applyFill="1" applyBorder="1" applyAlignment="1">
      <alignment horizontal="right" vertical="top" shrinkToFit="1"/>
    </xf>
    <xf numFmtId="0" fontId="2" fillId="2" borderId="28" xfId="1" applyFill="1" applyBorder="1" applyAlignment="1">
      <alignment horizontal="center" vertical="top" wrapText="1"/>
    </xf>
    <xf numFmtId="4" fontId="15" fillId="2" borderId="28" xfId="1" applyNumberFormat="1" applyFont="1" applyFill="1" applyBorder="1" applyAlignment="1">
      <alignment horizontal="center" vertical="top" shrinkToFit="1"/>
    </xf>
    <xf numFmtId="4" fontId="15" fillId="2" borderId="29" xfId="1" applyNumberFormat="1" applyFont="1" applyFill="1" applyBorder="1" applyAlignment="1">
      <alignment horizontal="center" vertical="top" shrinkToFit="1"/>
    </xf>
    <xf numFmtId="4" fontId="2" fillId="0" borderId="24" xfId="1" applyNumberFormat="1" applyBorder="1" applyAlignment="1">
      <alignment horizontal="center" vertical="top"/>
    </xf>
    <xf numFmtId="165" fontId="15" fillId="2" borderId="28" xfId="1" applyNumberFormat="1" applyFont="1" applyFill="1" applyBorder="1" applyAlignment="1">
      <alignment horizontal="center" vertical="top" shrinkToFit="1"/>
    </xf>
    <xf numFmtId="0" fontId="2" fillId="2" borderId="28" xfId="1" applyFill="1" applyBorder="1" applyAlignment="1">
      <alignment horizontal="left" vertical="top" wrapText="1"/>
    </xf>
    <xf numFmtId="0" fontId="6" fillId="2" borderId="28" xfId="1" applyFont="1" applyFill="1" applyBorder="1" applyAlignment="1">
      <alignment horizontal="left" vertical="top" wrapText="1"/>
    </xf>
    <xf numFmtId="4" fontId="15" fillId="2" borderId="28" xfId="1" applyNumberFormat="1" applyFont="1" applyFill="1" applyBorder="1" applyAlignment="1">
      <alignment horizontal="right" vertical="top" shrinkToFit="1"/>
    </xf>
    <xf numFmtId="0" fontId="5" fillId="2" borderId="28" xfId="1" applyFont="1" applyFill="1" applyBorder="1" applyAlignment="1">
      <alignment horizontal="center" vertical="top" wrapText="1"/>
    </xf>
    <xf numFmtId="0" fontId="2" fillId="2" borderId="28" xfId="1" applyFill="1" applyBorder="1" applyAlignment="1">
      <alignment horizontal="left" wrapText="1"/>
    </xf>
    <xf numFmtId="4" fontId="5" fillId="2" borderId="28" xfId="1" applyNumberFormat="1" applyFont="1" applyFill="1" applyBorder="1" applyAlignment="1">
      <alignment horizontal="center" vertical="top" wrapText="1"/>
    </xf>
    <xf numFmtId="4" fontId="5" fillId="2" borderId="29" xfId="1" applyNumberFormat="1" applyFont="1" applyFill="1" applyBorder="1" applyAlignment="1">
      <alignment horizontal="center" vertical="top" wrapText="1"/>
    </xf>
    <xf numFmtId="4" fontId="5" fillId="2" borderId="1" xfId="1" applyNumberFormat="1" applyFont="1" applyFill="1" applyBorder="1" applyAlignment="1">
      <alignment horizontal="center" vertical="top" wrapText="1"/>
    </xf>
    <xf numFmtId="1" fontId="15" fillId="2" borderId="28" xfId="1" applyNumberFormat="1" applyFont="1" applyFill="1" applyBorder="1" applyAlignment="1">
      <alignment horizontal="center" vertical="top" shrinkToFit="1"/>
    </xf>
    <xf numFmtId="0" fontId="11" fillId="2" borderId="28" xfId="1" applyFont="1" applyFill="1" applyBorder="1" applyAlignment="1">
      <alignment horizontal="center" vertical="center" wrapText="1"/>
    </xf>
    <xf numFmtId="2" fontId="15" fillId="2" borderId="28" xfId="1" applyNumberFormat="1" applyFont="1" applyFill="1" applyBorder="1" applyAlignment="1">
      <alignment horizontal="right" vertical="center" shrinkToFit="1"/>
    </xf>
    <xf numFmtId="1" fontId="15" fillId="2" borderId="28" xfId="1" applyNumberFormat="1" applyFont="1" applyFill="1" applyBorder="1" applyAlignment="1">
      <alignment horizontal="center" vertical="center" shrinkToFit="1"/>
    </xf>
    <xf numFmtId="0" fontId="2" fillId="2" borderId="28" xfId="1" applyFill="1" applyBorder="1" applyAlignment="1">
      <alignment horizontal="left" vertical="center" wrapText="1"/>
    </xf>
    <xf numFmtId="4" fontId="15" fillId="2" borderId="28" xfId="1" applyNumberFormat="1" applyFont="1" applyFill="1" applyBorder="1" applyAlignment="1">
      <alignment horizontal="center" vertical="center" shrinkToFit="1"/>
    </xf>
    <xf numFmtId="4" fontId="15" fillId="2" borderId="29" xfId="1" applyNumberFormat="1" applyFont="1" applyFill="1" applyBorder="1" applyAlignment="1">
      <alignment horizontal="center" vertical="center" shrinkToFit="1"/>
    </xf>
    <xf numFmtId="165" fontId="15" fillId="2" borderId="28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left" vertical="center" wrapText="1"/>
    </xf>
    <xf numFmtId="1" fontId="15" fillId="2" borderId="28" xfId="1" applyNumberFormat="1" applyFont="1" applyFill="1" applyBorder="1" applyAlignment="1">
      <alignment horizontal="right" vertical="top" indent="2" shrinkToFit="1"/>
    </xf>
    <xf numFmtId="1" fontId="15" fillId="2" borderId="28" xfId="1" applyNumberFormat="1" applyFont="1" applyFill="1" applyBorder="1" applyAlignment="1">
      <alignment horizontal="right" vertical="center" indent="2" shrinkToFit="1"/>
    </xf>
    <xf numFmtId="0" fontId="5" fillId="2" borderId="28" xfId="1" applyFont="1" applyFill="1" applyBorder="1" applyAlignment="1">
      <alignment horizontal="left" vertical="top" wrapText="1"/>
    </xf>
    <xf numFmtId="0" fontId="2" fillId="2" borderId="28" xfId="1" applyFill="1" applyBorder="1" applyAlignment="1">
      <alignment horizontal="center" vertical="center" wrapText="1"/>
    </xf>
    <xf numFmtId="0" fontId="2" fillId="2" borderId="29" xfId="1" applyFill="1" applyBorder="1" applyAlignment="1">
      <alignment horizontal="center" vertical="center" wrapText="1"/>
    </xf>
    <xf numFmtId="166" fontId="15" fillId="2" borderId="28" xfId="1" applyNumberFormat="1" applyFont="1" applyFill="1" applyBorder="1" applyAlignment="1">
      <alignment horizontal="right" vertical="center" shrinkToFit="1"/>
    </xf>
    <xf numFmtId="165" fontId="15" fillId="2" borderId="28" xfId="1" applyNumberFormat="1" applyFont="1" applyFill="1" applyBorder="1" applyAlignment="1">
      <alignment horizontal="right" vertical="center" indent="2" shrinkToFit="1"/>
    </xf>
    <xf numFmtId="0" fontId="11" fillId="2" borderId="28" xfId="1" applyFont="1" applyFill="1" applyBorder="1" applyAlignment="1">
      <alignment horizontal="right" vertical="top" wrapText="1" indent="2"/>
    </xf>
    <xf numFmtId="165" fontId="15" fillId="2" borderId="28" xfId="1" applyNumberFormat="1" applyFont="1" applyFill="1" applyBorder="1" applyAlignment="1">
      <alignment horizontal="right" vertical="top" indent="2" shrinkToFit="1"/>
    </xf>
    <xf numFmtId="0" fontId="2" fillId="2" borderId="28" xfId="1" applyFill="1" applyBorder="1" applyAlignment="1">
      <alignment horizontal="center" wrapText="1"/>
    </xf>
    <xf numFmtId="0" fontId="2" fillId="2" borderId="29" xfId="1" applyFill="1" applyBorder="1" applyAlignment="1">
      <alignment horizontal="center" wrapText="1"/>
    </xf>
    <xf numFmtId="2" fontId="5" fillId="2" borderId="28" xfId="1" applyNumberFormat="1" applyFont="1" applyFill="1" applyBorder="1" applyAlignment="1">
      <alignment horizontal="center" vertical="top" wrapText="1"/>
    </xf>
    <xf numFmtId="2" fontId="5" fillId="2" borderId="29" xfId="1" applyNumberFormat="1" applyFont="1" applyFill="1" applyBorder="1" applyAlignment="1">
      <alignment horizontal="center" vertical="top" wrapText="1"/>
    </xf>
    <xf numFmtId="2" fontId="15" fillId="2" borderId="28" xfId="1" applyNumberFormat="1" applyFont="1" applyFill="1" applyBorder="1" applyAlignment="1">
      <alignment horizontal="center" vertical="center" shrinkToFit="1"/>
    </xf>
    <xf numFmtId="2" fontId="15" fillId="2" borderId="29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right" vertical="center" wrapText="1" indent="3"/>
    </xf>
    <xf numFmtId="0" fontId="11" fillId="2" borderId="28" xfId="1" applyFont="1" applyFill="1" applyBorder="1" applyAlignment="1">
      <alignment horizontal="right" vertical="top" wrapText="1" indent="3"/>
    </xf>
    <xf numFmtId="4" fontId="15" fillId="2" borderId="28" xfId="1" applyNumberFormat="1" applyFont="1" applyFill="1" applyBorder="1" applyAlignment="1">
      <alignment horizontal="right" vertical="center" shrinkToFit="1"/>
    </xf>
    <xf numFmtId="0" fontId="5" fillId="2" borderId="31" xfId="1" applyFont="1" applyFill="1" applyBorder="1" applyAlignment="1">
      <alignment vertical="top" wrapText="1"/>
    </xf>
    <xf numFmtId="2" fontId="15" fillId="2" borderId="28" xfId="1" applyNumberFormat="1" applyFont="1" applyFill="1" applyBorder="1" applyAlignment="1">
      <alignment horizontal="center" vertical="top" shrinkToFit="1"/>
    </xf>
    <xf numFmtId="2" fontId="15" fillId="2" borderId="29" xfId="1" applyNumberFormat="1" applyFont="1" applyFill="1" applyBorder="1" applyAlignment="1">
      <alignment horizontal="center" vertical="top" shrinkToFit="1"/>
    </xf>
    <xf numFmtId="0" fontId="5" fillId="2" borderId="28" xfId="1" applyFont="1" applyFill="1" applyBorder="1" applyAlignment="1">
      <alignment horizontal="right" vertical="top" wrapText="1" indent="3"/>
    </xf>
    <xf numFmtId="44" fontId="5" fillId="2" borderId="28" xfId="3" applyFont="1" applyFill="1" applyBorder="1" applyAlignment="1">
      <alignment horizontal="center" vertical="top" wrapText="1"/>
    </xf>
    <xf numFmtId="44" fontId="5" fillId="2" borderId="29" xfId="3" applyFont="1" applyFill="1" applyBorder="1" applyAlignment="1">
      <alignment horizontal="center" vertical="top" wrapText="1"/>
    </xf>
    <xf numFmtId="0" fontId="2" fillId="2" borderId="0" xfId="1" applyFill="1" applyAlignment="1">
      <alignment horizontal="left" vertical="top"/>
    </xf>
    <xf numFmtId="4" fontId="2" fillId="0" borderId="0" xfId="1" applyNumberFormat="1" applyAlignment="1">
      <alignment horizontal="left" vertical="top"/>
    </xf>
    <xf numFmtId="0" fontId="18" fillId="2" borderId="1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top" wrapText="1"/>
    </xf>
    <xf numFmtId="0" fontId="18" fillId="2" borderId="25" xfId="1" applyFont="1" applyFill="1" applyBorder="1" applyAlignment="1">
      <alignment horizontal="center" vertical="center" wrapText="1"/>
    </xf>
    <xf numFmtId="0" fontId="18" fillId="2" borderId="26" xfId="1" applyFont="1" applyFill="1" applyBorder="1" applyAlignment="1">
      <alignment vertical="center" wrapText="1"/>
    </xf>
    <xf numFmtId="0" fontId="18" fillId="2" borderId="27" xfId="1" applyFont="1" applyFill="1" applyBorder="1" applyAlignment="1">
      <alignment vertical="top" wrapText="1"/>
    </xf>
    <xf numFmtId="0" fontId="19" fillId="0" borderId="0" xfId="1" applyFont="1" applyAlignment="1">
      <alignment horizontal="left" vertical="top" wrapText="1"/>
    </xf>
    <xf numFmtId="4" fontId="14" fillId="0" borderId="0" xfId="1" applyNumberFormat="1" applyFont="1" applyAlignment="1">
      <alignment horizontal="left" vertical="top"/>
    </xf>
    <xf numFmtId="44" fontId="14" fillId="0" borderId="0" xfId="1" applyNumberFormat="1" applyFont="1" applyAlignment="1">
      <alignment horizontal="left" vertical="top"/>
    </xf>
    <xf numFmtId="0" fontId="20" fillId="2" borderId="28" xfId="1" applyFont="1" applyFill="1" applyBorder="1" applyAlignment="1">
      <alignment horizontal="center" vertical="top" wrapText="1"/>
    </xf>
    <xf numFmtId="0" fontId="20" fillId="2" borderId="28" xfId="1" applyFont="1" applyFill="1" applyBorder="1" applyAlignment="1">
      <alignment horizontal="left" vertical="top" wrapText="1"/>
    </xf>
    <xf numFmtId="0" fontId="20" fillId="2" borderId="29" xfId="1" applyFont="1" applyFill="1" applyBorder="1" applyAlignment="1">
      <alignment horizontal="center" vertical="top" wrapText="1"/>
    </xf>
    <xf numFmtId="0" fontId="7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center" vertical="top" wrapText="1"/>
    </xf>
    <xf numFmtId="4" fontId="14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left" vertical="center" wrapText="1"/>
    </xf>
    <xf numFmtId="4" fontId="0" fillId="0" borderId="0" xfId="3" applyNumberFormat="1" applyFont="1" applyFill="1" applyBorder="1" applyAlignment="1">
      <alignment horizontal="left" vertical="center"/>
    </xf>
    <xf numFmtId="4" fontId="0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center" vertical="center" wrapText="1"/>
    </xf>
    <xf numFmtId="0" fontId="22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left" vertical="top" wrapText="1"/>
    </xf>
    <xf numFmtId="0" fontId="22" fillId="2" borderId="28" xfId="1" applyFont="1" applyFill="1" applyBorder="1" applyAlignment="1">
      <alignment horizontal="left" vertical="center" wrapText="1"/>
    </xf>
    <xf numFmtId="0" fontId="22" fillId="2" borderId="28" xfId="1" applyFont="1" applyFill="1" applyBorder="1" applyAlignment="1">
      <alignment horizontal="left" wrapText="1"/>
    </xf>
    <xf numFmtId="0" fontId="20" fillId="2" borderId="28" xfId="1" applyFont="1" applyFill="1" applyBorder="1" applyAlignment="1">
      <alignment horizontal="right" vertical="center" wrapText="1" indent="3"/>
    </xf>
    <xf numFmtId="0" fontId="20" fillId="2" borderId="28" xfId="1" applyFont="1" applyFill="1" applyBorder="1" applyAlignment="1">
      <alignment horizontal="right" vertical="top" wrapText="1" indent="3"/>
    </xf>
    <xf numFmtId="0" fontId="23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right" vertical="top" wrapText="1" indent="3"/>
    </xf>
    <xf numFmtId="0" fontId="22" fillId="2" borderId="0" xfId="1" applyFont="1" applyFill="1" applyAlignment="1">
      <alignment horizontal="left" vertical="top"/>
    </xf>
    <xf numFmtId="0" fontId="22" fillId="2" borderId="0" xfId="1" applyFont="1" applyFill="1" applyAlignment="1">
      <alignment horizontal="left" vertical="top" wrapText="1"/>
    </xf>
    <xf numFmtId="0" fontId="3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2" fillId="2" borderId="5" xfId="1" applyFill="1" applyBorder="1" applyAlignment="1">
      <alignment horizontal="center" vertical="top"/>
    </xf>
    <xf numFmtId="0" fontId="2" fillId="2" borderId="3" xfId="1" applyFill="1" applyBorder="1" applyAlignment="1">
      <alignment horizontal="center" vertical="top"/>
    </xf>
    <xf numFmtId="0" fontId="2" fillId="2" borderId="4" xfId="1" applyFill="1" applyBorder="1" applyAlignment="1">
      <alignment horizontal="center" vertical="top"/>
    </xf>
    <xf numFmtId="0" fontId="5" fillId="2" borderId="6" xfId="1" applyFont="1" applyFill="1" applyBorder="1" applyAlignment="1">
      <alignment horizontal="center" vertical="top" wrapText="1"/>
    </xf>
    <xf numFmtId="0" fontId="5" fillId="2" borderId="11" xfId="1" applyFont="1" applyFill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top" wrapText="1"/>
    </xf>
    <xf numFmtId="4" fontId="2" fillId="2" borderId="5" xfId="1" applyNumberFormat="1" applyFill="1" applyBorder="1" applyAlignment="1">
      <alignment horizontal="left" vertical="top" wrapText="1"/>
    </xf>
    <xf numFmtId="4" fontId="2" fillId="2" borderId="4" xfId="1" applyNumberFormat="1" applyFill="1" applyBorder="1" applyAlignment="1">
      <alignment horizontal="left" vertical="top" wrapText="1"/>
    </xf>
    <xf numFmtId="4" fontId="2" fillId="2" borderId="10" xfId="1" applyNumberFormat="1" applyFill="1" applyBorder="1" applyAlignment="1">
      <alignment horizontal="left" vertical="top" wrapText="1"/>
    </xf>
    <xf numFmtId="4" fontId="2" fillId="2" borderId="9" xfId="1" applyNumberFormat="1" applyFill="1" applyBorder="1" applyAlignment="1">
      <alignment horizontal="left" vertical="top" wrapText="1"/>
    </xf>
    <xf numFmtId="4" fontId="7" fillId="2" borderId="5" xfId="1" applyNumberFormat="1" applyFont="1" applyFill="1" applyBorder="1" applyAlignment="1">
      <alignment horizontal="center" vertical="top" wrapText="1"/>
    </xf>
    <xf numFmtId="4" fontId="7" fillId="2" borderId="4" xfId="1" applyNumberFormat="1" applyFont="1" applyFill="1" applyBorder="1" applyAlignment="1">
      <alignment horizontal="center" vertical="top" wrapText="1"/>
    </xf>
    <xf numFmtId="4" fontId="2" fillId="0" borderId="5" xfId="1" applyNumberFormat="1" applyBorder="1" applyAlignment="1">
      <alignment horizontal="center" vertical="top"/>
    </xf>
    <xf numFmtId="4" fontId="2" fillId="0" borderId="3" xfId="1" applyNumberFormat="1" applyBorder="1" applyAlignment="1">
      <alignment horizontal="center" vertical="top"/>
    </xf>
    <xf numFmtId="4" fontId="2" fillId="0" borderId="7" xfId="1" applyNumberFormat="1" applyBorder="1" applyAlignment="1">
      <alignment horizontal="center" vertical="top"/>
    </xf>
    <xf numFmtId="0" fontId="8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2" fillId="2" borderId="10" xfId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2" xfId="1" applyNumberFormat="1" applyFont="1" applyBorder="1" applyAlignment="1">
      <alignment horizontal="center" vertical="center"/>
    </xf>
    <xf numFmtId="0" fontId="10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0" fontId="10" fillId="2" borderId="15" xfId="1" applyFont="1" applyFill="1" applyBorder="1" applyAlignment="1">
      <alignment horizontal="left" vertical="center" wrapText="1"/>
    </xf>
    <xf numFmtId="4" fontId="11" fillId="2" borderId="17" xfId="1" applyNumberFormat="1" applyFont="1" applyFill="1" applyBorder="1" applyAlignment="1">
      <alignment horizontal="left" vertical="top" wrapText="1"/>
    </xf>
    <xf numFmtId="4" fontId="11" fillId="2" borderId="15" xfId="1" applyNumberFormat="1" applyFont="1" applyFill="1" applyBorder="1" applyAlignment="1">
      <alignment horizontal="left" vertical="top" wrapText="1"/>
    </xf>
    <xf numFmtId="4" fontId="12" fillId="2" borderId="17" xfId="1" applyNumberFormat="1" applyFont="1" applyFill="1" applyBorder="1" applyAlignment="1">
      <alignment horizontal="center" vertical="top" wrapText="1"/>
    </xf>
    <xf numFmtId="4" fontId="12" fillId="2" borderId="15" xfId="1" applyNumberFormat="1" applyFont="1" applyFill="1" applyBorder="1" applyAlignment="1">
      <alignment horizontal="center" vertical="top" wrapText="1"/>
    </xf>
    <xf numFmtId="0" fontId="2" fillId="2" borderId="13" xfId="1" applyFill="1" applyBorder="1" applyAlignment="1">
      <alignment horizontal="center" wrapText="1"/>
    </xf>
    <xf numFmtId="0" fontId="2" fillId="2" borderId="14" xfId="1" applyFill="1" applyBorder="1" applyAlignment="1">
      <alignment horizontal="center" wrapText="1"/>
    </xf>
    <xf numFmtId="0" fontId="5" fillId="2" borderId="29" xfId="1" applyFont="1" applyFill="1" applyBorder="1" applyAlignment="1">
      <alignment horizontal="left" vertical="top" wrapText="1"/>
    </xf>
    <xf numFmtId="0" fontId="5" fillId="2" borderId="30" xfId="1" applyFont="1" applyFill="1" applyBorder="1" applyAlignment="1">
      <alignment horizontal="left" vertical="top" wrapText="1"/>
    </xf>
    <xf numFmtId="0" fontId="5" fillId="2" borderId="31" xfId="1" applyFont="1" applyFill="1" applyBorder="1" applyAlignment="1">
      <alignment horizontal="left" vertical="top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4" fontId="13" fillId="2" borderId="13" xfId="2" applyNumberFormat="1" applyFont="1" applyFill="1" applyBorder="1" applyAlignment="1">
      <alignment horizontal="center" vertical="center"/>
    </xf>
    <xf numFmtId="4" fontId="13" fillId="2" borderId="14" xfId="2" applyNumberFormat="1" applyFont="1" applyFill="1" applyBorder="1" applyAlignment="1">
      <alignment horizontal="center" vertical="center"/>
    </xf>
    <xf numFmtId="4" fontId="13" fillId="2" borderId="1" xfId="2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4" fontId="13" fillId="2" borderId="18" xfId="2" applyNumberFormat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left" vertical="top" wrapText="1" indent="3"/>
    </xf>
    <xf numFmtId="0" fontId="5" fillId="2" borderId="30" xfId="1" applyFont="1" applyFill="1" applyBorder="1" applyAlignment="1">
      <alignment horizontal="left" vertical="top" wrapText="1" indent="3"/>
    </xf>
    <xf numFmtId="0" fontId="5" fillId="2" borderId="31" xfId="1" applyFont="1" applyFill="1" applyBorder="1" applyAlignment="1">
      <alignment horizontal="left" vertical="top" wrapText="1" indent="3"/>
    </xf>
    <xf numFmtId="0" fontId="18" fillId="2" borderId="29" xfId="1" applyFont="1" applyFill="1" applyBorder="1" applyAlignment="1">
      <alignment horizontal="left" vertical="top" wrapText="1"/>
    </xf>
    <xf numFmtId="0" fontId="18" fillId="2" borderId="30" xfId="1" applyFont="1" applyFill="1" applyBorder="1" applyAlignment="1">
      <alignment horizontal="left" vertical="top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</cellXfs>
  <cellStyles count="4">
    <cellStyle name="Moeda 2" xfId="3" xr:uid="{4F9775A9-2AD9-405F-9A00-40CD47F9471A}"/>
    <cellStyle name="Normal" xfId="0" builtinId="0"/>
    <cellStyle name="Normal 2" xfId="1" xr:uid="{C181F645-8073-4636-B720-FAEA751C8AEB}"/>
    <cellStyle name="Normal 2 2 2" xfId="2" xr:uid="{414FD714-D057-45C7-93B9-B493EB211C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Casa%20de%20Sousa\BM%20-%20Casa%20de%20Sousa.xlsx" TargetMode="External"/><Relationship Id="rId1" Type="http://schemas.openxmlformats.org/officeDocument/2006/relationships/externalLinkPath" Target="/Documents/Prefeitura/Casa%20de%20Sousa/BM%20-%20Casa%20de%20Sou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Replanilhamento"/>
      <sheetName val="Memória 09"/>
      <sheetName val="Composições"/>
    </sheetNames>
    <sheetDataSet>
      <sheetData sheetId="0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238.9</v>
          </cell>
        </row>
        <row r="26">
          <cell r="M26">
            <v>188.8</v>
          </cell>
        </row>
        <row r="27">
          <cell r="M27">
            <v>126.2</v>
          </cell>
        </row>
        <row r="28">
          <cell r="M28">
            <v>499.79999999999995</v>
          </cell>
        </row>
        <row r="29">
          <cell r="M29">
            <v>319.3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21.98</v>
          </cell>
        </row>
        <row r="33">
          <cell r="M33">
            <v>21.98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">
        <row r="5">
          <cell r="E5">
            <v>544.94000000000005</v>
          </cell>
        </row>
        <row r="6">
          <cell r="E6">
            <v>6</v>
          </cell>
        </row>
        <row r="7">
          <cell r="E7">
            <v>111.30000000000001</v>
          </cell>
        </row>
        <row r="8">
          <cell r="E8">
            <v>544.94000000000005</v>
          </cell>
        </row>
        <row r="9">
          <cell r="E9">
            <v>1</v>
          </cell>
        </row>
        <row r="12">
          <cell r="E12">
            <v>1</v>
          </cell>
        </row>
        <row r="14">
          <cell r="E14">
            <v>44.18</v>
          </cell>
        </row>
        <row r="16">
          <cell r="E16">
            <v>45.17</v>
          </cell>
        </row>
        <row r="17">
          <cell r="E17">
            <v>8.6</v>
          </cell>
        </row>
        <row r="18">
          <cell r="E18">
            <v>238.9</v>
          </cell>
        </row>
        <row r="19">
          <cell r="E19">
            <v>188.8</v>
          </cell>
        </row>
        <row r="20">
          <cell r="E20">
            <v>126.2</v>
          </cell>
        </row>
        <row r="21">
          <cell r="E21">
            <v>499.79999999999995</v>
          </cell>
        </row>
        <row r="22">
          <cell r="E22">
            <v>319.3</v>
          </cell>
        </row>
        <row r="23">
          <cell r="E23">
            <v>17.5</v>
          </cell>
        </row>
        <row r="24">
          <cell r="E24">
            <v>10.1</v>
          </cell>
        </row>
        <row r="25">
          <cell r="E25">
            <v>21.98</v>
          </cell>
        </row>
        <row r="26">
          <cell r="E26">
            <v>21.98</v>
          </cell>
        </row>
        <row r="27">
          <cell r="E27">
            <v>107.48</v>
          </cell>
        </row>
      </sheetData>
      <sheetData sheetId="2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184.10000000000002</v>
          </cell>
        </row>
        <row r="39">
          <cell r="M39">
            <v>21.6</v>
          </cell>
        </row>
        <row r="40">
          <cell r="M40">
            <v>203.15</v>
          </cell>
        </row>
        <row r="41">
          <cell r="M41">
            <v>288.35000000000002</v>
          </cell>
        </row>
        <row r="42">
          <cell r="M42">
            <v>104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152.9</v>
          </cell>
        </row>
        <row r="46">
          <cell r="M46">
            <v>22.189999999999998</v>
          </cell>
        </row>
        <row r="47">
          <cell r="M47">
            <v>22.189999999999998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3">
        <row r="18">
          <cell r="E18">
            <v>21.49</v>
          </cell>
        </row>
        <row r="19">
          <cell r="E19">
            <v>7</v>
          </cell>
        </row>
        <row r="20">
          <cell r="E20">
            <v>16.399999999999999</v>
          </cell>
        </row>
        <row r="22">
          <cell r="E22">
            <v>133.4</v>
          </cell>
        </row>
        <row r="25">
          <cell r="E25">
            <v>3.54</v>
          </cell>
        </row>
        <row r="26">
          <cell r="E26">
            <v>3.54</v>
          </cell>
        </row>
        <row r="31">
          <cell r="E31">
            <v>184.10000000000002</v>
          </cell>
        </row>
        <row r="32">
          <cell r="E32">
            <v>21.6</v>
          </cell>
        </row>
        <row r="33">
          <cell r="E33">
            <v>203.15</v>
          </cell>
        </row>
        <row r="34">
          <cell r="E34">
            <v>288.35000000000002</v>
          </cell>
        </row>
        <row r="35">
          <cell r="E35">
            <v>104</v>
          </cell>
        </row>
        <row r="38">
          <cell r="E38">
            <v>152.9</v>
          </cell>
        </row>
        <row r="39">
          <cell r="E39">
            <v>22.189999999999998</v>
          </cell>
        </row>
        <row r="40">
          <cell r="E40">
            <v>22.189999999999998</v>
          </cell>
        </row>
        <row r="44">
          <cell r="E44">
            <v>356.31</v>
          </cell>
        </row>
        <row r="45">
          <cell r="E45">
            <v>8.07</v>
          </cell>
        </row>
        <row r="46">
          <cell r="E46">
            <v>5.84</v>
          </cell>
        </row>
        <row r="47">
          <cell r="E47">
            <v>5</v>
          </cell>
        </row>
        <row r="48">
          <cell r="E48">
            <v>12</v>
          </cell>
        </row>
      </sheetData>
      <sheetData sheetId="4"/>
      <sheetData sheetId="5">
        <row r="31">
          <cell r="E31">
            <v>284.00000000000006</v>
          </cell>
        </row>
        <row r="32">
          <cell r="E32">
            <v>32.700000000000003</v>
          </cell>
        </row>
        <row r="33">
          <cell r="E33">
            <v>257.10000000000002</v>
          </cell>
        </row>
        <row r="34">
          <cell r="E34">
            <v>306</v>
          </cell>
        </row>
        <row r="35">
          <cell r="E35">
            <v>243.5</v>
          </cell>
        </row>
        <row r="36">
          <cell r="E36">
            <v>368</v>
          </cell>
        </row>
        <row r="37">
          <cell r="E37">
            <v>97</v>
          </cell>
        </row>
        <row r="38">
          <cell r="E38">
            <v>225.69</v>
          </cell>
        </row>
        <row r="39">
          <cell r="E39">
            <v>17.28</v>
          </cell>
        </row>
        <row r="40">
          <cell r="E40">
            <v>17.28</v>
          </cell>
        </row>
        <row r="41">
          <cell r="E41">
            <v>281</v>
          </cell>
        </row>
        <row r="52">
          <cell r="E52">
            <v>636.69000000000005</v>
          </cell>
        </row>
        <row r="53">
          <cell r="E53">
            <v>75.930000000000007</v>
          </cell>
        </row>
        <row r="81">
          <cell r="E81">
            <v>5.4</v>
          </cell>
        </row>
        <row r="82">
          <cell r="E82">
            <v>108</v>
          </cell>
        </row>
        <row r="83">
          <cell r="E83">
            <v>108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0E43-53C3-43B5-8196-74EF36C880F3}">
  <dimension ref="A1:Q268"/>
  <sheetViews>
    <sheetView view="pageBreakPreview" zoomScale="80" zoomScaleNormal="80" zoomScaleSheetLayoutView="80" workbookViewId="0">
      <selection activeCell="L16" sqref="L1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1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ht="1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15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1:17" ht="14.25">
      <c r="A5" s="97" t="s">
        <v>1</v>
      </c>
      <c r="B5" s="98"/>
      <c r="C5" s="98"/>
      <c r="D5" s="98"/>
      <c r="E5" s="99"/>
      <c r="F5" s="100" t="s">
        <v>2</v>
      </c>
      <c r="G5" s="101"/>
      <c r="H5" s="101"/>
      <c r="I5" s="102"/>
      <c r="J5" s="103"/>
      <c r="K5" s="106" t="s">
        <v>3</v>
      </c>
      <c r="L5" s="107"/>
      <c r="M5" s="110" t="s">
        <v>4</v>
      </c>
      <c r="N5" s="111"/>
      <c r="O5" s="112" t="s">
        <v>5</v>
      </c>
      <c r="P5" s="113"/>
      <c r="Q5" s="114"/>
    </row>
    <row r="6" spans="1:17" ht="23.25" customHeight="1">
      <c r="A6" s="115" t="s">
        <v>6</v>
      </c>
      <c r="B6" s="116"/>
      <c r="C6" s="116"/>
      <c r="D6" s="116"/>
      <c r="E6" s="117"/>
      <c r="F6" s="118" t="s">
        <v>7</v>
      </c>
      <c r="G6" s="119"/>
      <c r="H6" s="119"/>
      <c r="I6" s="120"/>
      <c r="J6" s="104"/>
      <c r="K6" s="108"/>
      <c r="L6" s="109"/>
      <c r="M6" s="121">
        <f>J268</f>
        <v>743201.31116014998</v>
      </c>
      <c r="N6" s="122"/>
      <c r="O6" s="125">
        <f>O268</f>
        <v>83093.91</v>
      </c>
      <c r="P6" s="126"/>
      <c r="Q6" s="127"/>
    </row>
    <row r="7" spans="1:17">
      <c r="A7" s="128" t="s">
        <v>8</v>
      </c>
      <c r="B7" s="129"/>
      <c r="C7" s="129"/>
      <c r="D7" s="129"/>
      <c r="E7" s="130"/>
      <c r="F7" s="2"/>
      <c r="G7" s="2"/>
      <c r="H7" s="2"/>
      <c r="I7" s="2"/>
      <c r="J7" s="105"/>
      <c r="K7" s="131" t="s">
        <v>9</v>
      </c>
      <c r="L7" s="132"/>
      <c r="M7" s="133" t="s">
        <v>10</v>
      </c>
      <c r="N7" s="134"/>
      <c r="O7" s="3"/>
      <c r="P7" s="4"/>
      <c r="Q7" s="5"/>
    </row>
    <row r="8" spans="1:17" ht="12" customHeight="1">
      <c r="A8" s="135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</row>
    <row r="9" spans="1:17" ht="25.5" customHeight="1">
      <c r="A9" s="123" t="s">
        <v>11</v>
      </c>
      <c r="B9" s="123" t="s">
        <v>12</v>
      </c>
      <c r="C9" s="123" t="s">
        <v>13</v>
      </c>
      <c r="D9" s="123" t="s">
        <v>14</v>
      </c>
      <c r="E9" s="123" t="s">
        <v>15</v>
      </c>
      <c r="F9" s="123" t="s">
        <v>16</v>
      </c>
      <c r="G9" s="140" t="s">
        <v>17</v>
      </c>
      <c r="H9" s="140" t="s">
        <v>18</v>
      </c>
      <c r="I9" s="142" t="s">
        <v>19</v>
      </c>
      <c r="J9" s="147" t="s">
        <v>20</v>
      </c>
      <c r="K9" s="144" t="s">
        <v>21</v>
      </c>
      <c r="L9" s="145"/>
      <c r="M9" s="149"/>
      <c r="N9" s="144" t="s">
        <v>22</v>
      </c>
      <c r="O9" s="145"/>
      <c r="P9" s="145"/>
      <c r="Q9" s="146" t="s">
        <v>23</v>
      </c>
    </row>
    <row r="10" spans="1:17" ht="25.5" customHeight="1">
      <c r="A10" s="123"/>
      <c r="B10" s="123"/>
      <c r="C10" s="123"/>
      <c r="D10" s="123"/>
      <c r="E10" s="124"/>
      <c r="F10" s="124"/>
      <c r="G10" s="141"/>
      <c r="H10" s="141"/>
      <c r="I10" s="143"/>
      <c r="J10" s="148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6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0</v>
      </c>
      <c r="O11" s="15">
        <f>SUM(O12:O19)</f>
        <v>30183.160000000003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v>0</v>
      </c>
      <c r="L12" s="14">
        <f>'[1]Memória 01'!E5</f>
        <v>544.94000000000005</v>
      </c>
      <c r="M12" s="14">
        <f t="shared" ref="M12:M74" si="2">K12+L12</f>
        <v>544.94000000000005</v>
      </c>
      <c r="N12" s="14">
        <f>ROUND(K12*F12,2)</f>
        <v>0</v>
      </c>
      <c r="O12" s="14">
        <f>ROUND(L12*F12,2)</f>
        <v>3206.19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v>0</v>
      </c>
      <c r="L13" s="14">
        <f>'[1]Memória 01'!E6</f>
        <v>6</v>
      </c>
      <c r="M13" s="14">
        <f t="shared" si="2"/>
        <v>6</v>
      </c>
      <c r="N13" s="14">
        <f t="shared" ref="N13:N76" si="4">ROUND(K13*F13,2)</f>
        <v>0</v>
      </c>
      <c r="O13" s="14">
        <f t="shared" ref="O13:O76" si="5">ROUND(L13*F13,2)</f>
        <v>2035.49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v>0</v>
      </c>
      <c r="L14" s="14">
        <f>'[1]Memória 01'!E7</f>
        <v>111.30000000000001</v>
      </c>
      <c r="M14" s="14">
        <f t="shared" si="2"/>
        <v>111.30000000000001</v>
      </c>
      <c r="N14" s="14">
        <f t="shared" si="4"/>
        <v>0</v>
      </c>
      <c r="O14" s="14">
        <f t="shared" si="5"/>
        <v>10589.44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v>0</v>
      </c>
      <c r="L15" s="14">
        <f>'[1]Memória 01'!E8</f>
        <v>544.94000000000005</v>
      </c>
      <c r="M15" s="14">
        <f t="shared" si="2"/>
        <v>544.94000000000005</v>
      </c>
      <c r="N15" s="14">
        <f t="shared" si="4"/>
        <v>0</v>
      </c>
      <c r="O15" s="14">
        <f t="shared" si="5"/>
        <v>97.16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v>0</v>
      </c>
      <c r="L16" s="14">
        <f>'[1]Memória 01'!E9</f>
        <v>1</v>
      </c>
      <c r="M16" s="14">
        <f t="shared" si="2"/>
        <v>1</v>
      </c>
      <c r="N16" s="14">
        <f t="shared" si="4"/>
        <v>0</v>
      </c>
      <c r="O16" s="14">
        <f t="shared" si="5"/>
        <v>12640.02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v>0</v>
      </c>
      <c r="L17" s="14">
        <f>'[1]Memória 01'!E10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v>0</v>
      </c>
      <c r="L18" s="14">
        <f>'[1]Memória 01'!E11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v>0</v>
      </c>
      <c r="L19" s="14">
        <f>'[1]Memória 01'!E12</f>
        <v>1</v>
      </c>
      <c r="M19" s="14">
        <f t="shared" si="2"/>
        <v>1</v>
      </c>
      <c r="N19" s="14">
        <f t="shared" si="4"/>
        <v>0</v>
      </c>
      <c r="O19" s="14">
        <f t="shared" si="5"/>
        <v>1614.86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7" t="s">
        <v>56</v>
      </c>
      <c r="C20" s="138"/>
      <c r="D20" s="138"/>
      <c r="E20" s="138"/>
      <c r="F20" s="138"/>
      <c r="G20" s="139"/>
      <c r="H20" s="29"/>
      <c r="I20" s="30">
        <f>SUM(I21:I36)</f>
        <v>48393.369299999998</v>
      </c>
      <c r="J20" s="31">
        <f>SUM(J21:J36)</f>
        <v>61628.955803549994</v>
      </c>
      <c r="K20" s="14">
        <v>0</v>
      </c>
      <c r="L20" s="14">
        <f>'[1]Memória 01'!E13</f>
        <v>0</v>
      </c>
      <c r="M20" s="31"/>
      <c r="N20" s="31">
        <f t="shared" ref="N20:Q20" si="8">SUM(N21:N36)</f>
        <v>0</v>
      </c>
      <c r="O20" s="31">
        <f t="shared" si="8"/>
        <v>52910.75</v>
      </c>
      <c r="P20" s="31">
        <f t="shared" si="8"/>
        <v>52910.75</v>
      </c>
      <c r="Q20" s="32">
        <f t="shared" si="8"/>
        <v>8718.2058035499995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v>0</v>
      </c>
      <c r="L21" s="14">
        <f>'[1]Memória 01'!E14</f>
        <v>44.18</v>
      </c>
      <c r="M21" s="14">
        <f t="shared" si="2"/>
        <v>44.18</v>
      </c>
      <c r="N21" s="14">
        <f t="shared" si="4"/>
        <v>0</v>
      </c>
      <c r="O21" s="14">
        <f t="shared" si="5"/>
        <v>2481.77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v>0</v>
      </c>
      <c r="L22" s="14">
        <f>'[1]Memória 01'!E15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v>0</v>
      </c>
      <c r="L23" s="14">
        <f>'[1]Memória 01'!E16</f>
        <v>45.17</v>
      </c>
      <c r="M23" s="14">
        <f t="shared" si="2"/>
        <v>45.17</v>
      </c>
      <c r="N23" s="14">
        <f t="shared" si="4"/>
        <v>0</v>
      </c>
      <c r="O23" s="14">
        <f t="shared" si="5"/>
        <v>980.78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v>0</v>
      </c>
      <c r="L24" s="14">
        <f>'[1]Memória 01'!E17</f>
        <v>8.6</v>
      </c>
      <c r="M24" s="14">
        <f t="shared" si="2"/>
        <v>8.6</v>
      </c>
      <c r="N24" s="14">
        <f t="shared" si="4"/>
        <v>0</v>
      </c>
      <c r="O24" s="14">
        <f t="shared" si="5"/>
        <v>4209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v>0</v>
      </c>
      <c r="L25" s="14">
        <f>'[1]Memória 01'!E18</f>
        <v>238.9</v>
      </c>
      <c r="M25" s="14">
        <f t="shared" si="2"/>
        <v>238.9</v>
      </c>
      <c r="N25" s="14">
        <f t="shared" si="4"/>
        <v>0</v>
      </c>
      <c r="O25" s="14">
        <f t="shared" si="5"/>
        <v>13374.35</v>
      </c>
      <c r="P25" s="23">
        <f t="shared" si="6"/>
        <v>13374.35</v>
      </c>
      <c r="Q25" s="14">
        <f t="shared" si="7"/>
        <v>1203.0789933999986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v>0</v>
      </c>
      <c r="L26" s="14">
        <f>'[1]Memória 01'!E19</f>
        <v>188.8</v>
      </c>
      <c r="M26" s="14">
        <f t="shared" si="2"/>
        <v>188.8</v>
      </c>
      <c r="N26" s="14">
        <f t="shared" si="4"/>
        <v>0</v>
      </c>
      <c r="O26" s="14">
        <f t="shared" si="5"/>
        <v>3286.77</v>
      </c>
      <c r="P26" s="23">
        <f t="shared" si="6"/>
        <v>3286.77</v>
      </c>
      <c r="Q26" s="14">
        <f t="shared" si="7"/>
        <v>121.86227099999996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v>0</v>
      </c>
      <c r="L27" s="14">
        <f>'[1]Memória 01'!E20</f>
        <v>126.2</v>
      </c>
      <c r="M27" s="14">
        <f t="shared" si="2"/>
        <v>126.2</v>
      </c>
      <c r="N27" s="14">
        <f t="shared" si="4"/>
        <v>0</v>
      </c>
      <c r="O27" s="14">
        <f t="shared" si="5"/>
        <v>2127.88</v>
      </c>
      <c r="P27" s="23">
        <f t="shared" si="6"/>
        <v>2127.88</v>
      </c>
      <c r="Q27" s="14">
        <f t="shared" si="7"/>
        <v>276.51856399999951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v>0</v>
      </c>
      <c r="L28" s="14">
        <f>'[1]Memória 01'!E21</f>
        <v>499.79999999999995</v>
      </c>
      <c r="M28" s="14">
        <f t="shared" si="2"/>
        <v>499.79999999999995</v>
      </c>
      <c r="N28" s="14">
        <f t="shared" si="4"/>
        <v>0</v>
      </c>
      <c r="O28" s="14">
        <f t="shared" si="5"/>
        <v>8058.03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v>0</v>
      </c>
      <c r="L29" s="14">
        <f>'[1]Memória 01'!E22</f>
        <v>319.3</v>
      </c>
      <c r="M29" s="14">
        <f t="shared" si="2"/>
        <v>319.3</v>
      </c>
      <c r="N29" s="14">
        <f t="shared" si="4"/>
        <v>0</v>
      </c>
      <c r="O29" s="14">
        <f t="shared" si="5"/>
        <v>4647.76</v>
      </c>
      <c r="P29" s="23">
        <f t="shared" si="6"/>
        <v>4647.76</v>
      </c>
      <c r="Q29" s="14">
        <f t="shared" si="7"/>
        <v>1941.7887334999987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v>0</v>
      </c>
      <c r="L30" s="14">
        <f>'[1]Memória 01'!E23</f>
        <v>17.5</v>
      </c>
      <c r="M30" s="14">
        <f t="shared" si="2"/>
        <v>17.5</v>
      </c>
      <c r="N30" s="14">
        <f t="shared" si="4"/>
        <v>0</v>
      </c>
      <c r="O30" s="14">
        <f t="shared" si="5"/>
        <v>216.85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v>0</v>
      </c>
      <c r="L31" s="14">
        <f>'[1]Memória 01'!E24</f>
        <v>10.1</v>
      </c>
      <c r="M31" s="14">
        <f t="shared" si="2"/>
        <v>10.1</v>
      </c>
      <c r="N31" s="14">
        <f t="shared" si="4"/>
        <v>0</v>
      </c>
      <c r="O31" s="14">
        <f t="shared" si="5"/>
        <v>120.01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v>0</v>
      </c>
      <c r="L32" s="14">
        <f>'[1]Memória 01'!E25</f>
        <v>21.98</v>
      </c>
      <c r="M32" s="14">
        <f t="shared" si="2"/>
        <v>21.98</v>
      </c>
      <c r="N32" s="14">
        <f t="shared" si="4"/>
        <v>0</v>
      </c>
      <c r="O32" s="14">
        <f t="shared" si="5"/>
        <v>8192</v>
      </c>
      <c r="P32" s="23">
        <f t="shared" si="6"/>
        <v>8192</v>
      </c>
      <c r="Q32" s="14">
        <f t="shared" si="7"/>
        <v>1319.3680552000005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v>0</v>
      </c>
      <c r="L33" s="14">
        <f>'[1]Memória 01'!E26</f>
        <v>21.98</v>
      </c>
      <c r="M33" s="14">
        <f t="shared" si="2"/>
        <v>21.98</v>
      </c>
      <c r="N33" s="14">
        <f t="shared" si="4"/>
        <v>0</v>
      </c>
      <c r="O33" s="14">
        <f t="shared" si="5"/>
        <v>3208.95</v>
      </c>
      <c r="P33" s="23">
        <f t="shared" si="6"/>
        <v>3208.95</v>
      </c>
      <c r="Q33" s="14">
        <f t="shared" si="7"/>
        <v>516.81790080000064</v>
      </c>
    </row>
    <row r="34" spans="1:17" ht="34.35" customHeight="1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v>0</v>
      </c>
      <c r="L34" s="14">
        <f>'[1]Memória 01'!E27</f>
        <v>107.48</v>
      </c>
      <c r="M34" s="14">
        <f t="shared" si="2"/>
        <v>107.48</v>
      </c>
      <c r="N34" s="14">
        <f t="shared" si="4"/>
        <v>0</v>
      </c>
      <c r="O34" s="14">
        <f t="shared" si="5"/>
        <v>2006.6</v>
      </c>
      <c r="P34" s="23">
        <f t="shared" si="6"/>
        <v>2006.6</v>
      </c>
      <c r="Q34" s="14">
        <f t="shared" si="7"/>
        <v>9.7070800000003601</v>
      </c>
    </row>
    <row r="35" spans="1:17" ht="34.35" customHeight="1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v>0</v>
      </c>
      <c r="L35" s="14">
        <f>'[1]Memória 01'!E28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v>0</v>
      </c>
      <c r="L36" s="14">
        <f>'[1]Memória 01'!E29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137" t="s">
        <v>97</v>
      </c>
      <c r="C37" s="138"/>
      <c r="D37" s="138"/>
      <c r="E37" s="138"/>
      <c r="F37" s="138"/>
      <c r="G37" s="139"/>
      <c r="H37" s="37"/>
      <c r="I37" s="30">
        <f>SUM(I38:I49)</f>
        <v>120481.71239999999</v>
      </c>
      <c r="J37" s="31">
        <f>SUM(J38:J49)</f>
        <v>153433.46074140002</v>
      </c>
      <c r="K37" s="31"/>
      <c r="L37" s="14">
        <f>'[1]Memória 01'!E30</f>
        <v>0</v>
      </c>
      <c r="M37" s="31"/>
      <c r="N37" s="31">
        <f t="shared" ref="N37:Q37" si="11">SUM(N38:N49)</f>
        <v>0</v>
      </c>
      <c r="O37" s="31">
        <f t="shared" si="11"/>
        <v>0</v>
      </c>
      <c r="P37" s="31">
        <f t="shared" si="11"/>
        <v>0</v>
      </c>
      <c r="Q37" s="31">
        <f t="shared" si="11"/>
        <v>153433.46074140002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v>0</v>
      </c>
      <c r="L38" s="14">
        <f>'[1]Memória 01'!E31</f>
        <v>0</v>
      </c>
      <c r="M38" s="14">
        <f t="shared" si="2"/>
        <v>0</v>
      </c>
      <c r="N38" s="14">
        <f t="shared" si="4"/>
        <v>0</v>
      </c>
      <c r="O38" s="14">
        <f t="shared" si="5"/>
        <v>0</v>
      </c>
      <c r="P38" s="23">
        <f t="shared" si="6"/>
        <v>0</v>
      </c>
      <c r="Q38" s="14">
        <f t="shared" si="7"/>
        <v>15225.953265000002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v>0</v>
      </c>
      <c r="L39" s="14">
        <f>'[1]Memória 01'!E32</f>
        <v>0</v>
      </c>
      <c r="M39" s="14">
        <f t="shared" si="2"/>
        <v>0</v>
      </c>
      <c r="N39" s="14">
        <f t="shared" si="4"/>
        <v>0</v>
      </c>
      <c r="O39" s="14">
        <f t="shared" si="5"/>
        <v>0</v>
      </c>
      <c r="P39" s="23">
        <f t="shared" si="6"/>
        <v>0</v>
      </c>
      <c r="Q39" s="14">
        <f t="shared" si="7"/>
        <v>1448.871138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v>0</v>
      </c>
      <c r="L40" s="14">
        <f>'[1]Memória 01'!E33</f>
        <v>0</v>
      </c>
      <c r="M40" s="14">
        <f t="shared" si="2"/>
        <v>0</v>
      </c>
      <c r="N40" s="14">
        <f t="shared" si="4"/>
        <v>0</v>
      </c>
      <c r="O40" s="14">
        <f t="shared" si="5"/>
        <v>0</v>
      </c>
      <c r="P40" s="23">
        <f t="shared" si="6"/>
        <v>0</v>
      </c>
      <c r="Q40" s="14">
        <f t="shared" si="7"/>
        <v>15008.444559000001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v>0</v>
      </c>
      <c r="L41" s="14">
        <f>'[1]Memória 01'!E34</f>
        <v>0</v>
      </c>
      <c r="M41" s="14">
        <f t="shared" si="2"/>
        <v>0</v>
      </c>
      <c r="N41" s="14">
        <f t="shared" si="4"/>
        <v>0</v>
      </c>
      <c r="O41" s="14">
        <f t="shared" si="5"/>
        <v>0</v>
      </c>
      <c r="P41" s="23">
        <f t="shared" si="6"/>
        <v>0</v>
      </c>
      <c r="Q41" s="14">
        <f t="shared" si="7"/>
        <v>14233.34916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v>0</v>
      </c>
      <c r="L42" s="14">
        <f>'[1]Memória 01'!E35</f>
        <v>0</v>
      </c>
      <c r="M42" s="14">
        <f t="shared" si="2"/>
        <v>0</v>
      </c>
      <c r="N42" s="14">
        <f t="shared" si="4"/>
        <v>0</v>
      </c>
      <c r="O42" s="14">
        <f t="shared" si="5"/>
        <v>0</v>
      </c>
      <c r="P42" s="23">
        <f t="shared" si="6"/>
        <v>0</v>
      </c>
      <c r="Q42" s="14">
        <f t="shared" si="7"/>
        <v>5253.6650625000002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v>0</v>
      </c>
      <c r="L43" s="14">
        <f>'[1]Memória 01'!E36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v>0</v>
      </c>
      <c r="L44" s="14">
        <f>'[1]Memória 01'!E37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v>0</v>
      </c>
      <c r="L45" s="14">
        <f>'[1]Memória 01'!E38</f>
        <v>0</v>
      </c>
      <c r="M45" s="14">
        <f t="shared" si="2"/>
        <v>0</v>
      </c>
      <c r="N45" s="14">
        <f t="shared" si="4"/>
        <v>0</v>
      </c>
      <c r="O45" s="14">
        <f t="shared" si="5"/>
        <v>0</v>
      </c>
      <c r="P45" s="23">
        <f t="shared" si="6"/>
        <v>0</v>
      </c>
      <c r="Q45" s="14">
        <f t="shared" si="7"/>
        <v>31580.5540554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v>0</v>
      </c>
      <c r="L46" s="14">
        <f>'[1]Memória 01'!E39</f>
        <v>0</v>
      </c>
      <c r="M46" s="14">
        <f t="shared" si="2"/>
        <v>0</v>
      </c>
      <c r="N46" s="14">
        <f t="shared" si="4"/>
        <v>0</v>
      </c>
      <c r="O46" s="14">
        <f t="shared" si="5"/>
        <v>0</v>
      </c>
      <c r="P46" s="23">
        <f t="shared" si="6"/>
        <v>0</v>
      </c>
      <c r="Q46" s="14">
        <f t="shared" si="7"/>
        <v>18236.3338143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v>0</v>
      </c>
      <c r="L47" s="14">
        <f>'[1]Memória 01'!E40</f>
        <v>0</v>
      </c>
      <c r="M47" s="14">
        <f t="shared" si="2"/>
        <v>0</v>
      </c>
      <c r="N47" s="14">
        <f t="shared" si="4"/>
        <v>0</v>
      </c>
      <c r="O47" s="14">
        <f t="shared" si="5"/>
        <v>0</v>
      </c>
      <c r="P47" s="23">
        <f t="shared" si="6"/>
        <v>0</v>
      </c>
      <c r="Q47" s="14">
        <f t="shared" si="7"/>
        <v>7143.4883772000003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v>0</v>
      </c>
      <c r="L48" s="14">
        <f>'[1]Memória 01'!E41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v>0</v>
      </c>
      <c r="L49" s="14">
        <f>'[1]Memória 01'!E42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7" t="s">
        <v>124</v>
      </c>
      <c r="C50" s="138"/>
      <c r="D50" s="138"/>
      <c r="E50" s="138"/>
      <c r="F50" s="138"/>
      <c r="G50" s="139"/>
      <c r="H50" s="29"/>
      <c r="I50" s="30">
        <f>SUM(I51:I57)</f>
        <v>44178.369400000011</v>
      </c>
      <c r="J50" s="31">
        <f>SUM(J51:J57)</f>
        <v>56261.153430900013</v>
      </c>
      <c r="K50" s="31"/>
      <c r="L50" s="14">
        <f>'[1]Memória 01'!E43</f>
        <v>0</v>
      </c>
      <c r="M50" s="31"/>
      <c r="N50" s="31">
        <f t="shared" ref="N50:Q50" si="14">SUM(N51:N57)</f>
        <v>0</v>
      </c>
      <c r="O50" s="31">
        <f t="shared" si="14"/>
        <v>0</v>
      </c>
      <c r="P50" s="31">
        <f t="shared" si="14"/>
        <v>0</v>
      </c>
      <c r="Q50" s="31">
        <f t="shared" si="14"/>
        <v>56261.153430900013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19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v>0</v>
      </c>
      <c r="L51" s="14">
        <f>'[1]Memória 01'!E44</f>
        <v>0</v>
      </c>
      <c r="M51" s="14">
        <f t="shared" si="2"/>
        <v>0</v>
      </c>
      <c r="N51" s="14">
        <f t="shared" si="4"/>
        <v>0</v>
      </c>
      <c r="O51" s="14">
        <f t="shared" si="5"/>
        <v>0</v>
      </c>
      <c r="P51" s="23">
        <f t="shared" si="6"/>
        <v>0</v>
      </c>
      <c r="Q51" s="14">
        <f t="shared" si="7"/>
        <v>51154.951518000009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v>0</v>
      </c>
      <c r="L52" s="14">
        <f>'[1]Memória 01'!E45</f>
        <v>0</v>
      </c>
      <c r="M52" s="14">
        <f t="shared" si="2"/>
        <v>0</v>
      </c>
      <c r="N52" s="14">
        <f t="shared" si="4"/>
        <v>0</v>
      </c>
      <c r="O52" s="14">
        <f t="shared" si="5"/>
        <v>0</v>
      </c>
      <c r="P52" s="23">
        <f t="shared" si="6"/>
        <v>0</v>
      </c>
      <c r="Q52" s="14">
        <f t="shared" si="7"/>
        <v>606.04209449999996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v>0</v>
      </c>
      <c r="L53" s="14">
        <f>'[1]Memória 01'!E46</f>
        <v>0</v>
      </c>
      <c r="M53" s="14">
        <f t="shared" si="2"/>
        <v>0</v>
      </c>
      <c r="N53" s="14">
        <f t="shared" si="4"/>
        <v>0</v>
      </c>
      <c r="O53" s="14">
        <f t="shared" si="5"/>
        <v>0</v>
      </c>
      <c r="P53" s="23">
        <f t="shared" si="6"/>
        <v>0</v>
      </c>
      <c r="Q53" s="14">
        <f t="shared" si="7"/>
        <v>283.43321639999999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v>0</v>
      </c>
      <c r="L54" s="14">
        <f>'[1]Memória 01'!E47</f>
        <v>0</v>
      </c>
      <c r="M54" s="14">
        <f t="shared" si="2"/>
        <v>0</v>
      </c>
      <c r="N54" s="14">
        <f t="shared" si="4"/>
        <v>0</v>
      </c>
      <c r="O54" s="14">
        <f t="shared" si="5"/>
        <v>0</v>
      </c>
      <c r="P54" s="23">
        <f t="shared" si="6"/>
        <v>0</v>
      </c>
      <c r="Q54" s="14">
        <f t="shared" si="7"/>
        <v>488.08033649999999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v>0</v>
      </c>
      <c r="L55" s="14">
        <f>'[1]Memória 01'!E48</f>
        <v>0</v>
      </c>
      <c r="M55" s="14">
        <f t="shared" si="2"/>
        <v>0</v>
      </c>
      <c r="N55" s="14">
        <f t="shared" si="4"/>
        <v>0</v>
      </c>
      <c r="O55" s="14">
        <f t="shared" si="5"/>
        <v>0</v>
      </c>
      <c r="P55" s="23">
        <f t="shared" si="6"/>
        <v>0</v>
      </c>
      <c r="Q55" s="14">
        <f t="shared" si="7"/>
        <v>1702.1575530000002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v>0</v>
      </c>
      <c r="L56" s="14">
        <f>'[1]Memória 01'!E49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v>0</v>
      </c>
      <c r="L57" s="14">
        <f>'[1]Memória 01'!E50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7" t="s">
        <v>141</v>
      </c>
      <c r="C58" s="138"/>
      <c r="D58" s="138"/>
      <c r="E58" s="138"/>
      <c r="F58" s="138"/>
      <c r="G58" s="139"/>
      <c r="H58" s="29"/>
      <c r="I58" s="30">
        <f>SUM(I59:I69)</f>
        <v>97919.82</v>
      </c>
      <c r="J58" s="31">
        <f>SUM(J59:J69)</f>
        <v>124700.89077</v>
      </c>
      <c r="K58" s="31"/>
      <c r="L58" s="14">
        <f>'[1]Memória 01'!E51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v>0</v>
      </c>
      <c r="L59" s="14">
        <f>'[1]Memória 01'!E52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v>0</v>
      </c>
      <c r="L60" s="14">
        <f>'[1]Memória 01'!E53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v>0</v>
      </c>
      <c r="L61" s="14">
        <f>'[1]Memória 01'!E54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v>0</v>
      </c>
      <c r="L62" s="14">
        <f>'[1]Memória 01'!E55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v>0</v>
      </c>
      <c r="L63" s="14">
        <f>'[1]Memória 01'!E56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v>0</v>
      </c>
      <c r="L64" s="14">
        <f>'[1]Memória 01'!E57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v>0</v>
      </c>
      <c r="L65" s="14">
        <f>'[1]Memória 01'!E58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v>0</v>
      </c>
      <c r="L66" s="14">
        <f>'[1]Memória 01'!E59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v>0</v>
      </c>
      <c r="L67" s="14">
        <f>'[1]Memória 01'!E60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v>0</v>
      </c>
      <c r="L68" s="14">
        <f>'[1]Memória 01'!E61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v>0</v>
      </c>
      <c r="L69" s="14">
        <f>'[1]Memória 01'!E62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7" t="s">
        <v>165</v>
      </c>
      <c r="C70" s="138"/>
      <c r="D70" s="138"/>
      <c r="E70" s="138"/>
      <c r="F70" s="138"/>
      <c r="G70" s="139"/>
      <c r="H70" s="37"/>
      <c r="I70" s="30">
        <f>SUM(I71:I74)</f>
        <v>15458.0825</v>
      </c>
      <c r="J70" s="31">
        <f>SUM(J71:J74)</f>
        <v>19685.86806375</v>
      </c>
      <c r="K70" s="31"/>
      <c r="L70" s="14">
        <f>'[1]Memória 01'!E63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v>0</v>
      </c>
      <c r="L71" s="14">
        <f>'[1]Memória 01'!E64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v>0</v>
      </c>
      <c r="L72" s="14">
        <f>'[1]Memória 01'!E65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v>0</v>
      </c>
      <c r="L73" s="14">
        <f>'[1]Memória 01'!E66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v>0</v>
      </c>
      <c r="L74" s="14">
        <f>'[1]Memória 01'!E67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7" t="s">
        <v>175</v>
      </c>
      <c r="C75" s="138"/>
      <c r="D75" s="138"/>
      <c r="E75" s="138"/>
      <c r="F75" s="138"/>
      <c r="G75" s="139"/>
      <c r="H75" s="37"/>
      <c r="I75" s="30">
        <f>SUM(I77:I93)</f>
        <v>57385.086700000007</v>
      </c>
      <c r="J75" s="31">
        <f>SUM(J77:J93)</f>
        <v>73079.907912449999</v>
      </c>
      <c r="K75" s="31"/>
      <c r="L75" s="14">
        <f>'[1]Memória 01'!E68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v>0</v>
      </c>
      <c r="L76" s="14">
        <f>'[1]Memória 01'!E69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v>0</v>
      </c>
      <c r="L77" s="14">
        <f>'[1]Memória 01'!E70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v>0</v>
      </c>
      <c r="L78" s="14">
        <f>'[1]Memória 01'!E71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v>0</v>
      </c>
      <c r="L79" s="14">
        <f>'[1]Memória 01'!E72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v>0</v>
      </c>
      <c r="L80" s="14">
        <f>'[1]Memória 01'!E73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v>0</v>
      </c>
      <c r="L81" s="14">
        <f>'[1]Memória 01'!E74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v>0</v>
      </c>
      <c r="L82" s="14">
        <f>'[1]Memória 01'!E75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v>0</v>
      </c>
      <c r="L83" s="14">
        <f>'[1]Memória 01'!E76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v>0</v>
      </c>
      <c r="L84" s="14">
        <f>'[1]Memória 01'!E77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v>0</v>
      </c>
      <c r="L85" s="14">
        <f>'[1]Memória 01'!E78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197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v>0</v>
      </c>
      <c r="L86" s="14">
        <f>'[1]Memória 01'!E79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v>0</v>
      </c>
      <c r="L87" s="14">
        <f>'[1]Memória 01'!E80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v>0</v>
      </c>
      <c r="L88" s="14">
        <f>'[1]Memória 01'!E81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v>0</v>
      </c>
      <c r="L89" s="14">
        <f>'[1]Memória 01'!E82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v>0</v>
      </c>
      <c r="L90" s="14">
        <f>'[1]Memória 01'!E83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v>0</v>
      </c>
      <c r="L91" s="14">
        <f>'[1]Memória 01'!E84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v>0</v>
      </c>
      <c r="L92" s="14">
        <f>'[1]Memória 01'!E85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v>0</v>
      </c>
      <c r="L93" s="14">
        <f>'[1]Memória 01'!E86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v>0</v>
      </c>
      <c r="L94" s="14">
        <f>'[1]Memória 01'!E87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7" t="s">
        <v>213</v>
      </c>
      <c r="C95" s="138"/>
      <c r="D95" s="138"/>
      <c r="E95" s="138"/>
      <c r="F95" s="138"/>
      <c r="G95" s="139"/>
      <c r="H95" s="37"/>
      <c r="I95" s="53">
        <f>SUM(I96:I164)</f>
        <v>31389.573300000011</v>
      </c>
      <c r="J95" s="54">
        <f>SUM(J96:J164)</f>
        <v>39974.621597550009</v>
      </c>
      <c r="K95" s="54"/>
      <c r="L95" s="14">
        <f>'[1]Memória 01'!E88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v>0</v>
      </c>
      <c r="L96" s="14">
        <f>'[1]Memória 01'!E89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v>0</v>
      </c>
      <c r="L97" s="14">
        <f>'[1]Memória 01'!E90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v>0</v>
      </c>
      <c r="L98" s="14">
        <f>'[1]Memória 01'!E91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v>0</v>
      </c>
      <c r="L99" s="14">
        <f>'[1]Memória 01'!E92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v>0</v>
      </c>
      <c r="L100" s="14">
        <f>'[1]Memória 01'!E93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v>0</v>
      </c>
      <c r="L101" s="14">
        <f>'[1]Memória 01'!E94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v>0</v>
      </c>
      <c r="L102" s="14">
        <f>'[1]Memória 01'!E95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v>0</v>
      </c>
      <c r="L103" s="14">
        <f>'[1]Memória 01'!E96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v>0</v>
      </c>
      <c r="L104" s="14">
        <f>'[1]Memória 01'!E97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v>0</v>
      </c>
      <c r="L105" s="14">
        <f>'[1]Memória 01'!E98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v>0</v>
      </c>
      <c r="L106" s="14">
        <f>'[1]Memória 01'!E99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v>0</v>
      </c>
      <c r="L107" s="14">
        <f>'[1]Memória 01'!E100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v>0</v>
      </c>
      <c r="L108" s="14">
        <f>'[1]Memória 01'!E101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v>0</v>
      </c>
      <c r="L109" s="14">
        <f>'[1]Memória 01'!E102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v>0</v>
      </c>
      <c r="L110" s="14">
        <f>'[1]Memória 01'!E103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v>0</v>
      </c>
      <c r="L111" s="14">
        <f>'[1]Memória 01'!E104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v>0</v>
      </c>
      <c r="L112" s="14">
        <f>'[1]Memória 01'!E105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v>0</v>
      </c>
      <c r="L113" s="14">
        <f>'[1]Memória 01'!E106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v>0</v>
      </c>
      <c r="L114" s="14">
        <f>'[1]Memória 01'!E107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v>0</v>
      </c>
      <c r="L115" s="14">
        <f>'[1]Memória 01'!E108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v>0</v>
      </c>
      <c r="L116" s="14">
        <f>'[1]Memória 01'!E109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v>0</v>
      </c>
      <c r="L117" s="14">
        <f>'[1]Memória 01'!E110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v>0</v>
      </c>
      <c r="L118" s="14">
        <f>'[1]Memória 01'!E111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v>0</v>
      </c>
      <c r="L119" s="14">
        <f>'[1]Memória 01'!E112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v>0</v>
      </c>
      <c r="L120" s="14">
        <f>'[1]Memória 01'!E113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v>0</v>
      </c>
      <c r="L121" s="14">
        <f>'[1]Memória 01'!E114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v>0</v>
      </c>
      <c r="L122" s="14">
        <f>'[1]Memória 01'!E115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v>0</v>
      </c>
      <c r="L123" s="14">
        <f>'[1]Memória 01'!E116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v>0</v>
      </c>
      <c r="L124" s="14">
        <f>'[1]Memória 01'!E117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v>0</v>
      </c>
      <c r="L125" s="14">
        <f>'[1]Memória 01'!E118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v>0</v>
      </c>
      <c r="L126" s="14">
        <f>'[1]Memória 01'!E119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v>0</v>
      </c>
      <c r="L127" s="14">
        <f>'[1]Memória 01'!E120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v>0</v>
      </c>
      <c r="L128" s="14">
        <f>'[1]Memória 01'!E121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v>0</v>
      </c>
      <c r="L129" s="14">
        <f>'[1]Memória 01'!E122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v>0</v>
      </c>
      <c r="L130" s="14">
        <f>'[1]Memória 01'!E123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v>0</v>
      </c>
      <c r="L131" s="14">
        <f>'[1]Memória 01'!E124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v>0</v>
      </c>
      <c r="L132" s="14">
        <f>'[1]Memória 01'!E125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v>0</v>
      </c>
      <c r="L133" s="14">
        <f>'[1]Memória 01'!E126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v>0</v>
      </c>
      <c r="L134" s="14">
        <f>'[1]Memória 01'!E127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v>0</v>
      </c>
      <c r="L135" s="14">
        <f>'[1]Memória 01'!E128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v>0</v>
      </c>
      <c r="L136" s="14">
        <f>'[1]Memória 01'!E129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v>0</v>
      </c>
      <c r="L137" s="14">
        <f>'[1]Memória 01'!E130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v>0</v>
      </c>
      <c r="L138" s="14">
        <f>'[1]Memória 01'!E131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v>0</v>
      </c>
      <c r="L139" s="14">
        <f>'[1]Memória 01'!E132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v>0</v>
      </c>
      <c r="L140" s="14">
        <f>'[1]Memória 01'!E133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v>0</v>
      </c>
      <c r="L141" s="14">
        <f>'[1]Memória 01'!E134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v>0</v>
      </c>
      <c r="L142" s="14">
        <f>'[1]Memória 01'!E135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v>0</v>
      </c>
      <c r="L143" s="14">
        <f>'[1]Memória 01'!E136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v>0</v>
      </c>
      <c r="L144" s="14">
        <f>'[1]Memória 01'!E137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v>0</v>
      </c>
      <c r="L145" s="14">
        <f>'[1]Memória 01'!E138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v>0</v>
      </c>
      <c r="L146" s="14">
        <f>'[1]Memória 01'!E139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v>0</v>
      </c>
      <c r="L147" s="14">
        <f>'[1]Memória 01'!E140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v>0</v>
      </c>
      <c r="L148" s="14">
        <f>'[1]Memória 01'!E141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v>0</v>
      </c>
      <c r="L149" s="14">
        <f>'[1]Memória 01'!E142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v>0</v>
      </c>
      <c r="L150" s="14">
        <f>'[1]Memória 01'!E143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v>0</v>
      </c>
      <c r="L151" s="14">
        <f>'[1]Memória 01'!E144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v>0</v>
      </c>
      <c r="L152" s="14">
        <f>'[1]Memória 01'!E145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v>0</v>
      </c>
      <c r="L153" s="14">
        <f>'[1]Memória 01'!E146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v>0</v>
      </c>
      <c r="L154" s="14">
        <f>'[1]Memória 01'!E147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v>0</v>
      </c>
      <c r="L155" s="14">
        <f>'[1]Memória 01'!E148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v>0</v>
      </c>
      <c r="L156" s="14">
        <f>'[1]Memória 01'!E149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v>0</v>
      </c>
      <c r="L157" s="14">
        <f>'[1]Memória 01'!E150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v>0</v>
      </c>
      <c r="L158" s="14">
        <f>'[1]Memória 01'!E151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v>0</v>
      </c>
      <c r="L159" s="14">
        <f>'[1]Memória 01'!E152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v>0</v>
      </c>
      <c r="L160" s="14">
        <f>'[1]Memória 01'!E153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v>0</v>
      </c>
      <c r="L161" s="14">
        <f>'[1]Memória 01'!E154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v>0</v>
      </c>
      <c r="L162" s="14">
        <f>'[1]Memória 01'!E155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v>0</v>
      </c>
      <c r="L163" s="14">
        <f>'[1]Memória 01'!E156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v>0</v>
      </c>
      <c r="L164" s="14">
        <f>'[1]Memória 01'!E157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7" t="s">
        <v>354</v>
      </c>
      <c r="C165" s="138"/>
      <c r="D165" s="138"/>
      <c r="E165" s="138"/>
      <c r="F165" s="138"/>
      <c r="G165" s="138"/>
      <c r="H165" s="60"/>
      <c r="I165" s="53">
        <f>SUM(I166:I217)</f>
        <v>21658.164599999996</v>
      </c>
      <c r="J165" s="54">
        <f>SUM(J166:J217)</f>
        <v>27581.672618100009</v>
      </c>
      <c r="K165" s="54"/>
      <c r="L165" s="14">
        <f>'[1]Memória 01'!E158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v>0</v>
      </c>
      <c r="L166" s="14">
        <f>'[1]Memória 01'!E159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v>0</v>
      </c>
      <c r="L167" s="14">
        <f>'[1]Memória 01'!E160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v>0</v>
      </c>
      <c r="L168" s="14">
        <f>'[1]Memória 01'!E161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v>0</v>
      </c>
      <c r="L169" s="14">
        <f>'[1]Memória 01'!E162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v>0</v>
      </c>
      <c r="L170" s="14">
        <f>'[1]Memória 01'!E163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v>0</v>
      </c>
      <c r="L171" s="14">
        <f>'[1]Memória 01'!E164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v>0</v>
      </c>
      <c r="L172" s="14">
        <f>'[1]Memória 01'!E165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v>0</v>
      </c>
      <c r="L173" s="14">
        <f>'[1]Memória 01'!E166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v>0</v>
      </c>
      <c r="L174" s="14">
        <f>'[1]Memória 01'!E167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v>0</v>
      </c>
      <c r="L175" s="14">
        <f>'[1]Memória 01'!E168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v>0</v>
      </c>
      <c r="L176" s="14">
        <f>'[1]Memória 01'!E169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v>0</v>
      </c>
      <c r="L177" s="14">
        <f>'[1]Memória 01'!E170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v>0</v>
      </c>
      <c r="L178" s="14">
        <f>'[1]Memória 01'!E171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v>0</v>
      </c>
      <c r="L179" s="14">
        <f>'[1]Memória 01'!E172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v>0</v>
      </c>
      <c r="L180" s="14">
        <f>'[1]Memória 01'!E173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v>0</v>
      </c>
      <c r="L181" s="14">
        <f>'[1]Memória 01'!E174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v>0</v>
      </c>
      <c r="L182" s="14">
        <f>'[1]Memória 01'!E175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v>0</v>
      </c>
      <c r="L183" s="14">
        <f>'[1]Memória 01'!E176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v>0</v>
      </c>
      <c r="L184" s="14">
        <f>'[1]Memória 01'!E177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v>0</v>
      </c>
      <c r="L185" s="14">
        <f>'[1]Memória 01'!E178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v>0</v>
      </c>
      <c r="L186" s="14">
        <f>'[1]Memória 01'!E179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v>0</v>
      </c>
      <c r="L187" s="14">
        <f>'[1]Memória 01'!E180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v>0</v>
      </c>
      <c r="L188" s="14">
        <f>'[1]Memória 01'!E181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v>0</v>
      </c>
      <c r="L189" s="14">
        <f>'[1]Memória 01'!E182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v>0</v>
      </c>
      <c r="L190" s="14">
        <f>'[1]Memória 01'!E183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v>0</v>
      </c>
      <c r="L191" s="14">
        <f>'[1]Memória 01'!E184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v>0</v>
      </c>
      <c r="L192" s="14">
        <f>'[1]Memória 01'!E185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v>0</v>
      </c>
      <c r="L193" s="14">
        <f>'[1]Memória 01'!E186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v>0</v>
      </c>
      <c r="L194" s="14">
        <f>'[1]Memória 01'!E187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v>0</v>
      </c>
      <c r="L195" s="14">
        <f>'[1]Memória 01'!E188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v>0</v>
      </c>
      <c r="L196" s="14">
        <f>'[1]Memória 01'!E189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v>0</v>
      </c>
      <c r="L197" s="14">
        <f>'[1]Memória 01'!E190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v>0</v>
      </c>
      <c r="L198" s="14">
        <f>'[1]Memória 01'!E191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v>0</v>
      </c>
      <c r="L199" s="14">
        <f>'[1]Memória 01'!E192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v>0</v>
      </c>
      <c r="L200" s="14">
        <f>'[1]Memória 01'!E193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v>0</v>
      </c>
      <c r="L201" s="14">
        <f>'[1]Memória 01'!E194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v>0</v>
      </c>
      <c r="L202" s="14">
        <f>'[1]Memória 01'!E195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v>0</v>
      </c>
      <c r="L203" s="14">
        <f>'[1]Memória 01'!E196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v>0</v>
      </c>
      <c r="L204" s="14">
        <f>'[1]Memória 01'!E197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v>0</v>
      </c>
      <c r="L205" s="14">
        <f>'[1]Memória 01'!E198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v>0</v>
      </c>
      <c r="L206" s="14">
        <f>'[1]Memória 01'!E199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v>0</v>
      </c>
      <c r="L207" s="14">
        <f>'[1]Memória 01'!E200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v>0</v>
      </c>
      <c r="L208" s="14">
        <f>'[1]Memória 01'!E201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v>0</v>
      </c>
      <c r="L209" s="14">
        <f>'[1]Memória 01'!E202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v>0</v>
      </c>
      <c r="L210" s="14">
        <f>'[1]Memória 01'!E203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v>0</v>
      </c>
      <c r="L211" s="14">
        <f>'[1]Memória 01'!E204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v>0</v>
      </c>
      <c r="L212" s="14">
        <f>'[1]Memória 01'!E205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v>0</v>
      </c>
      <c r="L213" s="14">
        <f>'[1]Memória 01'!E206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v>0</v>
      </c>
      <c r="L214" s="14">
        <f>'[1]Memória 01'!E207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v>0</v>
      </c>
      <c r="L215" s="14">
        <f>'[1]Memória 01'!E208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v>0</v>
      </c>
      <c r="L216" s="14">
        <f>'[1]Memória 01'!E209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v>0</v>
      </c>
      <c r="L217" s="14">
        <f>'[1]Memória 01'!E210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7" t="s">
        <v>465</v>
      </c>
      <c r="C218" s="138"/>
      <c r="D218" s="138"/>
      <c r="E218" s="138"/>
      <c r="F218" s="138"/>
      <c r="G218" s="139"/>
      <c r="H218" s="37"/>
      <c r="I218" s="30">
        <f>SUM(I219:I236)</f>
        <v>40531.556300000004</v>
      </c>
      <c r="J218" s="31">
        <f>SUM(J219:J236)</f>
        <v>51616.936948050003</v>
      </c>
      <c r="K218" s="31"/>
      <c r="L218" s="14">
        <f>'[1]Memória 01'!E211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v>0</v>
      </c>
      <c r="L219" s="14">
        <f>'[1]Memória 01'!E212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v>0</v>
      </c>
      <c r="L220" s="14">
        <f>'[1]Memória 01'!E213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v>0</v>
      </c>
      <c r="L221" s="14">
        <f>'[1]Memória 01'!E214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v>0</v>
      </c>
      <c r="L222" s="14">
        <f>'[1]Memória 01'!E215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v>0</v>
      </c>
      <c r="L223" s="14">
        <f>'[1]Memória 01'!E216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v>0</v>
      </c>
      <c r="L224" s="14">
        <f>'[1]Memória 01'!E217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v>0</v>
      </c>
      <c r="L225" s="14">
        <f>'[1]Memória 01'!E218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v>0</v>
      </c>
      <c r="L226" s="14">
        <f>'[1]Memória 01'!E219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v>0</v>
      </c>
      <c r="L227" s="14">
        <f>'[1]Memória 01'!E220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v>0</v>
      </c>
      <c r="L228" s="14">
        <f>'[1]Memória 01'!E221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v>0</v>
      </c>
      <c r="L229" s="14">
        <f>'[1]Memória 01'!E222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v>0</v>
      </c>
      <c r="L230" s="14">
        <f>'[1]Memória 01'!E223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v>0</v>
      </c>
      <c r="L231" s="14">
        <f>'[1]Memória 01'!E224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v>0</v>
      </c>
      <c r="L232" s="14">
        <f>'[1]Memória 01'!E225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v>0</v>
      </c>
      <c r="L233" s="14">
        <f>'[1]Memória 01'!E226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v>0</v>
      </c>
      <c r="L234" s="14">
        <f>'[1]Memória 01'!E227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v>0</v>
      </c>
      <c r="L235" s="14">
        <f>'[1]Memória 01'!E228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v>0</v>
      </c>
      <c r="L236" s="14">
        <f>'[1]Memória 01'!E229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7" t="s">
        <v>505</v>
      </c>
      <c r="C237" s="138"/>
      <c r="D237" s="138"/>
      <c r="E237" s="138"/>
      <c r="F237" s="138"/>
      <c r="G237" s="139"/>
      <c r="H237" s="29"/>
      <c r="I237" s="53">
        <v>2734.78</v>
      </c>
      <c r="J237" s="54">
        <f>SUM(J238:J245)</f>
        <v>3482.7475566500002</v>
      </c>
      <c r="K237" s="54"/>
      <c r="L237" s="14">
        <f>'[1]Memória 01'!E230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v>0</v>
      </c>
      <c r="L238" s="14">
        <f>'[1]Memória 01'!E231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v>0</v>
      </c>
      <c r="L239" s="14">
        <f>'[1]Memória 01'!E232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v>0</v>
      </c>
      <c r="L240" s="14">
        <f>'[1]Memória 01'!E233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v>0</v>
      </c>
      <c r="L241" s="14">
        <f>'[1]Memória 01'!E234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v>0</v>
      </c>
      <c r="L242" s="14">
        <f>'[1]Memória 01'!E235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v>0</v>
      </c>
      <c r="L243" s="14">
        <f>'[1]Memória 01'!E236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v>0</v>
      </c>
      <c r="L244" s="14">
        <f>'[1]Memória 01'!E237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v>0</v>
      </c>
      <c r="L245" s="14">
        <f>'[1]Memória 01'!E238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7" t="s">
        <v>523</v>
      </c>
      <c r="C246" s="138"/>
      <c r="D246" s="138"/>
      <c r="E246" s="138"/>
      <c r="F246" s="138"/>
      <c r="G246" s="139"/>
      <c r="H246" s="37"/>
      <c r="I246" s="30">
        <f>SUM(I247:I258)</f>
        <v>54432.684600000001</v>
      </c>
      <c r="J246" s="31">
        <f>SUM(J247:J258)</f>
        <v>69320.023838100009</v>
      </c>
      <c r="K246" s="31"/>
      <c r="L246" s="14">
        <f>'[1]Memória 01'!E239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v>0</v>
      </c>
      <c r="L247" s="14">
        <f>'[1]Memória 01'!E240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v>0</v>
      </c>
      <c r="L248" s="14">
        <f>'[1]Memória 01'!E241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v>0</v>
      </c>
      <c r="L249" s="14">
        <f>'[1]Memória 01'!E242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v>0</v>
      </c>
      <c r="L250" s="14">
        <f>'[1]Memória 01'!E243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v>0</v>
      </c>
      <c r="L251" s="14">
        <f>'[1]Memória 01'!E244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v>0</v>
      </c>
      <c r="L252" s="14">
        <f>'[1]Memória 01'!E245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v>0</v>
      </c>
      <c r="L253" s="14">
        <f>'[1]Memória 01'!E246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v>0</v>
      </c>
      <c r="L254" s="14">
        <f>'[1]Memória 01'!E247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v>0</v>
      </c>
      <c r="L255" s="14">
        <f>'[1]Memória 01'!E248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v>0</v>
      </c>
      <c r="L256" s="14">
        <f>'[1]Memória 01'!E249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v>0</v>
      </c>
      <c r="L257" s="14">
        <f>'[1]Memória 01'!E250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v>0</v>
      </c>
      <c r="L258" s="14">
        <f>'[1]Memória 01'!E251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37" t="s">
        <v>549</v>
      </c>
      <c r="C259" s="138"/>
      <c r="D259" s="138"/>
      <c r="E259" s="138"/>
      <c r="F259" s="138"/>
      <c r="G259" s="139"/>
      <c r="H259" s="37"/>
      <c r="I259" s="30">
        <f>SUM(I260:I262)</f>
        <v>16872.0461</v>
      </c>
      <c r="J259" s="31">
        <f>SUM(J260:J262)</f>
        <v>21486.550708350002</v>
      </c>
      <c r="K259" s="31"/>
      <c r="L259" s="14">
        <f>'[1]Memória 01'!E252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v>0</v>
      </c>
      <c r="L260" s="14">
        <f>'[1]Memória 01'!E253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v>0</v>
      </c>
      <c r="L261" s="14">
        <f>'[1]Memória 01'!E254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v>0</v>
      </c>
      <c r="L262" s="14">
        <f>'[1]Memória 01'!E255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37" t="s">
        <v>557</v>
      </c>
      <c r="C263" s="138"/>
      <c r="D263" s="138"/>
      <c r="E263" s="138"/>
      <c r="F263" s="138"/>
      <c r="G263" s="139"/>
      <c r="H263" s="29"/>
      <c r="I263" s="53">
        <f>SUM(I264:I266)</f>
        <v>1450.5394000000001</v>
      </c>
      <c r="J263" s="54">
        <f>SUM(J264:J266)</f>
        <v>1847.2619259000003</v>
      </c>
      <c r="K263" s="54"/>
      <c r="L263" s="14">
        <f>'[1]Memória 01'!E256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v>0</v>
      </c>
      <c r="L264" s="14">
        <f>'[1]Memória 01'!E257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v>0</v>
      </c>
      <c r="L265" s="14">
        <f>'[1]Memória 01'!E258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v>0</v>
      </c>
      <c r="L266" s="14">
        <f>'[1]Memória 01'!E259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v>0</v>
      </c>
      <c r="L267" s="14">
        <f>'[1]Memória 01'!E260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50" t="s">
        <v>564</v>
      </c>
      <c r="B268" s="151"/>
      <c r="C268" s="151"/>
      <c r="D268" s="151"/>
      <c r="E268" s="151"/>
      <c r="F268" s="151"/>
      <c r="G268" s="151"/>
      <c r="H268" s="152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0</v>
      </c>
      <c r="O268" s="31">
        <f>O11+O20+O37+O50+O58+O70+O75+O95+O165+O218+O246+O259+O263</f>
        <v>83093.91</v>
      </c>
      <c r="P268" s="31">
        <f>P11+P20+P37+P50+P58+P70+P75+P95+P165+P218+P246+P259+P263</f>
        <v>83093.91</v>
      </c>
      <c r="Q268" s="31">
        <f>Q11+Q20+Q37+Q50+Q58+Q70+Q75+Q95+Q165+Q218+Q246+Q259+Q263</f>
        <v>656624.6536035001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9688-8BCB-49E8-9D7C-02D69870AE26}">
  <dimension ref="A1:G259"/>
  <sheetViews>
    <sheetView view="pageBreakPreview" topLeftCell="A17" zoomScale="80" zoomScaleNormal="80" zoomScaleSheetLayoutView="80" workbookViewId="0">
      <selection activeCell="D25" sqref="D2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5" t="s">
        <v>565</v>
      </c>
      <c r="B1" s="156"/>
      <c r="C1" s="156"/>
      <c r="D1" s="156"/>
    </row>
    <row r="2" spans="1:7" ht="12" customHeight="1">
      <c r="A2" s="155"/>
      <c r="B2" s="156"/>
      <c r="C2" s="156"/>
      <c r="D2" s="156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 t="s">
        <v>574</v>
      </c>
      <c r="E5" s="67">
        <v>544.94000000000005</v>
      </c>
    </row>
    <row r="6" spans="1:7" ht="14.25">
      <c r="A6" s="76" t="s">
        <v>575</v>
      </c>
      <c r="B6" s="77" t="s">
        <v>576</v>
      </c>
      <c r="C6" s="76" t="s">
        <v>573</v>
      </c>
      <c r="D6" s="69" t="s">
        <v>577</v>
      </c>
      <c r="E6" s="67">
        <v>6</v>
      </c>
    </row>
    <row r="7" spans="1:7" ht="28.5">
      <c r="A7" s="76" t="s">
        <v>578</v>
      </c>
      <c r="B7" s="79" t="s">
        <v>579</v>
      </c>
      <c r="C7" s="76" t="s">
        <v>573</v>
      </c>
      <c r="D7" s="69" t="s">
        <v>580</v>
      </c>
      <c r="E7" s="67">
        <f>53*2.1</f>
        <v>111.30000000000001</v>
      </c>
    </row>
    <row r="8" spans="1:7" ht="28.5">
      <c r="A8" s="76" t="s">
        <v>581</v>
      </c>
      <c r="B8" s="79" t="s">
        <v>582</v>
      </c>
      <c r="C8" s="76" t="s">
        <v>573</v>
      </c>
      <c r="D8" s="69" t="s">
        <v>583</v>
      </c>
      <c r="E8" s="67">
        <v>544.94000000000005</v>
      </c>
    </row>
    <row r="9" spans="1:7" ht="28.5">
      <c r="A9" s="76" t="s">
        <v>584</v>
      </c>
      <c r="B9" s="79" t="s">
        <v>585</v>
      </c>
      <c r="C9" s="76" t="s">
        <v>586</v>
      </c>
      <c r="D9" s="69" t="s">
        <v>587</v>
      </c>
      <c r="E9" s="67">
        <v>1</v>
      </c>
      <c r="G9" s="1">
        <f>4.1*6.3</f>
        <v>25.83</v>
      </c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 t="s">
        <v>594</v>
      </c>
      <c r="E12" s="67">
        <v>1</v>
      </c>
    </row>
    <row r="13" spans="1:7" ht="14.25" customHeight="1">
      <c r="A13" s="80" t="s">
        <v>595</v>
      </c>
      <c r="B13" s="153" t="s">
        <v>596</v>
      </c>
      <c r="C13" s="154"/>
      <c r="D13" s="69"/>
      <c r="E13" s="81"/>
    </row>
    <row r="14" spans="1:7" ht="144.75">
      <c r="A14" s="76" t="s">
        <v>597</v>
      </c>
      <c r="B14" s="82" t="s">
        <v>598</v>
      </c>
      <c r="C14" s="76" t="s">
        <v>599</v>
      </c>
      <c r="D14" s="69" t="s">
        <v>600</v>
      </c>
      <c r="E14" s="83">
        <v>44.18</v>
      </c>
      <c r="G14" s="1">
        <f>8.6+24.95+33.87</f>
        <v>67.419999999999987</v>
      </c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 t="s">
        <v>605</v>
      </c>
      <c r="E16" s="84">
        <v>45.17</v>
      </c>
    </row>
    <row r="17" spans="1:5" ht="28.5">
      <c r="A17" s="76" t="s">
        <v>606</v>
      </c>
      <c r="B17" s="79" t="s">
        <v>607</v>
      </c>
      <c r="C17" s="76" t="s">
        <v>599</v>
      </c>
      <c r="D17" s="69" t="s">
        <v>608</v>
      </c>
      <c r="E17" s="84">
        <v>8.6</v>
      </c>
    </row>
    <row r="18" spans="1:5" ht="28.5">
      <c r="A18" s="76" t="s">
        <v>609</v>
      </c>
      <c r="B18" s="79" t="s">
        <v>610</v>
      </c>
      <c r="C18" s="76" t="s">
        <v>573</v>
      </c>
      <c r="D18" s="69" t="s">
        <v>611</v>
      </c>
      <c r="E18" s="84">
        <f>100.43+138.47</f>
        <v>238.9</v>
      </c>
    </row>
    <row r="19" spans="1:5" ht="28.5">
      <c r="A19" s="76" t="s">
        <v>612</v>
      </c>
      <c r="B19" s="79" t="s">
        <v>613</v>
      </c>
      <c r="C19" s="76" t="s">
        <v>614</v>
      </c>
      <c r="D19" s="69" t="s">
        <v>615</v>
      </c>
      <c r="E19" s="84">
        <f>36.2+152.6</f>
        <v>188.8</v>
      </c>
    </row>
    <row r="20" spans="1:5" ht="28.5">
      <c r="A20" s="76" t="s">
        <v>616</v>
      </c>
      <c r="B20" s="79" t="s">
        <v>617</v>
      </c>
      <c r="C20" s="76" t="s">
        <v>614</v>
      </c>
      <c r="D20" s="69" t="s">
        <v>618</v>
      </c>
      <c r="E20" s="67">
        <f>107.2+19</f>
        <v>126.2</v>
      </c>
    </row>
    <row r="21" spans="1:5" ht="28.5">
      <c r="A21" s="76" t="s">
        <v>619</v>
      </c>
      <c r="B21" s="79" t="s">
        <v>620</v>
      </c>
      <c r="C21" s="76" t="s">
        <v>614</v>
      </c>
      <c r="D21" s="69" t="s">
        <v>621</v>
      </c>
      <c r="E21" s="84">
        <f>228.4+271.4</f>
        <v>499.79999999999995</v>
      </c>
    </row>
    <row r="22" spans="1:5" ht="28.5">
      <c r="A22" s="76" t="s">
        <v>622</v>
      </c>
      <c r="B22" s="79" t="s">
        <v>623</v>
      </c>
      <c r="C22" s="76" t="s">
        <v>614</v>
      </c>
      <c r="D22" s="69" t="s">
        <v>624</v>
      </c>
      <c r="E22" s="84">
        <f>286.1+33.2</f>
        <v>319.3</v>
      </c>
    </row>
    <row r="23" spans="1:5" ht="28.5">
      <c r="A23" s="76" t="s">
        <v>625</v>
      </c>
      <c r="B23" s="79" t="s">
        <v>626</v>
      </c>
      <c r="C23" s="76" t="s">
        <v>614</v>
      </c>
      <c r="D23" s="69" t="s">
        <v>627</v>
      </c>
      <c r="E23" s="67">
        <f>11.1+6.4</f>
        <v>17.5</v>
      </c>
    </row>
    <row r="24" spans="1:5" ht="28.5">
      <c r="A24" s="76" t="s">
        <v>628</v>
      </c>
      <c r="B24" s="79" t="s">
        <v>629</v>
      </c>
      <c r="C24" s="76" t="s">
        <v>614</v>
      </c>
      <c r="D24" s="69" t="s">
        <v>630</v>
      </c>
      <c r="E24" s="67">
        <v>10.1</v>
      </c>
    </row>
    <row r="25" spans="1:5" ht="34.35" customHeight="1">
      <c r="A25" s="85" t="s">
        <v>631</v>
      </c>
      <c r="B25" s="77" t="s">
        <v>632</v>
      </c>
      <c r="C25" s="85" t="s">
        <v>599</v>
      </c>
      <c r="D25" s="69" t="s">
        <v>633</v>
      </c>
      <c r="E25" s="84">
        <f>11.97+10.01</f>
        <v>21.98</v>
      </c>
    </row>
    <row r="26" spans="1:5" ht="28.5">
      <c r="A26" s="76" t="s">
        <v>634</v>
      </c>
      <c r="B26" s="79" t="s">
        <v>635</v>
      </c>
      <c r="C26" s="76" t="s">
        <v>599</v>
      </c>
      <c r="D26" s="69" t="s">
        <v>636</v>
      </c>
      <c r="E26" s="84">
        <f>E25</f>
        <v>21.98</v>
      </c>
    </row>
    <row r="27" spans="1:5" ht="42.75">
      <c r="A27" s="85" t="s">
        <v>637</v>
      </c>
      <c r="B27" s="79" t="s">
        <v>638</v>
      </c>
      <c r="C27" s="85" t="s">
        <v>573</v>
      </c>
      <c r="D27" s="69" t="s">
        <v>639</v>
      </c>
      <c r="E27" s="67">
        <v>107.48</v>
      </c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3" t="s">
        <v>645</v>
      </c>
      <c r="C30" s="154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153" t="s">
        <v>124</v>
      </c>
      <c r="C43" s="154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4" ht="28.5">
      <c r="A49" s="76" t="s">
        <v>681</v>
      </c>
      <c r="B49" s="79" t="s">
        <v>682</v>
      </c>
      <c r="C49" s="76" t="s">
        <v>674</v>
      </c>
      <c r="D49" s="69"/>
    </row>
    <row r="50" spans="1:4" ht="28.5">
      <c r="A50" s="76" t="s">
        <v>683</v>
      </c>
      <c r="B50" s="79" t="s">
        <v>684</v>
      </c>
      <c r="C50" s="76" t="s">
        <v>674</v>
      </c>
      <c r="D50" s="69"/>
    </row>
    <row r="51" spans="1:4" ht="14.25" customHeight="1">
      <c r="A51" s="80" t="s">
        <v>685</v>
      </c>
      <c r="B51" s="153" t="s">
        <v>686</v>
      </c>
      <c r="C51" s="154"/>
      <c r="D51" s="69"/>
    </row>
    <row r="52" spans="1:4" ht="57">
      <c r="A52" s="76" t="s">
        <v>687</v>
      </c>
      <c r="B52" s="86" t="s">
        <v>688</v>
      </c>
      <c r="C52" s="76" t="s">
        <v>573</v>
      </c>
      <c r="D52" s="69"/>
    </row>
    <row r="53" spans="1:4" ht="28.5">
      <c r="A53" s="76" t="s">
        <v>689</v>
      </c>
      <c r="B53" s="79" t="s">
        <v>690</v>
      </c>
      <c r="C53" s="76" t="s">
        <v>573</v>
      </c>
      <c r="D53" s="69"/>
    </row>
    <row r="54" spans="1:4" ht="57">
      <c r="A54" s="85" t="s">
        <v>691</v>
      </c>
      <c r="B54" s="79" t="s">
        <v>692</v>
      </c>
      <c r="C54" s="85" t="s">
        <v>573</v>
      </c>
      <c r="D54" s="69"/>
    </row>
    <row r="55" spans="1:4" ht="32.25" customHeight="1">
      <c r="A55" s="76" t="s">
        <v>693</v>
      </c>
      <c r="B55" s="79" t="s">
        <v>694</v>
      </c>
      <c r="C55" s="76" t="s">
        <v>573</v>
      </c>
      <c r="D55" s="69"/>
    </row>
    <row r="56" spans="1:4" ht="28.5">
      <c r="A56" s="85" t="s">
        <v>695</v>
      </c>
      <c r="B56" s="79" t="s">
        <v>696</v>
      </c>
      <c r="C56" s="85" t="s">
        <v>573</v>
      </c>
      <c r="D56" s="69"/>
    </row>
    <row r="57" spans="1:4" ht="28.5">
      <c r="A57" s="76" t="s">
        <v>697</v>
      </c>
      <c r="B57" s="79" t="s">
        <v>698</v>
      </c>
      <c r="C57" s="76" t="s">
        <v>573</v>
      </c>
      <c r="D57" s="69"/>
    </row>
    <row r="58" spans="1:4" ht="14.25">
      <c r="A58" s="76" t="s">
        <v>699</v>
      </c>
      <c r="B58" s="79" t="s">
        <v>700</v>
      </c>
      <c r="C58" s="76" t="s">
        <v>573</v>
      </c>
      <c r="D58" s="69"/>
    </row>
    <row r="59" spans="1:4" ht="42.75">
      <c r="A59" s="85" t="s">
        <v>701</v>
      </c>
      <c r="B59" s="79" t="s">
        <v>702</v>
      </c>
      <c r="C59" s="85" t="s">
        <v>573</v>
      </c>
      <c r="D59" s="69"/>
    </row>
    <row r="60" spans="1:4" ht="28.5">
      <c r="A60" s="76" t="s">
        <v>703</v>
      </c>
      <c r="B60" s="79" t="s">
        <v>704</v>
      </c>
      <c r="C60" s="76" t="s">
        <v>573</v>
      </c>
      <c r="D60" s="69"/>
    </row>
    <row r="61" spans="1:4" ht="28.5">
      <c r="A61" s="76" t="s">
        <v>705</v>
      </c>
      <c r="B61" s="79" t="s">
        <v>706</v>
      </c>
      <c r="C61" s="76" t="s">
        <v>573</v>
      </c>
      <c r="D61" s="69"/>
    </row>
    <row r="62" spans="1:4" ht="28.5">
      <c r="A62" s="76" t="s">
        <v>707</v>
      </c>
      <c r="B62" s="79" t="s">
        <v>708</v>
      </c>
      <c r="C62" s="76" t="s">
        <v>573</v>
      </c>
      <c r="D62" s="69"/>
    </row>
    <row r="63" spans="1:4" ht="12.75" customHeight="1">
      <c r="A63" s="80" t="s">
        <v>709</v>
      </c>
      <c r="B63" s="153" t="s">
        <v>165</v>
      </c>
      <c r="C63" s="154"/>
      <c r="D63" s="69"/>
    </row>
    <row r="64" spans="1:4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3" t="s">
        <v>719</v>
      </c>
      <c r="C68" s="154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740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3" t="s">
        <v>757</v>
      </c>
      <c r="C88" s="154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3" t="s">
        <v>897</v>
      </c>
      <c r="C158" s="154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3" t="s">
        <v>1002</v>
      </c>
      <c r="C211" s="154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3" t="s">
        <v>1040</v>
      </c>
      <c r="C230" s="154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3" t="s">
        <v>1058</v>
      </c>
      <c r="C239" s="154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3" t="s">
        <v>1084</v>
      </c>
      <c r="C252" s="154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3" t="s">
        <v>1092</v>
      </c>
      <c r="C256" s="154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F1DA-0808-4500-B325-D18B384327AA}">
  <dimension ref="A1:Q268"/>
  <sheetViews>
    <sheetView view="pageBreakPreview" topLeftCell="C255" zoomScale="80" zoomScaleNormal="80" zoomScaleSheetLayoutView="80" workbookViewId="0">
      <selection activeCell="P268" sqref="P268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96" t="s">
        <v>1099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1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ht="1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15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1:17" ht="14.25">
      <c r="A5" s="97" t="s">
        <v>1</v>
      </c>
      <c r="B5" s="98"/>
      <c r="C5" s="98"/>
      <c r="D5" s="98"/>
      <c r="E5" s="99"/>
      <c r="F5" s="100" t="s">
        <v>2</v>
      </c>
      <c r="G5" s="101"/>
      <c r="H5" s="101"/>
      <c r="I5" s="102"/>
      <c r="J5" s="103"/>
      <c r="K5" s="106" t="s">
        <v>3</v>
      </c>
      <c r="L5" s="107"/>
      <c r="M5" s="110" t="s">
        <v>4</v>
      </c>
      <c r="N5" s="111"/>
      <c r="O5" s="112" t="s">
        <v>5</v>
      </c>
      <c r="P5" s="113"/>
      <c r="Q5" s="114"/>
    </row>
    <row r="6" spans="1:17" ht="23.25" customHeight="1">
      <c r="A6" s="115" t="s">
        <v>6</v>
      </c>
      <c r="B6" s="116"/>
      <c r="C6" s="116"/>
      <c r="D6" s="116"/>
      <c r="E6" s="117"/>
      <c r="F6" s="118" t="s">
        <v>1100</v>
      </c>
      <c r="G6" s="119"/>
      <c r="H6" s="119"/>
      <c r="I6" s="120"/>
      <c r="J6" s="104"/>
      <c r="K6" s="108"/>
      <c r="L6" s="109"/>
      <c r="M6" s="121">
        <f>J268</f>
        <v>743201.31116014998</v>
      </c>
      <c r="N6" s="122"/>
      <c r="O6" s="125">
        <f>O268</f>
        <v>58116.91</v>
      </c>
      <c r="P6" s="126"/>
      <c r="Q6" s="127"/>
    </row>
    <row r="7" spans="1:17">
      <c r="A7" s="128" t="s">
        <v>8</v>
      </c>
      <c r="B7" s="129"/>
      <c r="C7" s="129"/>
      <c r="D7" s="129"/>
      <c r="E7" s="130"/>
      <c r="F7" s="2"/>
      <c r="G7" s="2"/>
      <c r="H7" s="2"/>
      <c r="I7" s="2"/>
      <c r="J7" s="105"/>
      <c r="K7" s="131" t="s">
        <v>9</v>
      </c>
      <c r="L7" s="132"/>
      <c r="M7" s="133" t="s">
        <v>10</v>
      </c>
      <c r="N7" s="134"/>
      <c r="O7" s="3"/>
      <c r="P7" s="4"/>
      <c r="Q7" s="5"/>
    </row>
    <row r="8" spans="1:17" ht="12" customHeight="1">
      <c r="A8" s="135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</row>
    <row r="9" spans="1:17" ht="25.5" customHeight="1">
      <c r="A9" s="123" t="s">
        <v>11</v>
      </c>
      <c r="B9" s="123" t="s">
        <v>12</v>
      </c>
      <c r="C9" s="123" t="s">
        <v>13</v>
      </c>
      <c r="D9" s="123" t="s">
        <v>14</v>
      </c>
      <c r="E9" s="123" t="s">
        <v>15</v>
      </c>
      <c r="F9" s="123" t="s">
        <v>16</v>
      </c>
      <c r="G9" s="140" t="s">
        <v>17</v>
      </c>
      <c r="H9" s="140" t="s">
        <v>18</v>
      </c>
      <c r="I9" s="142" t="s">
        <v>19</v>
      </c>
      <c r="J9" s="147" t="s">
        <v>20</v>
      </c>
      <c r="K9" s="144" t="s">
        <v>21</v>
      </c>
      <c r="L9" s="145"/>
      <c r="M9" s="149"/>
      <c r="N9" s="144" t="s">
        <v>22</v>
      </c>
      <c r="O9" s="145"/>
      <c r="P9" s="145"/>
      <c r="Q9" s="146" t="s">
        <v>23</v>
      </c>
    </row>
    <row r="10" spans="1:17" ht="25.5" customHeight="1">
      <c r="A10" s="123"/>
      <c r="B10" s="123"/>
      <c r="C10" s="123"/>
      <c r="D10" s="123"/>
      <c r="E10" s="124"/>
      <c r="F10" s="124"/>
      <c r="G10" s="141"/>
      <c r="H10" s="141"/>
      <c r="I10" s="143"/>
      <c r="J10" s="148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6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01'!M12</f>
        <v>544.94000000000005</v>
      </c>
      <c r="L12" s="14">
        <f>'[1]Memória 02'!E5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01'!M13</f>
        <v>6</v>
      </c>
      <c r="L13" s="14">
        <f>'[1]Memória 02'!E6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01'!M14</f>
        <v>111.30000000000001</v>
      </c>
      <c r="L14" s="14">
        <f>'[1]Memória 02'!E7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01'!M15</f>
        <v>544.94000000000005</v>
      </c>
      <c r="L15" s="14">
        <f>'[1]Memória 02'!E8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01'!M16</f>
        <v>1</v>
      </c>
      <c r="L16" s="14">
        <f>'[1]Memória 02'!E9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01'!M17</f>
        <v>0</v>
      </c>
      <c r="L17" s="14">
        <f>'[1]Memória 02'!E10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01'!M18</f>
        <v>0</v>
      </c>
      <c r="L18" s="14">
        <f>'[1]Memória 02'!E11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01'!M19</f>
        <v>1</v>
      </c>
      <c r="L19" s="14">
        <f>'[1]Memória 02'!E12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7" t="s">
        <v>56</v>
      </c>
      <c r="C20" s="138"/>
      <c r="D20" s="138"/>
      <c r="E20" s="138"/>
      <c r="F20" s="138"/>
      <c r="G20" s="139"/>
      <c r="H20" s="29"/>
      <c r="I20" s="30">
        <f>SUM(I21:I36)</f>
        <v>48393.369299999998</v>
      </c>
      <c r="J20" s="31">
        <f>SUM(J21:J36)</f>
        <v>61628.955803549994</v>
      </c>
      <c r="K20" s="14">
        <f>'[1]BM 01'!M20</f>
        <v>0</v>
      </c>
      <c r="L20" s="14">
        <f>'[1]Memória 02'!E13</f>
        <v>0</v>
      </c>
      <c r="M20" s="31"/>
      <c r="N20" s="31">
        <f t="shared" ref="N20:Q20" si="8">SUM(N21:N36)</f>
        <v>52910.75</v>
      </c>
      <c r="O20" s="31">
        <f t="shared" si="8"/>
        <v>5379.4299999999994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01'!M21</f>
        <v>44.18</v>
      </c>
      <c r="L21" s="14">
        <f>'[1]Memória 02'!E14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01'!M22</f>
        <v>0</v>
      </c>
      <c r="L22" s="14">
        <f>'[1]Memória 02'!E15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01'!M23</f>
        <v>45.17</v>
      </c>
      <c r="L23" s="14">
        <f>'[1]Memória 02'!E16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01'!M24</f>
        <v>8.6</v>
      </c>
      <c r="L24" s="14">
        <f>'[1]Memória 02'!E17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01'!M25</f>
        <v>238.9</v>
      </c>
      <c r="L25" s="14">
        <f>'[1]Memória 02'!E18</f>
        <v>21.49</v>
      </c>
      <c r="M25" s="14">
        <f t="shared" si="2"/>
        <v>260.39</v>
      </c>
      <c r="N25" s="14">
        <f t="shared" si="4"/>
        <v>13374.35</v>
      </c>
      <c r="O25" s="14">
        <f t="shared" si="5"/>
        <v>1203.08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01'!M26</f>
        <v>188.8</v>
      </c>
      <c r="L26" s="14">
        <f>'[1]Memória 02'!E19</f>
        <v>7</v>
      </c>
      <c r="M26" s="14">
        <f t="shared" si="2"/>
        <v>195.8</v>
      </c>
      <c r="N26" s="14">
        <f t="shared" si="4"/>
        <v>3286.77</v>
      </c>
      <c r="O26" s="14">
        <f t="shared" si="5"/>
        <v>121.86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01'!M27</f>
        <v>126.2</v>
      </c>
      <c r="L27" s="14">
        <f>'[1]Memória 02'!E20</f>
        <v>16.399999999999999</v>
      </c>
      <c r="M27" s="14">
        <f t="shared" si="2"/>
        <v>142.6</v>
      </c>
      <c r="N27" s="14">
        <f t="shared" si="4"/>
        <v>2127.88</v>
      </c>
      <c r="O27" s="14">
        <f t="shared" si="5"/>
        <v>276.52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01'!M28</f>
        <v>499.79999999999995</v>
      </c>
      <c r="L28" s="14">
        <f>'[1]Memória 02'!E21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01'!M29</f>
        <v>319.3</v>
      </c>
      <c r="L29" s="14">
        <f>'[1]Memória 02'!E22</f>
        <v>133.4</v>
      </c>
      <c r="M29" s="14">
        <f t="shared" si="2"/>
        <v>452.70000000000005</v>
      </c>
      <c r="N29" s="14">
        <f t="shared" si="4"/>
        <v>4647.76</v>
      </c>
      <c r="O29" s="14">
        <f t="shared" si="5"/>
        <v>1941.78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01'!M30</f>
        <v>17.5</v>
      </c>
      <c r="L30" s="14">
        <f>'[1]Memória 02'!E23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01'!M31</f>
        <v>10.1</v>
      </c>
      <c r="L31" s="14">
        <f>'[1]Memória 02'!E24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01'!M32</f>
        <v>21.98</v>
      </c>
      <c r="L32" s="14">
        <f>'[1]Memória 02'!E25</f>
        <v>3.54</v>
      </c>
      <c r="M32" s="14">
        <f t="shared" si="2"/>
        <v>25.52</v>
      </c>
      <c r="N32" s="14">
        <f t="shared" si="4"/>
        <v>8192</v>
      </c>
      <c r="O32" s="14">
        <f t="shared" si="5"/>
        <v>1319.37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01'!M33</f>
        <v>21.98</v>
      </c>
      <c r="L33" s="14">
        <f>'[1]Memória 02'!E26</f>
        <v>3.54</v>
      </c>
      <c r="M33" s="14">
        <f t="shared" si="2"/>
        <v>25.52</v>
      </c>
      <c r="N33" s="14">
        <f t="shared" si="4"/>
        <v>3208.95</v>
      </c>
      <c r="O33" s="14">
        <f t="shared" si="5"/>
        <v>516.82000000000005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01'!M34</f>
        <v>107.48</v>
      </c>
      <c r="L34" s="14">
        <f>'[1]Memória 02'!E27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01'!M35</f>
        <v>0</v>
      </c>
      <c r="L35" s="14">
        <f>'[1]Memória 02'!E28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01'!M36</f>
        <v>0</v>
      </c>
      <c r="L36" s="14">
        <f>'[1]Memória 02'!E29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137" t="s">
        <v>97</v>
      </c>
      <c r="C37" s="138"/>
      <c r="D37" s="138"/>
      <c r="E37" s="138"/>
      <c r="F37" s="138"/>
      <c r="G37" s="139"/>
      <c r="H37" s="37"/>
      <c r="I37" s="30">
        <f>SUM(I38:I49)</f>
        <v>120481.71239999999</v>
      </c>
      <c r="J37" s="31">
        <f>SUM(J38:J49)</f>
        <v>153433.46074140002</v>
      </c>
      <c r="K37" s="14">
        <f>'[1]BM 01'!M37</f>
        <v>0</v>
      </c>
      <c r="L37" s="14">
        <f>'[1]Memória 02'!E30</f>
        <v>0</v>
      </c>
      <c r="M37" s="31"/>
      <c r="N37" s="31">
        <f t="shared" ref="N37:Q37" si="11">SUM(N38:N49)</f>
        <v>0</v>
      </c>
      <c r="O37" s="31">
        <f t="shared" si="11"/>
        <v>30941.22</v>
      </c>
      <c r="P37" s="31">
        <f t="shared" si="11"/>
        <v>30941.22</v>
      </c>
      <c r="Q37" s="31">
        <f t="shared" si="11"/>
        <v>122492.24074140002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01'!M38</f>
        <v>0</v>
      </c>
      <c r="L38" s="14">
        <f>'[1]Memória 02'!E31</f>
        <v>184.10000000000002</v>
      </c>
      <c r="M38" s="14">
        <f t="shared" si="2"/>
        <v>184.10000000000002</v>
      </c>
      <c r="N38" s="14">
        <f t="shared" si="4"/>
        <v>0</v>
      </c>
      <c r="O38" s="14">
        <f t="shared" si="5"/>
        <v>3211.98</v>
      </c>
      <c r="P38" s="23">
        <f t="shared" si="6"/>
        <v>3211.98</v>
      </c>
      <c r="Q38" s="14">
        <f t="shared" si="7"/>
        <v>12013.973265000002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01'!M39</f>
        <v>0</v>
      </c>
      <c r="L39" s="14">
        <f>'[1]Memória 02'!E32</f>
        <v>21.6</v>
      </c>
      <c r="M39" s="14">
        <f t="shared" si="2"/>
        <v>21.6</v>
      </c>
      <c r="N39" s="14">
        <f t="shared" si="4"/>
        <v>0</v>
      </c>
      <c r="O39" s="14">
        <f t="shared" si="5"/>
        <v>364.75</v>
      </c>
      <c r="P39" s="23">
        <f t="shared" si="6"/>
        <v>364.75</v>
      </c>
      <c r="Q39" s="14">
        <f t="shared" si="7"/>
        <v>1084.121138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01'!M40</f>
        <v>0</v>
      </c>
      <c r="L40" s="14">
        <f>'[1]Memória 02'!E33</f>
        <v>203.15</v>
      </c>
      <c r="M40" s="14">
        <f t="shared" si="2"/>
        <v>203.15</v>
      </c>
      <c r="N40" s="14">
        <f t="shared" si="4"/>
        <v>0</v>
      </c>
      <c r="O40" s="14">
        <f t="shared" si="5"/>
        <v>3275.29</v>
      </c>
      <c r="P40" s="23">
        <f t="shared" si="6"/>
        <v>3275.29</v>
      </c>
      <c r="Q40" s="14">
        <f t="shared" si="7"/>
        <v>11733.154559000002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01'!M41</f>
        <v>0</v>
      </c>
      <c r="L41" s="14">
        <f>'[1]Memória 02'!E34</f>
        <v>288.35000000000002</v>
      </c>
      <c r="M41" s="14">
        <f t="shared" si="2"/>
        <v>288.35000000000002</v>
      </c>
      <c r="N41" s="14">
        <f t="shared" si="4"/>
        <v>0</v>
      </c>
      <c r="O41" s="14">
        <f t="shared" si="5"/>
        <v>4186.24</v>
      </c>
      <c r="P41" s="23">
        <f t="shared" si="6"/>
        <v>4186.24</v>
      </c>
      <c r="Q41" s="14">
        <f t="shared" si="7"/>
        <v>10047.10916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01'!M42</f>
        <v>0</v>
      </c>
      <c r="L42" s="14">
        <f>'[1]Memória 02'!E35</f>
        <v>104</v>
      </c>
      <c r="M42" s="14">
        <f t="shared" si="2"/>
        <v>104</v>
      </c>
      <c r="N42" s="14">
        <f t="shared" si="4"/>
        <v>0</v>
      </c>
      <c r="O42" s="14">
        <f t="shared" si="5"/>
        <v>1278.08</v>
      </c>
      <c r="P42" s="23">
        <f t="shared" si="6"/>
        <v>1278.08</v>
      </c>
      <c r="Q42" s="14">
        <f t="shared" si="7"/>
        <v>3975.5850625000003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01'!M43</f>
        <v>0</v>
      </c>
      <c r="L43" s="14">
        <f>'[1]Memória 02'!E36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01'!M44</f>
        <v>0</v>
      </c>
      <c r="L44" s="14">
        <f>'[1]Memória 02'!E37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01'!M45</f>
        <v>0</v>
      </c>
      <c r="L45" s="14">
        <f>'[1]Memória 02'!E38</f>
        <v>152.9</v>
      </c>
      <c r="M45" s="14">
        <f t="shared" si="2"/>
        <v>152.9</v>
      </c>
      <c r="N45" s="14">
        <f t="shared" si="4"/>
        <v>0</v>
      </c>
      <c r="O45" s="14">
        <f t="shared" si="5"/>
        <v>7115</v>
      </c>
      <c r="P45" s="23">
        <f t="shared" si="6"/>
        <v>7115</v>
      </c>
      <c r="Q45" s="14">
        <f t="shared" si="7"/>
        <v>24465.5540554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01'!M46</f>
        <v>0</v>
      </c>
      <c r="L46" s="14">
        <f>'[1]Memória 02'!E39</f>
        <v>22.189999999999998</v>
      </c>
      <c r="M46" s="14">
        <f t="shared" si="2"/>
        <v>22.189999999999998</v>
      </c>
      <c r="N46" s="14">
        <f t="shared" si="4"/>
        <v>0</v>
      </c>
      <c r="O46" s="14">
        <f t="shared" si="5"/>
        <v>8270.27</v>
      </c>
      <c r="P46" s="23">
        <f t="shared" si="6"/>
        <v>8270.27</v>
      </c>
      <c r="Q46" s="14">
        <f t="shared" si="7"/>
        <v>9966.0638142999996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01'!M47</f>
        <v>0</v>
      </c>
      <c r="L47" s="14">
        <f>'[1]Memória 02'!E40</f>
        <v>22.189999999999998</v>
      </c>
      <c r="M47" s="14">
        <f t="shared" si="2"/>
        <v>22.189999999999998</v>
      </c>
      <c r="N47" s="14">
        <f t="shared" si="4"/>
        <v>0</v>
      </c>
      <c r="O47" s="14">
        <f t="shared" si="5"/>
        <v>3239.61</v>
      </c>
      <c r="P47" s="23">
        <f t="shared" si="6"/>
        <v>3239.61</v>
      </c>
      <c r="Q47" s="14">
        <f t="shared" si="7"/>
        <v>3903.8783772000002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01'!M48</f>
        <v>0</v>
      </c>
      <c r="L48" s="14">
        <f>'[1]Memória 02'!E41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01'!M49</f>
        <v>0</v>
      </c>
      <c r="L49" s="14">
        <f>'[1]Memória 02'!E42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7" t="s">
        <v>124</v>
      </c>
      <c r="C50" s="138"/>
      <c r="D50" s="138"/>
      <c r="E50" s="138"/>
      <c r="F50" s="138"/>
      <c r="G50" s="139"/>
      <c r="H50" s="29"/>
      <c r="I50" s="30">
        <f>SUM(I51:I57)</f>
        <v>44178.369400000011</v>
      </c>
      <c r="J50" s="31">
        <f>SUM(J51:J57)</f>
        <v>56261.153430900013</v>
      </c>
      <c r="K50" s="14">
        <f>'[1]BM 01'!M50</f>
        <v>0</v>
      </c>
      <c r="L50" s="14">
        <f>'[1]Memória 02'!E43</f>
        <v>0</v>
      </c>
      <c r="M50" s="31"/>
      <c r="N50" s="31">
        <f t="shared" ref="N50:Q50" si="14">SUM(N51:N57)</f>
        <v>0</v>
      </c>
      <c r="O50" s="31">
        <f t="shared" si="14"/>
        <v>21796.260000000002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01'!M51</f>
        <v>0</v>
      </c>
      <c r="L51" s="14">
        <f>'[1]Memória 02'!E44</f>
        <v>356.31</v>
      </c>
      <c r="M51" s="14">
        <f t="shared" si="2"/>
        <v>356.31</v>
      </c>
      <c r="N51" s="14">
        <f t="shared" si="4"/>
        <v>0</v>
      </c>
      <c r="O51" s="14">
        <f t="shared" si="5"/>
        <v>20509.990000000002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01'!M52</f>
        <v>0</v>
      </c>
      <c r="L52" s="14">
        <f>'[1]Memória 02'!E45</f>
        <v>8.07</v>
      </c>
      <c r="M52" s="14">
        <f t="shared" si="2"/>
        <v>8.07</v>
      </c>
      <c r="N52" s="14">
        <f t="shared" si="4"/>
        <v>0</v>
      </c>
      <c r="O52" s="14">
        <f t="shared" si="5"/>
        <v>223.32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01'!M53</f>
        <v>0</v>
      </c>
      <c r="L53" s="14">
        <f>'[1]Memória 02'!E46</f>
        <v>5.84</v>
      </c>
      <c r="M53" s="14">
        <f t="shared" si="2"/>
        <v>5.84</v>
      </c>
      <c r="N53" s="14">
        <f t="shared" si="4"/>
        <v>0</v>
      </c>
      <c r="O53" s="14">
        <f t="shared" si="5"/>
        <v>283.43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01'!M54</f>
        <v>0</v>
      </c>
      <c r="L54" s="14">
        <f>'[1]Memória 02'!E47</f>
        <v>5</v>
      </c>
      <c r="M54" s="14">
        <f t="shared" si="2"/>
        <v>5</v>
      </c>
      <c r="N54" s="14">
        <f t="shared" si="4"/>
        <v>0</v>
      </c>
      <c r="O54" s="14">
        <f t="shared" si="5"/>
        <v>189.18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01'!M55</f>
        <v>0</v>
      </c>
      <c r="L55" s="14">
        <f>'[1]Memória 02'!E48</f>
        <v>12</v>
      </c>
      <c r="M55" s="14">
        <f t="shared" si="2"/>
        <v>12</v>
      </c>
      <c r="N55" s="14">
        <f t="shared" si="4"/>
        <v>0</v>
      </c>
      <c r="O55" s="14">
        <f t="shared" si="5"/>
        <v>590.34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01'!M56</f>
        <v>0</v>
      </c>
      <c r="L56" s="14">
        <f>'[1]Memória 02'!E49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01'!M57</f>
        <v>0</v>
      </c>
      <c r="L57" s="14">
        <f>'[1]Memória 02'!E50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7" t="s">
        <v>141</v>
      </c>
      <c r="C58" s="138"/>
      <c r="D58" s="138"/>
      <c r="E58" s="138"/>
      <c r="F58" s="138"/>
      <c r="G58" s="139"/>
      <c r="H58" s="29"/>
      <c r="I58" s="30">
        <f>SUM(I59:I69)</f>
        <v>97919.82</v>
      </c>
      <c r="J58" s="31">
        <f>SUM(J59:J69)</f>
        <v>124700.89077</v>
      </c>
      <c r="K58" s="14">
        <f>'[1]BM 01'!M58</f>
        <v>0</v>
      </c>
      <c r="L58" s="14">
        <f>'[1]Memória 02'!E51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01'!M59</f>
        <v>0</v>
      </c>
      <c r="L59" s="14">
        <f>'[1]Memória 02'!E52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01'!M60</f>
        <v>0</v>
      </c>
      <c r="L60" s="14">
        <f>'[1]Memória 02'!E53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01'!M61</f>
        <v>0</v>
      </c>
      <c r="L61" s="14">
        <f>'[1]Memória 02'!E54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01'!M62</f>
        <v>0</v>
      </c>
      <c r="L62" s="14">
        <f>'[1]Memória 02'!E55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01'!M63</f>
        <v>0</v>
      </c>
      <c r="L63" s="14">
        <f>'[1]Memória 02'!E56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01'!M64</f>
        <v>0</v>
      </c>
      <c r="L64" s="14">
        <f>'[1]Memória 02'!E57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01'!M65</f>
        <v>0</v>
      </c>
      <c r="L65" s="14">
        <f>'[1]Memória 02'!E58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01'!M66</f>
        <v>0</v>
      </c>
      <c r="L66" s="14">
        <f>'[1]Memória 02'!E59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01'!M67</f>
        <v>0</v>
      </c>
      <c r="L67" s="14">
        <f>'[1]Memória 02'!E60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01'!M68</f>
        <v>0</v>
      </c>
      <c r="L68" s="14">
        <f>'[1]Memória 02'!E61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01'!M69</f>
        <v>0</v>
      </c>
      <c r="L69" s="14">
        <f>'[1]Memória 02'!E62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7" t="s">
        <v>165</v>
      </c>
      <c r="C70" s="138"/>
      <c r="D70" s="138"/>
      <c r="E70" s="138"/>
      <c r="F70" s="138"/>
      <c r="G70" s="139"/>
      <c r="H70" s="37"/>
      <c r="I70" s="30">
        <f>SUM(I71:I74)</f>
        <v>15458.0825</v>
      </c>
      <c r="J70" s="31">
        <f>SUM(J71:J74)</f>
        <v>19685.86806375</v>
      </c>
      <c r="K70" s="14">
        <f>'[1]BM 01'!M70</f>
        <v>0</v>
      </c>
      <c r="L70" s="14">
        <f>'[1]Memória 02'!E63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01'!M71</f>
        <v>0</v>
      </c>
      <c r="L71" s="14">
        <f>'[1]Memória 02'!E64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01'!M72</f>
        <v>0</v>
      </c>
      <c r="L72" s="14">
        <f>'[1]Memória 02'!E65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01'!M73</f>
        <v>0</v>
      </c>
      <c r="L73" s="14">
        <f>'[1]Memória 02'!E66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01'!M74</f>
        <v>0</v>
      </c>
      <c r="L74" s="14">
        <f>'[1]Memória 02'!E67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7" t="s">
        <v>175</v>
      </c>
      <c r="C75" s="138"/>
      <c r="D75" s="138"/>
      <c r="E75" s="138"/>
      <c r="F75" s="138"/>
      <c r="G75" s="139"/>
      <c r="H75" s="37"/>
      <c r="I75" s="30">
        <f>SUM(I77:I93)</f>
        <v>57385.086700000007</v>
      </c>
      <c r="J75" s="31">
        <f>SUM(J77:J93)</f>
        <v>73079.907912449999</v>
      </c>
      <c r="K75" s="14">
        <f>'[1]BM 01'!M75</f>
        <v>0</v>
      </c>
      <c r="L75" s="14">
        <f>'[1]Memória 02'!E68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01'!M76</f>
        <v>0</v>
      </c>
      <c r="L76" s="14">
        <f>'[1]Memória 02'!E69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01'!M77</f>
        <v>0</v>
      </c>
      <c r="L77" s="14">
        <f>'[1]Memória 02'!E70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01'!M78</f>
        <v>0</v>
      </c>
      <c r="L78" s="14">
        <f>'[1]Memória 02'!E71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01'!M79</f>
        <v>0</v>
      </c>
      <c r="L79" s="14">
        <f>'[1]Memória 02'!E72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01'!M80</f>
        <v>0</v>
      </c>
      <c r="L80" s="14">
        <f>'[1]Memória 02'!E73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01'!M81</f>
        <v>0</v>
      </c>
      <c r="L81" s="14">
        <f>'[1]Memória 02'!E74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01'!M82</f>
        <v>0</v>
      </c>
      <c r="L82" s="14">
        <f>'[1]Memória 02'!E75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01'!M83</f>
        <v>0</v>
      </c>
      <c r="L83" s="14">
        <f>'[1]Memória 02'!E76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01'!M84</f>
        <v>0</v>
      </c>
      <c r="L84" s="14">
        <f>'[1]Memória 02'!E77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01'!M85</f>
        <v>0</v>
      </c>
      <c r="L85" s="14">
        <f>'[1]Memória 02'!E78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1101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01'!M86</f>
        <v>0</v>
      </c>
      <c r="L86" s="14">
        <f>'[1]Memória 02'!E79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01'!M87</f>
        <v>0</v>
      </c>
      <c r="L87" s="14">
        <f>'[1]Memória 02'!E80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01'!M88</f>
        <v>0</v>
      </c>
      <c r="L88" s="14">
        <f>'[1]Memória 02'!E81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01'!M89</f>
        <v>0</v>
      </c>
      <c r="L89" s="14">
        <f>'[1]Memória 02'!E82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01'!M90</f>
        <v>0</v>
      </c>
      <c r="L90" s="14">
        <f>'[1]Memória 02'!E83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01'!M91</f>
        <v>0</v>
      </c>
      <c r="L91" s="14">
        <f>'[1]Memória 02'!E84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01'!M92</f>
        <v>0</v>
      </c>
      <c r="L92" s="14">
        <f>'[1]Memória 02'!E85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01'!M93</f>
        <v>0</v>
      </c>
      <c r="L93" s="14">
        <f>'[1]Memória 02'!E86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01'!M94</f>
        <v>0</v>
      </c>
      <c r="L94" s="14">
        <f>'[1]Memória 02'!E87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7" t="s">
        <v>213</v>
      </c>
      <c r="C95" s="138"/>
      <c r="D95" s="138"/>
      <c r="E95" s="138"/>
      <c r="F95" s="138"/>
      <c r="G95" s="139"/>
      <c r="H95" s="37"/>
      <c r="I95" s="53">
        <f>SUM(I96:I164)</f>
        <v>31389.573300000011</v>
      </c>
      <c r="J95" s="54">
        <f>SUM(J96:J164)</f>
        <v>39974.621597550009</v>
      </c>
      <c r="K95" s="14">
        <f>'[1]BM 01'!M95</f>
        <v>0</v>
      </c>
      <c r="L95" s="14">
        <f>'[1]Memória 02'!E88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01'!M96</f>
        <v>0</v>
      </c>
      <c r="L96" s="14">
        <f>'[1]Memória 02'!E89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01'!M97</f>
        <v>0</v>
      </c>
      <c r="L97" s="14">
        <f>'[1]Memória 02'!E90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01'!M98</f>
        <v>0</v>
      </c>
      <c r="L98" s="14">
        <f>'[1]Memória 02'!E91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01'!M99</f>
        <v>0</v>
      </c>
      <c r="L99" s="14">
        <f>'[1]Memória 02'!E92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01'!M100</f>
        <v>0</v>
      </c>
      <c r="L100" s="14">
        <f>'[1]Memória 02'!E93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01'!M101</f>
        <v>0</v>
      </c>
      <c r="L101" s="14">
        <f>'[1]Memória 02'!E94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01'!M102</f>
        <v>0</v>
      </c>
      <c r="L102" s="14">
        <f>'[1]Memória 02'!E95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01'!M103</f>
        <v>0</v>
      </c>
      <c r="L103" s="14">
        <f>'[1]Memória 02'!E96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01'!M104</f>
        <v>0</v>
      </c>
      <c r="L104" s="14">
        <f>'[1]Memória 02'!E97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01'!M105</f>
        <v>0</v>
      </c>
      <c r="L105" s="14">
        <f>'[1]Memória 02'!E98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01'!M106</f>
        <v>0</v>
      </c>
      <c r="L106" s="14">
        <f>'[1]Memória 02'!E99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01'!M107</f>
        <v>0</v>
      </c>
      <c r="L107" s="14">
        <f>'[1]Memória 02'!E100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01'!M108</f>
        <v>0</v>
      </c>
      <c r="L108" s="14">
        <f>'[1]Memória 02'!E101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01'!M109</f>
        <v>0</v>
      </c>
      <c r="L109" s="14">
        <f>'[1]Memória 02'!E102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01'!M110</f>
        <v>0</v>
      </c>
      <c r="L110" s="14">
        <f>'[1]Memória 02'!E103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01'!M111</f>
        <v>0</v>
      </c>
      <c r="L111" s="14">
        <f>'[1]Memória 02'!E104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01'!M112</f>
        <v>0</v>
      </c>
      <c r="L112" s="14">
        <f>'[1]Memória 02'!E105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01'!M113</f>
        <v>0</v>
      </c>
      <c r="L113" s="14">
        <f>'[1]Memória 02'!E106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01'!M114</f>
        <v>0</v>
      </c>
      <c r="L114" s="14">
        <f>'[1]Memória 02'!E107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01'!M115</f>
        <v>0</v>
      </c>
      <c r="L115" s="14">
        <f>'[1]Memória 02'!E108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01'!M116</f>
        <v>0</v>
      </c>
      <c r="L116" s="14">
        <f>'[1]Memória 02'!E109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01'!M117</f>
        <v>0</v>
      </c>
      <c r="L117" s="14">
        <f>'[1]Memória 02'!E110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01'!M118</f>
        <v>0</v>
      </c>
      <c r="L118" s="14">
        <f>'[1]Memória 02'!E111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01'!M119</f>
        <v>0</v>
      </c>
      <c r="L119" s="14">
        <f>'[1]Memória 02'!E112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01'!M120</f>
        <v>0</v>
      </c>
      <c r="L120" s="14">
        <f>'[1]Memória 02'!E113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01'!M121</f>
        <v>0</v>
      </c>
      <c r="L121" s="14">
        <f>'[1]Memória 02'!E114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01'!M122</f>
        <v>0</v>
      </c>
      <c r="L122" s="14">
        <f>'[1]Memória 02'!E115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01'!M123</f>
        <v>0</v>
      </c>
      <c r="L123" s="14">
        <f>'[1]Memória 02'!E116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01'!M124</f>
        <v>0</v>
      </c>
      <c r="L124" s="14">
        <f>'[1]Memória 02'!E117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01'!M125</f>
        <v>0</v>
      </c>
      <c r="L125" s="14">
        <f>'[1]Memória 02'!E118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01'!M126</f>
        <v>0</v>
      </c>
      <c r="L126" s="14">
        <f>'[1]Memória 02'!E119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01'!M127</f>
        <v>0</v>
      </c>
      <c r="L127" s="14">
        <f>'[1]Memória 02'!E120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01'!M128</f>
        <v>0</v>
      </c>
      <c r="L128" s="14">
        <f>'[1]Memória 02'!E121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01'!M129</f>
        <v>0</v>
      </c>
      <c r="L129" s="14">
        <f>'[1]Memória 02'!E122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01'!M130</f>
        <v>0</v>
      </c>
      <c r="L130" s="14">
        <f>'[1]Memória 02'!E123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01'!M131</f>
        <v>0</v>
      </c>
      <c r="L131" s="14">
        <f>'[1]Memória 02'!E124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01'!M132</f>
        <v>0</v>
      </c>
      <c r="L132" s="14">
        <f>'[1]Memória 02'!E125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01'!M133</f>
        <v>0</v>
      </c>
      <c r="L133" s="14">
        <f>'[1]Memória 02'!E126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01'!M134</f>
        <v>0</v>
      </c>
      <c r="L134" s="14">
        <f>'[1]Memória 02'!E127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01'!M135</f>
        <v>0</v>
      </c>
      <c r="L135" s="14">
        <f>'[1]Memória 02'!E128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01'!M136</f>
        <v>0</v>
      </c>
      <c r="L136" s="14">
        <f>'[1]Memória 02'!E129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01'!M137</f>
        <v>0</v>
      </c>
      <c r="L137" s="14">
        <f>'[1]Memória 02'!E130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01'!M138</f>
        <v>0</v>
      </c>
      <c r="L138" s="14">
        <f>'[1]Memória 02'!E131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01'!M139</f>
        <v>0</v>
      </c>
      <c r="L139" s="14">
        <f>'[1]Memória 02'!E132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01'!M140</f>
        <v>0</v>
      </c>
      <c r="L140" s="14">
        <f>'[1]Memória 02'!E133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01'!M141</f>
        <v>0</v>
      </c>
      <c r="L141" s="14">
        <f>'[1]Memória 02'!E134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01'!M142</f>
        <v>0</v>
      </c>
      <c r="L142" s="14">
        <f>'[1]Memória 02'!E135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01'!M143</f>
        <v>0</v>
      </c>
      <c r="L143" s="14">
        <f>'[1]Memória 02'!E136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01'!M144</f>
        <v>0</v>
      </c>
      <c r="L144" s="14">
        <f>'[1]Memória 02'!E137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01'!M145</f>
        <v>0</v>
      </c>
      <c r="L145" s="14">
        <f>'[1]Memória 02'!E138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01'!M146</f>
        <v>0</v>
      </c>
      <c r="L146" s="14">
        <f>'[1]Memória 02'!E139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01'!M147</f>
        <v>0</v>
      </c>
      <c r="L147" s="14">
        <f>'[1]Memória 02'!E140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01'!M148</f>
        <v>0</v>
      </c>
      <c r="L148" s="14">
        <f>'[1]Memória 02'!E141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01'!M149</f>
        <v>0</v>
      </c>
      <c r="L149" s="14">
        <f>'[1]Memória 02'!E142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01'!M150</f>
        <v>0</v>
      </c>
      <c r="L150" s="14">
        <f>'[1]Memória 02'!E143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01'!M151</f>
        <v>0</v>
      </c>
      <c r="L151" s="14">
        <f>'[1]Memória 02'!E144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01'!M152</f>
        <v>0</v>
      </c>
      <c r="L152" s="14">
        <f>'[1]Memória 02'!E145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01'!M153</f>
        <v>0</v>
      </c>
      <c r="L153" s="14">
        <f>'[1]Memória 02'!E146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01'!M154</f>
        <v>0</v>
      </c>
      <c r="L154" s="14">
        <f>'[1]Memória 02'!E147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01'!M155</f>
        <v>0</v>
      </c>
      <c r="L155" s="14">
        <f>'[1]Memória 02'!E148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01'!M156</f>
        <v>0</v>
      </c>
      <c r="L156" s="14">
        <f>'[1]Memória 02'!E149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01'!M157</f>
        <v>0</v>
      </c>
      <c r="L157" s="14">
        <f>'[1]Memória 02'!E150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01'!M158</f>
        <v>0</v>
      </c>
      <c r="L158" s="14">
        <f>'[1]Memória 02'!E151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01'!M159</f>
        <v>0</v>
      </c>
      <c r="L159" s="14">
        <f>'[1]Memória 02'!E152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01'!M160</f>
        <v>0</v>
      </c>
      <c r="L160" s="14">
        <f>'[1]Memória 02'!E153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01'!M161</f>
        <v>0</v>
      </c>
      <c r="L161" s="14">
        <f>'[1]Memória 02'!E154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01'!M162</f>
        <v>0</v>
      </c>
      <c r="L162" s="14">
        <f>'[1]Memória 02'!E155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01'!M163</f>
        <v>0</v>
      </c>
      <c r="L163" s="14">
        <f>'[1]Memória 02'!E156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01'!M164</f>
        <v>0</v>
      </c>
      <c r="L164" s="14">
        <f>'[1]Memória 02'!E157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7" t="s">
        <v>354</v>
      </c>
      <c r="C165" s="138"/>
      <c r="D165" s="138"/>
      <c r="E165" s="138"/>
      <c r="F165" s="138"/>
      <c r="G165" s="138"/>
      <c r="H165" s="60"/>
      <c r="I165" s="53">
        <f>SUM(I166:I217)</f>
        <v>21658.164599999996</v>
      </c>
      <c r="J165" s="54">
        <f>SUM(J166:J217)</f>
        <v>27581.672618100009</v>
      </c>
      <c r="K165" s="14">
        <f>'[1]BM 01'!M165</f>
        <v>0</v>
      </c>
      <c r="L165" s="14">
        <f>'[1]Memória 02'!E158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01'!M166</f>
        <v>0</v>
      </c>
      <c r="L166" s="14">
        <f>'[1]Memória 02'!E159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01'!M167</f>
        <v>0</v>
      </c>
      <c r="L167" s="14">
        <f>'[1]Memória 02'!E160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01'!M168</f>
        <v>0</v>
      </c>
      <c r="L168" s="14">
        <f>'[1]Memória 02'!E161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01'!M169</f>
        <v>0</v>
      </c>
      <c r="L169" s="14">
        <f>'[1]Memória 02'!E162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01'!M170</f>
        <v>0</v>
      </c>
      <c r="L170" s="14">
        <f>'[1]Memória 02'!E163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01'!M171</f>
        <v>0</v>
      </c>
      <c r="L171" s="14">
        <f>'[1]Memória 02'!E164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01'!M172</f>
        <v>0</v>
      </c>
      <c r="L172" s="14">
        <f>'[1]Memória 02'!E165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01'!M173</f>
        <v>0</v>
      </c>
      <c r="L173" s="14">
        <f>'[1]Memória 02'!E166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01'!M174</f>
        <v>0</v>
      </c>
      <c r="L174" s="14">
        <f>'[1]Memória 02'!E167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01'!M175</f>
        <v>0</v>
      </c>
      <c r="L175" s="14">
        <f>'[1]Memória 02'!E168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01'!M176</f>
        <v>0</v>
      </c>
      <c r="L176" s="14">
        <f>'[1]Memória 02'!E169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01'!M177</f>
        <v>0</v>
      </c>
      <c r="L177" s="14">
        <f>'[1]Memória 02'!E170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01'!M178</f>
        <v>0</v>
      </c>
      <c r="L178" s="14">
        <f>'[1]Memória 02'!E171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01'!M179</f>
        <v>0</v>
      </c>
      <c r="L179" s="14">
        <f>'[1]Memória 02'!E172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01'!M180</f>
        <v>0</v>
      </c>
      <c r="L180" s="14">
        <f>'[1]Memória 02'!E173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01'!M181</f>
        <v>0</v>
      </c>
      <c r="L181" s="14">
        <f>'[1]Memória 02'!E174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01'!M182</f>
        <v>0</v>
      </c>
      <c r="L182" s="14">
        <f>'[1]Memória 02'!E175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01'!M183</f>
        <v>0</v>
      </c>
      <c r="L183" s="14">
        <f>'[1]Memória 02'!E176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01'!M184</f>
        <v>0</v>
      </c>
      <c r="L184" s="14">
        <f>'[1]Memória 02'!E177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01'!M185</f>
        <v>0</v>
      </c>
      <c r="L185" s="14">
        <f>'[1]Memória 02'!E178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01'!M186</f>
        <v>0</v>
      </c>
      <c r="L186" s="14">
        <f>'[1]Memória 02'!E179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01'!M187</f>
        <v>0</v>
      </c>
      <c r="L187" s="14">
        <f>'[1]Memória 02'!E180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01'!M188</f>
        <v>0</v>
      </c>
      <c r="L188" s="14">
        <f>'[1]Memória 02'!E181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01'!M189</f>
        <v>0</v>
      </c>
      <c r="L189" s="14">
        <f>'[1]Memória 02'!E182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01'!M190</f>
        <v>0</v>
      </c>
      <c r="L190" s="14">
        <f>'[1]Memória 02'!E183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01'!M191</f>
        <v>0</v>
      </c>
      <c r="L191" s="14">
        <f>'[1]Memória 02'!E184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01'!M192</f>
        <v>0</v>
      </c>
      <c r="L192" s="14">
        <f>'[1]Memória 02'!E185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01'!M193</f>
        <v>0</v>
      </c>
      <c r="L193" s="14">
        <f>'[1]Memória 02'!E186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01'!M194</f>
        <v>0</v>
      </c>
      <c r="L194" s="14">
        <f>'[1]Memória 02'!E187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01'!M195</f>
        <v>0</v>
      </c>
      <c r="L195" s="14">
        <f>'[1]Memória 02'!E188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01'!M196</f>
        <v>0</v>
      </c>
      <c r="L196" s="14">
        <f>'[1]Memória 02'!E189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01'!M197</f>
        <v>0</v>
      </c>
      <c r="L197" s="14">
        <f>'[1]Memória 02'!E190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01'!M198</f>
        <v>0</v>
      </c>
      <c r="L198" s="14">
        <f>'[1]Memória 02'!E191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01'!M199</f>
        <v>0</v>
      </c>
      <c r="L199" s="14">
        <f>'[1]Memória 02'!E192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01'!M200</f>
        <v>0</v>
      </c>
      <c r="L200" s="14">
        <f>'[1]Memória 02'!E193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01'!M201</f>
        <v>0</v>
      </c>
      <c r="L201" s="14">
        <f>'[1]Memória 02'!E194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01'!M202</f>
        <v>0</v>
      </c>
      <c r="L202" s="14">
        <f>'[1]Memória 02'!E195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01'!M203</f>
        <v>0</v>
      </c>
      <c r="L203" s="14">
        <f>'[1]Memória 02'!E196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01'!M204</f>
        <v>0</v>
      </c>
      <c r="L204" s="14">
        <f>'[1]Memória 02'!E197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01'!M205</f>
        <v>0</v>
      </c>
      <c r="L205" s="14">
        <f>'[1]Memória 02'!E198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01'!M206</f>
        <v>0</v>
      </c>
      <c r="L206" s="14">
        <f>'[1]Memória 02'!E199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01'!M207</f>
        <v>0</v>
      </c>
      <c r="L207" s="14">
        <f>'[1]Memória 02'!E200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01'!M208</f>
        <v>0</v>
      </c>
      <c r="L208" s="14">
        <f>'[1]Memória 02'!E201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01'!M209</f>
        <v>0</v>
      </c>
      <c r="L209" s="14">
        <f>'[1]Memória 02'!E202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01'!M210</f>
        <v>0</v>
      </c>
      <c r="L210" s="14">
        <f>'[1]Memória 02'!E203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01'!M211</f>
        <v>0</v>
      </c>
      <c r="L211" s="14">
        <f>'[1]Memória 02'!E204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01'!M212</f>
        <v>0</v>
      </c>
      <c r="L212" s="14">
        <f>'[1]Memória 02'!E205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01'!M213</f>
        <v>0</v>
      </c>
      <c r="L213" s="14">
        <f>'[1]Memória 02'!E206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01'!M214</f>
        <v>0</v>
      </c>
      <c r="L214" s="14">
        <f>'[1]Memória 02'!E207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01'!M215</f>
        <v>0</v>
      </c>
      <c r="L215" s="14">
        <f>'[1]Memória 02'!E208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01'!M216</f>
        <v>0</v>
      </c>
      <c r="L216" s="14">
        <f>'[1]Memória 02'!E209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01'!M217</f>
        <v>0</v>
      </c>
      <c r="L217" s="14">
        <f>'[1]Memória 02'!E210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7" t="s">
        <v>465</v>
      </c>
      <c r="C218" s="138"/>
      <c r="D218" s="138"/>
      <c r="E218" s="138"/>
      <c r="F218" s="138"/>
      <c r="G218" s="139"/>
      <c r="H218" s="37"/>
      <c r="I218" s="30">
        <f>SUM(I219:I236)</f>
        <v>40531.556300000004</v>
      </c>
      <c r="J218" s="31">
        <f>SUM(J219:J236)</f>
        <v>51616.936948050003</v>
      </c>
      <c r="K218" s="14">
        <f>'[1]BM 01'!M218</f>
        <v>0</v>
      </c>
      <c r="L218" s="14">
        <f>'[1]Memória 02'!E211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01'!M219</f>
        <v>0</v>
      </c>
      <c r="L219" s="14">
        <f>'[1]Memória 02'!E212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01'!M220</f>
        <v>0</v>
      </c>
      <c r="L220" s="14">
        <f>'[1]Memória 02'!E213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01'!M221</f>
        <v>0</v>
      </c>
      <c r="L221" s="14">
        <f>'[1]Memória 02'!E214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01'!M222</f>
        <v>0</v>
      </c>
      <c r="L222" s="14">
        <f>'[1]Memória 02'!E215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01'!M223</f>
        <v>0</v>
      </c>
      <c r="L223" s="14">
        <f>'[1]Memória 02'!E216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01'!M224</f>
        <v>0</v>
      </c>
      <c r="L224" s="14">
        <f>'[1]Memória 02'!E217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01'!M225</f>
        <v>0</v>
      </c>
      <c r="L225" s="14">
        <f>'[1]Memória 02'!E218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01'!M226</f>
        <v>0</v>
      </c>
      <c r="L226" s="14">
        <f>'[1]Memória 02'!E219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01'!M227</f>
        <v>0</v>
      </c>
      <c r="L227" s="14">
        <f>'[1]Memória 02'!E220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01'!M228</f>
        <v>0</v>
      </c>
      <c r="L228" s="14">
        <f>'[1]Memória 02'!E221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01'!M229</f>
        <v>0</v>
      </c>
      <c r="L229" s="14">
        <f>'[1]Memória 02'!E222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01'!M230</f>
        <v>0</v>
      </c>
      <c r="L230" s="14">
        <f>'[1]Memória 02'!E223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01'!M231</f>
        <v>0</v>
      </c>
      <c r="L231" s="14">
        <f>'[1]Memória 02'!E224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01'!M232</f>
        <v>0</v>
      </c>
      <c r="L232" s="14">
        <f>'[1]Memória 02'!E225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01'!M233</f>
        <v>0</v>
      </c>
      <c r="L233" s="14">
        <f>'[1]Memória 02'!E226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01'!M234</f>
        <v>0</v>
      </c>
      <c r="L234" s="14">
        <f>'[1]Memória 02'!E227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01'!M235</f>
        <v>0</v>
      </c>
      <c r="L235" s="14">
        <f>'[1]Memória 02'!E228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01'!M236</f>
        <v>0</v>
      </c>
      <c r="L236" s="14">
        <f>'[1]Memória 02'!E229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7" t="s">
        <v>505</v>
      </c>
      <c r="C237" s="138"/>
      <c r="D237" s="138"/>
      <c r="E237" s="138"/>
      <c r="F237" s="138"/>
      <c r="G237" s="139"/>
      <c r="H237" s="29"/>
      <c r="I237" s="53">
        <v>2734.78</v>
      </c>
      <c r="J237" s="54">
        <f>SUM(J238:J245)</f>
        <v>3482.7475566500002</v>
      </c>
      <c r="K237" s="14">
        <f>'[1]BM 01'!M237</f>
        <v>0</v>
      </c>
      <c r="L237" s="14">
        <f>'[1]Memória 02'!E230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01'!M238</f>
        <v>0</v>
      </c>
      <c r="L238" s="14">
        <f>'[1]Memória 02'!E231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01'!M239</f>
        <v>0</v>
      </c>
      <c r="L239" s="14">
        <f>'[1]Memória 02'!E232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01'!M240</f>
        <v>0</v>
      </c>
      <c r="L240" s="14">
        <f>'[1]Memória 02'!E233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01'!M241</f>
        <v>0</v>
      </c>
      <c r="L241" s="14">
        <f>'[1]Memória 02'!E234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01'!M242</f>
        <v>0</v>
      </c>
      <c r="L242" s="14">
        <f>'[1]Memória 02'!E235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01'!M243</f>
        <v>0</v>
      </c>
      <c r="L243" s="14">
        <f>'[1]Memória 02'!E236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01'!M244</f>
        <v>0</v>
      </c>
      <c r="L244" s="14">
        <f>'[1]Memória 02'!E237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01'!M245</f>
        <v>0</v>
      </c>
      <c r="L245" s="14">
        <f>'[1]Memória 02'!E238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7" t="s">
        <v>523</v>
      </c>
      <c r="C246" s="138"/>
      <c r="D246" s="138"/>
      <c r="E246" s="138"/>
      <c r="F246" s="138"/>
      <c r="G246" s="139"/>
      <c r="H246" s="37"/>
      <c r="I246" s="30">
        <f>SUM(I247:I258)</f>
        <v>54432.684600000001</v>
      </c>
      <c r="J246" s="31">
        <f>SUM(J247:J258)</f>
        <v>69320.023838100009</v>
      </c>
      <c r="K246" s="14">
        <f>'[1]BM 01'!M246</f>
        <v>0</v>
      </c>
      <c r="L246" s="14">
        <f>'[1]Memória 02'!E239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01'!M247</f>
        <v>0</v>
      </c>
      <c r="L247" s="14">
        <f>'[1]Memória 02'!E240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01'!M248</f>
        <v>0</v>
      </c>
      <c r="L248" s="14">
        <f>'[1]Memória 02'!E241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01'!M249</f>
        <v>0</v>
      </c>
      <c r="L249" s="14">
        <f>'[1]Memória 02'!E242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01'!M250</f>
        <v>0</v>
      </c>
      <c r="L250" s="14">
        <f>'[1]Memória 02'!E243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01'!M251</f>
        <v>0</v>
      </c>
      <c r="L251" s="14">
        <f>'[1]Memória 02'!E244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01'!M252</f>
        <v>0</v>
      </c>
      <c r="L252" s="14">
        <f>'[1]Memória 02'!E245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01'!M253</f>
        <v>0</v>
      </c>
      <c r="L253" s="14">
        <f>'[1]Memória 02'!E246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01'!M254</f>
        <v>0</v>
      </c>
      <c r="L254" s="14">
        <f>'[1]Memória 02'!E247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01'!M255</f>
        <v>0</v>
      </c>
      <c r="L255" s="14">
        <f>'[1]Memória 02'!E248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01'!M256</f>
        <v>0</v>
      </c>
      <c r="L256" s="14">
        <f>'[1]Memória 02'!E249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01'!M257</f>
        <v>0</v>
      </c>
      <c r="L257" s="14">
        <f>'[1]Memória 02'!E250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01'!M258</f>
        <v>0</v>
      </c>
      <c r="L258" s="14">
        <f>'[1]Memória 02'!E251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37" t="s">
        <v>549</v>
      </c>
      <c r="C259" s="138"/>
      <c r="D259" s="138"/>
      <c r="E259" s="138"/>
      <c r="F259" s="138"/>
      <c r="G259" s="139"/>
      <c r="H259" s="37"/>
      <c r="I259" s="30">
        <f>SUM(I260:I262)</f>
        <v>16872.0461</v>
      </c>
      <c r="J259" s="31">
        <f>SUM(J260:J262)</f>
        <v>21486.550708350002</v>
      </c>
      <c r="K259" s="14">
        <f>'[1]BM 01'!M259</f>
        <v>0</v>
      </c>
      <c r="L259" s="14">
        <f>'[1]Memória 02'!E252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01'!M260</f>
        <v>0</v>
      </c>
      <c r="L260" s="14">
        <f>'[1]Memória 02'!E253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01'!M261</f>
        <v>0</v>
      </c>
      <c r="L261" s="14">
        <f>'[1]Memória 02'!E254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01'!M262</f>
        <v>0</v>
      </c>
      <c r="L262" s="14">
        <f>'[1]Memória 02'!E255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37" t="s">
        <v>557</v>
      </c>
      <c r="C263" s="138"/>
      <c r="D263" s="138"/>
      <c r="E263" s="138"/>
      <c r="F263" s="138"/>
      <c r="G263" s="139"/>
      <c r="H263" s="29"/>
      <c r="I263" s="53">
        <f>SUM(I264:I266)</f>
        <v>1450.5394000000001</v>
      </c>
      <c r="J263" s="54">
        <f>SUM(J264:J266)</f>
        <v>1847.2619259000003</v>
      </c>
      <c r="K263" s="14">
        <f>'[1]BM 01'!M263</f>
        <v>0</v>
      </c>
      <c r="L263" s="14">
        <f>'[1]Memória 02'!E256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01'!M264</f>
        <v>0</v>
      </c>
      <c r="L264" s="14">
        <f>'[1]Memória 02'!E257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01'!M265</f>
        <v>0</v>
      </c>
      <c r="L265" s="14">
        <f>'[1]Memória 02'!E258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01'!M266</f>
        <v>0</v>
      </c>
      <c r="L266" s="14">
        <f>'[1]Memória 02'!E259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01'!M267</f>
        <v>0</v>
      </c>
      <c r="L267" s="14">
        <f>'[1]Memória 02'!E260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50" t="s">
        <v>564</v>
      </c>
      <c r="B268" s="151"/>
      <c r="C268" s="151"/>
      <c r="D268" s="151"/>
      <c r="E268" s="151"/>
      <c r="F268" s="151"/>
      <c r="G268" s="151"/>
      <c r="H268" s="152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83093.91</v>
      </c>
      <c r="O268" s="31">
        <f>O11+O20+O37+O50+O58+O70+O75+O95+O165+O218+O246+O259+O263</f>
        <v>58116.91</v>
      </c>
      <c r="P268" s="31">
        <f>P11+P20+P37+P50+P58+P70+P75+P95+P165+P218+P246+P259+P263</f>
        <v>141210.83000000002</v>
      </c>
      <c r="Q268" s="31">
        <f>Q11+Q20+Q37+Q50+Q58+Q70+Q75+Q95+Q165+Q218+Q246+Q259+Q263</f>
        <v>598507.73360350006</v>
      </c>
    </row>
  </sheetData>
  <mergeCells count="42"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A9:A10"/>
    <mergeCell ref="B9:B10"/>
    <mergeCell ref="C9:C10"/>
    <mergeCell ref="D9:D10"/>
    <mergeCell ref="E9:E10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4C6D-4C27-49C1-9641-B848BCB62EC4}">
  <dimension ref="A1:H259"/>
  <sheetViews>
    <sheetView view="pageBreakPreview" topLeftCell="A49" zoomScale="80" zoomScaleNormal="80" zoomScaleSheetLayoutView="80" workbookViewId="0">
      <selection activeCell="E74" sqref="E7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5" t="s">
        <v>1102</v>
      </c>
      <c r="B1" s="156"/>
      <c r="C1" s="156"/>
      <c r="D1" s="156"/>
    </row>
    <row r="2" spans="1:7" ht="12" customHeight="1">
      <c r="A2" s="155"/>
      <c r="B2" s="156"/>
      <c r="C2" s="156"/>
      <c r="D2" s="156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3" t="s">
        <v>596</v>
      </c>
      <c r="C13" s="154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6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6" ht="28.5">
      <c r="A18" s="76" t="s">
        <v>609</v>
      </c>
      <c r="B18" s="79" t="s">
        <v>610</v>
      </c>
      <c r="C18" s="76" t="s">
        <v>573</v>
      </c>
      <c r="D18" s="69" t="s">
        <v>1103</v>
      </c>
      <c r="E18" s="84">
        <v>21.49</v>
      </c>
    </row>
    <row r="19" spans="1:6" ht="28.5">
      <c r="A19" s="76" t="s">
        <v>612</v>
      </c>
      <c r="B19" s="79" t="s">
        <v>613</v>
      </c>
      <c r="C19" s="76" t="s">
        <v>614</v>
      </c>
      <c r="D19" s="69" t="s">
        <v>1104</v>
      </c>
      <c r="E19" s="84">
        <v>7</v>
      </c>
    </row>
    <row r="20" spans="1:6" ht="28.5">
      <c r="A20" s="76" t="s">
        <v>616</v>
      </c>
      <c r="B20" s="79" t="s">
        <v>617</v>
      </c>
      <c r="C20" s="76" t="s">
        <v>614</v>
      </c>
      <c r="D20" s="69" t="s">
        <v>1105</v>
      </c>
      <c r="E20" s="67">
        <v>16.399999999999999</v>
      </c>
    </row>
    <row r="21" spans="1:6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6" ht="28.5">
      <c r="A22" s="76" t="s">
        <v>622</v>
      </c>
      <c r="B22" s="79" t="s">
        <v>623</v>
      </c>
      <c r="C22" s="76" t="s">
        <v>614</v>
      </c>
      <c r="D22" s="69" t="s">
        <v>1106</v>
      </c>
      <c r="E22" s="84">
        <v>133.4</v>
      </c>
    </row>
    <row r="23" spans="1:6" ht="28.5">
      <c r="A23" s="76" t="s">
        <v>625</v>
      </c>
      <c r="B23" s="79" t="s">
        <v>626</v>
      </c>
      <c r="C23" s="76" t="s">
        <v>614</v>
      </c>
      <c r="D23" s="69"/>
    </row>
    <row r="24" spans="1:6" ht="28.5">
      <c r="A24" s="76" t="s">
        <v>628</v>
      </c>
      <c r="B24" s="79" t="s">
        <v>629</v>
      </c>
      <c r="C24" s="76" t="s">
        <v>614</v>
      </c>
      <c r="D24" s="69"/>
    </row>
    <row r="25" spans="1:6" ht="34.35" customHeight="1">
      <c r="A25" s="85" t="s">
        <v>631</v>
      </c>
      <c r="B25" s="77" t="s">
        <v>632</v>
      </c>
      <c r="C25" s="85" t="s">
        <v>599</v>
      </c>
      <c r="D25" s="69" t="s">
        <v>1107</v>
      </c>
      <c r="E25" s="84">
        <v>3.54</v>
      </c>
    </row>
    <row r="26" spans="1:6" ht="28.5">
      <c r="A26" s="76" t="s">
        <v>634</v>
      </c>
      <c r="B26" s="79" t="s">
        <v>635</v>
      </c>
      <c r="C26" s="76" t="s">
        <v>599</v>
      </c>
      <c r="D26" s="69" t="str">
        <f>D25</f>
        <v>Restante do projeto que contempla as fundações e o reservatório = 3,54 m³</v>
      </c>
      <c r="E26" s="84">
        <v>3.54</v>
      </c>
    </row>
    <row r="27" spans="1:6" ht="42.75">
      <c r="A27" s="85" t="s">
        <v>637</v>
      </c>
      <c r="B27" s="79" t="s">
        <v>638</v>
      </c>
      <c r="C27" s="85" t="s">
        <v>573</v>
      </c>
      <c r="D27" s="69"/>
    </row>
    <row r="28" spans="1:6" ht="28.5">
      <c r="A28" s="85" t="s">
        <v>640</v>
      </c>
      <c r="B28" s="79" t="s">
        <v>641</v>
      </c>
      <c r="C28" s="85" t="s">
        <v>573</v>
      </c>
      <c r="D28" s="69"/>
    </row>
    <row r="29" spans="1:6" ht="28.5">
      <c r="A29" s="76" t="s">
        <v>642</v>
      </c>
      <c r="B29" s="79" t="s">
        <v>643</v>
      </c>
      <c r="C29" s="76" t="s">
        <v>586</v>
      </c>
      <c r="D29" s="69"/>
    </row>
    <row r="30" spans="1:6" ht="12.75" customHeight="1">
      <c r="A30" s="80" t="s">
        <v>644</v>
      </c>
      <c r="B30" s="153" t="s">
        <v>645</v>
      </c>
      <c r="C30" s="154"/>
      <c r="D30" s="69"/>
    </row>
    <row r="31" spans="1:6" ht="42.75">
      <c r="A31" s="85" t="s">
        <v>646</v>
      </c>
      <c r="B31" s="79" t="s">
        <v>647</v>
      </c>
      <c r="C31" s="85" t="s">
        <v>614</v>
      </c>
      <c r="D31" s="69" t="s">
        <v>1108</v>
      </c>
      <c r="E31" s="67">
        <f>70.2+113.9</f>
        <v>184.10000000000002</v>
      </c>
      <c r="F31" s="1">
        <f>227.8/2</f>
        <v>113.9</v>
      </c>
    </row>
    <row r="32" spans="1:6" ht="57">
      <c r="A32" s="76" t="s">
        <v>648</v>
      </c>
      <c r="B32" s="86" t="s">
        <v>649</v>
      </c>
      <c r="C32" s="76" t="s">
        <v>614</v>
      </c>
      <c r="D32" s="69" t="s">
        <v>1109</v>
      </c>
      <c r="E32" s="67">
        <v>21.6</v>
      </c>
    </row>
    <row r="33" spans="1:8" ht="57">
      <c r="A33" s="76" t="s">
        <v>650</v>
      </c>
      <c r="B33" s="86" t="s">
        <v>651</v>
      </c>
      <c r="C33" s="76" t="s">
        <v>614</v>
      </c>
      <c r="D33" s="69" t="s">
        <v>1110</v>
      </c>
      <c r="E33" s="67">
        <f>406.3/2</f>
        <v>203.15</v>
      </c>
    </row>
    <row r="34" spans="1:8" ht="57">
      <c r="A34" s="76" t="s">
        <v>652</v>
      </c>
      <c r="B34" s="86" t="s">
        <v>653</v>
      </c>
      <c r="C34" s="76" t="s">
        <v>614</v>
      </c>
      <c r="D34" s="69" t="s">
        <v>1111</v>
      </c>
      <c r="E34" s="67">
        <f>193.4+94.95</f>
        <v>288.35000000000002</v>
      </c>
      <c r="F34" s="1">
        <f>189.9/2</f>
        <v>94.95</v>
      </c>
    </row>
    <row r="35" spans="1:8" ht="57">
      <c r="A35" s="76" t="s">
        <v>654</v>
      </c>
      <c r="B35" s="86" t="s">
        <v>655</v>
      </c>
      <c r="C35" s="76" t="s">
        <v>614</v>
      </c>
      <c r="D35" s="69" t="s">
        <v>1112</v>
      </c>
      <c r="E35" s="67">
        <v>104</v>
      </c>
    </row>
    <row r="36" spans="1:8" ht="57">
      <c r="A36" s="85" t="s">
        <v>656</v>
      </c>
      <c r="B36" s="86" t="s">
        <v>657</v>
      </c>
      <c r="C36" s="85" t="s">
        <v>614</v>
      </c>
      <c r="D36" s="69"/>
    </row>
    <row r="37" spans="1:8" ht="57">
      <c r="A37" s="76" t="s">
        <v>658</v>
      </c>
      <c r="B37" s="86" t="s">
        <v>659</v>
      </c>
      <c r="C37" s="76" t="s">
        <v>614</v>
      </c>
      <c r="D37" s="69"/>
    </row>
    <row r="38" spans="1:8" ht="42.75">
      <c r="A38" s="85" t="s">
        <v>660</v>
      </c>
      <c r="B38" s="79" t="s">
        <v>661</v>
      </c>
      <c r="C38" s="85" t="s">
        <v>573</v>
      </c>
      <c r="D38" s="69" t="s">
        <v>1113</v>
      </c>
      <c r="E38" s="67">
        <f>67.47+85.43</f>
        <v>152.9</v>
      </c>
      <c r="F38" s="1">
        <f>170.86/2</f>
        <v>85.43</v>
      </c>
    </row>
    <row r="39" spans="1:8" ht="42.75">
      <c r="A39" s="85" t="s">
        <v>662</v>
      </c>
      <c r="B39" s="77" t="s">
        <v>663</v>
      </c>
      <c r="C39" s="85" t="s">
        <v>599</v>
      </c>
      <c r="D39" s="69" t="s">
        <v>1114</v>
      </c>
      <c r="E39" s="67">
        <f>16.61+5.58</f>
        <v>22.189999999999998</v>
      </c>
      <c r="F39" s="1">
        <f>11.16/2</f>
        <v>5.58</v>
      </c>
    </row>
    <row r="40" spans="1:8" ht="42.75">
      <c r="A40" s="76" t="s">
        <v>664</v>
      </c>
      <c r="B40" s="79" t="s">
        <v>665</v>
      </c>
      <c r="C40" s="76" t="s">
        <v>599</v>
      </c>
      <c r="D40" s="69" t="str">
        <f>D39</f>
        <v>Pilares das baldrames até a primeira laje (pelo projeto - prancha 09/18) - 16,61 m³; mais estimativa de 50% da estrutura do muro (prancha 18/18) = 11,16/2 = 5,58 m³</v>
      </c>
      <c r="E40" s="67">
        <f>E39</f>
        <v>22.189999999999998</v>
      </c>
    </row>
    <row r="41" spans="1:8" ht="45.75" customHeight="1">
      <c r="A41" s="76" t="s">
        <v>666</v>
      </c>
      <c r="B41" s="77" t="s">
        <v>667</v>
      </c>
      <c r="C41" s="76" t="s">
        <v>573</v>
      </c>
      <c r="D41" s="69"/>
    </row>
    <row r="42" spans="1:8" ht="28.5">
      <c r="A42" s="76" t="s">
        <v>668</v>
      </c>
      <c r="B42" s="79" t="s">
        <v>643</v>
      </c>
      <c r="C42" s="76" t="s">
        <v>586</v>
      </c>
      <c r="D42" s="69"/>
    </row>
    <row r="43" spans="1:8" ht="14.25" customHeight="1">
      <c r="A43" s="80" t="s">
        <v>669</v>
      </c>
      <c r="B43" s="153" t="s">
        <v>124</v>
      </c>
      <c r="C43" s="154"/>
      <c r="D43" s="69"/>
    </row>
    <row r="44" spans="1:8" ht="114">
      <c r="A44" s="85" t="s">
        <v>670</v>
      </c>
      <c r="B44" s="79" t="s">
        <v>671</v>
      </c>
      <c r="C44" s="85" t="s">
        <v>573</v>
      </c>
      <c r="D44" s="69" t="s">
        <v>1115</v>
      </c>
      <c r="E44" s="67">
        <f>333.48-53.1+75.93</f>
        <v>356.31</v>
      </c>
      <c r="F44" s="1">
        <f>(13.46+18.95+9.28+ 6.84+6.84+ 3.7+2+2+1.5+4.22+4.92+ 2.55+1.7+3.85+ 2.2 + 2.2+ 4+4.3+2.62+6.75+5.83+7.26+4.02+4.02+1.3+5.5)* 2.53</f>
        <v>333.47929999999997</v>
      </c>
      <c r="G44" s="1">
        <f>(2*1.4*3 + 3*1.7*2 + 0.7*0.5 + 0.5*1*5 + 0.7*2.1*2 + 0.9*2.1*6 + 1.8*2.1+ 2.6*2.1*2 + 1.27*2.1)</f>
        <v>53.097000000000008</v>
      </c>
      <c r="H44" s="1">
        <f>(22+26.8-5.9)*1.77</f>
        <v>75.932999999999993</v>
      </c>
    </row>
    <row r="45" spans="1:8" ht="14.25">
      <c r="A45" s="76" t="s">
        <v>672</v>
      </c>
      <c r="B45" s="77" t="s">
        <v>673</v>
      </c>
      <c r="C45" s="76" t="s">
        <v>674</v>
      </c>
      <c r="D45" s="69" t="s">
        <v>1116</v>
      </c>
      <c r="E45" s="67">
        <f>2*0.7+6*0.9+1.27</f>
        <v>8.07</v>
      </c>
    </row>
    <row r="46" spans="1:8" ht="14.25">
      <c r="A46" s="76" t="s">
        <v>675</v>
      </c>
      <c r="B46" s="77" t="s">
        <v>676</v>
      </c>
      <c r="C46" s="76" t="s">
        <v>674</v>
      </c>
      <c r="D46" s="69" t="s">
        <v>1117</v>
      </c>
      <c r="E46" s="67">
        <v>5.84</v>
      </c>
    </row>
    <row r="47" spans="1:8" ht="14.25">
      <c r="A47" s="76" t="s">
        <v>677</v>
      </c>
      <c r="B47" s="77" t="s">
        <v>678</v>
      </c>
      <c r="C47" s="76" t="s">
        <v>674</v>
      </c>
      <c r="D47" s="69" t="s">
        <v>1118</v>
      </c>
      <c r="E47" s="67">
        <v>5</v>
      </c>
    </row>
    <row r="48" spans="1:8" ht="14.25">
      <c r="A48" s="76" t="s">
        <v>679</v>
      </c>
      <c r="B48" s="79" t="s">
        <v>680</v>
      </c>
      <c r="C48" s="76" t="s">
        <v>674</v>
      </c>
      <c r="D48" s="69" t="s">
        <v>1119</v>
      </c>
      <c r="E48" s="67">
        <f>2*3+3*2</f>
        <v>12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3" t="s">
        <v>686</v>
      </c>
      <c r="C51" s="154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28.5">
      <c r="A53" s="76" t="s">
        <v>689</v>
      </c>
      <c r="B53" s="79" t="s">
        <v>690</v>
      </c>
      <c r="C53" s="76" t="s">
        <v>573</v>
      </c>
      <c r="D53" s="69"/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3" t="s">
        <v>165</v>
      </c>
      <c r="C63" s="154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3" t="s">
        <v>719</v>
      </c>
      <c r="C68" s="154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1120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3" t="s">
        <v>757</v>
      </c>
      <c r="C88" s="154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3" t="s">
        <v>897</v>
      </c>
      <c r="C158" s="154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3" t="s">
        <v>1002</v>
      </c>
      <c r="C211" s="154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3" t="s">
        <v>1040</v>
      </c>
      <c r="C230" s="154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3" t="s">
        <v>1058</v>
      </c>
      <c r="C239" s="154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3" t="s">
        <v>1084</v>
      </c>
      <c r="C252" s="154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3" t="s">
        <v>1092</v>
      </c>
      <c r="C256" s="154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225C-C4FB-4450-8AC9-5BE0BB1D7319}">
  <dimension ref="A1:Q268"/>
  <sheetViews>
    <sheetView view="pageBreakPreview" topLeftCell="D1" zoomScale="80" zoomScaleNormal="80" zoomScaleSheetLayoutView="80" workbookViewId="0">
      <selection activeCell="F6" sqref="F6:I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96" t="s">
        <v>1121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1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ht="1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15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1:17" ht="14.25">
      <c r="A5" s="97" t="s">
        <v>1</v>
      </c>
      <c r="B5" s="98"/>
      <c r="C5" s="98"/>
      <c r="D5" s="98"/>
      <c r="E5" s="99"/>
      <c r="F5" s="100" t="s">
        <v>2</v>
      </c>
      <c r="G5" s="101"/>
      <c r="H5" s="101"/>
      <c r="I5" s="102"/>
      <c r="J5" s="103"/>
      <c r="K5" s="106" t="s">
        <v>3</v>
      </c>
      <c r="L5" s="107"/>
      <c r="M5" s="110" t="s">
        <v>4</v>
      </c>
      <c r="N5" s="111"/>
      <c r="O5" s="112" t="s">
        <v>5</v>
      </c>
      <c r="P5" s="113"/>
      <c r="Q5" s="114"/>
    </row>
    <row r="6" spans="1:17" ht="23.25" customHeight="1">
      <c r="A6" s="115" t="s">
        <v>6</v>
      </c>
      <c r="B6" s="116"/>
      <c r="C6" s="116"/>
      <c r="D6" s="116"/>
      <c r="E6" s="117"/>
      <c r="F6" s="118" t="s">
        <v>1122</v>
      </c>
      <c r="G6" s="119"/>
      <c r="H6" s="119"/>
      <c r="I6" s="120"/>
      <c r="J6" s="104"/>
      <c r="K6" s="108"/>
      <c r="L6" s="109"/>
      <c r="M6" s="121">
        <f>J268</f>
        <v>743201.31116014998</v>
      </c>
      <c r="N6" s="122"/>
      <c r="O6" s="125">
        <f>O268</f>
        <v>89775.569999999992</v>
      </c>
      <c r="P6" s="126"/>
      <c r="Q6" s="127"/>
    </row>
    <row r="7" spans="1:17">
      <c r="A7" s="128" t="s">
        <v>8</v>
      </c>
      <c r="B7" s="129"/>
      <c r="C7" s="129"/>
      <c r="D7" s="129"/>
      <c r="E7" s="130"/>
      <c r="F7" s="2"/>
      <c r="G7" s="2"/>
      <c r="H7" s="2"/>
      <c r="I7" s="2"/>
      <c r="J7" s="105"/>
      <c r="K7" s="131" t="s">
        <v>9</v>
      </c>
      <c r="L7" s="132"/>
      <c r="M7" s="133" t="s">
        <v>10</v>
      </c>
      <c r="N7" s="134"/>
      <c r="O7" s="3"/>
      <c r="P7" s="4"/>
      <c r="Q7" s="5"/>
    </row>
    <row r="8" spans="1:17" ht="12" customHeight="1">
      <c r="A8" s="135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</row>
    <row r="9" spans="1:17" ht="25.5" customHeight="1">
      <c r="A9" s="123" t="s">
        <v>11</v>
      </c>
      <c r="B9" s="123" t="s">
        <v>12</v>
      </c>
      <c r="C9" s="123" t="s">
        <v>13</v>
      </c>
      <c r="D9" s="123" t="s">
        <v>14</v>
      </c>
      <c r="E9" s="123" t="s">
        <v>15</v>
      </c>
      <c r="F9" s="123" t="s">
        <v>16</v>
      </c>
      <c r="G9" s="140" t="s">
        <v>17</v>
      </c>
      <c r="H9" s="140" t="s">
        <v>18</v>
      </c>
      <c r="I9" s="142" t="s">
        <v>19</v>
      </c>
      <c r="J9" s="147" t="s">
        <v>20</v>
      </c>
      <c r="K9" s="144" t="s">
        <v>21</v>
      </c>
      <c r="L9" s="145"/>
      <c r="M9" s="149"/>
      <c r="N9" s="144" t="s">
        <v>22</v>
      </c>
      <c r="O9" s="145"/>
      <c r="P9" s="145"/>
      <c r="Q9" s="146" t="s">
        <v>23</v>
      </c>
    </row>
    <row r="10" spans="1:17" ht="25.5" customHeight="1">
      <c r="A10" s="123"/>
      <c r="B10" s="123"/>
      <c r="C10" s="123"/>
      <c r="D10" s="123"/>
      <c r="E10" s="124"/>
      <c r="F10" s="124"/>
      <c r="G10" s="141"/>
      <c r="H10" s="141"/>
      <c r="I10" s="143"/>
      <c r="J10" s="148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6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02'!M12</f>
        <v>544.94000000000005</v>
      </c>
      <c r="L12" s="14">
        <f>'[1]Memória 03'!E5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02'!M13</f>
        <v>6</v>
      </c>
      <c r="L13" s="14">
        <f>'[1]Memória 03'!E6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02'!M14</f>
        <v>111.30000000000001</v>
      </c>
      <c r="L14" s="14">
        <f>'[1]Memória 03'!E7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02'!M15</f>
        <v>544.94000000000005</v>
      </c>
      <c r="L15" s="14">
        <f>'[1]Memória 03'!E8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02'!M16</f>
        <v>1</v>
      </c>
      <c r="L16" s="14">
        <f>'[1]Memória 03'!E9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02'!M17</f>
        <v>0</v>
      </c>
      <c r="L17" s="14">
        <f>'[1]Memória 03'!E10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02'!M18</f>
        <v>0</v>
      </c>
      <c r="L18" s="14">
        <f>'[1]Memória 03'!E11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02'!M19</f>
        <v>1</v>
      </c>
      <c r="L19" s="14">
        <f>'[1]Memória 03'!E12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7" t="s">
        <v>56</v>
      </c>
      <c r="C20" s="138"/>
      <c r="D20" s="138"/>
      <c r="E20" s="138"/>
      <c r="F20" s="138"/>
      <c r="G20" s="139"/>
      <c r="H20" s="29"/>
      <c r="I20" s="30">
        <f>SUM(I21:I36)</f>
        <v>48393.369299999998</v>
      </c>
      <c r="J20" s="31">
        <f>SUM(J21:J36)</f>
        <v>61628.955803549994</v>
      </c>
      <c r="K20" s="14">
        <f>'[1]BM 02'!M20</f>
        <v>0</v>
      </c>
      <c r="L20" s="14">
        <f>'[1]Memória 03'!E13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02'!M21</f>
        <v>44.18</v>
      </c>
      <c r="L21" s="14">
        <f>'[1]Memória 03'!E14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02'!M22</f>
        <v>0</v>
      </c>
      <c r="L22" s="14">
        <f>'[1]Memória 03'!E15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02'!M23</f>
        <v>45.17</v>
      </c>
      <c r="L23" s="14">
        <f>'[1]Memória 03'!E16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02'!M24</f>
        <v>8.6</v>
      </c>
      <c r="L24" s="14">
        <f>'[1]Memória 03'!E17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02'!M25</f>
        <v>260.39</v>
      </c>
      <c r="L25" s="14">
        <f>'[1]Memória 03'!E18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02'!M26</f>
        <v>195.8</v>
      </c>
      <c r="L26" s="14">
        <f>'[1]Memória 03'!E19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02'!M27</f>
        <v>142.6</v>
      </c>
      <c r="L27" s="14">
        <f>'[1]Memória 03'!E20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02'!M28</f>
        <v>499.79999999999995</v>
      </c>
      <c r="L28" s="14">
        <f>'[1]Memória 03'!E21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02'!M29</f>
        <v>452.70000000000005</v>
      </c>
      <c r="L29" s="14">
        <f>'[1]Memória 03'!E22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02'!M30</f>
        <v>17.5</v>
      </c>
      <c r="L30" s="14">
        <f>'[1]Memória 03'!E23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02'!M31</f>
        <v>10.1</v>
      </c>
      <c r="L31" s="14">
        <f>'[1]Memória 03'!E24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02'!M32</f>
        <v>25.52</v>
      </c>
      <c r="L32" s="14">
        <f>'[1]Memória 03'!E25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02'!M33</f>
        <v>25.52</v>
      </c>
      <c r="L33" s="14">
        <f>'[1]Memória 03'!E26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02'!M34</f>
        <v>107.48</v>
      </c>
      <c r="L34" s="14">
        <f>'[1]Memória 03'!E27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02'!M35</f>
        <v>0</v>
      </c>
      <c r="L35" s="14">
        <f>'[1]Memória 03'!E28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02'!M36</f>
        <v>0</v>
      </c>
      <c r="L36" s="14">
        <f>'[1]Memória 03'!E29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137" t="s">
        <v>97</v>
      </c>
      <c r="C37" s="138"/>
      <c r="D37" s="138"/>
      <c r="E37" s="138"/>
      <c r="F37" s="138"/>
      <c r="G37" s="139"/>
      <c r="H37" s="37"/>
      <c r="I37" s="30">
        <f>SUM(I38:I49)</f>
        <v>120481.71239999999</v>
      </c>
      <c r="J37" s="31">
        <f>SUM(J38:J49)</f>
        <v>153433.46074140002</v>
      </c>
      <c r="K37" s="14">
        <f>'[1]BM 02'!M37</f>
        <v>0</v>
      </c>
      <c r="L37" s="14">
        <f>'[1]Memória 03'!E30</f>
        <v>0</v>
      </c>
      <c r="M37" s="31"/>
      <c r="N37" s="31">
        <f t="shared" ref="N37:Q37" si="11">SUM(N38:N49)</f>
        <v>30941.22</v>
      </c>
      <c r="O37" s="31">
        <f t="shared" si="11"/>
        <v>79985.209999999992</v>
      </c>
      <c r="P37" s="31">
        <f t="shared" si="11"/>
        <v>110926.42</v>
      </c>
      <c r="Q37" s="31">
        <f t="shared" si="11"/>
        <v>42507.040741399993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02'!M38</f>
        <v>184.10000000000002</v>
      </c>
      <c r="L38" s="14">
        <f>'[1]Memória 03'!E31</f>
        <v>284.00000000000006</v>
      </c>
      <c r="M38" s="14">
        <f t="shared" si="2"/>
        <v>468.10000000000008</v>
      </c>
      <c r="N38" s="14">
        <f t="shared" si="4"/>
        <v>3211.98</v>
      </c>
      <c r="O38" s="14">
        <f t="shared" si="5"/>
        <v>4954.93</v>
      </c>
      <c r="P38" s="23">
        <f t="shared" si="6"/>
        <v>8166.92</v>
      </c>
      <c r="Q38" s="14">
        <f t="shared" si="7"/>
        <v>7059.0332650000018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02'!M39</f>
        <v>21.6</v>
      </c>
      <c r="L39" s="14">
        <f>'[1]Memória 03'!E32</f>
        <v>32.700000000000003</v>
      </c>
      <c r="M39" s="14">
        <f t="shared" si="2"/>
        <v>54.300000000000004</v>
      </c>
      <c r="N39" s="14">
        <f t="shared" si="4"/>
        <v>364.75</v>
      </c>
      <c r="O39" s="14">
        <f t="shared" si="5"/>
        <v>552.19000000000005</v>
      </c>
      <c r="P39" s="23">
        <f t="shared" si="6"/>
        <v>916.94</v>
      </c>
      <c r="Q39" s="14">
        <f t="shared" si="7"/>
        <v>531.93113799999992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02'!M40</f>
        <v>203.15</v>
      </c>
      <c r="L40" s="14">
        <f>'[1]Memória 03'!E33</f>
        <v>257.10000000000002</v>
      </c>
      <c r="M40" s="14">
        <f t="shared" si="2"/>
        <v>460.25</v>
      </c>
      <c r="N40" s="14">
        <f t="shared" si="4"/>
        <v>3275.29</v>
      </c>
      <c r="O40" s="14">
        <f t="shared" si="5"/>
        <v>4145.1000000000004</v>
      </c>
      <c r="P40" s="23">
        <f t="shared" si="6"/>
        <v>7420.39</v>
      </c>
      <c r="Q40" s="14">
        <f t="shared" si="7"/>
        <v>7588.0545590000011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02'!M41</f>
        <v>288.35000000000002</v>
      </c>
      <c r="L41" s="14">
        <f>'[1]Memória 03'!E34</f>
        <v>306</v>
      </c>
      <c r="M41" s="14">
        <f t="shared" si="2"/>
        <v>594.35</v>
      </c>
      <c r="N41" s="14">
        <f t="shared" si="4"/>
        <v>4186.24</v>
      </c>
      <c r="O41" s="14">
        <f t="shared" si="5"/>
        <v>4442.4799999999996</v>
      </c>
      <c r="P41" s="23">
        <f t="shared" si="6"/>
        <v>8628.7099999999991</v>
      </c>
      <c r="Q41" s="14">
        <f t="shared" si="7"/>
        <v>5604.6391600000006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02'!M42</f>
        <v>104</v>
      </c>
      <c r="L42" s="14">
        <f>'[1]Memória 03'!E35</f>
        <v>243.5</v>
      </c>
      <c r="M42" s="14">
        <f t="shared" si="2"/>
        <v>347.5</v>
      </c>
      <c r="N42" s="14">
        <f t="shared" si="4"/>
        <v>1278.08</v>
      </c>
      <c r="O42" s="14">
        <f t="shared" si="5"/>
        <v>2992.44</v>
      </c>
      <c r="P42" s="23">
        <f t="shared" si="6"/>
        <v>4270.5200000000004</v>
      </c>
      <c r="Q42" s="14">
        <f t="shared" si="7"/>
        <v>983.14506249999977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02'!M43</f>
        <v>0</v>
      </c>
      <c r="L43" s="14">
        <f>'[1]Memória 03'!E36</f>
        <v>368</v>
      </c>
      <c r="M43" s="14">
        <f t="shared" si="2"/>
        <v>368</v>
      </c>
      <c r="N43" s="14">
        <f t="shared" si="4"/>
        <v>0</v>
      </c>
      <c r="O43" s="14">
        <f t="shared" si="5"/>
        <v>4156.91</v>
      </c>
      <c r="P43" s="23">
        <f t="shared" si="6"/>
        <v>4156.91</v>
      </c>
      <c r="Q43" s="14">
        <f t="shared" si="7"/>
        <v>-2.2399999998015119E-3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02'!M44</f>
        <v>0</v>
      </c>
      <c r="L44" s="14">
        <f>'[1]Memória 03'!E37</f>
        <v>97</v>
      </c>
      <c r="M44" s="14">
        <f t="shared" si="2"/>
        <v>97</v>
      </c>
      <c r="N44" s="14">
        <f t="shared" si="4"/>
        <v>0</v>
      </c>
      <c r="O44" s="14">
        <f t="shared" si="5"/>
        <v>1257.53</v>
      </c>
      <c r="P44" s="23">
        <f t="shared" si="6"/>
        <v>1257.53</v>
      </c>
      <c r="Q44" s="14">
        <f t="shared" si="7"/>
        <v>3.1000000012681994E-4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02'!M45</f>
        <v>152.9</v>
      </c>
      <c r="L45" s="14">
        <f>'[1]Memória 03'!E38</f>
        <v>225.69</v>
      </c>
      <c r="M45" s="14">
        <f t="shared" si="2"/>
        <v>378.59000000000003</v>
      </c>
      <c r="N45" s="14">
        <f t="shared" si="4"/>
        <v>7115</v>
      </c>
      <c r="O45" s="14">
        <f t="shared" si="5"/>
        <v>10502.19</v>
      </c>
      <c r="P45" s="23">
        <f t="shared" si="6"/>
        <v>17617.189999999999</v>
      </c>
      <c r="Q45" s="14">
        <f t="shared" si="7"/>
        <v>13963.364055400001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02'!M46</f>
        <v>22.189999999999998</v>
      </c>
      <c r="L46" s="14">
        <f>'[1]Memória 03'!E39</f>
        <v>17.28</v>
      </c>
      <c r="M46" s="14">
        <f t="shared" si="2"/>
        <v>39.47</v>
      </c>
      <c r="N46" s="14">
        <f t="shared" si="4"/>
        <v>8270.27</v>
      </c>
      <c r="O46" s="14">
        <f t="shared" si="5"/>
        <v>6440.3</v>
      </c>
      <c r="P46" s="23">
        <f t="shared" si="6"/>
        <v>14710.57</v>
      </c>
      <c r="Q46" s="14">
        <f t="shared" si="7"/>
        <v>3525.7638143000004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02'!M47</f>
        <v>22.189999999999998</v>
      </c>
      <c r="L47" s="14">
        <f>'[1]Memória 03'!E40</f>
        <v>17.28</v>
      </c>
      <c r="M47" s="14">
        <f t="shared" si="2"/>
        <v>39.47</v>
      </c>
      <c r="N47" s="14">
        <f t="shared" si="4"/>
        <v>3239.61</v>
      </c>
      <c r="O47" s="14">
        <f t="shared" si="5"/>
        <v>2522.7800000000002</v>
      </c>
      <c r="P47" s="23">
        <f t="shared" si="6"/>
        <v>5762.38</v>
      </c>
      <c r="Q47" s="14">
        <f t="shared" si="7"/>
        <v>1381.1083772000002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02'!M48</f>
        <v>0</v>
      </c>
      <c r="L48" s="14">
        <f>'[1]Memória 03'!E41</f>
        <v>281</v>
      </c>
      <c r="M48" s="14">
        <f t="shared" si="2"/>
        <v>281</v>
      </c>
      <c r="N48" s="14">
        <f t="shared" si="4"/>
        <v>0</v>
      </c>
      <c r="O48" s="14">
        <f t="shared" si="5"/>
        <v>38018.36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02'!M49</f>
        <v>0</v>
      </c>
      <c r="L49" s="14">
        <f>'[1]Memória 03'!E42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7" t="s">
        <v>124</v>
      </c>
      <c r="C50" s="138"/>
      <c r="D50" s="138"/>
      <c r="E50" s="138"/>
      <c r="F50" s="138"/>
      <c r="G50" s="139"/>
      <c r="H50" s="29"/>
      <c r="I50" s="30">
        <f>SUM(I51:I57)</f>
        <v>44178.369400000011</v>
      </c>
      <c r="J50" s="31">
        <f>SUM(J51:J57)</f>
        <v>56261.153430900013</v>
      </c>
      <c r="K50" s="14">
        <f>'[1]BM 02'!M50</f>
        <v>0</v>
      </c>
      <c r="L50" s="14">
        <f>'[1]Memória 03'!E43</f>
        <v>0</v>
      </c>
      <c r="M50" s="31"/>
      <c r="N50" s="31">
        <f t="shared" ref="N50:Q50" si="14">SUM(N51:N57)</f>
        <v>21796.260000000002</v>
      </c>
      <c r="O50" s="31">
        <f t="shared" si="14"/>
        <v>0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02'!M51</f>
        <v>356.31</v>
      </c>
      <c r="L51" s="14">
        <f>'[1]Memória 03'!E44</f>
        <v>0</v>
      </c>
      <c r="M51" s="14">
        <f t="shared" si="2"/>
        <v>356.31</v>
      </c>
      <c r="N51" s="14">
        <f t="shared" si="4"/>
        <v>20509.990000000002</v>
      </c>
      <c r="O51" s="14">
        <f t="shared" si="5"/>
        <v>0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02'!M52</f>
        <v>8.07</v>
      </c>
      <c r="L52" s="14">
        <f>'[1]Memória 03'!E45</f>
        <v>0</v>
      </c>
      <c r="M52" s="14">
        <f t="shared" si="2"/>
        <v>8.07</v>
      </c>
      <c r="N52" s="14">
        <f t="shared" si="4"/>
        <v>223.32</v>
      </c>
      <c r="O52" s="14">
        <f t="shared" si="5"/>
        <v>0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02'!M53</f>
        <v>5.84</v>
      </c>
      <c r="L53" s="14">
        <f>'[1]Memória 03'!E46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02'!M54</f>
        <v>5</v>
      </c>
      <c r="L54" s="14">
        <f>'[1]Memória 03'!E47</f>
        <v>0</v>
      </c>
      <c r="M54" s="14">
        <f t="shared" si="2"/>
        <v>5</v>
      </c>
      <c r="N54" s="14">
        <f t="shared" si="4"/>
        <v>189.18</v>
      </c>
      <c r="O54" s="14">
        <f t="shared" si="5"/>
        <v>0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02'!M55</f>
        <v>12</v>
      </c>
      <c r="L55" s="14">
        <f>'[1]Memória 03'!E48</f>
        <v>0</v>
      </c>
      <c r="M55" s="14">
        <f t="shared" si="2"/>
        <v>12</v>
      </c>
      <c r="N55" s="14">
        <f t="shared" si="4"/>
        <v>590.34</v>
      </c>
      <c r="O55" s="14">
        <f t="shared" si="5"/>
        <v>0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02'!M56</f>
        <v>0</v>
      </c>
      <c r="L56" s="14">
        <f>'[1]Memória 03'!E49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02'!M57</f>
        <v>0</v>
      </c>
      <c r="L57" s="14">
        <f>'[1]Memória 03'!E50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7" t="s">
        <v>141</v>
      </c>
      <c r="C58" s="138"/>
      <c r="D58" s="138"/>
      <c r="E58" s="138"/>
      <c r="F58" s="138"/>
      <c r="G58" s="139"/>
      <c r="H58" s="29"/>
      <c r="I58" s="30">
        <f>SUM(I59:I69)</f>
        <v>97919.82</v>
      </c>
      <c r="J58" s="31">
        <f>SUM(J59:J69)</f>
        <v>124700.89077</v>
      </c>
      <c r="K58" s="14">
        <f>'[1]BM 02'!M58</f>
        <v>0</v>
      </c>
      <c r="L58" s="14">
        <f>'[1]Memória 03'!E51</f>
        <v>0</v>
      </c>
      <c r="M58" s="31"/>
      <c r="N58" s="31">
        <f t="shared" ref="N58:Q58" si="17">SUM(N59:N69)</f>
        <v>0</v>
      </c>
      <c r="O58" s="31">
        <f t="shared" si="17"/>
        <v>4810.66</v>
      </c>
      <c r="P58" s="31">
        <f t="shared" si="17"/>
        <v>4810.66</v>
      </c>
      <c r="Q58" s="31">
        <f t="shared" si="17"/>
        <v>119890.23076999999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02'!M59</f>
        <v>0</v>
      </c>
      <c r="L59" s="14">
        <f>'[1]Memória 03'!E52</f>
        <v>636.69000000000005</v>
      </c>
      <c r="M59" s="14">
        <f t="shared" si="2"/>
        <v>636.69000000000005</v>
      </c>
      <c r="N59" s="14">
        <f t="shared" si="4"/>
        <v>0</v>
      </c>
      <c r="O59" s="14">
        <f t="shared" si="5"/>
        <v>2967.62</v>
      </c>
      <c r="P59" s="23">
        <f t="shared" si="6"/>
        <v>2967.62</v>
      </c>
      <c r="Q59" s="14">
        <f t="shared" si="7"/>
        <v>6920.1533938000002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02'!M60</f>
        <v>0</v>
      </c>
      <c r="L60" s="14">
        <f>'[1]Memória 03'!E53</f>
        <v>75.930000000000007</v>
      </c>
      <c r="M60" s="14">
        <f t="shared" si="2"/>
        <v>75.930000000000007</v>
      </c>
      <c r="N60" s="14">
        <f t="shared" si="4"/>
        <v>0</v>
      </c>
      <c r="O60" s="14">
        <f t="shared" si="5"/>
        <v>1843.04</v>
      </c>
      <c r="P60" s="23">
        <f t="shared" si="6"/>
        <v>1843.04</v>
      </c>
      <c r="Q60" s="14">
        <f t="shared" si="7"/>
        <v>49649.025815799992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02'!M61</f>
        <v>0</v>
      </c>
      <c r="L61" s="14">
        <f>'[1]Memória 03'!E54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02'!M62</f>
        <v>0</v>
      </c>
      <c r="L62" s="14">
        <f>'[1]Memória 03'!E55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02'!M63</f>
        <v>0</v>
      </c>
      <c r="L63" s="14">
        <f>'[1]Memória 03'!E56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02'!M64</f>
        <v>0</v>
      </c>
      <c r="L64" s="14">
        <f>'[1]Memória 03'!E57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02'!M65</f>
        <v>0</v>
      </c>
      <c r="L65" s="14">
        <f>'[1]Memória 03'!E58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02'!M66</f>
        <v>0</v>
      </c>
      <c r="L66" s="14">
        <f>'[1]Memória 03'!E59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02'!M67</f>
        <v>0</v>
      </c>
      <c r="L67" s="14">
        <f>'[1]Memória 03'!E60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02'!M68</f>
        <v>0</v>
      </c>
      <c r="L68" s="14">
        <f>'[1]Memória 03'!E61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02'!M69</f>
        <v>0</v>
      </c>
      <c r="L69" s="14">
        <f>'[1]Memória 03'!E62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7" t="s">
        <v>165</v>
      </c>
      <c r="C70" s="138"/>
      <c r="D70" s="138"/>
      <c r="E70" s="138"/>
      <c r="F70" s="138"/>
      <c r="G70" s="139"/>
      <c r="H70" s="37"/>
      <c r="I70" s="30">
        <f>SUM(I71:I74)</f>
        <v>15458.0825</v>
      </c>
      <c r="J70" s="31">
        <f>SUM(J71:J74)</f>
        <v>19685.86806375</v>
      </c>
      <c r="K70" s="14">
        <f>'[1]BM 02'!M70</f>
        <v>0</v>
      </c>
      <c r="L70" s="14">
        <f>'[1]Memória 03'!E63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02'!M71</f>
        <v>0</v>
      </c>
      <c r="L71" s="14">
        <f>'[1]Memória 03'!E64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02'!M72</f>
        <v>0</v>
      </c>
      <c r="L72" s="14">
        <f>'[1]Memória 03'!E65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02'!M73</f>
        <v>0</v>
      </c>
      <c r="L73" s="14">
        <f>'[1]Memória 03'!E66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02'!M74</f>
        <v>0</v>
      </c>
      <c r="L74" s="14">
        <f>'[1]Memória 03'!E67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7" t="s">
        <v>175</v>
      </c>
      <c r="C75" s="138"/>
      <c r="D75" s="138"/>
      <c r="E75" s="138"/>
      <c r="F75" s="138"/>
      <c r="G75" s="139"/>
      <c r="H75" s="37"/>
      <c r="I75" s="30">
        <f>SUM(I77:I93)</f>
        <v>57385.086700000007</v>
      </c>
      <c r="J75" s="31">
        <f>SUM(J77:J93)</f>
        <v>73079.907912449999</v>
      </c>
      <c r="K75" s="14">
        <f>'[1]BM 02'!M75</f>
        <v>0</v>
      </c>
      <c r="L75" s="14">
        <f>'[1]Memória 03'!E68</f>
        <v>0</v>
      </c>
      <c r="M75" s="31"/>
      <c r="N75" s="31">
        <f t="shared" ref="N75:Q75" si="23">SUM(N77:N93)</f>
        <v>0</v>
      </c>
      <c r="O75" s="31">
        <f t="shared" si="23"/>
        <v>4979.7</v>
      </c>
      <c r="P75" s="31">
        <f t="shared" si="23"/>
        <v>4979.7</v>
      </c>
      <c r="Q75" s="31">
        <f t="shared" si="23"/>
        <v>68100.207912450001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02'!M76</f>
        <v>0</v>
      </c>
      <c r="L76" s="14">
        <f>'[1]Memória 03'!E69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02'!M77</f>
        <v>0</v>
      </c>
      <c r="L77" s="14">
        <f>'[1]Memória 03'!E70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02'!M78</f>
        <v>0</v>
      </c>
      <c r="L78" s="14">
        <f>'[1]Memória 03'!E71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02'!M79</f>
        <v>0</v>
      </c>
      <c r="L79" s="14">
        <f>'[1]Memória 03'!E72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02'!M80</f>
        <v>0</v>
      </c>
      <c r="L80" s="14">
        <f>'[1]Memória 03'!E73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02'!M81</f>
        <v>0</v>
      </c>
      <c r="L81" s="14">
        <f>'[1]Memória 03'!E74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02'!M82</f>
        <v>0</v>
      </c>
      <c r="L82" s="14">
        <f>'[1]Memória 03'!E75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02'!M83</f>
        <v>0</v>
      </c>
      <c r="L83" s="14">
        <f>'[1]Memória 03'!E76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02'!M84</f>
        <v>0</v>
      </c>
      <c r="L84" s="14">
        <f>'[1]Memória 03'!E77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02'!M85</f>
        <v>0</v>
      </c>
      <c r="L85" s="14">
        <f>'[1]Memória 03'!E78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1123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02'!M86</f>
        <v>0</v>
      </c>
      <c r="L86" s="14">
        <f>'[1]Memória 03'!E79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02'!M87</f>
        <v>0</v>
      </c>
      <c r="L87" s="14">
        <f>'[1]Memória 03'!E80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02'!M88</f>
        <v>0</v>
      </c>
      <c r="L88" s="14">
        <f>'[1]Memória 03'!E81</f>
        <v>5.4</v>
      </c>
      <c r="M88" s="14">
        <f t="shared" si="24"/>
        <v>5.4</v>
      </c>
      <c r="N88" s="14">
        <f t="shared" si="26"/>
        <v>0</v>
      </c>
      <c r="O88" s="14">
        <f t="shared" si="27"/>
        <v>615.62</v>
      </c>
      <c r="P88" s="23">
        <f t="shared" si="28"/>
        <v>615.62</v>
      </c>
      <c r="Q88" s="14">
        <f t="shared" si="29"/>
        <v>754.70471439999972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02'!M89</f>
        <v>0</v>
      </c>
      <c r="L89" s="14">
        <f>'[1]Memória 03'!E82</f>
        <v>108</v>
      </c>
      <c r="M89" s="14">
        <f t="shared" si="24"/>
        <v>108</v>
      </c>
      <c r="N89" s="14">
        <f t="shared" si="26"/>
        <v>0</v>
      </c>
      <c r="O89" s="14">
        <f t="shared" si="27"/>
        <v>2345.02</v>
      </c>
      <c r="P89" s="23">
        <f t="shared" si="28"/>
        <v>2345.02</v>
      </c>
      <c r="Q89" s="14">
        <f t="shared" si="29"/>
        <v>2876.3471922499998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02'!M90</f>
        <v>0</v>
      </c>
      <c r="L90" s="14">
        <f>'[1]Memória 03'!E83</f>
        <v>108</v>
      </c>
      <c r="M90" s="14">
        <f t="shared" si="24"/>
        <v>108</v>
      </c>
      <c r="N90" s="14">
        <f t="shared" si="26"/>
        <v>0</v>
      </c>
      <c r="O90" s="14">
        <f t="shared" si="27"/>
        <v>2019.06</v>
      </c>
      <c r="P90" s="23">
        <f t="shared" si="28"/>
        <v>2019.06</v>
      </c>
      <c r="Q90" s="14">
        <f t="shared" si="29"/>
        <v>2476.5218405999999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02'!M91</f>
        <v>0</v>
      </c>
      <c r="L91" s="14">
        <f>'[1]Memória 03'!E84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02'!M92</f>
        <v>0</v>
      </c>
      <c r="L92" s="14">
        <f>'[1]Memória 03'!E85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02'!M93</f>
        <v>0</v>
      </c>
      <c r="L93" s="14">
        <f>'[1]Memória 03'!E86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02'!M94</f>
        <v>0</v>
      </c>
      <c r="L94" s="14">
        <f>'[1]Memória 03'!E87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7" t="s">
        <v>213</v>
      </c>
      <c r="C95" s="138"/>
      <c r="D95" s="138"/>
      <c r="E95" s="138"/>
      <c r="F95" s="138"/>
      <c r="G95" s="139"/>
      <c r="H95" s="37"/>
      <c r="I95" s="53">
        <f>SUM(I96:I164)</f>
        <v>31389.573300000011</v>
      </c>
      <c r="J95" s="54">
        <f>SUM(J96:J164)</f>
        <v>39974.621597550009</v>
      </c>
      <c r="K95" s="14">
        <f>'[1]BM 02'!M95</f>
        <v>0</v>
      </c>
      <c r="L95" s="14">
        <f>'[1]Memória 03'!E88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02'!M96</f>
        <v>0</v>
      </c>
      <c r="L96" s="14">
        <f>'[1]Memória 03'!E89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02'!M97</f>
        <v>0</v>
      </c>
      <c r="L97" s="14">
        <f>'[1]Memória 03'!E90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02'!M98</f>
        <v>0</v>
      </c>
      <c r="L98" s="14">
        <f>'[1]Memória 03'!E91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02'!M99</f>
        <v>0</v>
      </c>
      <c r="L99" s="14">
        <f>'[1]Memória 03'!E92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02'!M100</f>
        <v>0</v>
      </c>
      <c r="L100" s="14">
        <f>'[1]Memória 03'!E93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02'!M101</f>
        <v>0</v>
      </c>
      <c r="L101" s="14">
        <f>'[1]Memória 03'!E94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02'!M102</f>
        <v>0</v>
      </c>
      <c r="L102" s="14">
        <f>'[1]Memória 03'!E95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02'!M103</f>
        <v>0</v>
      </c>
      <c r="L103" s="14">
        <f>'[1]Memória 03'!E96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02'!M104</f>
        <v>0</v>
      </c>
      <c r="L104" s="14">
        <f>'[1]Memória 03'!E97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02'!M105</f>
        <v>0</v>
      </c>
      <c r="L105" s="14">
        <f>'[1]Memória 03'!E98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02'!M106</f>
        <v>0</v>
      </c>
      <c r="L106" s="14">
        <f>'[1]Memória 03'!E99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02'!M107</f>
        <v>0</v>
      </c>
      <c r="L107" s="14">
        <f>'[1]Memória 03'!E100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02'!M108</f>
        <v>0</v>
      </c>
      <c r="L108" s="14">
        <f>'[1]Memória 03'!E101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02'!M109</f>
        <v>0</v>
      </c>
      <c r="L109" s="14">
        <f>'[1]Memória 03'!E102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02'!M110</f>
        <v>0</v>
      </c>
      <c r="L110" s="14">
        <f>'[1]Memória 03'!E103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02'!M111</f>
        <v>0</v>
      </c>
      <c r="L111" s="14">
        <f>'[1]Memória 03'!E104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02'!M112</f>
        <v>0</v>
      </c>
      <c r="L112" s="14">
        <f>'[1]Memória 03'!E105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02'!M113</f>
        <v>0</v>
      </c>
      <c r="L113" s="14">
        <f>'[1]Memória 03'!E106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02'!M114</f>
        <v>0</v>
      </c>
      <c r="L114" s="14">
        <f>'[1]Memória 03'!E107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02'!M115</f>
        <v>0</v>
      </c>
      <c r="L115" s="14">
        <f>'[1]Memória 03'!E108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02'!M116</f>
        <v>0</v>
      </c>
      <c r="L116" s="14">
        <f>'[1]Memória 03'!E109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02'!M117</f>
        <v>0</v>
      </c>
      <c r="L117" s="14">
        <f>'[1]Memória 03'!E110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02'!M118</f>
        <v>0</v>
      </c>
      <c r="L118" s="14">
        <f>'[1]Memória 03'!E111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02'!M119</f>
        <v>0</v>
      </c>
      <c r="L119" s="14">
        <f>'[1]Memória 03'!E112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02'!M120</f>
        <v>0</v>
      </c>
      <c r="L120" s="14">
        <f>'[1]Memória 03'!E113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02'!M121</f>
        <v>0</v>
      </c>
      <c r="L121" s="14">
        <f>'[1]Memória 03'!E114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02'!M122</f>
        <v>0</v>
      </c>
      <c r="L122" s="14">
        <f>'[1]Memória 03'!E115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02'!M123</f>
        <v>0</v>
      </c>
      <c r="L123" s="14">
        <f>'[1]Memória 03'!E116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02'!M124</f>
        <v>0</v>
      </c>
      <c r="L124" s="14">
        <f>'[1]Memória 03'!E117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02'!M125</f>
        <v>0</v>
      </c>
      <c r="L125" s="14">
        <f>'[1]Memória 03'!E118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02'!M126</f>
        <v>0</v>
      </c>
      <c r="L126" s="14">
        <f>'[1]Memória 03'!E119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02'!M127</f>
        <v>0</v>
      </c>
      <c r="L127" s="14">
        <f>'[1]Memória 03'!E120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02'!M128</f>
        <v>0</v>
      </c>
      <c r="L128" s="14">
        <f>'[1]Memória 03'!E121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02'!M129</f>
        <v>0</v>
      </c>
      <c r="L129" s="14">
        <f>'[1]Memória 03'!E122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02'!M130</f>
        <v>0</v>
      </c>
      <c r="L130" s="14">
        <f>'[1]Memória 03'!E123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02'!M131</f>
        <v>0</v>
      </c>
      <c r="L131" s="14">
        <f>'[1]Memória 03'!E124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02'!M132</f>
        <v>0</v>
      </c>
      <c r="L132" s="14">
        <f>'[1]Memória 03'!E125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02'!M133</f>
        <v>0</v>
      </c>
      <c r="L133" s="14">
        <f>'[1]Memória 03'!E126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02'!M134</f>
        <v>0</v>
      </c>
      <c r="L134" s="14">
        <f>'[1]Memória 03'!E127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02'!M135</f>
        <v>0</v>
      </c>
      <c r="L135" s="14">
        <f>'[1]Memória 03'!E128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02'!M136</f>
        <v>0</v>
      </c>
      <c r="L136" s="14">
        <f>'[1]Memória 03'!E129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02'!M137</f>
        <v>0</v>
      </c>
      <c r="L137" s="14">
        <f>'[1]Memória 03'!E130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02'!M138</f>
        <v>0</v>
      </c>
      <c r="L138" s="14">
        <f>'[1]Memória 03'!E131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02'!M139</f>
        <v>0</v>
      </c>
      <c r="L139" s="14">
        <f>'[1]Memória 03'!E132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02'!M140</f>
        <v>0</v>
      </c>
      <c r="L140" s="14">
        <f>'[1]Memória 03'!E133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02'!M141</f>
        <v>0</v>
      </c>
      <c r="L141" s="14">
        <f>'[1]Memória 03'!E134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02'!M142</f>
        <v>0</v>
      </c>
      <c r="L142" s="14">
        <f>'[1]Memória 03'!E135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02'!M143</f>
        <v>0</v>
      </c>
      <c r="L143" s="14">
        <f>'[1]Memória 03'!E136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02'!M144</f>
        <v>0</v>
      </c>
      <c r="L144" s="14">
        <f>'[1]Memória 03'!E137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02'!M145</f>
        <v>0</v>
      </c>
      <c r="L145" s="14">
        <f>'[1]Memória 03'!E138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02'!M146</f>
        <v>0</v>
      </c>
      <c r="L146" s="14">
        <f>'[1]Memória 03'!E139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02'!M147</f>
        <v>0</v>
      </c>
      <c r="L147" s="14">
        <f>'[1]Memória 03'!E140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02'!M148</f>
        <v>0</v>
      </c>
      <c r="L148" s="14">
        <f>'[1]Memória 03'!E141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02'!M149</f>
        <v>0</v>
      </c>
      <c r="L149" s="14">
        <f>'[1]Memória 03'!E142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02'!M150</f>
        <v>0</v>
      </c>
      <c r="L150" s="14">
        <f>'[1]Memória 03'!E143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02'!M151</f>
        <v>0</v>
      </c>
      <c r="L151" s="14">
        <f>'[1]Memória 03'!E144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02'!M152</f>
        <v>0</v>
      </c>
      <c r="L152" s="14">
        <f>'[1]Memória 03'!E145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02'!M153</f>
        <v>0</v>
      </c>
      <c r="L153" s="14">
        <f>'[1]Memória 03'!E146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02'!M154</f>
        <v>0</v>
      </c>
      <c r="L154" s="14">
        <f>'[1]Memória 03'!E147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02'!M155</f>
        <v>0</v>
      </c>
      <c r="L155" s="14">
        <f>'[1]Memória 03'!E148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02'!M156</f>
        <v>0</v>
      </c>
      <c r="L156" s="14">
        <f>'[1]Memória 03'!E149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02'!M157</f>
        <v>0</v>
      </c>
      <c r="L157" s="14">
        <f>'[1]Memória 03'!E150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02'!M158</f>
        <v>0</v>
      </c>
      <c r="L158" s="14">
        <f>'[1]Memória 03'!E151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02'!M159</f>
        <v>0</v>
      </c>
      <c r="L159" s="14">
        <f>'[1]Memória 03'!E152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02'!M160</f>
        <v>0</v>
      </c>
      <c r="L160" s="14">
        <f>'[1]Memória 03'!E153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02'!M161</f>
        <v>0</v>
      </c>
      <c r="L161" s="14">
        <f>'[1]Memória 03'!E154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02'!M162</f>
        <v>0</v>
      </c>
      <c r="L162" s="14">
        <f>'[1]Memória 03'!E155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02'!M163</f>
        <v>0</v>
      </c>
      <c r="L163" s="14">
        <f>'[1]Memória 03'!E156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02'!M164</f>
        <v>0</v>
      </c>
      <c r="L164" s="14">
        <f>'[1]Memória 03'!E157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7" t="s">
        <v>354</v>
      </c>
      <c r="C165" s="138"/>
      <c r="D165" s="138"/>
      <c r="E165" s="138"/>
      <c r="F165" s="138"/>
      <c r="G165" s="138"/>
      <c r="H165" s="60"/>
      <c r="I165" s="53">
        <f>SUM(I166:I217)</f>
        <v>21658.164599999996</v>
      </c>
      <c r="J165" s="54">
        <f>SUM(J166:J217)</f>
        <v>27581.672618100009</v>
      </c>
      <c r="K165" s="14">
        <f>'[1]BM 02'!M165</f>
        <v>0</v>
      </c>
      <c r="L165" s="14">
        <f>'[1]Memória 03'!E158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02'!M166</f>
        <v>0</v>
      </c>
      <c r="L166" s="14">
        <f>'[1]Memória 03'!E159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02'!M167</f>
        <v>0</v>
      </c>
      <c r="L167" s="14">
        <f>'[1]Memória 03'!E160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02'!M168</f>
        <v>0</v>
      </c>
      <c r="L168" s="14">
        <f>'[1]Memória 03'!E161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02'!M169</f>
        <v>0</v>
      </c>
      <c r="L169" s="14">
        <f>'[1]Memória 03'!E162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02'!M170</f>
        <v>0</v>
      </c>
      <c r="L170" s="14">
        <f>'[1]Memória 03'!E163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02'!M171</f>
        <v>0</v>
      </c>
      <c r="L171" s="14">
        <f>'[1]Memória 03'!E164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02'!M172</f>
        <v>0</v>
      </c>
      <c r="L172" s="14">
        <f>'[1]Memória 03'!E165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02'!M173</f>
        <v>0</v>
      </c>
      <c r="L173" s="14">
        <f>'[1]Memória 03'!E166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02'!M174</f>
        <v>0</v>
      </c>
      <c r="L174" s="14">
        <f>'[1]Memória 03'!E167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02'!M175</f>
        <v>0</v>
      </c>
      <c r="L175" s="14">
        <f>'[1]Memória 03'!E168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02'!M176</f>
        <v>0</v>
      </c>
      <c r="L176" s="14">
        <f>'[1]Memória 03'!E169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02'!M177</f>
        <v>0</v>
      </c>
      <c r="L177" s="14">
        <f>'[1]Memória 03'!E170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02'!M178</f>
        <v>0</v>
      </c>
      <c r="L178" s="14">
        <f>'[1]Memória 03'!E171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02'!M179</f>
        <v>0</v>
      </c>
      <c r="L179" s="14">
        <f>'[1]Memória 03'!E172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02'!M180</f>
        <v>0</v>
      </c>
      <c r="L180" s="14">
        <f>'[1]Memória 03'!E173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02'!M181</f>
        <v>0</v>
      </c>
      <c r="L181" s="14">
        <f>'[1]Memória 03'!E174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02'!M182</f>
        <v>0</v>
      </c>
      <c r="L182" s="14">
        <f>'[1]Memória 03'!E175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02'!M183</f>
        <v>0</v>
      </c>
      <c r="L183" s="14">
        <f>'[1]Memória 03'!E176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02'!M184</f>
        <v>0</v>
      </c>
      <c r="L184" s="14">
        <f>'[1]Memória 03'!E177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02'!M185</f>
        <v>0</v>
      </c>
      <c r="L185" s="14">
        <f>'[1]Memória 03'!E178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02'!M186</f>
        <v>0</v>
      </c>
      <c r="L186" s="14">
        <f>'[1]Memória 03'!E179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02'!M187</f>
        <v>0</v>
      </c>
      <c r="L187" s="14">
        <f>'[1]Memória 03'!E180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02'!M188</f>
        <v>0</v>
      </c>
      <c r="L188" s="14">
        <f>'[1]Memória 03'!E181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02'!M189</f>
        <v>0</v>
      </c>
      <c r="L189" s="14">
        <f>'[1]Memória 03'!E182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02'!M190</f>
        <v>0</v>
      </c>
      <c r="L190" s="14">
        <f>'[1]Memória 03'!E183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02'!M191</f>
        <v>0</v>
      </c>
      <c r="L191" s="14">
        <f>'[1]Memória 03'!E184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02'!M192</f>
        <v>0</v>
      </c>
      <c r="L192" s="14">
        <f>'[1]Memória 03'!E185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02'!M193</f>
        <v>0</v>
      </c>
      <c r="L193" s="14">
        <f>'[1]Memória 03'!E186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02'!M194</f>
        <v>0</v>
      </c>
      <c r="L194" s="14">
        <f>'[1]Memória 03'!E187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02'!M195</f>
        <v>0</v>
      </c>
      <c r="L195" s="14">
        <f>'[1]Memória 03'!E188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02'!M196</f>
        <v>0</v>
      </c>
      <c r="L196" s="14">
        <f>'[1]Memória 03'!E189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02'!M197</f>
        <v>0</v>
      </c>
      <c r="L197" s="14">
        <f>'[1]Memória 03'!E190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02'!M198</f>
        <v>0</v>
      </c>
      <c r="L198" s="14">
        <f>'[1]Memória 03'!E191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02'!M199</f>
        <v>0</v>
      </c>
      <c r="L199" s="14">
        <f>'[1]Memória 03'!E192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02'!M200</f>
        <v>0</v>
      </c>
      <c r="L200" s="14">
        <f>'[1]Memória 03'!E193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02'!M201</f>
        <v>0</v>
      </c>
      <c r="L201" s="14">
        <f>'[1]Memória 03'!E194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02'!M202</f>
        <v>0</v>
      </c>
      <c r="L202" s="14">
        <f>'[1]Memória 03'!E195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02'!M203</f>
        <v>0</v>
      </c>
      <c r="L203" s="14">
        <f>'[1]Memória 03'!E196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02'!M204</f>
        <v>0</v>
      </c>
      <c r="L204" s="14">
        <f>'[1]Memória 03'!E197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02'!M205</f>
        <v>0</v>
      </c>
      <c r="L205" s="14">
        <f>'[1]Memória 03'!E198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02'!M206</f>
        <v>0</v>
      </c>
      <c r="L206" s="14">
        <f>'[1]Memória 03'!E199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02'!M207</f>
        <v>0</v>
      </c>
      <c r="L207" s="14">
        <f>'[1]Memória 03'!E200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02'!M208</f>
        <v>0</v>
      </c>
      <c r="L208" s="14">
        <f>'[1]Memória 03'!E201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02'!M209</f>
        <v>0</v>
      </c>
      <c r="L209" s="14">
        <f>'[1]Memória 03'!E202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02'!M210</f>
        <v>0</v>
      </c>
      <c r="L210" s="14">
        <f>'[1]Memória 03'!E203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02'!M211</f>
        <v>0</v>
      </c>
      <c r="L211" s="14">
        <f>'[1]Memória 03'!E204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02'!M212</f>
        <v>0</v>
      </c>
      <c r="L212" s="14">
        <f>'[1]Memória 03'!E205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02'!M213</f>
        <v>0</v>
      </c>
      <c r="L213" s="14">
        <f>'[1]Memória 03'!E206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02'!M214</f>
        <v>0</v>
      </c>
      <c r="L214" s="14">
        <f>'[1]Memória 03'!E207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02'!M215</f>
        <v>0</v>
      </c>
      <c r="L215" s="14">
        <f>'[1]Memória 03'!E208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02'!M216</f>
        <v>0</v>
      </c>
      <c r="L216" s="14">
        <f>'[1]Memória 03'!E209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02'!M217</f>
        <v>0</v>
      </c>
      <c r="L217" s="14">
        <f>'[1]Memória 03'!E210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7" t="s">
        <v>465</v>
      </c>
      <c r="C218" s="138"/>
      <c r="D218" s="138"/>
      <c r="E218" s="138"/>
      <c r="F218" s="138"/>
      <c r="G218" s="139"/>
      <c r="H218" s="37"/>
      <c r="I218" s="30">
        <f>SUM(I219:I236)</f>
        <v>40531.556300000004</v>
      </c>
      <c r="J218" s="31">
        <f>SUM(J219:J236)</f>
        <v>51616.936948050003</v>
      </c>
      <c r="K218" s="14">
        <f>'[1]BM 02'!M218</f>
        <v>0</v>
      </c>
      <c r="L218" s="14">
        <f>'[1]Memória 03'!E211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02'!M219</f>
        <v>0</v>
      </c>
      <c r="L219" s="14">
        <f>'[1]Memória 03'!E212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02'!M220</f>
        <v>0</v>
      </c>
      <c r="L220" s="14">
        <f>'[1]Memória 03'!E213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02'!M221</f>
        <v>0</v>
      </c>
      <c r="L221" s="14">
        <f>'[1]Memória 03'!E214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02'!M222</f>
        <v>0</v>
      </c>
      <c r="L222" s="14">
        <f>'[1]Memória 03'!E215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02'!M223</f>
        <v>0</v>
      </c>
      <c r="L223" s="14">
        <f>'[1]Memória 03'!E216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02'!M224</f>
        <v>0</v>
      </c>
      <c r="L224" s="14">
        <f>'[1]Memória 03'!E217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02'!M225</f>
        <v>0</v>
      </c>
      <c r="L225" s="14">
        <f>'[1]Memória 03'!E218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02'!M226</f>
        <v>0</v>
      </c>
      <c r="L226" s="14">
        <f>'[1]Memória 03'!E219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02'!M227</f>
        <v>0</v>
      </c>
      <c r="L227" s="14">
        <f>'[1]Memória 03'!E220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02'!M228</f>
        <v>0</v>
      </c>
      <c r="L228" s="14">
        <f>'[1]Memória 03'!E221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02'!M229</f>
        <v>0</v>
      </c>
      <c r="L229" s="14">
        <f>'[1]Memória 03'!E222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02'!M230</f>
        <v>0</v>
      </c>
      <c r="L230" s="14">
        <f>'[1]Memória 03'!E223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02'!M231</f>
        <v>0</v>
      </c>
      <c r="L231" s="14">
        <f>'[1]Memória 03'!E224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02'!M232</f>
        <v>0</v>
      </c>
      <c r="L232" s="14">
        <f>'[1]Memória 03'!E225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02'!M233</f>
        <v>0</v>
      </c>
      <c r="L233" s="14">
        <f>'[1]Memória 03'!E226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02'!M234</f>
        <v>0</v>
      </c>
      <c r="L234" s="14">
        <f>'[1]Memória 03'!E227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02'!M235</f>
        <v>0</v>
      </c>
      <c r="L235" s="14">
        <f>'[1]Memória 03'!E228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02'!M236</f>
        <v>0</v>
      </c>
      <c r="L236" s="14">
        <f>'[1]Memória 03'!E229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7" t="s">
        <v>505</v>
      </c>
      <c r="C237" s="138"/>
      <c r="D237" s="138"/>
      <c r="E237" s="138"/>
      <c r="F237" s="138"/>
      <c r="G237" s="139"/>
      <c r="H237" s="29"/>
      <c r="I237" s="53">
        <v>2734.78</v>
      </c>
      <c r="J237" s="54">
        <f>SUM(J238:J245)</f>
        <v>3482.7475566500002</v>
      </c>
      <c r="K237" s="14">
        <f>'[1]BM 02'!M237</f>
        <v>0</v>
      </c>
      <c r="L237" s="14">
        <f>'[1]Memória 03'!E230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02'!M238</f>
        <v>0</v>
      </c>
      <c r="L238" s="14">
        <f>'[1]Memória 03'!E231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02'!M239</f>
        <v>0</v>
      </c>
      <c r="L239" s="14">
        <f>'[1]Memória 03'!E232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02'!M240</f>
        <v>0</v>
      </c>
      <c r="L240" s="14">
        <f>'[1]Memória 03'!E233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02'!M241</f>
        <v>0</v>
      </c>
      <c r="L241" s="14">
        <f>'[1]Memória 03'!E234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02'!M242</f>
        <v>0</v>
      </c>
      <c r="L242" s="14">
        <f>'[1]Memória 03'!E235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02'!M243</f>
        <v>0</v>
      </c>
      <c r="L243" s="14">
        <f>'[1]Memória 03'!E236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02'!M244</f>
        <v>0</v>
      </c>
      <c r="L244" s="14">
        <f>'[1]Memória 03'!E237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02'!M245</f>
        <v>0</v>
      </c>
      <c r="L245" s="14">
        <f>'[1]Memória 03'!E238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7" t="s">
        <v>523</v>
      </c>
      <c r="C246" s="138"/>
      <c r="D246" s="138"/>
      <c r="E246" s="138"/>
      <c r="F246" s="138"/>
      <c r="G246" s="139"/>
      <c r="H246" s="37"/>
      <c r="I246" s="30">
        <f>SUM(I247:I258)</f>
        <v>54432.684600000001</v>
      </c>
      <c r="J246" s="31">
        <f>SUM(J247:J258)</f>
        <v>69320.023838100009</v>
      </c>
      <c r="K246" s="14">
        <f>'[1]BM 02'!M246</f>
        <v>0</v>
      </c>
      <c r="L246" s="14">
        <f>'[1]Memória 03'!E239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02'!M247</f>
        <v>0</v>
      </c>
      <c r="L247" s="14">
        <f>'[1]Memória 03'!E240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02'!M248</f>
        <v>0</v>
      </c>
      <c r="L248" s="14">
        <f>'[1]Memória 03'!E241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02'!M249</f>
        <v>0</v>
      </c>
      <c r="L249" s="14">
        <f>'[1]Memória 03'!E242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02'!M250</f>
        <v>0</v>
      </c>
      <c r="L250" s="14">
        <f>'[1]Memória 03'!E243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02'!M251</f>
        <v>0</v>
      </c>
      <c r="L251" s="14">
        <f>'[1]Memória 03'!E244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02'!M252</f>
        <v>0</v>
      </c>
      <c r="L252" s="14">
        <f>'[1]Memória 03'!E245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02'!M253</f>
        <v>0</v>
      </c>
      <c r="L253" s="14">
        <f>'[1]Memória 03'!E246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02'!M254</f>
        <v>0</v>
      </c>
      <c r="L254" s="14">
        <f>'[1]Memória 03'!E247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02'!M255</f>
        <v>0</v>
      </c>
      <c r="L255" s="14">
        <f>'[1]Memória 03'!E248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02'!M256</f>
        <v>0</v>
      </c>
      <c r="L256" s="14">
        <f>'[1]Memória 03'!E249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02'!M257</f>
        <v>0</v>
      </c>
      <c r="L257" s="14">
        <f>'[1]Memória 03'!E250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02'!M258</f>
        <v>0</v>
      </c>
      <c r="L258" s="14">
        <f>'[1]Memória 03'!E251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37" t="s">
        <v>549</v>
      </c>
      <c r="C259" s="138"/>
      <c r="D259" s="138"/>
      <c r="E259" s="138"/>
      <c r="F259" s="138"/>
      <c r="G259" s="139"/>
      <c r="H259" s="37"/>
      <c r="I259" s="30">
        <f>SUM(I260:I262)</f>
        <v>16872.0461</v>
      </c>
      <c r="J259" s="31">
        <f>SUM(J260:J262)</f>
        <v>21486.550708350002</v>
      </c>
      <c r="K259" s="14">
        <f>'[1]BM 02'!M259</f>
        <v>0</v>
      </c>
      <c r="L259" s="14">
        <f>'[1]Memória 03'!E252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02'!M260</f>
        <v>0</v>
      </c>
      <c r="L260" s="14">
        <f>'[1]Memória 03'!E253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02'!M261</f>
        <v>0</v>
      </c>
      <c r="L261" s="14">
        <f>'[1]Memória 03'!E254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02'!M262</f>
        <v>0</v>
      </c>
      <c r="L262" s="14">
        <f>'[1]Memória 03'!E255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37" t="s">
        <v>557</v>
      </c>
      <c r="C263" s="138"/>
      <c r="D263" s="138"/>
      <c r="E263" s="138"/>
      <c r="F263" s="138"/>
      <c r="G263" s="139"/>
      <c r="H263" s="29"/>
      <c r="I263" s="53">
        <f>SUM(I264:I266)</f>
        <v>1450.5394000000001</v>
      </c>
      <c r="J263" s="54">
        <f>SUM(J264:J266)</f>
        <v>1847.2619259000003</v>
      </c>
      <c r="K263" s="14">
        <f>'[1]BM 02'!M263</f>
        <v>0</v>
      </c>
      <c r="L263" s="14">
        <f>'[1]Memória 03'!E256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02'!M264</f>
        <v>0</v>
      </c>
      <c r="L264" s="14">
        <f>'[1]Memória 03'!E257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02'!M265</f>
        <v>0</v>
      </c>
      <c r="L265" s="14">
        <f>'[1]Memória 03'!E258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02'!M266</f>
        <v>0</v>
      </c>
      <c r="L266" s="14">
        <f>'[1]Memória 03'!E259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02'!M267</f>
        <v>0</v>
      </c>
      <c r="L267" s="14">
        <f>'[1]Memória 03'!E260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50" t="s">
        <v>564</v>
      </c>
      <c r="B268" s="151"/>
      <c r="C268" s="151"/>
      <c r="D268" s="151"/>
      <c r="E268" s="151"/>
      <c r="F268" s="151"/>
      <c r="G268" s="151"/>
      <c r="H268" s="152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141210.83000000002</v>
      </c>
      <c r="O268" s="31">
        <f>O11+O20+O37+O50+O58+O70+O75+O95+O165+O218+O246+O259+O263</f>
        <v>89775.569999999992</v>
      </c>
      <c r="P268" s="31">
        <f>P11+P20+P37+P50+P58+P70+P75+P95+P165+P218+P246+P259+P263</f>
        <v>230986.39000000004</v>
      </c>
      <c r="Q268" s="31">
        <f>Q11+Q20+Q37+Q50+Q58+Q70+Q75+Q95+Q165+Q218+Q246+Q259+Q263</f>
        <v>508732.17360350006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N9:P9"/>
    <mergeCell ref="Q9:Q10"/>
    <mergeCell ref="B20:G20"/>
    <mergeCell ref="B37:G37"/>
    <mergeCell ref="B50:G50"/>
    <mergeCell ref="B58:G58"/>
    <mergeCell ref="F9:F10"/>
    <mergeCell ref="G9:G10"/>
    <mergeCell ref="H9:H10"/>
    <mergeCell ref="I9:I10"/>
    <mergeCell ref="J9:J10"/>
    <mergeCell ref="K9:M9"/>
    <mergeCell ref="O6:Q6"/>
    <mergeCell ref="A7:E7"/>
    <mergeCell ref="K7:L7"/>
    <mergeCell ref="M7:N7"/>
    <mergeCell ref="A8:Q8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</mergeCells>
  <pageMargins left="0.25" right="0.25" top="0.75" bottom="0.75" header="0.3" footer="0.3"/>
  <pageSetup paperSize="9" scale="51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B63C-9C56-454D-BF17-81085BDAFC3F}">
  <dimension ref="A1:G269"/>
  <sheetViews>
    <sheetView tabSelected="1" view="pageBreakPreview" topLeftCell="A42" zoomScale="90" zoomScaleNormal="80" zoomScaleSheetLayoutView="90" workbookViewId="0">
      <selection activeCell="E82" sqref="E82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5" t="s">
        <v>1124</v>
      </c>
      <c r="B1" s="156"/>
      <c r="C1" s="156"/>
      <c r="D1" s="156"/>
    </row>
    <row r="2" spans="1:7" ht="12" customHeight="1">
      <c r="A2" s="155"/>
      <c r="B2" s="156"/>
      <c r="C2" s="156"/>
      <c r="D2" s="156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3" t="s">
        <v>596</v>
      </c>
      <c r="C13" s="154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3" t="s">
        <v>645</v>
      </c>
      <c r="C30" s="154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1125</v>
      </c>
      <c r="E31" s="67">
        <f>272.6+0.8+10.6</f>
        <v>284.00000000000006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1126</v>
      </c>
      <c r="E32" s="67">
        <v>32.700000000000003</v>
      </c>
    </row>
    <row r="33" spans="1:5" ht="57">
      <c r="A33" s="76" t="s">
        <v>650</v>
      </c>
      <c r="B33" s="86" t="s">
        <v>651</v>
      </c>
      <c r="C33" s="76" t="s">
        <v>614</v>
      </c>
      <c r="D33" s="69" t="s">
        <v>1127</v>
      </c>
      <c r="E33" s="67">
        <f>245.8+0.9+10.4</f>
        <v>257.10000000000002</v>
      </c>
    </row>
    <row r="34" spans="1:5" ht="57">
      <c r="A34" s="76" t="s">
        <v>652</v>
      </c>
      <c r="B34" s="86" t="s">
        <v>653</v>
      </c>
      <c r="C34" s="76" t="s">
        <v>614</v>
      </c>
      <c r="D34" s="69" t="s">
        <v>1128</v>
      </c>
      <c r="E34" s="67">
        <f>304.9+1.1</f>
        <v>306</v>
      </c>
    </row>
    <row r="35" spans="1:5" ht="57">
      <c r="A35" s="76" t="s">
        <v>654</v>
      </c>
      <c r="B35" s="86" t="s">
        <v>655</v>
      </c>
      <c r="C35" s="76" t="s">
        <v>614</v>
      </c>
      <c r="D35" s="69" t="s">
        <v>1129</v>
      </c>
      <c r="E35" s="67">
        <f>238.7+4.8</f>
        <v>243.5</v>
      </c>
    </row>
    <row r="36" spans="1:5" ht="57">
      <c r="A36" s="85" t="s">
        <v>656</v>
      </c>
      <c r="B36" s="86" t="s">
        <v>657</v>
      </c>
      <c r="C36" s="85" t="s">
        <v>614</v>
      </c>
      <c r="D36" s="69" t="s">
        <v>1130</v>
      </c>
      <c r="E36" s="67">
        <v>368</v>
      </c>
    </row>
    <row r="37" spans="1:5" ht="57">
      <c r="A37" s="76" t="s">
        <v>658</v>
      </c>
      <c r="B37" s="86" t="s">
        <v>659</v>
      </c>
      <c r="C37" s="76" t="s">
        <v>614</v>
      </c>
      <c r="D37" s="69" t="s">
        <v>1131</v>
      </c>
      <c r="E37" s="67">
        <v>97</v>
      </c>
    </row>
    <row r="38" spans="1:5" ht="42.75">
      <c r="A38" s="85" t="s">
        <v>660</v>
      </c>
      <c r="B38" s="79" t="s">
        <v>661</v>
      </c>
      <c r="C38" s="85" t="s">
        <v>573</v>
      </c>
      <c r="D38" s="69" t="s">
        <v>1132</v>
      </c>
      <c r="E38" s="67">
        <f>215.72+9.97</f>
        <v>225.69</v>
      </c>
    </row>
    <row r="39" spans="1:5" ht="28.5">
      <c r="A39" s="85" t="s">
        <v>662</v>
      </c>
      <c r="B39" s="77" t="s">
        <v>663</v>
      </c>
      <c r="C39" s="85" t="s">
        <v>599</v>
      </c>
      <c r="D39" s="69" t="s">
        <v>1133</v>
      </c>
      <c r="E39" s="67">
        <f>16.23+1.05</f>
        <v>17.28</v>
      </c>
    </row>
    <row r="40" spans="1:5" ht="28.5">
      <c r="A40" s="76" t="s">
        <v>664</v>
      </c>
      <c r="B40" s="79" t="s">
        <v>665</v>
      </c>
      <c r="C40" s="76" t="s">
        <v>599</v>
      </c>
      <c r="D40" s="69" t="s">
        <v>636</v>
      </c>
      <c r="E40" s="67">
        <f>E39</f>
        <v>17.28</v>
      </c>
    </row>
    <row r="41" spans="1:5" ht="45.75" customHeight="1">
      <c r="A41" s="76" t="s">
        <v>666</v>
      </c>
      <c r="B41" s="77" t="s">
        <v>667</v>
      </c>
      <c r="C41" s="76" t="s">
        <v>573</v>
      </c>
      <c r="D41" s="69" t="s">
        <v>1134</v>
      </c>
      <c r="E41" s="67">
        <v>281</v>
      </c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3" t="s">
        <v>124</v>
      </c>
      <c r="C43" s="154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/>
    </row>
    <row r="45" spans="1:5" ht="14.25">
      <c r="A45" s="76" t="s">
        <v>672</v>
      </c>
      <c r="B45" s="77" t="s">
        <v>673</v>
      </c>
      <c r="C45" s="76" t="s">
        <v>674</v>
      </c>
      <c r="D45" s="69"/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/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3" t="s">
        <v>686</v>
      </c>
      <c r="C51" s="154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1135</v>
      </c>
      <c r="E52" s="67">
        <f>(280.38*2)+75.93</f>
        <v>636.69000000000005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1136</v>
      </c>
      <c r="E53" s="67">
        <v>75.930000000000007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3" t="s">
        <v>165</v>
      </c>
      <c r="C63" s="154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3" t="s">
        <v>719</v>
      </c>
      <c r="C68" s="154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1137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5" ht="42.75">
      <c r="A81" s="76" t="s">
        <v>744</v>
      </c>
      <c r="B81" s="79" t="s">
        <v>745</v>
      </c>
      <c r="C81" s="76" t="s">
        <v>599</v>
      </c>
      <c r="D81" s="69" t="s">
        <v>1138</v>
      </c>
      <c r="E81" s="67">
        <f>108*0.05</f>
        <v>5.4</v>
      </c>
    </row>
    <row r="82" spans="1:5" ht="42.75">
      <c r="A82" s="76" t="s">
        <v>746</v>
      </c>
      <c r="B82" s="79" t="s">
        <v>747</v>
      </c>
      <c r="C82" s="76" t="s">
        <v>573</v>
      </c>
      <c r="D82" s="69" t="s">
        <v>1139</v>
      </c>
      <c r="E82" s="67">
        <f>36+11+33+14+10+4</f>
        <v>108</v>
      </c>
    </row>
    <row r="83" spans="1:5" ht="42.75">
      <c r="A83" s="85" t="s">
        <v>748</v>
      </c>
      <c r="B83" s="79" t="s">
        <v>749</v>
      </c>
      <c r="C83" s="85" t="s">
        <v>573</v>
      </c>
      <c r="D83" s="69" t="s">
        <v>1139</v>
      </c>
      <c r="E83" s="67">
        <f>36+11+33+14+10+4</f>
        <v>108</v>
      </c>
    </row>
    <row r="84" spans="1:5" ht="42.75">
      <c r="A84" s="85" t="s">
        <v>750</v>
      </c>
      <c r="B84" s="77" t="s">
        <v>751</v>
      </c>
      <c r="C84" s="85" t="s">
        <v>573</v>
      </c>
      <c r="D84" s="69"/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/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153" t="s">
        <v>757</v>
      </c>
      <c r="C88" s="154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3" t="s">
        <v>897</v>
      </c>
      <c r="C158" s="154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3" t="s">
        <v>1002</v>
      </c>
      <c r="C211" s="154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3" t="s">
        <v>1040</v>
      </c>
      <c r="C230" s="154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3" t="s">
        <v>1058</v>
      </c>
      <c r="C239" s="154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3" t="s">
        <v>1084</v>
      </c>
      <c r="C252" s="154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3" t="s">
        <v>1092</v>
      </c>
      <c r="C256" s="154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A1:D2"/>
    <mergeCell ref="B13:C13"/>
    <mergeCell ref="B30:C30"/>
    <mergeCell ref="B43:C43"/>
    <mergeCell ref="B51:C51"/>
    <mergeCell ref="B63:C63"/>
  </mergeCells>
  <pageMargins left="0.7" right="0.7" top="0.75" bottom="0.75" header="0.3" footer="0.3"/>
  <pageSetup paperSize="9" scale="51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F764-DC7A-4402-BC3D-0EBA8C69277C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6</vt:i4>
      </vt:variant>
    </vt:vector>
  </HeadingPairs>
  <TitlesOfParts>
    <vt:vector size="13" baseType="lpstr">
      <vt:lpstr>BM 01</vt:lpstr>
      <vt:lpstr>Memória 01</vt:lpstr>
      <vt:lpstr>BM 02</vt:lpstr>
      <vt:lpstr>Memória 02</vt:lpstr>
      <vt:lpstr>BM 03</vt:lpstr>
      <vt:lpstr>Memória 03</vt:lpstr>
      <vt:lpstr>Planilha1</vt:lpstr>
      <vt:lpstr>'BM 01'!Area_de_impressao</vt:lpstr>
      <vt:lpstr>'BM 02'!Area_de_impressao</vt:lpstr>
      <vt:lpstr>'BM 03'!Area_de_impressao</vt:lpstr>
      <vt:lpstr>'Memória 01'!Area_de_impressao</vt:lpstr>
      <vt:lpstr>'Memória 02'!Area_de_impressao</vt:lpstr>
      <vt:lpstr>'Memória 03'!Area_de_impressao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2025-02-20T20:34:34Z</dcterms:created>
  <dcterms:modified xsi:type="dcterms:W3CDTF">2025-02-20T20:42:01Z</dcterms:modified>
</cp:coreProperties>
</file>